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ЭтаКнига"/>
  <mc:AlternateContent xmlns:mc="http://schemas.openxmlformats.org/markup-compatibility/2006">
    <mc:Choice Requires="x15">
      <x15ac:absPath xmlns:x15ac="http://schemas.microsoft.com/office/spreadsheetml/2010/11/ac" url="F:\OneDrive - Transparency International\Projekty\Ukrajina_Slovak Aid-2018\Transparency_rankings_cities_regions_2019\"/>
    </mc:Choice>
  </mc:AlternateContent>
  <bookViews>
    <workbookView xWindow="0" yWindow="0" windowWidth="28800" windowHeight="12300" activeTab="4"/>
  </bookViews>
  <sheets>
    <sheet name="Monitoring_eng" sheetId="3" r:id="rId1"/>
    <sheet name="Monitoring_ukr" sheetId="2" r:id="rId2"/>
    <sheet name="Recommendations_indicators" sheetId="1" r:id="rId3"/>
    <sheet name="Results" sheetId="4" r:id="rId4"/>
    <sheet name="Categories" sheetId="5" r:id="rId5"/>
    <sheet name="Analysis_2019" sheetId="7" r:id="rId6"/>
    <sheet name="Analysis 2016-2017" sheetId="10" r:id="rId7"/>
    <sheet name="2017" sheetId="8" r:id="rId8"/>
    <sheet name="2016" sheetId="9" r:id="rId9"/>
    <sheet name="charts" sheetId="11" r:id="rId10"/>
  </sheets>
  <externalReferences>
    <externalReference r:id="rId11"/>
    <externalReference r:id="rId12"/>
  </externalReferences>
  <definedNames>
    <definedName name="_xlnm._FilterDatabase" localSheetId="8" hidden="1">'2016'!$B$1:$O$1</definedName>
    <definedName name="_xlnm._FilterDatabase" localSheetId="7" hidden="1">'2017'!$A$1:$U$1</definedName>
    <definedName name="_xlnm._FilterDatabase" localSheetId="6" hidden="1">'Analysis 2016-2017'!$A$1:$CI$1</definedName>
    <definedName name="_xlnm._FilterDatabase" localSheetId="5" hidden="1">Analysis_2019!$A$1:$CL$1</definedName>
    <definedName name="_xlnm._FilterDatabase" localSheetId="4" hidden="1">Categories!$A$1:$BA$1</definedName>
    <definedName name="_xlnm._FilterDatabase" localSheetId="9" hidden="1">charts!$A$40:$C$40</definedName>
    <definedName name="_xlnm._FilterDatabase" localSheetId="0" hidden="1">Monitoring_eng!$A$1:$CX$78</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R75" i="7" l="1"/>
  <c r="BR73" i="7"/>
  <c r="BR76" i="7"/>
  <c r="BR27" i="7"/>
  <c r="BR28" i="7"/>
  <c r="BR22" i="7"/>
  <c r="BR20" i="7"/>
  <c r="BR44" i="7"/>
  <c r="BR32" i="7"/>
  <c r="BR33" i="7"/>
  <c r="BR31" i="7"/>
  <c r="BR13" i="7"/>
  <c r="BR14" i="7"/>
  <c r="BR17" i="7"/>
  <c r="BR2" i="7"/>
  <c r="BR10" i="7"/>
  <c r="BR43" i="7"/>
  <c r="BR53" i="7"/>
  <c r="BR54" i="7"/>
  <c r="BR40" i="7"/>
  <c r="BR7" i="7"/>
  <c r="BR30" i="7"/>
  <c r="BR16" i="7"/>
  <c r="BR52" i="7"/>
  <c r="BR60" i="7"/>
  <c r="BR25" i="7"/>
  <c r="BR51" i="7"/>
  <c r="BR46" i="7"/>
  <c r="BR65" i="7"/>
  <c r="BR70" i="7"/>
  <c r="BR72" i="7"/>
  <c r="BR29" i="7"/>
  <c r="BR21" i="7"/>
  <c r="BR34" i="7"/>
  <c r="BR59" i="7"/>
  <c r="BR41" i="7"/>
  <c r="BR50" i="7"/>
  <c r="BR56" i="7"/>
  <c r="BR38" i="7"/>
  <c r="BR45" i="7"/>
  <c r="BR26" i="7"/>
  <c r="BR49" i="7"/>
  <c r="BR78" i="7"/>
  <c r="BR36" i="7"/>
  <c r="BR57" i="7"/>
  <c r="BR5" i="7"/>
  <c r="BR15" i="7"/>
  <c r="BR8" i="7"/>
  <c r="BR19" i="7"/>
  <c r="BR64" i="7"/>
  <c r="BR71" i="7"/>
  <c r="BR61" i="7"/>
  <c r="BR24" i="7"/>
  <c r="BR23" i="7"/>
  <c r="BR35" i="7"/>
  <c r="BR3" i="7"/>
  <c r="BR39" i="7"/>
  <c r="BR77" i="7"/>
  <c r="BR12" i="7"/>
  <c r="BR37" i="7"/>
  <c r="BR6" i="7"/>
  <c r="BR67" i="7"/>
  <c r="BR68" i="7"/>
  <c r="BR47" i="7"/>
  <c r="BR66" i="7"/>
  <c r="BR62" i="7"/>
  <c r="BR58" i="7"/>
  <c r="BT58" i="7"/>
  <c r="BR74" i="7"/>
  <c r="BR48" i="7"/>
  <c r="BR11" i="7"/>
  <c r="BR55" i="7"/>
  <c r="BT55" i="7"/>
  <c r="BR63" i="7"/>
  <c r="BR4" i="7"/>
  <c r="BR9" i="7"/>
  <c r="BR69" i="7"/>
  <c r="BR42" i="7"/>
  <c r="BR18" i="7"/>
  <c r="BQ75" i="7"/>
  <c r="BQ73" i="7"/>
  <c r="BQ76" i="7"/>
  <c r="BQ27" i="7"/>
  <c r="BQ28" i="7"/>
  <c r="BQ22" i="7"/>
  <c r="BQ20" i="7"/>
  <c r="BQ44" i="7"/>
  <c r="BQ32" i="7"/>
  <c r="BQ33" i="7"/>
  <c r="BQ31" i="7"/>
  <c r="BQ13" i="7"/>
  <c r="BQ14" i="7"/>
  <c r="BQ17" i="7"/>
  <c r="BQ2" i="7"/>
  <c r="BQ10" i="7"/>
  <c r="BQ43" i="7"/>
  <c r="BQ53" i="7"/>
  <c r="BQ54" i="7"/>
  <c r="BQ40" i="7"/>
  <c r="BQ7" i="7"/>
  <c r="BQ30" i="7"/>
  <c r="BQ16" i="7"/>
  <c r="BQ52" i="7"/>
  <c r="BQ60" i="7"/>
  <c r="BQ25" i="7"/>
  <c r="BQ51" i="7"/>
  <c r="BQ46" i="7"/>
  <c r="BQ65" i="7"/>
  <c r="BQ70" i="7"/>
  <c r="BQ72" i="7"/>
  <c r="BQ29" i="7"/>
  <c r="BQ21" i="7"/>
  <c r="BQ34" i="7"/>
  <c r="BQ59" i="7"/>
  <c r="BQ41" i="7"/>
  <c r="BQ50" i="7"/>
  <c r="BQ56" i="7"/>
  <c r="BQ38" i="7"/>
  <c r="BQ45" i="7"/>
  <c r="BQ26" i="7"/>
  <c r="BQ49" i="7"/>
  <c r="BQ78" i="7"/>
  <c r="BQ36" i="7"/>
  <c r="BQ57" i="7"/>
  <c r="BQ5" i="7"/>
  <c r="BQ15" i="7"/>
  <c r="BQ8" i="7"/>
  <c r="BQ19" i="7"/>
  <c r="BQ64" i="7"/>
  <c r="BQ71" i="7"/>
  <c r="BQ61" i="7"/>
  <c r="BQ24" i="7"/>
  <c r="BQ23" i="7"/>
  <c r="BQ35" i="7"/>
  <c r="BQ3" i="7"/>
  <c r="BQ39" i="7"/>
  <c r="BQ77" i="7"/>
  <c r="BQ12" i="7"/>
  <c r="BQ37" i="7"/>
  <c r="BQ6" i="7"/>
  <c r="BQ67" i="7"/>
  <c r="BQ68" i="7"/>
  <c r="BQ47" i="7"/>
  <c r="BQ66" i="7"/>
  <c r="BQ62" i="7"/>
  <c r="BQ58" i="7"/>
  <c r="BQ74" i="7"/>
  <c r="BQ48" i="7"/>
  <c r="BQ11" i="7"/>
  <c r="BQ55" i="7"/>
  <c r="BQ63" i="7"/>
  <c r="BQ4" i="7"/>
  <c r="BQ9" i="7"/>
  <c r="BQ69" i="7"/>
  <c r="BQ42" i="7"/>
  <c r="BQ18" i="7"/>
  <c r="CG82" i="10"/>
  <c r="CF82" i="10"/>
  <c r="CE82" i="10"/>
  <c r="CD82" i="10"/>
  <c r="CC82" i="10"/>
  <c r="CB82" i="10"/>
  <c r="CA82" i="10"/>
  <c r="BZ82" i="10"/>
  <c r="BY82" i="10"/>
  <c r="BX82" i="10"/>
  <c r="BW82" i="10"/>
  <c r="BV82" i="10"/>
  <c r="BU82" i="10"/>
  <c r="BP82" i="10"/>
  <c r="BR59" i="10"/>
  <c r="BT39" i="7" s="1"/>
  <c r="BQ59" i="10"/>
  <c r="BS39" i="7" s="1"/>
  <c r="BL59" i="10"/>
  <c r="BK59" i="10"/>
  <c r="BA59" i="10"/>
  <c r="AZ59" i="10"/>
  <c r="AY59" i="10"/>
  <c r="AX59" i="10"/>
  <c r="AW59" i="10"/>
  <c r="AV59" i="10"/>
  <c r="AU59" i="10"/>
  <c r="AT59" i="10"/>
  <c r="AS59" i="10"/>
  <c r="AR59" i="10"/>
  <c r="AQ59" i="10"/>
  <c r="AP59" i="10"/>
  <c r="AO59" i="10"/>
  <c r="AN59" i="10"/>
  <c r="AM59" i="10"/>
  <c r="AL59" i="10"/>
  <c r="AK59" i="10"/>
  <c r="AJ59" i="10"/>
  <c r="AI59" i="10"/>
  <c r="AH59" i="10"/>
  <c r="AG59" i="10"/>
  <c r="AF59" i="10"/>
  <c r="AE59" i="10"/>
  <c r="AD59" i="10"/>
  <c r="AC59" i="10"/>
  <c r="AB59" i="10"/>
  <c r="AA59" i="10"/>
  <c r="Z59" i="10"/>
  <c r="Y59" i="10"/>
  <c r="X59" i="10"/>
  <c r="W59" i="10"/>
  <c r="V59" i="10"/>
  <c r="U59" i="10"/>
  <c r="T59" i="10"/>
  <c r="S59" i="10"/>
  <c r="R59" i="10"/>
  <c r="Q59" i="10"/>
  <c r="P59" i="10"/>
  <c r="O59" i="10"/>
  <c r="N59" i="10"/>
  <c r="M59" i="10"/>
  <c r="L59" i="10"/>
  <c r="K59" i="10"/>
  <c r="J59" i="10"/>
  <c r="I59" i="10"/>
  <c r="H59" i="10"/>
  <c r="G59" i="10"/>
  <c r="F59" i="10"/>
  <c r="E59" i="10"/>
  <c r="D59" i="10"/>
  <c r="BR76" i="10"/>
  <c r="BT9" i="7" s="1"/>
  <c r="BQ76" i="10"/>
  <c r="BS9" i="7" s="1"/>
  <c r="BL76" i="10"/>
  <c r="BK76" i="10"/>
  <c r="BA76" i="10"/>
  <c r="AZ76" i="10"/>
  <c r="AY76" i="10"/>
  <c r="AX76" i="10"/>
  <c r="AW76" i="10"/>
  <c r="AV76" i="10"/>
  <c r="AU76" i="10"/>
  <c r="AT76" i="10"/>
  <c r="AS76" i="10"/>
  <c r="AR76" i="10"/>
  <c r="AQ76" i="10"/>
  <c r="AP76" i="10"/>
  <c r="AO76" i="10"/>
  <c r="AN76" i="10"/>
  <c r="AM76" i="10"/>
  <c r="AL76" i="10"/>
  <c r="AK76" i="10"/>
  <c r="AJ76" i="10"/>
  <c r="AI76" i="10"/>
  <c r="AH76" i="10"/>
  <c r="AG76" i="10"/>
  <c r="AF76" i="10"/>
  <c r="AE76" i="10"/>
  <c r="AD76" i="10"/>
  <c r="AC76" i="10"/>
  <c r="AB76" i="10"/>
  <c r="AA76" i="10"/>
  <c r="Z76" i="10"/>
  <c r="Y76" i="10"/>
  <c r="X76" i="10"/>
  <c r="W76" i="10"/>
  <c r="V76" i="10"/>
  <c r="U76" i="10"/>
  <c r="T76" i="10"/>
  <c r="S76" i="10"/>
  <c r="R76" i="10"/>
  <c r="Q76" i="10"/>
  <c r="P76" i="10"/>
  <c r="O76" i="10"/>
  <c r="N76" i="10"/>
  <c r="M76" i="10"/>
  <c r="L76" i="10"/>
  <c r="K76" i="10"/>
  <c r="J76" i="10"/>
  <c r="I76" i="10"/>
  <c r="H76" i="10"/>
  <c r="G76" i="10"/>
  <c r="F76" i="10"/>
  <c r="E76" i="10"/>
  <c r="D76" i="10"/>
  <c r="BR78" i="10"/>
  <c r="BT42" i="7" s="1"/>
  <c r="BQ78" i="10"/>
  <c r="BS42" i="7" s="1"/>
  <c r="BL78" i="10"/>
  <c r="BK78" i="10"/>
  <c r="BA78" i="10"/>
  <c r="AZ78" i="10"/>
  <c r="AY78" i="10"/>
  <c r="AX78" i="10"/>
  <c r="AW78" i="10"/>
  <c r="AV78" i="10"/>
  <c r="AU78" i="10"/>
  <c r="AT78" i="10"/>
  <c r="AS78" i="10"/>
  <c r="AR78" i="10"/>
  <c r="AQ78" i="10"/>
  <c r="AP78" i="10"/>
  <c r="AO78" i="10"/>
  <c r="AN78" i="10"/>
  <c r="AM78" i="10"/>
  <c r="AL78" i="10"/>
  <c r="AK78" i="10"/>
  <c r="AJ78" i="10"/>
  <c r="AI78" i="10"/>
  <c r="AH78" i="10"/>
  <c r="AG78" i="10"/>
  <c r="AF78" i="10"/>
  <c r="AE78" i="10"/>
  <c r="AD78" i="10"/>
  <c r="AC78" i="10"/>
  <c r="AB78" i="10"/>
  <c r="AA78" i="10"/>
  <c r="Z78" i="10"/>
  <c r="Y78" i="10"/>
  <c r="X78" i="10"/>
  <c r="W78" i="10"/>
  <c r="V78" i="10"/>
  <c r="U78" i="10"/>
  <c r="T78" i="10"/>
  <c r="S78" i="10"/>
  <c r="R78" i="10"/>
  <c r="Q78" i="10"/>
  <c r="P78" i="10"/>
  <c r="O78" i="10"/>
  <c r="N78" i="10"/>
  <c r="M78" i="10"/>
  <c r="L78" i="10"/>
  <c r="K78" i="10"/>
  <c r="J78" i="10"/>
  <c r="I78" i="10"/>
  <c r="H78" i="10"/>
  <c r="G78" i="10"/>
  <c r="F78" i="10"/>
  <c r="E78" i="10"/>
  <c r="D78" i="10"/>
  <c r="BR77" i="10"/>
  <c r="BT69" i="7" s="1"/>
  <c r="BQ77" i="10"/>
  <c r="BS69" i="7" s="1"/>
  <c r="BL77" i="10"/>
  <c r="BK77" i="10"/>
  <c r="BA77" i="10"/>
  <c r="AZ77" i="10"/>
  <c r="AY77" i="10"/>
  <c r="AX77" i="10"/>
  <c r="AW77" i="10"/>
  <c r="AV77" i="10"/>
  <c r="AU77" i="10"/>
  <c r="AT77" i="10"/>
  <c r="AS77" i="10"/>
  <c r="AR77" i="10"/>
  <c r="AQ77" i="10"/>
  <c r="AP77" i="10"/>
  <c r="AO77" i="10"/>
  <c r="AN77" i="10"/>
  <c r="AM77" i="10"/>
  <c r="AL77" i="10"/>
  <c r="AK77" i="10"/>
  <c r="AJ77" i="10"/>
  <c r="AI77" i="10"/>
  <c r="AH77" i="10"/>
  <c r="AG77" i="10"/>
  <c r="AF77" i="10"/>
  <c r="AE77" i="10"/>
  <c r="AD77" i="10"/>
  <c r="AC77" i="10"/>
  <c r="AB77" i="10"/>
  <c r="AA77" i="10"/>
  <c r="Z77" i="10"/>
  <c r="Y77" i="10"/>
  <c r="X77" i="10"/>
  <c r="W77" i="10"/>
  <c r="V77" i="10"/>
  <c r="U77" i="10"/>
  <c r="T77" i="10"/>
  <c r="S77" i="10"/>
  <c r="R77" i="10"/>
  <c r="Q77" i="10"/>
  <c r="P77" i="10"/>
  <c r="O77" i="10"/>
  <c r="N77" i="10"/>
  <c r="M77" i="10"/>
  <c r="L77" i="10"/>
  <c r="K77" i="10"/>
  <c r="J77" i="10"/>
  <c r="I77" i="10"/>
  <c r="H77" i="10"/>
  <c r="G77" i="10"/>
  <c r="F77" i="10"/>
  <c r="E77" i="10"/>
  <c r="D77" i="10"/>
  <c r="BR75" i="10"/>
  <c r="BT4" i="7" s="1"/>
  <c r="BQ75" i="10"/>
  <c r="BS4" i="7" s="1"/>
  <c r="BL75" i="10"/>
  <c r="BK75" i="10"/>
  <c r="BA75" i="10"/>
  <c r="AZ75" i="10"/>
  <c r="AY75" i="10"/>
  <c r="AX75" i="10"/>
  <c r="AW75" i="10"/>
  <c r="AV75" i="10"/>
  <c r="AU75" i="10"/>
  <c r="AT75" i="10"/>
  <c r="AS75" i="10"/>
  <c r="AR75" i="10"/>
  <c r="AQ75" i="10"/>
  <c r="AP75" i="10"/>
  <c r="AO75" i="10"/>
  <c r="AN75" i="10"/>
  <c r="AM75" i="10"/>
  <c r="AL75" i="10"/>
  <c r="AK75" i="10"/>
  <c r="AJ75" i="10"/>
  <c r="AI75" i="10"/>
  <c r="AH75" i="10"/>
  <c r="AG75" i="10"/>
  <c r="AF75" i="10"/>
  <c r="AE75" i="10"/>
  <c r="AD75" i="10"/>
  <c r="AC75" i="10"/>
  <c r="AB75" i="10"/>
  <c r="AA75" i="10"/>
  <c r="Z75" i="10"/>
  <c r="Y75" i="10"/>
  <c r="X75" i="10"/>
  <c r="W75" i="10"/>
  <c r="V75" i="10"/>
  <c r="U75" i="10"/>
  <c r="T75" i="10"/>
  <c r="S75" i="10"/>
  <c r="R75" i="10"/>
  <c r="Q75" i="10"/>
  <c r="P75" i="10"/>
  <c r="O75" i="10"/>
  <c r="N75" i="10"/>
  <c r="M75" i="10"/>
  <c r="L75" i="10"/>
  <c r="K75" i="10"/>
  <c r="J75" i="10"/>
  <c r="I75" i="10"/>
  <c r="H75" i="10"/>
  <c r="G75" i="10"/>
  <c r="F75" i="10"/>
  <c r="E75" i="10"/>
  <c r="D75" i="10"/>
  <c r="BR74" i="10"/>
  <c r="BT63" i="7" s="1"/>
  <c r="BQ74" i="10"/>
  <c r="BS63" i="7" s="1"/>
  <c r="BL74" i="10"/>
  <c r="BK74" i="10"/>
  <c r="BA74" i="10"/>
  <c r="AZ74" i="10"/>
  <c r="AY74" i="10"/>
  <c r="AX74" i="10"/>
  <c r="AW74" i="10"/>
  <c r="AV74" i="10"/>
  <c r="AU74" i="10"/>
  <c r="AT74" i="10"/>
  <c r="AS74" i="10"/>
  <c r="AR74" i="10"/>
  <c r="AQ74" i="10"/>
  <c r="AP74" i="10"/>
  <c r="AO74" i="10"/>
  <c r="AN74" i="10"/>
  <c r="AM74" i="10"/>
  <c r="AL74" i="10"/>
  <c r="AK74" i="10"/>
  <c r="AJ74" i="10"/>
  <c r="AI74" i="10"/>
  <c r="AH74" i="10"/>
  <c r="AG74" i="10"/>
  <c r="AF74" i="10"/>
  <c r="AE74" i="10"/>
  <c r="AD74" i="10"/>
  <c r="AC74" i="10"/>
  <c r="AB74" i="10"/>
  <c r="AA74" i="10"/>
  <c r="Z74" i="10"/>
  <c r="Y74" i="10"/>
  <c r="X74" i="10"/>
  <c r="W74" i="10"/>
  <c r="V74" i="10"/>
  <c r="U74" i="10"/>
  <c r="T74" i="10"/>
  <c r="S74" i="10"/>
  <c r="R74" i="10"/>
  <c r="Q74" i="10"/>
  <c r="P74" i="10"/>
  <c r="O74" i="10"/>
  <c r="N74" i="10"/>
  <c r="M74" i="10"/>
  <c r="L74" i="10"/>
  <c r="K74" i="10"/>
  <c r="J74" i="10"/>
  <c r="I74" i="10"/>
  <c r="H74" i="10"/>
  <c r="G74" i="10"/>
  <c r="F74" i="10"/>
  <c r="E74" i="10"/>
  <c r="D74" i="10"/>
  <c r="BR73" i="10"/>
  <c r="BQ73" i="10"/>
  <c r="BS55" i="7" s="1"/>
  <c r="BL73" i="10"/>
  <c r="BK73" i="10"/>
  <c r="BA73" i="10"/>
  <c r="AZ73" i="10"/>
  <c r="AY73" i="10"/>
  <c r="AX73" i="10"/>
  <c r="AW73" i="10"/>
  <c r="AV73" i="10"/>
  <c r="AU73" i="10"/>
  <c r="AT73" i="10"/>
  <c r="AS73" i="10"/>
  <c r="AR73" i="10"/>
  <c r="AQ73" i="10"/>
  <c r="AP73" i="10"/>
  <c r="AO73" i="10"/>
  <c r="AN73" i="10"/>
  <c r="AM73" i="10"/>
  <c r="AL73" i="10"/>
  <c r="AK73" i="10"/>
  <c r="AJ73" i="10"/>
  <c r="AI73" i="10"/>
  <c r="AH73" i="10"/>
  <c r="AG73" i="10"/>
  <c r="AF73" i="10"/>
  <c r="AE73" i="10"/>
  <c r="AD73" i="10"/>
  <c r="AC73" i="10"/>
  <c r="AB73" i="10"/>
  <c r="AA73" i="10"/>
  <c r="Z73" i="10"/>
  <c r="Y73" i="10"/>
  <c r="X73" i="10"/>
  <c r="W73" i="10"/>
  <c r="V73" i="10"/>
  <c r="U73" i="10"/>
  <c r="T73" i="10"/>
  <c r="S73" i="10"/>
  <c r="R73" i="10"/>
  <c r="Q73" i="10"/>
  <c r="P73" i="10"/>
  <c r="O73" i="10"/>
  <c r="N73" i="10"/>
  <c r="M73" i="10"/>
  <c r="L73" i="10"/>
  <c r="K73" i="10"/>
  <c r="J73" i="10"/>
  <c r="I73" i="10"/>
  <c r="H73" i="10"/>
  <c r="G73" i="10"/>
  <c r="F73" i="10"/>
  <c r="E73" i="10"/>
  <c r="D73" i="10"/>
  <c r="BR70" i="10"/>
  <c r="BT74" i="7" s="1"/>
  <c r="BQ70" i="10"/>
  <c r="BS74" i="7" s="1"/>
  <c r="BL70" i="10"/>
  <c r="BK70" i="10"/>
  <c r="BA70" i="10"/>
  <c r="AZ70" i="10"/>
  <c r="AY70" i="10"/>
  <c r="AX70" i="10"/>
  <c r="AW70" i="10"/>
  <c r="AV70" i="10"/>
  <c r="AU70" i="10"/>
  <c r="AT70" i="10"/>
  <c r="AS70" i="10"/>
  <c r="AR70" i="10"/>
  <c r="AQ70" i="10"/>
  <c r="AP70" i="10"/>
  <c r="AO70" i="10"/>
  <c r="AN70" i="10"/>
  <c r="AM70" i="10"/>
  <c r="AL70" i="10"/>
  <c r="AK70" i="10"/>
  <c r="AJ70" i="10"/>
  <c r="AI70" i="10"/>
  <c r="AH70" i="10"/>
  <c r="AG70" i="10"/>
  <c r="AF70" i="10"/>
  <c r="AE70" i="10"/>
  <c r="AD70" i="10"/>
  <c r="AC70" i="10"/>
  <c r="AB70" i="10"/>
  <c r="AA70" i="10"/>
  <c r="Z70" i="10"/>
  <c r="Y70" i="10"/>
  <c r="X70" i="10"/>
  <c r="W70" i="10"/>
  <c r="V70" i="10"/>
  <c r="U70" i="10"/>
  <c r="T70" i="10"/>
  <c r="S70" i="10"/>
  <c r="R70" i="10"/>
  <c r="Q70" i="10"/>
  <c r="P70" i="10"/>
  <c r="O70" i="10"/>
  <c r="N70" i="10"/>
  <c r="M70" i="10"/>
  <c r="L70" i="10"/>
  <c r="K70" i="10"/>
  <c r="J70" i="10"/>
  <c r="I70" i="10"/>
  <c r="H70" i="10"/>
  <c r="G70" i="10"/>
  <c r="F70" i="10"/>
  <c r="E70" i="10"/>
  <c r="D70" i="10"/>
  <c r="BR69" i="10"/>
  <c r="BQ69" i="10"/>
  <c r="BS58" i="7" s="1"/>
  <c r="BL69" i="10"/>
  <c r="BK69" i="10"/>
  <c r="BA69" i="10"/>
  <c r="AZ69" i="10"/>
  <c r="AY69" i="10"/>
  <c r="AX69" i="10"/>
  <c r="AW69" i="10"/>
  <c r="AV69" i="10"/>
  <c r="AU69" i="10"/>
  <c r="AT69" i="10"/>
  <c r="AS69" i="10"/>
  <c r="AR69" i="10"/>
  <c r="AQ69" i="10"/>
  <c r="AP69" i="10"/>
  <c r="AO69" i="10"/>
  <c r="AN69" i="10"/>
  <c r="AM69" i="10"/>
  <c r="AL69" i="10"/>
  <c r="AK69" i="10"/>
  <c r="AJ69" i="10"/>
  <c r="AI69" i="10"/>
  <c r="AH69" i="10"/>
  <c r="AG69" i="10"/>
  <c r="AF69" i="10"/>
  <c r="AE69" i="10"/>
  <c r="AD69" i="10"/>
  <c r="AC69" i="10"/>
  <c r="AB69" i="10"/>
  <c r="AA69" i="10"/>
  <c r="Z69" i="10"/>
  <c r="Y69" i="10"/>
  <c r="X69" i="10"/>
  <c r="W69" i="10"/>
  <c r="V69" i="10"/>
  <c r="U69" i="10"/>
  <c r="T69" i="10"/>
  <c r="S69" i="10"/>
  <c r="R69" i="10"/>
  <c r="Q69" i="10"/>
  <c r="P69" i="10"/>
  <c r="O69" i="10"/>
  <c r="N69" i="10"/>
  <c r="M69" i="10"/>
  <c r="L69" i="10"/>
  <c r="K69" i="10"/>
  <c r="J69" i="10"/>
  <c r="I69" i="10"/>
  <c r="H69" i="10"/>
  <c r="G69" i="10"/>
  <c r="F69" i="10"/>
  <c r="E69" i="10"/>
  <c r="D69" i="10"/>
  <c r="BR68" i="10"/>
  <c r="BT62" i="7" s="1"/>
  <c r="BQ68" i="10"/>
  <c r="BS62" i="7" s="1"/>
  <c r="BL68" i="10"/>
  <c r="BK68" i="10"/>
  <c r="BA68" i="10"/>
  <c r="AZ68" i="10"/>
  <c r="AY68" i="10"/>
  <c r="AX68" i="10"/>
  <c r="AW68" i="10"/>
  <c r="AV68" i="10"/>
  <c r="AU68" i="10"/>
  <c r="AT68" i="10"/>
  <c r="AS68" i="10"/>
  <c r="AR68" i="10"/>
  <c r="AQ68" i="10"/>
  <c r="AP68" i="10"/>
  <c r="AO68" i="10"/>
  <c r="AN68" i="10"/>
  <c r="AM68" i="10"/>
  <c r="AL68" i="10"/>
  <c r="AK68" i="10"/>
  <c r="AJ68" i="10"/>
  <c r="AI68" i="10"/>
  <c r="AH68" i="10"/>
  <c r="AG68" i="10"/>
  <c r="AF68" i="10"/>
  <c r="AE68" i="10"/>
  <c r="AD68" i="10"/>
  <c r="AC68" i="10"/>
  <c r="AB68" i="10"/>
  <c r="AA68" i="10"/>
  <c r="Z68" i="10"/>
  <c r="Y68" i="10"/>
  <c r="X68" i="10"/>
  <c r="W68" i="10"/>
  <c r="V68" i="10"/>
  <c r="U68" i="10"/>
  <c r="T68" i="10"/>
  <c r="S68" i="10"/>
  <c r="R68" i="10"/>
  <c r="Q68" i="10"/>
  <c r="P68" i="10"/>
  <c r="O68" i="10"/>
  <c r="N68" i="10"/>
  <c r="M68" i="10"/>
  <c r="L68" i="10"/>
  <c r="K68" i="10"/>
  <c r="J68" i="10"/>
  <c r="I68" i="10"/>
  <c r="H68" i="10"/>
  <c r="G68" i="10"/>
  <c r="F68" i="10"/>
  <c r="E68" i="10"/>
  <c r="D68" i="10"/>
  <c r="BR67" i="10"/>
  <c r="BT66" i="7" s="1"/>
  <c r="BQ67" i="10"/>
  <c r="BS66" i="7" s="1"/>
  <c r="BL67" i="10"/>
  <c r="BK67" i="10"/>
  <c r="BA67" i="10"/>
  <c r="AZ67" i="10"/>
  <c r="AY67" i="10"/>
  <c r="AX67" i="10"/>
  <c r="AW67" i="10"/>
  <c r="AV67" i="10"/>
  <c r="AU67" i="10"/>
  <c r="AT67" i="10"/>
  <c r="AS67" i="10"/>
  <c r="AR67" i="10"/>
  <c r="AQ67" i="10"/>
  <c r="AP67" i="10"/>
  <c r="AO67" i="10"/>
  <c r="AN67" i="10"/>
  <c r="AM67" i="10"/>
  <c r="AL67" i="10"/>
  <c r="AK67" i="10"/>
  <c r="AJ67" i="10"/>
  <c r="AI67" i="10"/>
  <c r="AH67" i="10"/>
  <c r="AG67" i="10"/>
  <c r="AF67" i="10"/>
  <c r="AE67" i="10"/>
  <c r="AD67" i="10"/>
  <c r="AC67" i="10"/>
  <c r="AB67" i="10"/>
  <c r="AA67" i="10"/>
  <c r="Z67" i="10"/>
  <c r="Y67" i="10"/>
  <c r="X67" i="10"/>
  <c r="W67" i="10"/>
  <c r="V67" i="10"/>
  <c r="U67" i="10"/>
  <c r="T67" i="10"/>
  <c r="S67" i="10"/>
  <c r="R67" i="10"/>
  <c r="Q67" i="10"/>
  <c r="P67" i="10"/>
  <c r="O67" i="10"/>
  <c r="N67" i="10"/>
  <c r="M67" i="10"/>
  <c r="L67" i="10"/>
  <c r="K67" i="10"/>
  <c r="J67" i="10"/>
  <c r="I67" i="10"/>
  <c r="H67" i="10"/>
  <c r="G67" i="10"/>
  <c r="F67" i="10"/>
  <c r="E67" i="10"/>
  <c r="D67" i="10"/>
  <c r="BR65" i="10"/>
  <c r="BT68" i="7" s="1"/>
  <c r="BQ65" i="10"/>
  <c r="BS68" i="7" s="1"/>
  <c r="BL65" i="10"/>
  <c r="BK65" i="10"/>
  <c r="BA65" i="10"/>
  <c r="AZ65" i="10"/>
  <c r="AY65" i="10"/>
  <c r="AX65" i="10"/>
  <c r="AW65" i="10"/>
  <c r="AV65" i="10"/>
  <c r="AU65" i="10"/>
  <c r="AT65" i="10"/>
  <c r="AS65" i="10"/>
  <c r="AR65" i="10"/>
  <c r="AQ65" i="10"/>
  <c r="AP65" i="10"/>
  <c r="AO65" i="10"/>
  <c r="AN65" i="10"/>
  <c r="AM65" i="10"/>
  <c r="AL65" i="10"/>
  <c r="AK65" i="10"/>
  <c r="AJ65" i="10"/>
  <c r="AI65" i="10"/>
  <c r="AH65" i="10"/>
  <c r="AG65" i="10"/>
  <c r="AF65" i="10"/>
  <c r="AE65" i="10"/>
  <c r="AD65" i="10"/>
  <c r="AC65" i="10"/>
  <c r="AB65" i="10"/>
  <c r="AA65" i="10"/>
  <c r="Z65" i="10"/>
  <c r="Y65" i="10"/>
  <c r="X65" i="10"/>
  <c r="W65" i="10"/>
  <c r="V65" i="10"/>
  <c r="U65" i="10"/>
  <c r="T65" i="10"/>
  <c r="S65" i="10"/>
  <c r="R65" i="10"/>
  <c r="Q65" i="10"/>
  <c r="P65" i="10"/>
  <c r="O65" i="10"/>
  <c r="N65" i="10"/>
  <c r="M65" i="10"/>
  <c r="L65" i="10"/>
  <c r="K65" i="10"/>
  <c r="J65" i="10"/>
  <c r="I65" i="10"/>
  <c r="H65" i="10"/>
  <c r="G65" i="10"/>
  <c r="F65" i="10"/>
  <c r="E65" i="10"/>
  <c r="D65" i="10"/>
  <c r="BR64" i="10"/>
  <c r="BT67" i="7" s="1"/>
  <c r="BQ64" i="10"/>
  <c r="BS67" i="7" s="1"/>
  <c r="BL64" i="10"/>
  <c r="BK64" i="10"/>
  <c r="BA64" i="10"/>
  <c r="AZ64" i="10"/>
  <c r="AY64" i="10"/>
  <c r="AX64" i="10"/>
  <c r="AW64" i="10"/>
  <c r="AV64" i="10"/>
  <c r="AU64" i="10"/>
  <c r="AT64" i="10"/>
  <c r="AS64" i="10"/>
  <c r="AR64" i="10"/>
  <c r="AQ64" i="10"/>
  <c r="AP64" i="10"/>
  <c r="AO64" i="10"/>
  <c r="AN64" i="10"/>
  <c r="AM64" i="10"/>
  <c r="AL64" i="10"/>
  <c r="AK64" i="10"/>
  <c r="AJ64" i="10"/>
  <c r="AI64" i="10"/>
  <c r="AH64" i="10"/>
  <c r="AG64" i="10"/>
  <c r="AF64" i="10"/>
  <c r="AE64" i="10"/>
  <c r="AD64" i="10"/>
  <c r="AC64" i="10"/>
  <c r="AB64" i="10"/>
  <c r="AA64" i="10"/>
  <c r="Z64" i="10"/>
  <c r="Y64" i="10"/>
  <c r="X64" i="10"/>
  <c r="W64" i="10"/>
  <c r="V64" i="10"/>
  <c r="U64" i="10"/>
  <c r="T64" i="10"/>
  <c r="S64" i="10"/>
  <c r="R64" i="10"/>
  <c r="Q64" i="10"/>
  <c r="P64" i="10"/>
  <c r="O64" i="10"/>
  <c r="N64" i="10"/>
  <c r="M64" i="10"/>
  <c r="L64" i="10"/>
  <c r="K64" i="10"/>
  <c r="J64" i="10"/>
  <c r="I64" i="10"/>
  <c r="H64" i="10"/>
  <c r="G64" i="10"/>
  <c r="F64" i="10"/>
  <c r="E64" i="10"/>
  <c r="D64" i="10"/>
  <c r="BR62" i="10"/>
  <c r="BT37" i="7" s="1"/>
  <c r="BQ62" i="10"/>
  <c r="BS37" i="7" s="1"/>
  <c r="BL62" i="10"/>
  <c r="BK62" i="10"/>
  <c r="BA62" i="10"/>
  <c r="AZ62" i="10"/>
  <c r="AY62" i="10"/>
  <c r="AX62" i="10"/>
  <c r="AW62" i="10"/>
  <c r="AV62" i="10"/>
  <c r="AU62" i="10"/>
  <c r="AT62" i="10"/>
  <c r="AS62" i="10"/>
  <c r="AR62" i="10"/>
  <c r="AQ62" i="10"/>
  <c r="AP62" i="10"/>
  <c r="AO62" i="10"/>
  <c r="AN62" i="10"/>
  <c r="AM62" i="10"/>
  <c r="AL62" i="10"/>
  <c r="AK62" i="10"/>
  <c r="AJ62" i="10"/>
  <c r="AI62" i="10"/>
  <c r="AH62" i="10"/>
  <c r="AG62" i="10"/>
  <c r="AF62" i="10"/>
  <c r="AE62" i="10"/>
  <c r="AD62" i="10"/>
  <c r="AC62" i="10"/>
  <c r="AB62" i="10"/>
  <c r="AA62" i="10"/>
  <c r="Z62" i="10"/>
  <c r="Y62" i="10"/>
  <c r="X62" i="10"/>
  <c r="W62" i="10"/>
  <c r="V62" i="10"/>
  <c r="U62" i="10"/>
  <c r="T62" i="10"/>
  <c r="S62" i="10"/>
  <c r="R62" i="10"/>
  <c r="Q62" i="10"/>
  <c r="P62" i="10"/>
  <c r="O62" i="10"/>
  <c r="N62" i="10"/>
  <c r="M62" i="10"/>
  <c r="L62" i="10"/>
  <c r="K62" i="10"/>
  <c r="J62" i="10"/>
  <c r="I62" i="10"/>
  <c r="H62" i="10"/>
  <c r="G62" i="10"/>
  <c r="F62" i="10"/>
  <c r="E62" i="10"/>
  <c r="D62" i="10"/>
  <c r="BR60" i="10"/>
  <c r="BT77" i="7" s="1"/>
  <c r="BQ60" i="10"/>
  <c r="BS77" i="7" s="1"/>
  <c r="BL60" i="10"/>
  <c r="BK60" i="10"/>
  <c r="BA60" i="10"/>
  <c r="AZ60" i="10"/>
  <c r="AY60" i="10"/>
  <c r="AX60" i="10"/>
  <c r="AW60" i="10"/>
  <c r="AV60" i="10"/>
  <c r="AU60" i="10"/>
  <c r="AT60" i="10"/>
  <c r="AS60" i="10"/>
  <c r="AR60" i="10"/>
  <c r="AQ60" i="10"/>
  <c r="AP60" i="10"/>
  <c r="AO60" i="10"/>
  <c r="AN60" i="10"/>
  <c r="AM60" i="10"/>
  <c r="AL60" i="10"/>
  <c r="AK60" i="10"/>
  <c r="AJ60" i="10"/>
  <c r="AI60" i="10"/>
  <c r="AH60" i="10"/>
  <c r="AG60" i="10"/>
  <c r="AF60" i="10"/>
  <c r="AE60" i="10"/>
  <c r="AD60" i="10"/>
  <c r="AC60" i="10"/>
  <c r="AB60" i="10"/>
  <c r="AA60" i="10"/>
  <c r="Z60" i="10"/>
  <c r="Y60" i="10"/>
  <c r="X60" i="10"/>
  <c r="W60" i="10"/>
  <c r="V60" i="10"/>
  <c r="U60" i="10"/>
  <c r="T60" i="10"/>
  <c r="S60" i="10"/>
  <c r="R60" i="10"/>
  <c r="Q60" i="10"/>
  <c r="P60" i="10"/>
  <c r="O60" i="10"/>
  <c r="N60" i="10"/>
  <c r="M60" i="10"/>
  <c r="L60" i="10"/>
  <c r="K60" i="10"/>
  <c r="J60" i="10"/>
  <c r="I60" i="10"/>
  <c r="H60" i="10"/>
  <c r="G60" i="10"/>
  <c r="F60" i="10"/>
  <c r="E60" i="10"/>
  <c r="D60" i="10"/>
  <c r="BR57" i="10"/>
  <c r="BT35" i="7" s="1"/>
  <c r="BQ57" i="10"/>
  <c r="BS35" i="7" s="1"/>
  <c r="BL57" i="10"/>
  <c r="BK57" i="10"/>
  <c r="BA57" i="10"/>
  <c r="AZ57" i="10"/>
  <c r="AY57" i="10"/>
  <c r="AX57" i="10"/>
  <c r="AW57" i="10"/>
  <c r="AV57" i="10"/>
  <c r="AU57" i="10"/>
  <c r="AT57" i="10"/>
  <c r="AS57" i="10"/>
  <c r="AR57" i="10"/>
  <c r="AQ57" i="10"/>
  <c r="AP57" i="10"/>
  <c r="AO57" i="10"/>
  <c r="AN57" i="10"/>
  <c r="AM57" i="10"/>
  <c r="AL57" i="10"/>
  <c r="AK57" i="10"/>
  <c r="AJ57" i="10"/>
  <c r="AI57" i="10"/>
  <c r="AH57" i="10"/>
  <c r="AG57" i="10"/>
  <c r="AF57" i="10"/>
  <c r="AE57" i="10"/>
  <c r="AD57" i="10"/>
  <c r="AC57" i="10"/>
  <c r="AB57" i="10"/>
  <c r="AA57" i="10"/>
  <c r="Z57" i="10"/>
  <c r="Y57" i="10"/>
  <c r="X57" i="10"/>
  <c r="W57" i="10"/>
  <c r="V57" i="10"/>
  <c r="U57" i="10"/>
  <c r="T57" i="10"/>
  <c r="S57" i="10"/>
  <c r="R57" i="10"/>
  <c r="Q57" i="10"/>
  <c r="P57" i="10"/>
  <c r="O57" i="10"/>
  <c r="N57" i="10"/>
  <c r="M57" i="10"/>
  <c r="L57" i="10"/>
  <c r="K57" i="10"/>
  <c r="J57" i="10"/>
  <c r="I57" i="10"/>
  <c r="H57" i="10"/>
  <c r="G57" i="10"/>
  <c r="F57" i="10"/>
  <c r="E57" i="10"/>
  <c r="D57" i="10"/>
  <c r="BR54" i="10"/>
  <c r="BT61" i="7" s="1"/>
  <c r="BQ54" i="10"/>
  <c r="BS61" i="7" s="1"/>
  <c r="BL54" i="10"/>
  <c r="BK54" i="10"/>
  <c r="BA54" i="10"/>
  <c r="AZ54" i="10"/>
  <c r="AY54" i="10"/>
  <c r="AX54" i="10"/>
  <c r="AW54" i="10"/>
  <c r="AV54" i="10"/>
  <c r="AU54" i="10"/>
  <c r="AT54" i="10"/>
  <c r="AS54" i="10"/>
  <c r="AR54" i="10"/>
  <c r="AQ54" i="10"/>
  <c r="AP54" i="10"/>
  <c r="AO54" i="10"/>
  <c r="AN54" i="10"/>
  <c r="AM54" i="10"/>
  <c r="AL54" i="10"/>
  <c r="AK54" i="10"/>
  <c r="AJ54" i="10"/>
  <c r="AI54" i="10"/>
  <c r="AH54" i="10"/>
  <c r="AG54" i="10"/>
  <c r="AF54" i="10"/>
  <c r="AE54" i="10"/>
  <c r="AD54" i="10"/>
  <c r="AC54" i="10"/>
  <c r="AB54" i="10"/>
  <c r="AA54" i="10"/>
  <c r="Z54" i="10"/>
  <c r="Y54" i="10"/>
  <c r="X54" i="10"/>
  <c r="W54" i="10"/>
  <c r="V54" i="10"/>
  <c r="U54" i="10"/>
  <c r="T54" i="10"/>
  <c r="S54" i="10"/>
  <c r="R54" i="10"/>
  <c r="Q54" i="10"/>
  <c r="P54" i="10"/>
  <c r="O54" i="10"/>
  <c r="N54" i="10"/>
  <c r="M54" i="10"/>
  <c r="L54" i="10"/>
  <c r="K54" i="10"/>
  <c r="J54" i="10"/>
  <c r="I54" i="10"/>
  <c r="H54" i="10"/>
  <c r="G54" i="10"/>
  <c r="F54" i="10"/>
  <c r="E54" i="10"/>
  <c r="D54" i="10"/>
  <c r="BR53" i="10"/>
  <c r="BT71" i="7" s="1"/>
  <c r="BQ53" i="10"/>
  <c r="BS71" i="7" s="1"/>
  <c r="BL53" i="10"/>
  <c r="BK53" i="10"/>
  <c r="BA53" i="10"/>
  <c r="AZ53" i="10"/>
  <c r="AY53" i="10"/>
  <c r="AX53" i="10"/>
  <c r="AW53" i="10"/>
  <c r="AV53" i="10"/>
  <c r="AU53" i="10"/>
  <c r="AT53" i="10"/>
  <c r="AS53" i="10"/>
  <c r="AR53" i="10"/>
  <c r="AQ53" i="10"/>
  <c r="AP53" i="10"/>
  <c r="AO53" i="10"/>
  <c r="AN53" i="10"/>
  <c r="AM53" i="10"/>
  <c r="AL53" i="10"/>
  <c r="AK53" i="10"/>
  <c r="AJ53" i="10"/>
  <c r="AI53" i="10"/>
  <c r="AH53" i="10"/>
  <c r="AG53" i="10"/>
  <c r="AF53" i="10"/>
  <c r="AE53" i="10"/>
  <c r="AD53" i="10"/>
  <c r="AC53" i="10"/>
  <c r="AB53" i="10"/>
  <c r="AA53" i="10"/>
  <c r="Z53" i="10"/>
  <c r="Y53" i="10"/>
  <c r="X53" i="10"/>
  <c r="W53" i="10"/>
  <c r="V53" i="10"/>
  <c r="U53" i="10"/>
  <c r="T53" i="10"/>
  <c r="S53" i="10"/>
  <c r="R53" i="10"/>
  <c r="Q53" i="10"/>
  <c r="P53" i="10"/>
  <c r="O53" i="10"/>
  <c r="N53" i="10"/>
  <c r="M53" i="10"/>
  <c r="L53" i="10"/>
  <c r="K53" i="10"/>
  <c r="J53" i="10"/>
  <c r="I53" i="10"/>
  <c r="H53" i="10"/>
  <c r="G53" i="10"/>
  <c r="F53" i="10"/>
  <c r="E53" i="10"/>
  <c r="D53" i="10"/>
  <c r="BR51" i="10"/>
  <c r="BT19" i="7" s="1"/>
  <c r="BQ51" i="10"/>
  <c r="BS19" i="7" s="1"/>
  <c r="BL51" i="10"/>
  <c r="BK51" i="10"/>
  <c r="BA51" i="10"/>
  <c r="AZ51" i="10"/>
  <c r="AY51" i="10"/>
  <c r="AX51" i="10"/>
  <c r="AW51" i="10"/>
  <c r="AV51" i="10"/>
  <c r="AU51" i="10"/>
  <c r="AT51" i="10"/>
  <c r="AS51" i="10"/>
  <c r="AR51" i="10"/>
  <c r="AQ51" i="10"/>
  <c r="AP51" i="10"/>
  <c r="AO51" i="10"/>
  <c r="AN51" i="10"/>
  <c r="AM51" i="10"/>
  <c r="AL51" i="10"/>
  <c r="AK51" i="10"/>
  <c r="AJ51" i="10"/>
  <c r="AI51" i="10"/>
  <c r="AH51" i="10"/>
  <c r="AG51" i="10"/>
  <c r="AF51" i="10"/>
  <c r="AE51" i="10"/>
  <c r="AD51" i="10"/>
  <c r="AC51" i="10"/>
  <c r="AB51" i="10"/>
  <c r="AA51" i="10"/>
  <c r="Z51" i="10"/>
  <c r="Y51" i="10"/>
  <c r="X51" i="10"/>
  <c r="W51" i="10"/>
  <c r="V51" i="10"/>
  <c r="U51" i="10"/>
  <c r="T51" i="10"/>
  <c r="S51" i="10"/>
  <c r="R51" i="10"/>
  <c r="Q51" i="10"/>
  <c r="P51" i="10"/>
  <c r="O51" i="10"/>
  <c r="N51" i="10"/>
  <c r="M51" i="10"/>
  <c r="L51" i="10"/>
  <c r="K51" i="10"/>
  <c r="J51" i="10"/>
  <c r="I51" i="10"/>
  <c r="H51" i="10"/>
  <c r="G51" i="10"/>
  <c r="F51" i="10"/>
  <c r="E51" i="10"/>
  <c r="D51" i="10"/>
  <c r="BR47" i="10"/>
  <c r="BT57" i="7" s="1"/>
  <c r="BQ47" i="10"/>
  <c r="BS57" i="7" s="1"/>
  <c r="BL47" i="10"/>
  <c r="BK47" i="10"/>
  <c r="BA47" i="10"/>
  <c r="AZ47" i="10"/>
  <c r="AY47" i="10"/>
  <c r="AX47" i="10"/>
  <c r="AW47" i="10"/>
  <c r="AV47" i="10"/>
  <c r="AU47" i="10"/>
  <c r="AT47" i="10"/>
  <c r="AS47" i="10"/>
  <c r="AR47" i="10"/>
  <c r="AQ47" i="10"/>
  <c r="AP47" i="10"/>
  <c r="AO47" i="10"/>
  <c r="AN47" i="10"/>
  <c r="AM47" i="10"/>
  <c r="AL47" i="10"/>
  <c r="AK47" i="10"/>
  <c r="AJ47" i="10"/>
  <c r="AI47" i="10"/>
  <c r="AH47" i="10"/>
  <c r="AG47" i="10"/>
  <c r="AF47" i="10"/>
  <c r="AE47" i="10"/>
  <c r="AD47" i="10"/>
  <c r="AC47" i="10"/>
  <c r="AB47" i="10"/>
  <c r="AA47" i="10"/>
  <c r="Z47" i="10"/>
  <c r="Y47" i="10"/>
  <c r="X47" i="10"/>
  <c r="W47" i="10"/>
  <c r="V47" i="10"/>
  <c r="U47" i="10"/>
  <c r="T47" i="10"/>
  <c r="S47" i="10"/>
  <c r="R47" i="10"/>
  <c r="Q47" i="10"/>
  <c r="P47" i="10"/>
  <c r="O47" i="10"/>
  <c r="N47" i="10"/>
  <c r="M47" i="10"/>
  <c r="L47" i="10"/>
  <c r="K47" i="10"/>
  <c r="J47" i="10"/>
  <c r="I47" i="10"/>
  <c r="H47" i="10"/>
  <c r="G47" i="10"/>
  <c r="F47" i="10"/>
  <c r="E47" i="10"/>
  <c r="D47" i="10"/>
  <c r="BR45" i="10"/>
  <c r="BT78" i="7" s="1"/>
  <c r="BQ45" i="10"/>
  <c r="BS78" i="7" s="1"/>
  <c r="BL45" i="10"/>
  <c r="BK45" i="10"/>
  <c r="BA45" i="10"/>
  <c r="AZ45" i="10"/>
  <c r="AY45" i="10"/>
  <c r="AX45" i="10"/>
  <c r="AW45" i="10"/>
  <c r="AV45" i="10"/>
  <c r="AU45" i="10"/>
  <c r="AT45" i="10"/>
  <c r="AS45" i="10"/>
  <c r="AR45" i="10"/>
  <c r="AQ45" i="10"/>
  <c r="AP45" i="10"/>
  <c r="AO45" i="10"/>
  <c r="AN45" i="10"/>
  <c r="AM45" i="10"/>
  <c r="AL45" i="10"/>
  <c r="AK45" i="10"/>
  <c r="AJ45" i="10"/>
  <c r="AI45" i="10"/>
  <c r="AH45" i="10"/>
  <c r="AG45" i="10"/>
  <c r="AF45" i="10"/>
  <c r="AE45" i="10"/>
  <c r="AD45" i="10"/>
  <c r="AC45" i="10"/>
  <c r="AB45" i="10"/>
  <c r="AA45" i="10"/>
  <c r="Z45" i="10"/>
  <c r="Y45" i="10"/>
  <c r="X45" i="10"/>
  <c r="W45" i="10"/>
  <c r="V45" i="10"/>
  <c r="U45" i="10"/>
  <c r="T45" i="10"/>
  <c r="S45" i="10"/>
  <c r="R45" i="10"/>
  <c r="Q45" i="10"/>
  <c r="P45" i="10"/>
  <c r="O45" i="10"/>
  <c r="N45" i="10"/>
  <c r="M45" i="10"/>
  <c r="L45" i="10"/>
  <c r="K45" i="10"/>
  <c r="J45" i="10"/>
  <c r="I45" i="10"/>
  <c r="H45" i="10"/>
  <c r="G45" i="10"/>
  <c r="F45" i="10"/>
  <c r="E45" i="10"/>
  <c r="D45" i="10"/>
  <c r="BR44" i="10"/>
  <c r="BT49" i="7" s="1"/>
  <c r="BQ44" i="10"/>
  <c r="BS49" i="7" s="1"/>
  <c r="BL44" i="10"/>
  <c r="BK44" i="10"/>
  <c r="BA44" i="10"/>
  <c r="AZ44" i="10"/>
  <c r="AY44" i="10"/>
  <c r="AX44" i="10"/>
  <c r="AW44" i="10"/>
  <c r="AV44" i="10"/>
  <c r="AU44" i="10"/>
  <c r="AT44" i="10"/>
  <c r="AS44" i="10"/>
  <c r="AR44" i="10"/>
  <c r="AQ44" i="10"/>
  <c r="AP44" i="10"/>
  <c r="AO44" i="10"/>
  <c r="AN44" i="10"/>
  <c r="AM44" i="10"/>
  <c r="AL44" i="10"/>
  <c r="AK44" i="10"/>
  <c r="AJ44" i="10"/>
  <c r="AI44" i="10"/>
  <c r="AH44" i="10"/>
  <c r="AG44" i="10"/>
  <c r="AF44" i="10"/>
  <c r="AE44" i="10"/>
  <c r="AD44" i="10"/>
  <c r="AC44" i="10"/>
  <c r="AB44" i="10"/>
  <c r="AA44" i="10"/>
  <c r="Z44" i="10"/>
  <c r="Y44" i="10"/>
  <c r="X44" i="10"/>
  <c r="W44" i="10"/>
  <c r="V44" i="10"/>
  <c r="U44" i="10"/>
  <c r="T44" i="10"/>
  <c r="S44" i="10"/>
  <c r="R44" i="10"/>
  <c r="Q44" i="10"/>
  <c r="P44" i="10"/>
  <c r="O44" i="10"/>
  <c r="N44" i="10"/>
  <c r="M44" i="10"/>
  <c r="L44" i="10"/>
  <c r="K44" i="10"/>
  <c r="J44" i="10"/>
  <c r="I44" i="10"/>
  <c r="H44" i="10"/>
  <c r="G44" i="10"/>
  <c r="F44" i="10"/>
  <c r="E44" i="10"/>
  <c r="D44" i="10"/>
  <c r="BR42" i="10"/>
  <c r="BT45" i="7" s="1"/>
  <c r="BQ42" i="10"/>
  <c r="BS45" i="7" s="1"/>
  <c r="BL42" i="10"/>
  <c r="BK42" i="10"/>
  <c r="BA42" i="10"/>
  <c r="AZ42" i="10"/>
  <c r="AY42" i="10"/>
  <c r="AX42" i="10"/>
  <c r="AW42" i="10"/>
  <c r="AV42" i="10"/>
  <c r="AU42" i="10"/>
  <c r="AT42" i="10"/>
  <c r="AS42" i="10"/>
  <c r="AR42" i="10"/>
  <c r="AQ42" i="10"/>
  <c r="AP42" i="10"/>
  <c r="AO42" i="10"/>
  <c r="AN42" i="10"/>
  <c r="AM42" i="10"/>
  <c r="AL42" i="10"/>
  <c r="AK42" i="10"/>
  <c r="AJ42" i="10"/>
  <c r="AI42" i="10"/>
  <c r="AH42" i="10"/>
  <c r="AG42" i="10"/>
  <c r="AF42" i="10"/>
  <c r="AE42" i="10"/>
  <c r="AD42" i="10"/>
  <c r="AC42" i="10"/>
  <c r="AB42" i="10"/>
  <c r="AA42" i="10"/>
  <c r="Z42" i="10"/>
  <c r="Y42" i="10"/>
  <c r="X42" i="10"/>
  <c r="W42" i="10"/>
  <c r="V42" i="10"/>
  <c r="U42" i="10"/>
  <c r="T42" i="10"/>
  <c r="S42" i="10"/>
  <c r="R42" i="10"/>
  <c r="Q42" i="10"/>
  <c r="P42" i="10"/>
  <c r="O42" i="10"/>
  <c r="N42" i="10"/>
  <c r="M42" i="10"/>
  <c r="L42" i="10"/>
  <c r="K42" i="10"/>
  <c r="J42" i="10"/>
  <c r="I42" i="10"/>
  <c r="H42" i="10"/>
  <c r="G42" i="10"/>
  <c r="F42" i="10"/>
  <c r="E42" i="10"/>
  <c r="D42" i="10"/>
  <c r="BR41" i="10"/>
  <c r="BT38" i="7" s="1"/>
  <c r="BQ41" i="10"/>
  <c r="BS38" i="7" s="1"/>
  <c r="BL41" i="10"/>
  <c r="BK41" i="10"/>
  <c r="BA41" i="10"/>
  <c r="AZ41" i="10"/>
  <c r="AY41" i="10"/>
  <c r="AX41" i="10"/>
  <c r="AW41" i="10"/>
  <c r="AV41" i="10"/>
  <c r="AU41" i="10"/>
  <c r="AT41" i="10"/>
  <c r="AS41" i="10"/>
  <c r="AR41" i="10"/>
  <c r="AQ41" i="10"/>
  <c r="AP41" i="10"/>
  <c r="AO41" i="10"/>
  <c r="AN41" i="10"/>
  <c r="AM41" i="10"/>
  <c r="AL41" i="10"/>
  <c r="AK41" i="10"/>
  <c r="AJ41" i="10"/>
  <c r="AI41" i="10"/>
  <c r="AH41" i="10"/>
  <c r="AG41" i="10"/>
  <c r="AF41" i="10"/>
  <c r="AE41" i="10"/>
  <c r="AD41" i="10"/>
  <c r="AC41" i="10"/>
  <c r="AB41" i="10"/>
  <c r="AA41" i="10"/>
  <c r="Z41" i="10"/>
  <c r="Y41" i="10"/>
  <c r="X41" i="10"/>
  <c r="W41" i="10"/>
  <c r="V41" i="10"/>
  <c r="U41" i="10"/>
  <c r="T41" i="10"/>
  <c r="S41" i="10"/>
  <c r="R41" i="10"/>
  <c r="Q41" i="10"/>
  <c r="P41" i="10"/>
  <c r="O41" i="10"/>
  <c r="N41" i="10"/>
  <c r="M41" i="10"/>
  <c r="L41" i="10"/>
  <c r="K41" i="10"/>
  <c r="J41" i="10"/>
  <c r="I41" i="10"/>
  <c r="H41" i="10"/>
  <c r="G41" i="10"/>
  <c r="F41" i="10"/>
  <c r="E41" i="10"/>
  <c r="D41" i="10"/>
  <c r="BR40" i="10"/>
  <c r="BT56" i="7" s="1"/>
  <c r="BQ40" i="10"/>
  <c r="BS56" i="7" s="1"/>
  <c r="BL40" i="10"/>
  <c r="BK40" i="10"/>
  <c r="BA40" i="10"/>
  <c r="AZ40" i="10"/>
  <c r="AY40" i="10"/>
  <c r="AX40" i="10"/>
  <c r="AW40" i="10"/>
  <c r="AV40" i="10"/>
  <c r="AU40" i="10"/>
  <c r="AT40" i="10"/>
  <c r="AS40" i="10"/>
  <c r="AR40" i="10"/>
  <c r="AQ40" i="10"/>
  <c r="AP40" i="10"/>
  <c r="AO40" i="10"/>
  <c r="AN40" i="10"/>
  <c r="AM40" i="10"/>
  <c r="AL40" i="10"/>
  <c r="AK40" i="10"/>
  <c r="AJ40" i="10"/>
  <c r="AI40" i="10"/>
  <c r="AH40" i="10"/>
  <c r="AG40" i="10"/>
  <c r="AF40" i="10"/>
  <c r="AE40" i="10"/>
  <c r="AD40" i="10"/>
  <c r="AC40" i="10"/>
  <c r="AB40" i="10"/>
  <c r="AA40" i="10"/>
  <c r="Z40" i="10"/>
  <c r="Y40" i="10"/>
  <c r="X40" i="10"/>
  <c r="W40" i="10"/>
  <c r="V40" i="10"/>
  <c r="U40" i="10"/>
  <c r="T40" i="10"/>
  <c r="S40" i="10"/>
  <c r="R40" i="10"/>
  <c r="Q40" i="10"/>
  <c r="P40" i="10"/>
  <c r="O40" i="10"/>
  <c r="N40" i="10"/>
  <c r="M40" i="10"/>
  <c r="L40" i="10"/>
  <c r="K40" i="10"/>
  <c r="J40" i="10"/>
  <c r="I40" i="10"/>
  <c r="H40" i="10"/>
  <c r="G40" i="10"/>
  <c r="F40" i="10"/>
  <c r="E40" i="10"/>
  <c r="D40" i="10"/>
  <c r="BR39" i="10"/>
  <c r="BT50" i="7" s="1"/>
  <c r="BQ39" i="10"/>
  <c r="BS50" i="7" s="1"/>
  <c r="BL39" i="10"/>
  <c r="BK39" i="10"/>
  <c r="BA39" i="10"/>
  <c r="AZ39" i="10"/>
  <c r="AY39" i="10"/>
  <c r="AX39" i="10"/>
  <c r="AW39" i="10"/>
  <c r="AV39" i="10"/>
  <c r="AU39" i="10"/>
  <c r="AT39" i="10"/>
  <c r="AS39" i="10"/>
  <c r="AR39" i="10"/>
  <c r="AQ39" i="10"/>
  <c r="AP39" i="10"/>
  <c r="AO39" i="10"/>
  <c r="AN39" i="10"/>
  <c r="AM39" i="10"/>
  <c r="AL39" i="10"/>
  <c r="AK39" i="10"/>
  <c r="AJ39" i="10"/>
  <c r="AI39" i="10"/>
  <c r="AH39" i="10"/>
  <c r="AG39" i="10"/>
  <c r="AF39" i="10"/>
  <c r="AE39" i="10"/>
  <c r="AD39" i="10"/>
  <c r="AC39" i="10"/>
  <c r="AB39" i="10"/>
  <c r="AA39" i="10"/>
  <c r="Z39" i="10"/>
  <c r="Y39" i="10"/>
  <c r="X39" i="10"/>
  <c r="W39" i="10"/>
  <c r="V39" i="10"/>
  <c r="U39" i="10"/>
  <c r="T39" i="10"/>
  <c r="S39" i="10"/>
  <c r="R39" i="10"/>
  <c r="Q39" i="10"/>
  <c r="P39" i="10"/>
  <c r="O39" i="10"/>
  <c r="N39" i="10"/>
  <c r="M39" i="10"/>
  <c r="L39" i="10"/>
  <c r="K39" i="10"/>
  <c r="J39" i="10"/>
  <c r="I39" i="10"/>
  <c r="H39" i="10"/>
  <c r="G39" i="10"/>
  <c r="F39" i="10"/>
  <c r="E39" i="10"/>
  <c r="D39" i="10"/>
  <c r="BR32" i="10"/>
  <c r="BT70" i="7" s="1"/>
  <c r="BQ32" i="10"/>
  <c r="BS70" i="7" s="1"/>
  <c r="BL32" i="10"/>
  <c r="BK32" i="10"/>
  <c r="BA32" i="10"/>
  <c r="AZ32" i="10"/>
  <c r="AY32" i="10"/>
  <c r="AX32" i="10"/>
  <c r="AW32" i="10"/>
  <c r="AV32" i="10"/>
  <c r="AU32" i="10"/>
  <c r="AT32" i="10"/>
  <c r="AS32" i="10"/>
  <c r="AR32" i="10"/>
  <c r="AQ32" i="10"/>
  <c r="AP32" i="10"/>
  <c r="AO32" i="10"/>
  <c r="AN32" i="10"/>
  <c r="AM32" i="10"/>
  <c r="AL32" i="10"/>
  <c r="AK32" i="10"/>
  <c r="AJ32" i="10"/>
  <c r="AI32" i="10"/>
  <c r="AH32" i="10"/>
  <c r="AG32" i="10"/>
  <c r="AF32" i="10"/>
  <c r="AE32" i="10"/>
  <c r="AD32" i="10"/>
  <c r="AC32" i="10"/>
  <c r="AB32" i="10"/>
  <c r="AA32" i="10"/>
  <c r="Z32" i="10"/>
  <c r="Y32" i="10"/>
  <c r="X32" i="10"/>
  <c r="W32" i="10"/>
  <c r="V32" i="10"/>
  <c r="U32" i="10"/>
  <c r="T32" i="10"/>
  <c r="S32" i="10"/>
  <c r="R32" i="10"/>
  <c r="Q32" i="10"/>
  <c r="P32" i="10"/>
  <c r="O32" i="10"/>
  <c r="N32" i="10"/>
  <c r="M32" i="10"/>
  <c r="L32" i="10"/>
  <c r="K32" i="10"/>
  <c r="J32" i="10"/>
  <c r="I32" i="10"/>
  <c r="H32" i="10"/>
  <c r="G32" i="10"/>
  <c r="F32" i="10"/>
  <c r="E32" i="10"/>
  <c r="D32" i="10"/>
  <c r="BR31" i="10"/>
  <c r="BT65" i="7" s="1"/>
  <c r="BQ31" i="10"/>
  <c r="BS65" i="7" s="1"/>
  <c r="BL31" i="10"/>
  <c r="BK31" i="10"/>
  <c r="BA31" i="10"/>
  <c r="AZ31" i="10"/>
  <c r="AY31" i="10"/>
  <c r="AX31" i="10"/>
  <c r="AW31" i="10"/>
  <c r="AV31" i="10"/>
  <c r="AU31" i="10"/>
  <c r="AT31" i="10"/>
  <c r="AS31" i="10"/>
  <c r="AR31" i="10"/>
  <c r="AQ31" i="10"/>
  <c r="AP31" i="10"/>
  <c r="AO31" i="10"/>
  <c r="AN31" i="10"/>
  <c r="AM31" i="10"/>
  <c r="AL31" i="10"/>
  <c r="AK31" i="10"/>
  <c r="AJ31" i="10"/>
  <c r="AI31" i="10"/>
  <c r="AH31" i="10"/>
  <c r="AG31" i="10"/>
  <c r="AF31" i="10"/>
  <c r="AE31" i="10"/>
  <c r="AD31" i="10"/>
  <c r="AC31" i="10"/>
  <c r="AB31" i="10"/>
  <c r="AA31" i="10"/>
  <c r="Z31" i="10"/>
  <c r="Y31" i="10"/>
  <c r="X31" i="10"/>
  <c r="W31" i="10"/>
  <c r="V31" i="10"/>
  <c r="U31" i="10"/>
  <c r="T31" i="10"/>
  <c r="S31" i="10"/>
  <c r="R31" i="10"/>
  <c r="Q31" i="10"/>
  <c r="P31" i="10"/>
  <c r="O31" i="10"/>
  <c r="N31" i="10"/>
  <c r="M31" i="10"/>
  <c r="L31" i="10"/>
  <c r="K31" i="10"/>
  <c r="J31" i="10"/>
  <c r="I31" i="10"/>
  <c r="H31" i="10"/>
  <c r="G31" i="10"/>
  <c r="F31" i="10"/>
  <c r="E31" i="10"/>
  <c r="D31" i="10"/>
  <c r="BR30" i="10"/>
  <c r="BT46" i="7" s="1"/>
  <c r="BQ30" i="10"/>
  <c r="BS46" i="7" s="1"/>
  <c r="BL30" i="10"/>
  <c r="BK30" i="10"/>
  <c r="BA30" i="10"/>
  <c r="AZ30" i="10"/>
  <c r="AY30" i="10"/>
  <c r="AX30" i="10"/>
  <c r="AW30" i="10"/>
  <c r="AV30" i="10"/>
  <c r="AU30" i="10"/>
  <c r="AT30" i="10"/>
  <c r="AS30" i="10"/>
  <c r="AR30" i="10"/>
  <c r="AQ30" i="10"/>
  <c r="AP30" i="10"/>
  <c r="AO30" i="10"/>
  <c r="AN30" i="10"/>
  <c r="AM30" i="10"/>
  <c r="AL30" i="10"/>
  <c r="AK30" i="10"/>
  <c r="AJ30" i="10"/>
  <c r="AI30" i="10"/>
  <c r="AH30" i="10"/>
  <c r="AG30" i="10"/>
  <c r="AF30" i="10"/>
  <c r="AE30" i="10"/>
  <c r="AD30" i="10"/>
  <c r="AC30" i="10"/>
  <c r="AB30" i="10"/>
  <c r="AA30" i="10"/>
  <c r="Z30" i="10"/>
  <c r="Y30" i="10"/>
  <c r="X30" i="10"/>
  <c r="W30" i="10"/>
  <c r="V30" i="10"/>
  <c r="U30" i="10"/>
  <c r="T30" i="10"/>
  <c r="S30" i="10"/>
  <c r="R30" i="10"/>
  <c r="Q30" i="10"/>
  <c r="P30" i="10"/>
  <c r="O30" i="10"/>
  <c r="N30" i="10"/>
  <c r="M30" i="10"/>
  <c r="L30" i="10"/>
  <c r="K30" i="10"/>
  <c r="J30" i="10"/>
  <c r="I30" i="10"/>
  <c r="H30" i="10"/>
  <c r="G30" i="10"/>
  <c r="F30" i="10"/>
  <c r="E30" i="10"/>
  <c r="D30" i="10"/>
  <c r="BR29" i="10"/>
  <c r="BT51" i="7" s="1"/>
  <c r="BQ29" i="10"/>
  <c r="BS51" i="7" s="1"/>
  <c r="BL29" i="10"/>
  <c r="BK29" i="10"/>
  <c r="BA29" i="10"/>
  <c r="AZ29" i="10"/>
  <c r="AY29" i="10"/>
  <c r="AX29" i="10"/>
  <c r="AW29" i="10"/>
  <c r="AV29" i="10"/>
  <c r="AU29" i="10"/>
  <c r="AT29" i="10"/>
  <c r="AS29" i="10"/>
  <c r="AR29" i="10"/>
  <c r="AQ29" i="10"/>
  <c r="AP29" i="10"/>
  <c r="AO29" i="10"/>
  <c r="AN29" i="10"/>
  <c r="AM29" i="10"/>
  <c r="AL29" i="10"/>
  <c r="AK29" i="10"/>
  <c r="AJ29" i="10"/>
  <c r="AI29" i="10"/>
  <c r="AH29" i="10"/>
  <c r="AG29" i="10"/>
  <c r="AF29" i="10"/>
  <c r="AE29" i="10"/>
  <c r="AD29" i="10"/>
  <c r="AC29" i="10"/>
  <c r="AB29" i="10"/>
  <c r="AA29" i="10"/>
  <c r="Z29" i="10"/>
  <c r="Y29" i="10"/>
  <c r="X29" i="10"/>
  <c r="W29" i="10"/>
  <c r="V29" i="10"/>
  <c r="U29" i="10"/>
  <c r="T29" i="10"/>
  <c r="S29" i="10"/>
  <c r="R29" i="10"/>
  <c r="Q29" i="10"/>
  <c r="P29" i="10"/>
  <c r="O29" i="10"/>
  <c r="N29" i="10"/>
  <c r="M29" i="10"/>
  <c r="L29" i="10"/>
  <c r="K29" i="10"/>
  <c r="J29" i="10"/>
  <c r="I29" i="10"/>
  <c r="H29" i="10"/>
  <c r="G29" i="10"/>
  <c r="F29" i="10"/>
  <c r="E29" i="10"/>
  <c r="D29" i="10"/>
  <c r="BR28" i="10"/>
  <c r="BT25" i="7" s="1"/>
  <c r="BQ28" i="10"/>
  <c r="BS25" i="7" s="1"/>
  <c r="BL28" i="10"/>
  <c r="BK28" i="10"/>
  <c r="BA28" i="10"/>
  <c r="AZ28" i="10"/>
  <c r="AY28" i="10"/>
  <c r="AX28" i="10"/>
  <c r="AW28" i="10"/>
  <c r="AV28" i="10"/>
  <c r="AU28" i="10"/>
  <c r="AT28" i="10"/>
  <c r="AS28" i="10"/>
  <c r="AR28" i="10"/>
  <c r="AQ28" i="10"/>
  <c r="AP28" i="10"/>
  <c r="AO28" i="10"/>
  <c r="AN28" i="10"/>
  <c r="AM28" i="10"/>
  <c r="AL28" i="10"/>
  <c r="AK28" i="10"/>
  <c r="AJ28" i="10"/>
  <c r="AI28" i="10"/>
  <c r="AH28" i="10"/>
  <c r="AG28" i="10"/>
  <c r="AF28" i="10"/>
  <c r="AE28" i="10"/>
  <c r="AD28" i="10"/>
  <c r="AC28" i="10"/>
  <c r="AB28" i="10"/>
  <c r="AA28" i="10"/>
  <c r="Z28" i="10"/>
  <c r="Y28" i="10"/>
  <c r="X28" i="10"/>
  <c r="W28" i="10"/>
  <c r="V28" i="10"/>
  <c r="U28" i="10"/>
  <c r="T28" i="10"/>
  <c r="S28" i="10"/>
  <c r="R28" i="10"/>
  <c r="Q28" i="10"/>
  <c r="P28" i="10"/>
  <c r="O28" i="10"/>
  <c r="N28" i="10"/>
  <c r="M28" i="10"/>
  <c r="L28" i="10"/>
  <c r="K28" i="10"/>
  <c r="J28" i="10"/>
  <c r="I28" i="10"/>
  <c r="H28" i="10"/>
  <c r="G28" i="10"/>
  <c r="F28" i="10"/>
  <c r="E28" i="10"/>
  <c r="D28" i="10"/>
  <c r="BR27" i="10"/>
  <c r="BT60" i="7" s="1"/>
  <c r="BQ27" i="10"/>
  <c r="BS60" i="7" s="1"/>
  <c r="BL27" i="10"/>
  <c r="BK27" i="10"/>
  <c r="BA27" i="10"/>
  <c r="AZ27" i="10"/>
  <c r="AY27" i="10"/>
  <c r="AX27" i="10"/>
  <c r="AW27" i="10"/>
  <c r="AV27" i="10"/>
  <c r="AU27" i="10"/>
  <c r="AT27" i="10"/>
  <c r="AS27" i="10"/>
  <c r="AR27" i="10"/>
  <c r="AQ27" i="10"/>
  <c r="AP27" i="10"/>
  <c r="AO27" i="10"/>
  <c r="AN27" i="10"/>
  <c r="AM27" i="10"/>
  <c r="AL27" i="10"/>
  <c r="AK27" i="10"/>
  <c r="AJ27" i="10"/>
  <c r="AI27" i="10"/>
  <c r="AH27" i="10"/>
  <c r="AG27" i="10"/>
  <c r="AF27" i="10"/>
  <c r="AE27" i="10"/>
  <c r="AD27" i="10"/>
  <c r="AC27" i="10"/>
  <c r="AB27" i="10"/>
  <c r="AA27" i="10"/>
  <c r="Z27" i="10"/>
  <c r="Y27" i="10"/>
  <c r="X27" i="10"/>
  <c r="W27" i="10"/>
  <c r="V27" i="10"/>
  <c r="U27" i="10"/>
  <c r="T27" i="10"/>
  <c r="S27" i="10"/>
  <c r="R27" i="10"/>
  <c r="Q27" i="10"/>
  <c r="P27" i="10"/>
  <c r="O27" i="10"/>
  <c r="N27" i="10"/>
  <c r="M27" i="10"/>
  <c r="L27" i="10"/>
  <c r="K27" i="10"/>
  <c r="J27" i="10"/>
  <c r="I27" i="10"/>
  <c r="H27" i="10"/>
  <c r="G27" i="10"/>
  <c r="F27" i="10"/>
  <c r="E27" i="10"/>
  <c r="D27" i="10"/>
  <c r="BR26" i="10"/>
  <c r="BT52" i="7" s="1"/>
  <c r="BQ26" i="10"/>
  <c r="BS52" i="7" s="1"/>
  <c r="BL26" i="10"/>
  <c r="BK26" i="10"/>
  <c r="BA26" i="10"/>
  <c r="AZ26" i="10"/>
  <c r="AY26" i="10"/>
  <c r="AX26" i="10"/>
  <c r="AW26" i="10"/>
  <c r="AV26" i="10"/>
  <c r="AU26" i="10"/>
  <c r="AT26" i="10"/>
  <c r="AS26" i="10"/>
  <c r="AR26" i="10"/>
  <c r="AQ26" i="10"/>
  <c r="AP26" i="10"/>
  <c r="AO26" i="10"/>
  <c r="AN26" i="10"/>
  <c r="AM26" i="10"/>
  <c r="AL26" i="10"/>
  <c r="AK26" i="10"/>
  <c r="AJ26" i="10"/>
  <c r="AI26" i="10"/>
  <c r="AH26" i="10"/>
  <c r="AG26" i="10"/>
  <c r="AF26" i="10"/>
  <c r="AE26" i="10"/>
  <c r="AD26" i="10"/>
  <c r="AC26" i="10"/>
  <c r="AB26" i="10"/>
  <c r="AA26" i="10"/>
  <c r="Z26" i="10"/>
  <c r="Y26" i="10"/>
  <c r="X26" i="10"/>
  <c r="W26" i="10"/>
  <c r="V26" i="10"/>
  <c r="U26" i="10"/>
  <c r="T26" i="10"/>
  <c r="S26" i="10"/>
  <c r="R26" i="10"/>
  <c r="Q26" i="10"/>
  <c r="P26" i="10"/>
  <c r="O26" i="10"/>
  <c r="N26" i="10"/>
  <c r="M26" i="10"/>
  <c r="L26" i="10"/>
  <c r="K26" i="10"/>
  <c r="J26" i="10"/>
  <c r="I26" i="10"/>
  <c r="H26" i="10"/>
  <c r="G26" i="10"/>
  <c r="F26" i="10"/>
  <c r="E26" i="10"/>
  <c r="D26" i="10"/>
  <c r="BR25" i="10"/>
  <c r="BT16" i="7" s="1"/>
  <c r="BQ25" i="10"/>
  <c r="BS16" i="7" s="1"/>
  <c r="BL25" i="10"/>
  <c r="BK25" i="10"/>
  <c r="BA25" i="10"/>
  <c r="AZ25" i="10"/>
  <c r="AY25" i="10"/>
  <c r="AX25" i="10"/>
  <c r="AW25" i="10"/>
  <c r="AV25" i="10"/>
  <c r="AU25" i="10"/>
  <c r="AT25" i="10"/>
  <c r="AS25" i="10"/>
  <c r="AR25" i="10"/>
  <c r="AQ25" i="10"/>
  <c r="AP25" i="10"/>
  <c r="AO25" i="10"/>
  <c r="AN25" i="10"/>
  <c r="AM25" i="10"/>
  <c r="AL25" i="10"/>
  <c r="AK25" i="10"/>
  <c r="AJ25" i="10"/>
  <c r="AI25" i="10"/>
  <c r="AH25" i="10"/>
  <c r="AG25" i="10"/>
  <c r="AF25" i="10"/>
  <c r="AE25" i="10"/>
  <c r="AD25" i="10"/>
  <c r="AC25" i="10"/>
  <c r="AB25" i="10"/>
  <c r="AA25" i="10"/>
  <c r="Z25" i="10"/>
  <c r="Y25" i="10"/>
  <c r="X25" i="10"/>
  <c r="W25" i="10"/>
  <c r="V25" i="10"/>
  <c r="U25" i="10"/>
  <c r="T25" i="10"/>
  <c r="S25" i="10"/>
  <c r="R25" i="10"/>
  <c r="Q25" i="10"/>
  <c r="P25" i="10"/>
  <c r="O25" i="10"/>
  <c r="N25" i="10"/>
  <c r="M25" i="10"/>
  <c r="L25" i="10"/>
  <c r="K25" i="10"/>
  <c r="J25" i="10"/>
  <c r="I25" i="10"/>
  <c r="H25" i="10"/>
  <c r="G25" i="10"/>
  <c r="F25" i="10"/>
  <c r="E25" i="10"/>
  <c r="D25" i="10"/>
  <c r="BR24" i="10"/>
  <c r="BT30" i="7" s="1"/>
  <c r="BQ24" i="10"/>
  <c r="BS30" i="7" s="1"/>
  <c r="BL24" i="10"/>
  <c r="BK24" i="10"/>
  <c r="BA24" i="10"/>
  <c r="AZ24" i="10"/>
  <c r="AY24" i="10"/>
  <c r="AX24" i="10"/>
  <c r="AW24" i="10"/>
  <c r="AV24" i="10"/>
  <c r="AU24" i="10"/>
  <c r="AT24" i="10"/>
  <c r="AS24" i="10"/>
  <c r="AR24" i="10"/>
  <c r="AQ24" i="10"/>
  <c r="AP24" i="10"/>
  <c r="AO24" i="10"/>
  <c r="AN24" i="10"/>
  <c r="AM24" i="10"/>
  <c r="AL24" i="10"/>
  <c r="AK24" i="10"/>
  <c r="AJ24" i="10"/>
  <c r="AI24" i="10"/>
  <c r="AH24" i="10"/>
  <c r="AG24" i="10"/>
  <c r="AF24" i="10"/>
  <c r="AE24" i="10"/>
  <c r="AD24" i="10"/>
  <c r="AC24" i="10"/>
  <c r="AB24" i="10"/>
  <c r="AA24" i="10"/>
  <c r="Z24" i="10"/>
  <c r="Y24" i="10"/>
  <c r="X24" i="10"/>
  <c r="W24" i="10"/>
  <c r="V24" i="10"/>
  <c r="U24" i="10"/>
  <c r="T24" i="10"/>
  <c r="S24" i="10"/>
  <c r="R24" i="10"/>
  <c r="Q24" i="10"/>
  <c r="P24" i="10"/>
  <c r="O24" i="10"/>
  <c r="N24" i="10"/>
  <c r="M24" i="10"/>
  <c r="L24" i="10"/>
  <c r="K24" i="10"/>
  <c r="J24" i="10"/>
  <c r="I24" i="10"/>
  <c r="H24" i="10"/>
  <c r="G24" i="10"/>
  <c r="F24" i="10"/>
  <c r="E24" i="10"/>
  <c r="D24" i="10"/>
  <c r="BR23" i="10"/>
  <c r="BT7" i="7" s="1"/>
  <c r="BQ23" i="10"/>
  <c r="BS7" i="7" s="1"/>
  <c r="BL23" i="10"/>
  <c r="BK23" i="10"/>
  <c r="BA23" i="10"/>
  <c r="AZ23" i="10"/>
  <c r="AY23" i="10"/>
  <c r="AX23" i="10"/>
  <c r="AW23" i="10"/>
  <c r="AV23" i="10"/>
  <c r="AU23" i="10"/>
  <c r="AT23" i="10"/>
  <c r="AS23" i="10"/>
  <c r="AR23" i="10"/>
  <c r="AQ23" i="10"/>
  <c r="AP23" i="10"/>
  <c r="AO23" i="10"/>
  <c r="AN23" i="10"/>
  <c r="AM23" i="10"/>
  <c r="AL23" i="10"/>
  <c r="AK23" i="10"/>
  <c r="AJ23" i="10"/>
  <c r="AI23" i="10"/>
  <c r="AH23" i="10"/>
  <c r="AG23" i="10"/>
  <c r="AF23" i="10"/>
  <c r="AE23" i="10"/>
  <c r="AD23" i="10"/>
  <c r="AC23" i="10"/>
  <c r="AB23" i="10"/>
  <c r="AA23" i="10"/>
  <c r="Z23" i="10"/>
  <c r="Y23" i="10"/>
  <c r="X23" i="10"/>
  <c r="W23" i="10"/>
  <c r="V23" i="10"/>
  <c r="U23" i="10"/>
  <c r="T23" i="10"/>
  <c r="S23" i="10"/>
  <c r="R23" i="10"/>
  <c r="Q23" i="10"/>
  <c r="P23" i="10"/>
  <c r="O23" i="10"/>
  <c r="N23" i="10"/>
  <c r="M23" i="10"/>
  <c r="L23" i="10"/>
  <c r="K23" i="10"/>
  <c r="J23" i="10"/>
  <c r="I23" i="10"/>
  <c r="H23" i="10"/>
  <c r="G23" i="10"/>
  <c r="F23" i="10"/>
  <c r="E23" i="10"/>
  <c r="D23" i="10"/>
  <c r="BR22" i="10"/>
  <c r="BT40" i="7" s="1"/>
  <c r="BQ22" i="10"/>
  <c r="BS40" i="7" s="1"/>
  <c r="BL22" i="10"/>
  <c r="BK22" i="10"/>
  <c r="BA22" i="10"/>
  <c r="AZ22" i="10"/>
  <c r="AY22" i="10"/>
  <c r="AX22" i="10"/>
  <c r="AW22" i="10"/>
  <c r="AV22" i="10"/>
  <c r="AU22" i="10"/>
  <c r="AT22" i="10"/>
  <c r="AS22" i="10"/>
  <c r="AR22" i="10"/>
  <c r="AQ22" i="10"/>
  <c r="AP22" i="10"/>
  <c r="AO22" i="10"/>
  <c r="AN22" i="10"/>
  <c r="AM22" i="10"/>
  <c r="AL22" i="10"/>
  <c r="AK22" i="10"/>
  <c r="AJ22" i="10"/>
  <c r="AI22" i="10"/>
  <c r="AH22" i="10"/>
  <c r="AG22" i="10"/>
  <c r="AF22" i="10"/>
  <c r="AE22" i="10"/>
  <c r="AD22" i="10"/>
  <c r="AC22" i="10"/>
  <c r="AB22" i="10"/>
  <c r="AA22" i="10"/>
  <c r="Z22" i="10"/>
  <c r="Y22" i="10"/>
  <c r="X22" i="10"/>
  <c r="W22" i="10"/>
  <c r="V22" i="10"/>
  <c r="U22" i="10"/>
  <c r="T22" i="10"/>
  <c r="S22" i="10"/>
  <c r="R22" i="10"/>
  <c r="Q22" i="10"/>
  <c r="P22" i="10"/>
  <c r="O22" i="10"/>
  <c r="N22" i="10"/>
  <c r="M22" i="10"/>
  <c r="L22" i="10"/>
  <c r="K22" i="10"/>
  <c r="J22" i="10"/>
  <c r="I22" i="10"/>
  <c r="H22" i="10"/>
  <c r="G22" i="10"/>
  <c r="F22" i="10"/>
  <c r="E22" i="10"/>
  <c r="D22" i="10"/>
  <c r="BR20" i="10"/>
  <c r="BT53" i="7" s="1"/>
  <c r="BQ20" i="10"/>
  <c r="BS53" i="7" s="1"/>
  <c r="BL20" i="10"/>
  <c r="BK20" i="10"/>
  <c r="BA20" i="10"/>
  <c r="AZ20" i="10"/>
  <c r="AY20" i="10"/>
  <c r="AX20" i="10"/>
  <c r="AW20" i="10"/>
  <c r="AV20" i="10"/>
  <c r="AU20" i="10"/>
  <c r="AT20" i="10"/>
  <c r="AS20" i="10"/>
  <c r="AR20" i="10"/>
  <c r="AQ20" i="10"/>
  <c r="AP20" i="10"/>
  <c r="AO20" i="10"/>
  <c r="AN20" i="10"/>
  <c r="AM20" i="10"/>
  <c r="AL20" i="10"/>
  <c r="AK20" i="10"/>
  <c r="AJ20" i="10"/>
  <c r="AI20" i="10"/>
  <c r="AH20" i="10"/>
  <c r="AG20" i="10"/>
  <c r="AF20" i="10"/>
  <c r="AE20" i="10"/>
  <c r="AD20" i="10"/>
  <c r="AC20" i="10"/>
  <c r="AB20" i="10"/>
  <c r="AA20" i="10"/>
  <c r="Z20" i="10"/>
  <c r="Y20" i="10"/>
  <c r="X20" i="10"/>
  <c r="W20" i="10"/>
  <c r="V20" i="10"/>
  <c r="U20" i="10"/>
  <c r="T20" i="10"/>
  <c r="S20" i="10"/>
  <c r="R20" i="10"/>
  <c r="Q20" i="10"/>
  <c r="P20" i="10"/>
  <c r="O20" i="10"/>
  <c r="N20" i="10"/>
  <c r="M20" i="10"/>
  <c r="L20" i="10"/>
  <c r="K20" i="10"/>
  <c r="J20" i="10"/>
  <c r="I20" i="10"/>
  <c r="H20" i="10"/>
  <c r="G20" i="10"/>
  <c r="F20" i="10"/>
  <c r="E20" i="10"/>
  <c r="D20" i="10"/>
  <c r="BR19" i="10"/>
  <c r="BT43" i="7" s="1"/>
  <c r="BQ19" i="10"/>
  <c r="BS43" i="7" s="1"/>
  <c r="BL19" i="10"/>
  <c r="BK19" i="10"/>
  <c r="BA19" i="10"/>
  <c r="AZ19" i="10"/>
  <c r="AY19" i="10"/>
  <c r="AX19" i="10"/>
  <c r="AW19" i="10"/>
  <c r="AV19" i="10"/>
  <c r="AU19" i="10"/>
  <c r="AT19" i="10"/>
  <c r="AS19" i="10"/>
  <c r="AR19" i="10"/>
  <c r="AQ19" i="10"/>
  <c r="AP19" i="10"/>
  <c r="AO19" i="10"/>
  <c r="AN19" i="10"/>
  <c r="AM19" i="10"/>
  <c r="AL19" i="10"/>
  <c r="AK19" i="10"/>
  <c r="AJ19" i="10"/>
  <c r="AI19" i="10"/>
  <c r="AH19" i="10"/>
  <c r="AG19" i="10"/>
  <c r="AF19" i="10"/>
  <c r="AE19" i="10"/>
  <c r="AD19" i="10"/>
  <c r="AC19" i="10"/>
  <c r="AB19" i="10"/>
  <c r="AA19" i="10"/>
  <c r="Z19" i="10"/>
  <c r="Y19" i="10"/>
  <c r="X19" i="10"/>
  <c r="W19" i="10"/>
  <c r="V19" i="10"/>
  <c r="U19" i="10"/>
  <c r="T19" i="10"/>
  <c r="S19" i="10"/>
  <c r="R19" i="10"/>
  <c r="Q19" i="10"/>
  <c r="P19" i="10"/>
  <c r="O19" i="10"/>
  <c r="N19" i="10"/>
  <c r="M19" i="10"/>
  <c r="L19" i="10"/>
  <c r="K19" i="10"/>
  <c r="J19" i="10"/>
  <c r="I19" i="10"/>
  <c r="H19" i="10"/>
  <c r="G19" i="10"/>
  <c r="F19" i="10"/>
  <c r="E19" i="10"/>
  <c r="D19" i="10"/>
  <c r="BR18" i="10"/>
  <c r="BT10" i="7" s="1"/>
  <c r="BQ18" i="10"/>
  <c r="BS10" i="7" s="1"/>
  <c r="BL18" i="10"/>
  <c r="BK18" i="10"/>
  <c r="BA18" i="10"/>
  <c r="AZ18" i="10"/>
  <c r="AY18" i="10"/>
  <c r="AX18" i="10"/>
  <c r="AW18" i="10"/>
  <c r="AV18" i="10"/>
  <c r="AU18" i="10"/>
  <c r="AT18" i="10"/>
  <c r="AS18" i="10"/>
  <c r="AR18" i="10"/>
  <c r="AQ18" i="10"/>
  <c r="AP18" i="10"/>
  <c r="AO18" i="10"/>
  <c r="AN18" i="10"/>
  <c r="AM18" i="10"/>
  <c r="AL18" i="10"/>
  <c r="AK18" i="10"/>
  <c r="AJ18" i="10"/>
  <c r="AI18" i="10"/>
  <c r="AH18" i="10"/>
  <c r="AG18" i="10"/>
  <c r="AF18" i="10"/>
  <c r="AE18" i="10"/>
  <c r="AD18" i="10"/>
  <c r="AC18" i="10"/>
  <c r="AB18" i="10"/>
  <c r="AA18" i="10"/>
  <c r="Z18" i="10"/>
  <c r="Y18" i="10"/>
  <c r="X18" i="10"/>
  <c r="W18" i="10"/>
  <c r="V18" i="10"/>
  <c r="U18" i="10"/>
  <c r="T18" i="10"/>
  <c r="S18" i="10"/>
  <c r="R18" i="10"/>
  <c r="Q18" i="10"/>
  <c r="P18" i="10"/>
  <c r="O18" i="10"/>
  <c r="N18" i="10"/>
  <c r="M18" i="10"/>
  <c r="L18" i="10"/>
  <c r="K18" i="10"/>
  <c r="J18" i="10"/>
  <c r="I18" i="10"/>
  <c r="H18" i="10"/>
  <c r="G18" i="10"/>
  <c r="F18" i="10"/>
  <c r="E18" i="10"/>
  <c r="D18" i="10"/>
  <c r="BR16" i="10"/>
  <c r="BT17" i="7" s="1"/>
  <c r="BQ16" i="10"/>
  <c r="BS17" i="7" s="1"/>
  <c r="BL16" i="10"/>
  <c r="BK16" i="10"/>
  <c r="BA16" i="10"/>
  <c r="AZ16" i="10"/>
  <c r="AY16" i="10"/>
  <c r="AX16" i="10"/>
  <c r="AW16" i="10"/>
  <c r="AV16" i="10"/>
  <c r="AU16" i="10"/>
  <c r="AT16" i="10"/>
  <c r="AS16" i="10"/>
  <c r="AR16" i="10"/>
  <c r="AQ16" i="10"/>
  <c r="AP16" i="10"/>
  <c r="AO16" i="10"/>
  <c r="AN16" i="10"/>
  <c r="AM16" i="10"/>
  <c r="AL16" i="10"/>
  <c r="AK16" i="10"/>
  <c r="AJ16" i="10"/>
  <c r="AI16" i="10"/>
  <c r="AH16" i="10"/>
  <c r="AG16" i="10"/>
  <c r="AF16" i="10"/>
  <c r="AE16" i="10"/>
  <c r="AD16" i="10"/>
  <c r="AC16" i="10"/>
  <c r="AB16" i="10"/>
  <c r="AA16" i="10"/>
  <c r="Z16" i="10"/>
  <c r="Y16" i="10"/>
  <c r="X16" i="10"/>
  <c r="W16" i="10"/>
  <c r="V16" i="10"/>
  <c r="U16" i="10"/>
  <c r="T16" i="10"/>
  <c r="S16" i="10"/>
  <c r="R16" i="10"/>
  <c r="Q16" i="10"/>
  <c r="P16" i="10"/>
  <c r="O16" i="10"/>
  <c r="N16" i="10"/>
  <c r="M16" i="10"/>
  <c r="L16" i="10"/>
  <c r="K16" i="10"/>
  <c r="J16" i="10"/>
  <c r="I16" i="10"/>
  <c r="H16" i="10"/>
  <c r="G16" i="10"/>
  <c r="F16" i="10"/>
  <c r="E16" i="10"/>
  <c r="D16" i="10"/>
  <c r="BR15" i="10"/>
  <c r="BT14" i="7" s="1"/>
  <c r="BQ15" i="10"/>
  <c r="BS14" i="7" s="1"/>
  <c r="BL15" i="10"/>
  <c r="BK15" i="10"/>
  <c r="BA15" i="10"/>
  <c r="AZ15" i="10"/>
  <c r="AY15" i="10"/>
  <c r="AX15" i="10"/>
  <c r="AW15" i="10"/>
  <c r="AV15" i="10"/>
  <c r="AU15" i="10"/>
  <c r="AT15" i="10"/>
  <c r="AS15" i="10"/>
  <c r="AR15" i="10"/>
  <c r="AQ15" i="10"/>
  <c r="AP15" i="10"/>
  <c r="AO15" i="10"/>
  <c r="AN15" i="10"/>
  <c r="AM15" i="10"/>
  <c r="AL15" i="10"/>
  <c r="AK15" i="10"/>
  <c r="AJ15" i="10"/>
  <c r="AI15" i="10"/>
  <c r="AH15" i="10"/>
  <c r="AG15" i="10"/>
  <c r="AF15" i="10"/>
  <c r="AE15" i="10"/>
  <c r="AD15" i="10"/>
  <c r="AC15" i="10"/>
  <c r="AB15" i="10"/>
  <c r="AA15" i="10"/>
  <c r="Z15" i="10"/>
  <c r="Y15" i="10"/>
  <c r="X15" i="10"/>
  <c r="W15" i="10"/>
  <c r="V15" i="10"/>
  <c r="U15" i="10"/>
  <c r="T15" i="10"/>
  <c r="S15" i="10"/>
  <c r="R15" i="10"/>
  <c r="Q15" i="10"/>
  <c r="P15" i="10"/>
  <c r="O15" i="10"/>
  <c r="N15" i="10"/>
  <c r="M15" i="10"/>
  <c r="L15" i="10"/>
  <c r="K15" i="10"/>
  <c r="J15" i="10"/>
  <c r="I15" i="10"/>
  <c r="H15" i="10"/>
  <c r="G15" i="10"/>
  <c r="F15" i="10"/>
  <c r="E15" i="10"/>
  <c r="D15" i="10"/>
  <c r="BR14" i="10"/>
  <c r="BT13" i="7" s="1"/>
  <c r="BQ14" i="10"/>
  <c r="BS13" i="7" s="1"/>
  <c r="BL14" i="10"/>
  <c r="BK14" i="10"/>
  <c r="BA14" i="10"/>
  <c r="AZ14" i="10"/>
  <c r="AY14" i="10"/>
  <c r="AX14" i="10"/>
  <c r="AW14" i="10"/>
  <c r="AV14" i="10"/>
  <c r="AU14" i="10"/>
  <c r="AT14" i="10"/>
  <c r="AS14" i="10"/>
  <c r="AR14" i="10"/>
  <c r="AQ14" i="10"/>
  <c r="AP14" i="10"/>
  <c r="AO14" i="10"/>
  <c r="AN14" i="10"/>
  <c r="AM14" i="10"/>
  <c r="AL14" i="10"/>
  <c r="AK14" i="10"/>
  <c r="AJ14" i="10"/>
  <c r="AI14" i="10"/>
  <c r="AH14" i="10"/>
  <c r="AG14" i="10"/>
  <c r="AF14" i="10"/>
  <c r="AE14" i="10"/>
  <c r="AD14" i="10"/>
  <c r="AC14" i="10"/>
  <c r="AB14" i="10"/>
  <c r="AA14" i="10"/>
  <c r="Z14" i="10"/>
  <c r="Y14" i="10"/>
  <c r="X14" i="10"/>
  <c r="W14" i="10"/>
  <c r="V14" i="10"/>
  <c r="U14" i="10"/>
  <c r="T14" i="10"/>
  <c r="S14" i="10"/>
  <c r="R14" i="10"/>
  <c r="Q14" i="10"/>
  <c r="P14" i="10"/>
  <c r="O14" i="10"/>
  <c r="N14" i="10"/>
  <c r="M14" i="10"/>
  <c r="L14" i="10"/>
  <c r="K14" i="10"/>
  <c r="J14" i="10"/>
  <c r="I14" i="10"/>
  <c r="H14" i="10"/>
  <c r="G14" i="10"/>
  <c r="F14" i="10"/>
  <c r="E14" i="10"/>
  <c r="D14" i="10"/>
  <c r="BR12" i="10"/>
  <c r="BT33" i="7" s="1"/>
  <c r="BQ12" i="10"/>
  <c r="BS33" i="7" s="1"/>
  <c r="BL12" i="10"/>
  <c r="BK12" i="10"/>
  <c r="BA12" i="10"/>
  <c r="AZ12" i="10"/>
  <c r="AY12" i="10"/>
  <c r="AX12" i="10"/>
  <c r="AW12" i="10"/>
  <c r="AV12" i="10"/>
  <c r="AU12" i="10"/>
  <c r="AT12" i="10"/>
  <c r="AS12" i="10"/>
  <c r="AR12" i="10"/>
  <c r="AQ12" i="10"/>
  <c r="AP12" i="10"/>
  <c r="AO12" i="10"/>
  <c r="AN12" i="10"/>
  <c r="AM12" i="10"/>
  <c r="AL12" i="10"/>
  <c r="AK12" i="10"/>
  <c r="AJ12" i="10"/>
  <c r="AI12" i="10"/>
  <c r="AH12" i="10"/>
  <c r="AG12" i="10"/>
  <c r="AF12" i="10"/>
  <c r="AE12" i="10"/>
  <c r="AD12" i="10"/>
  <c r="AC12" i="10"/>
  <c r="AB12" i="10"/>
  <c r="AA12" i="10"/>
  <c r="Z12" i="10"/>
  <c r="Y12" i="10"/>
  <c r="X12" i="10"/>
  <c r="W12" i="10"/>
  <c r="V12" i="10"/>
  <c r="U12" i="10"/>
  <c r="T12" i="10"/>
  <c r="S12" i="10"/>
  <c r="R12" i="10"/>
  <c r="Q12" i="10"/>
  <c r="P12" i="10"/>
  <c r="O12" i="10"/>
  <c r="N12" i="10"/>
  <c r="M12" i="10"/>
  <c r="L12" i="10"/>
  <c r="K12" i="10"/>
  <c r="J12" i="10"/>
  <c r="I12" i="10"/>
  <c r="H12" i="10"/>
  <c r="G12" i="10"/>
  <c r="F12" i="10"/>
  <c r="E12" i="10"/>
  <c r="D12" i="10"/>
  <c r="BR10" i="10"/>
  <c r="BT44" i="7" s="1"/>
  <c r="BQ10" i="10"/>
  <c r="BS44" i="7" s="1"/>
  <c r="BL10" i="10"/>
  <c r="BK10" i="10"/>
  <c r="BA10" i="10"/>
  <c r="AZ10" i="10"/>
  <c r="AY10" i="10"/>
  <c r="AX10" i="10"/>
  <c r="AW10" i="10"/>
  <c r="AV10" i="10"/>
  <c r="AU10" i="10"/>
  <c r="AT10" i="10"/>
  <c r="AS10" i="10"/>
  <c r="AR10" i="10"/>
  <c r="AQ10" i="10"/>
  <c r="AP10" i="10"/>
  <c r="AO10" i="10"/>
  <c r="AN10" i="10"/>
  <c r="AM10" i="10"/>
  <c r="AL10" i="10"/>
  <c r="AK10" i="10"/>
  <c r="AJ10" i="10"/>
  <c r="AI10" i="10"/>
  <c r="AH10" i="10"/>
  <c r="AG10" i="10"/>
  <c r="AF10" i="10"/>
  <c r="AE10" i="10"/>
  <c r="AD10" i="10"/>
  <c r="AC10" i="10"/>
  <c r="AB10" i="10"/>
  <c r="AA10" i="10"/>
  <c r="Z10" i="10"/>
  <c r="Y10" i="10"/>
  <c r="X10" i="10"/>
  <c r="W10" i="10"/>
  <c r="V10" i="10"/>
  <c r="U10" i="10"/>
  <c r="T10" i="10"/>
  <c r="S10" i="10"/>
  <c r="R10" i="10"/>
  <c r="Q10" i="10"/>
  <c r="P10" i="10"/>
  <c r="O10" i="10"/>
  <c r="N10" i="10"/>
  <c r="M10" i="10"/>
  <c r="L10" i="10"/>
  <c r="K10" i="10"/>
  <c r="J10" i="10"/>
  <c r="I10" i="10"/>
  <c r="H10" i="10"/>
  <c r="G10" i="10"/>
  <c r="F10" i="10"/>
  <c r="E10" i="10"/>
  <c r="D10" i="10"/>
  <c r="BR4" i="10"/>
  <c r="BT73" i="7" s="1"/>
  <c r="BQ4" i="10"/>
  <c r="BS73" i="7" s="1"/>
  <c r="BL4" i="10"/>
  <c r="BK4" i="10"/>
  <c r="BA4" i="10"/>
  <c r="AZ4" i="10"/>
  <c r="AY4" i="10"/>
  <c r="AX4" i="10"/>
  <c r="AW4" i="10"/>
  <c r="AV4" i="10"/>
  <c r="AU4" i="10"/>
  <c r="AT4" i="10"/>
  <c r="AS4" i="10"/>
  <c r="AR4" i="10"/>
  <c r="AQ4" i="10"/>
  <c r="AP4" i="10"/>
  <c r="AO4" i="10"/>
  <c r="AN4" i="10"/>
  <c r="AM4" i="10"/>
  <c r="AL4" i="10"/>
  <c r="AK4" i="10"/>
  <c r="AJ4" i="10"/>
  <c r="AI4" i="10"/>
  <c r="AH4" i="10"/>
  <c r="AG4" i="10"/>
  <c r="AF4" i="10"/>
  <c r="AE4" i="10"/>
  <c r="AD4" i="10"/>
  <c r="AC4" i="10"/>
  <c r="AB4" i="10"/>
  <c r="AA4" i="10"/>
  <c r="Z4" i="10"/>
  <c r="Y4" i="10"/>
  <c r="X4" i="10"/>
  <c r="W4" i="10"/>
  <c r="V4" i="10"/>
  <c r="U4" i="10"/>
  <c r="T4" i="10"/>
  <c r="S4" i="10"/>
  <c r="R4" i="10"/>
  <c r="Q4" i="10"/>
  <c r="P4" i="10"/>
  <c r="O4" i="10"/>
  <c r="N4" i="10"/>
  <c r="M4" i="10"/>
  <c r="L4" i="10"/>
  <c r="K4" i="10"/>
  <c r="J4" i="10"/>
  <c r="I4" i="10"/>
  <c r="H4" i="10"/>
  <c r="G4" i="10"/>
  <c r="F4" i="10"/>
  <c r="E4" i="10"/>
  <c r="D4" i="10"/>
  <c r="BR50" i="10"/>
  <c r="BT8" i="7" s="1"/>
  <c r="BQ50" i="10"/>
  <c r="BS8" i="7" s="1"/>
  <c r="BL50" i="10"/>
  <c r="BK50" i="10"/>
  <c r="BA50" i="10"/>
  <c r="AZ50" i="10"/>
  <c r="AY50" i="10"/>
  <c r="AX50" i="10"/>
  <c r="AW50" i="10"/>
  <c r="AV50" i="10"/>
  <c r="AU50" i="10"/>
  <c r="AT50" i="10"/>
  <c r="AS50" i="10"/>
  <c r="AR50" i="10"/>
  <c r="AQ50" i="10"/>
  <c r="AP50" i="10"/>
  <c r="AO50" i="10"/>
  <c r="AN50" i="10"/>
  <c r="AM50" i="10"/>
  <c r="AL50" i="10"/>
  <c r="AK50" i="10"/>
  <c r="AJ50" i="10"/>
  <c r="AI50" i="10"/>
  <c r="AH50" i="10"/>
  <c r="AG50" i="10"/>
  <c r="AF50" i="10"/>
  <c r="AE50" i="10"/>
  <c r="AD50" i="10"/>
  <c r="AC50" i="10"/>
  <c r="AB50" i="10"/>
  <c r="AA50" i="10"/>
  <c r="Z50" i="10"/>
  <c r="Y50" i="10"/>
  <c r="X50" i="10"/>
  <c r="W50" i="10"/>
  <c r="V50" i="10"/>
  <c r="U50" i="10"/>
  <c r="T50" i="10"/>
  <c r="S50" i="10"/>
  <c r="R50" i="10"/>
  <c r="Q50" i="10"/>
  <c r="P50" i="10"/>
  <c r="O50" i="10"/>
  <c r="N50" i="10"/>
  <c r="M50" i="10"/>
  <c r="L50" i="10"/>
  <c r="K50" i="10"/>
  <c r="J50" i="10"/>
  <c r="I50" i="10"/>
  <c r="H50" i="10"/>
  <c r="G50" i="10"/>
  <c r="F50" i="10"/>
  <c r="E50" i="10"/>
  <c r="D50" i="10"/>
  <c r="BR11" i="10"/>
  <c r="BT32" i="7" s="1"/>
  <c r="BQ11" i="10"/>
  <c r="BS32" i="7" s="1"/>
  <c r="BL11" i="10"/>
  <c r="BK11" i="10"/>
  <c r="BA11" i="10"/>
  <c r="AZ11" i="10"/>
  <c r="AY11" i="10"/>
  <c r="AX11" i="10"/>
  <c r="AW11" i="10"/>
  <c r="AV11" i="10"/>
  <c r="AU11" i="10"/>
  <c r="AT11" i="10"/>
  <c r="AS11" i="10"/>
  <c r="AR11" i="10"/>
  <c r="AQ11" i="10"/>
  <c r="AP11" i="10"/>
  <c r="AO11" i="10"/>
  <c r="AN11" i="10"/>
  <c r="AM11" i="10"/>
  <c r="AL11" i="10"/>
  <c r="AK11" i="10"/>
  <c r="AJ11" i="10"/>
  <c r="AI11" i="10"/>
  <c r="AH11" i="10"/>
  <c r="AG11" i="10"/>
  <c r="AF11" i="10"/>
  <c r="AE11" i="10"/>
  <c r="AD11" i="10"/>
  <c r="AC11" i="10"/>
  <c r="AB11" i="10"/>
  <c r="AA11" i="10"/>
  <c r="Z11" i="10"/>
  <c r="Y11" i="10"/>
  <c r="X11" i="10"/>
  <c r="W11" i="10"/>
  <c r="V11" i="10"/>
  <c r="U11" i="10"/>
  <c r="T11" i="10"/>
  <c r="S11" i="10"/>
  <c r="R11" i="10"/>
  <c r="Q11" i="10"/>
  <c r="P11" i="10"/>
  <c r="O11" i="10"/>
  <c r="N11" i="10"/>
  <c r="M11" i="10"/>
  <c r="L11" i="10"/>
  <c r="K11" i="10"/>
  <c r="J11" i="10"/>
  <c r="I11" i="10"/>
  <c r="H11" i="10"/>
  <c r="G11" i="10"/>
  <c r="F11" i="10"/>
  <c r="E11" i="10"/>
  <c r="D11" i="10"/>
  <c r="BR3" i="10"/>
  <c r="BT75" i="7" s="1"/>
  <c r="BQ3" i="10"/>
  <c r="BS75" i="7" s="1"/>
  <c r="BL3" i="10"/>
  <c r="BK3" i="10"/>
  <c r="BA3" i="10"/>
  <c r="AZ3" i="10"/>
  <c r="AY3" i="10"/>
  <c r="AX3" i="10"/>
  <c r="AW3" i="10"/>
  <c r="AV3" i="10"/>
  <c r="AU3" i="10"/>
  <c r="AT3" i="10"/>
  <c r="AS3" i="10"/>
  <c r="AR3" i="10"/>
  <c r="AQ3" i="10"/>
  <c r="AP3" i="10"/>
  <c r="AO3" i="10"/>
  <c r="AN3" i="10"/>
  <c r="AM3" i="10"/>
  <c r="AL3" i="10"/>
  <c r="AK3" i="10"/>
  <c r="AJ3" i="10"/>
  <c r="AI3" i="10"/>
  <c r="AH3" i="10"/>
  <c r="AG3" i="10"/>
  <c r="AF3" i="10"/>
  <c r="AE3" i="10"/>
  <c r="AD3" i="10"/>
  <c r="AC3" i="10"/>
  <c r="AB3" i="10"/>
  <c r="AA3" i="10"/>
  <c r="Z3" i="10"/>
  <c r="Y3" i="10"/>
  <c r="X3" i="10"/>
  <c r="W3" i="10"/>
  <c r="V3" i="10"/>
  <c r="U3" i="10"/>
  <c r="T3" i="10"/>
  <c r="S3" i="10"/>
  <c r="R3" i="10"/>
  <c r="Q3" i="10"/>
  <c r="P3" i="10"/>
  <c r="O3" i="10"/>
  <c r="N3" i="10"/>
  <c r="M3" i="10"/>
  <c r="L3" i="10"/>
  <c r="K3" i="10"/>
  <c r="J3" i="10"/>
  <c r="I3" i="10"/>
  <c r="H3" i="10"/>
  <c r="G3" i="10"/>
  <c r="F3" i="10"/>
  <c r="E3" i="10"/>
  <c r="D3" i="10"/>
  <c r="BR13" i="10"/>
  <c r="BT31" i="7" s="1"/>
  <c r="BQ13" i="10"/>
  <c r="BS31" i="7" s="1"/>
  <c r="BL13" i="10"/>
  <c r="BK13" i="10"/>
  <c r="BA13" i="10"/>
  <c r="AZ13" i="10"/>
  <c r="AY13" i="10"/>
  <c r="AX13" i="10"/>
  <c r="AW13" i="10"/>
  <c r="AV13" i="10"/>
  <c r="AU13" i="10"/>
  <c r="AT13" i="10"/>
  <c r="AS13" i="10"/>
  <c r="AR13" i="10"/>
  <c r="AQ13" i="10"/>
  <c r="AP13" i="10"/>
  <c r="AO13" i="10"/>
  <c r="AN13" i="10"/>
  <c r="AM13" i="10"/>
  <c r="AL13" i="10"/>
  <c r="AK13" i="10"/>
  <c r="AJ13" i="10"/>
  <c r="AI13" i="10"/>
  <c r="AH13" i="10"/>
  <c r="AG13" i="10"/>
  <c r="AF13" i="10"/>
  <c r="AE13" i="10"/>
  <c r="AD13" i="10"/>
  <c r="AC13" i="10"/>
  <c r="AB13" i="10"/>
  <c r="AA13" i="10"/>
  <c r="Z13" i="10"/>
  <c r="Y13" i="10"/>
  <c r="X13" i="10"/>
  <c r="W13" i="10"/>
  <c r="V13" i="10"/>
  <c r="U13" i="10"/>
  <c r="T13" i="10"/>
  <c r="S13" i="10"/>
  <c r="R13" i="10"/>
  <c r="Q13" i="10"/>
  <c r="P13" i="10"/>
  <c r="O13" i="10"/>
  <c r="N13" i="10"/>
  <c r="M13" i="10"/>
  <c r="L13" i="10"/>
  <c r="K13" i="10"/>
  <c r="J13" i="10"/>
  <c r="I13" i="10"/>
  <c r="H13" i="10"/>
  <c r="G13" i="10"/>
  <c r="F13" i="10"/>
  <c r="E13" i="10"/>
  <c r="D13" i="10"/>
  <c r="BR61" i="10"/>
  <c r="BT12" i="7" s="1"/>
  <c r="BQ61" i="10"/>
  <c r="BS12" i="7" s="1"/>
  <c r="BL61" i="10"/>
  <c r="BK61" i="10"/>
  <c r="BA61" i="10"/>
  <c r="AZ61" i="10"/>
  <c r="AY61" i="10"/>
  <c r="AX61" i="10"/>
  <c r="AW61" i="10"/>
  <c r="AV61" i="10"/>
  <c r="AU61" i="10"/>
  <c r="AT61" i="10"/>
  <c r="AS61" i="10"/>
  <c r="AR61" i="10"/>
  <c r="AQ61" i="10"/>
  <c r="AP61" i="10"/>
  <c r="AO61" i="10"/>
  <c r="AN61" i="10"/>
  <c r="AM61" i="10"/>
  <c r="AL61" i="10"/>
  <c r="AK61" i="10"/>
  <c r="AJ61" i="10"/>
  <c r="AI61" i="10"/>
  <c r="AH61" i="10"/>
  <c r="AG61" i="10"/>
  <c r="AF61" i="10"/>
  <c r="AE61" i="10"/>
  <c r="AD61" i="10"/>
  <c r="AC61" i="10"/>
  <c r="AB61" i="10"/>
  <c r="AA61" i="10"/>
  <c r="Z61" i="10"/>
  <c r="Y61" i="10"/>
  <c r="X61" i="10"/>
  <c r="W61" i="10"/>
  <c r="V61" i="10"/>
  <c r="U61" i="10"/>
  <c r="T61" i="10"/>
  <c r="S61" i="10"/>
  <c r="R61" i="10"/>
  <c r="Q61" i="10"/>
  <c r="P61" i="10"/>
  <c r="O61" i="10"/>
  <c r="N61" i="10"/>
  <c r="M61" i="10"/>
  <c r="L61" i="10"/>
  <c r="K61" i="10"/>
  <c r="J61" i="10"/>
  <c r="I61" i="10"/>
  <c r="H61" i="10"/>
  <c r="G61" i="10"/>
  <c r="F61" i="10"/>
  <c r="E61" i="10"/>
  <c r="D61" i="10"/>
  <c r="BR56" i="10"/>
  <c r="BT23" i="7" s="1"/>
  <c r="BQ56" i="10"/>
  <c r="BS23" i="7" s="1"/>
  <c r="BL56" i="10"/>
  <c r="BK56" i="10"/>
  <c r="BA56" i="10"/>
  <c r="AZ56" i="10"/>
  <c r="AY56" i="10"/>
  <c r="AX56" i="10"/>
  <c r="AW56" i="10"/>
  <c r="AV56" i="10"/>
  <c r="AU56" i="10"/>
  <c r="AT56" i="10"/>
  <c r="AS56" i="10"/>
  <c r="AR56" i="10"/>
  <c r="AQ56" i="10"/>
  <c r="AP56" i="10"/>
  <c r="AO56" i="10"/>
  <c r="AN56" i="10"/>
  <c r="AM56" i="10"/>
  <c r="AL56" i="10"/>
  <c r="AK56" i="10"/>
  <c r="AJ56" i="10"/>
  <c r="AI56" i="10"/>
  <c r="AH56" i="10"/>
  <c r="AG56" i="10"/>
  <c r="AF56" i="10"/>
  <c r="AE56" i="10"/>
  <c r="AD56" i="10"/>
  <c r="AC56" i="10"/>
  <c r="AB56" i="10"/>
  <c r="AA56" i="10"/>
  <c r="Z56" i="10"/>
  <c r="Y56" i="10"/>
  <c r="X56" i="10"/>
  <c r="W56" i="10"/>
  <c r="V56" i="10"/>
  <c r="U56" i="10"/>
  <c r="T56" i="10"/>
  <c r="S56" i="10"/>
  <c r="R56" i="10"/>
  <c r="Q56" i="10"/>
  <c r="P56" i="10"/>
  <c r="O56" i="10"/>
  <c r="N56" i="10"/>
  <c r="M56" i="10"/>
  <c r="L56" i="10"/>
  <c r="K56" i="10"/>
  <c r="J56" i="10"/>
  <c r="I56" i="10"/>
  <c r="H56" i="10"/>
  <c r="G56" i="10"/>
  <c r="F56" i="10"/>
  <c r="E56" i="10"/>
  <c r="D56" i="10"/>
  <c r="BR5" i="10"/>
  <c r="BT76" i="7" s="1"/>
  <c r="BQ5" i="10"/>
  <c r="BS76" i="7" s="1"/>
  <c r="BL5" i="10"/>
  <c r="BK5" i="10"/>
  <c r="BA5" i="10"/>
  <c r="AZ5" i="10"/>
  <c r="AY5" i="10"/>
  <c r="AX5" i="10"/>
  <c r="AW5" i="10"/>
  <c r="AV5" i="10"/>
  <c r="AU5" i="10"/>
  <c r="AT5" i="10"/>
  <c r="AS5" i="10"/>
  <c r="AR5" i="10"/>
  <c r="AQ5" i="10"/>
  <c r="AP5" i="10"/>
  <c r="AO5" i="10"/>
  <c r="AN5" i="10"/>
  <c r="AM5" i="10"/>
  <c r="AL5" i="10"/>
  <c r="AK5" i="10"/>
  <c r="AJ5" i="10"/>
  <c r="AI5" i="10"/>
  <c r="AH5" i="10"/>
  <c r="AG5" i="10"/>
  <c r="AF5" i="10"/>
  <c r="AE5" i="10"/>
  <c r="AD5" i="10"/>
  <c r="AC5" i="10"/>
  <c r="AB5" i="10"/>
  <c r="AA5" i="10"/>
  <c r="Z5" i="10"/>
  <c r="Y5" i="10"/>
  <c r="X5" i="10"/>
  <c r="W5" i="10"/>
  <c r="V5" i="10"/>
  <c r="U5" i="10"/>
  <c r="T5" i="10"/>
  <c r="S5" i="10"/>
  <c r="R5" i="10"/>
  <c r="Q5" i="10"/>
  <c r="P5" i="10"/>
  <c r="O5" i="10"/>
  <c r="N5" i="10"/>
  <c r="M5" i="10"/>
  <c r="L5" i="10"/>
  <c r="K5" i="10"/>
  <c r="J5" i="10"/>
  <c r="I5" i="10"/>
  <c r="H5" i="10"/>
  <c r="G5" i="10"/>
  <c r="F5" i="10"/>
  <c r="E5" i="10"/>
  <c r="D5" i="10"/>
  <c r="BR37" i="10"/>
  <c r="BT59" i="7" s="1"/>
  <c r="BQ37" i="10"/>
  <c r="BS59" i="7" s="1"/>
  <c r="BL37" i="10"/>
  <c r="BK37" i="10"/>
  <c r="BA37" i="10"/>
  <c r="AZ37" i="10"/>
  <c r="AY37" i="10"/>
  <c r="AX37" i="10"/>
  <c r="AW37" i="10"/>
  <c r="AV37" i="10"/>
  <c r="AU37" i="10"/>
  <c r="AT37" i="10"/>
  <c r="AS37" i="10"/>
  <c r="AR37" i="10"/>
  <c r="AQ37" i="10"/>
  <c r="AP37" i="10"/>
  <c r="AO37" i="10"/>
  <c r="AN37" i="10"/>
  <c r="AM37" i="10"/>
  <c r="AL37" i="10"/>
  <c r="AK37" i="10"/>
  <c r="AJ37" i="10"/>
  <c r="AI37" i="10"/>
  <c r="AH37" i="10"/>
  <c r="AG37" i="10"/>
  <c r="AF37" i="10"/>
  <c r="AE37" i="10"/>
  <c r="AD37" i="10"/>
  <c r="AC37" i="10"/>
  <c r="AB37" i="10"/>
  <c r="AA37" i="10"/>
  <c r="Z37" i="10"/>
  <c r="Y37" i="10"/>
  <c r="X37" i="10"/>
  <c r="W37" i="10"/>
  <c r="V37" i="10"/>
  <c r="U37" i="10"/>
  <c r="T37" i="10"/>
  <c r="S37" i="10"/>
  <c r="R37" i="10"/>
  <c r="Q37" i="10"/>
  <c r="P37" i="10"/>
  <c r="O37" i="10"/>
  <c r="N37" i="10"/>
  <c r="M37" i="10"/>
  <c r="L37" i="10"/>
  <c r="K37" i="10"/>
  <c r="J37" i="10"/>
  <c r="I37" i="10"/>
  <c r="H37" i="10"/>
  <c r="G37" i="10"/>
  <c r="F37" i="10"/>
  <c r="E37" i="10"/>
  <c r="D37" i="10"/>
  <c r="BR34" i="10"/>
  <c r="BT29" i="7" s="1"/>
  <c r="BQ34" i="10"/>
  <c r="BS29" i="7" s="1"/>
  <c r="BL34" i="10"/>
  <c r="BK34" i="10"/>
  <c r="BA34" i="10"/>
  <c r="AZ34" i="10"/>
  <c r="AY34" i="10"/>
  <c r="AX34" i="10"/>
  <c r="AW34" i="10"/>
  <c r="AV34" i="10"/>
  <c r="AU34" i="10"/>
  <c r="AT34" i="10"/>
  <c r="AS34" i="10"/>
  <c r="AR34" i="10"/>
  <c r="AQ34" i="10"/>
  <c r="AP34" i="10"/>
  <c r="AO34" i="10"/>
  <c r="AN34" i="10"/>
  <c r="AM34" i="10"/>
  <c r="AL34" i="10"/>
  <c r="AK34" i="10"/>
  <c r="AJ34" i="10"/>
  <c r="AI34" i="10"/>
  <c r="AH34" i="10"/>
  <c r="AG34" i="10"/>
  <c r="AF34" i="10"/>
  <c r="AE34" i="10"/>
  <c r="AD34" i="10"/>
  <c r="AC34" i="10"/>
  <c r="AB34" i="10"/>
  <c r="AA34" i="10"/>
  <c r="Z34" i="10"/>
  <c r="Y34" i="10"/>
  <c r="X34" i="10"/>
  <c r="W34" i="10"/>
  <c r="V34" i="10"/>
  <c r="U34" i="10"/>
  <c r="T34" i="10"/>
  <c r="S34" i="10"/>
  <c r="R34" i="10"/>
  <c r="Q34" i="10"/>
  <c r="P34" i="10"/>
  <c r="O34" i="10"/>
  <c r="N34" i="10"/>
  <c r="M34" i="10"/>
  <c r="L34" i="10"/>
  <c r="K34" i="10"/>
  <c r="J34" i="10"/>
  <c r="I34" i="10"/>
  <c r="H34" i="10"/>
  <c r="G34" i="10"/>
  <c r="F34" i="10"/>
  <c r="E34" i="10"/>
  <c r="D34" i="10"/>
  <c r="BR35" i="10"/>
  <c r="BT21" i="7" s="1"/>
  <c r="BQ35" i="10"/>
  <c r="BS21" i="7" s="1"/>
  <c r="BL35" i="10"/>
  <c r="BK35" i="10"/>
  <c r="BA35" i="10"/>
  <c r="AZ35" i="10"/>
  <c r="AY35" i="10"/>
  <c r="AX35" i="10"/>
  <c r="AW35" i="10"/>
  <c r="AV35" i="10"/>
  <c r="AU35" i="10"/>
  <c r="AT35" i="10"/>
  <c r="AS35" i="10"/>
  <c r="AR35" i="10"/>
  <c r="AQ35" i="10"/>
  <c r="AP35" i="10"/>
  <c r="AO35" i="10"/>
  <c r="AN35" i="10"/>
  <c r="AM35" i="10"/>
  <c r="AL35" i="10"/>
  <c r="AK35" i="10"/>
  <c r="AJ35" i="10"/>
  <c r="AI35" i="10"/>
  <c r="AH35" i="10"/>
  <c r="AG35" i="10"/>
  <c r="AF35" i="10"/>
  <c r="AE35" i="10"/>
  <c r="AD35" i="10"/>
  <c r="AC35" i="10"/>
  <c r="AB35" i="10"/>
  <c r="AA35" i="10"/>
  <c r="Z35" i="10"/>
  <c r="Y35" i="10"/>
  <c r="X35" i="10"/>
  <c r="W35" i="10"/>
  <c r="V35" i="10"/>
  <c r="U35" i="10"/>
  <c r="T35" i="10"/>
  <c r="S35" i="10"/>
  <c r="R35" i="10"/>
  <c r="Q35" i="10"/>
  <c r="P35" i="10"/>
  <c r="O35" i="10"/>
  <c r="N35" i="10"/>
  <c r="M35" i="10"/>
  <c r="L35" i="10"/>
  <c r="K35" i="10"/>
  <c r="J35" i="10"/>
  <c r="I35" i="10"/>
  <c r="H35" i="10"/>
  <c r="G35" i="10"/>
  <c r="F35" i="10"/>
  <c r="E35" i="10"/>
  <c r="D35" i="10"/>
  <c r="BR7" i="10"/>
  <c r="BT28" i="7" s="1"/>
  <c r="BQ7" i="10"/>
  <c r="BS28" i="7" s="1"/>
  <c r="BL7" i="10"/>
  <c r="BK7" i="10"/>
  <c r="BA7" i="10"/>
  <c r="AZ7" i="10"/>
  <c r="AY7" i="10"/>
  <c r="AX7" i="10"/>
  <c r="AW7" i="10"/>
  <c r="AV7" i="10"/>
  <c r="AU7" i="10"/>
  <c r="AT7" i="10"/>
  <c r="AS7" i="10"/>
  <c r="AR7" i="10"/>
  <c r="AQ7" i="10"/>
  <c r="AP7" i="10"/>
  <c r="AO7" i="10"/>
  <c r="AN7" i="10"/>
  <c r="AM7" i="10"/>
  <c r="AL7" i="10"/>
  <c r="AK7" i="10"/>
  <c r="AJ7" i="10"/>
  <c r="AI7" i="10"/>
  <c r="AH7" i="10"/>
  <c r="AG7" i="10"/>
  <c r="AF7" i="10"/>
  <c r="AE7" i="10"/>
  <c r="AD7" i="10"/>
  <c r="AC7" i="10"/>
  <c r="AB7" i="10"/>
  <c r="AA7" i="10"/>
  <c r="Z7" i="10"/>
  <c r="Y7" i="10"/>
  <c r="X7" i="10"/>
  <c r="W7" i="10"/>
  <c r="V7" i="10"/>
  <c r="U7" i="10"/>
  <c r="T7" i="10"/>
  <c r="S7" i="10"/>
  <c r="R7" i="10"/>
  <c r="Q7" i="10"/>
  <c r="P7" i="10"/>
  <c r="O7" i="10"/>
  <c r="N7" i="10"/>
  <c r="M7" i="10"/>
  <c r="L7" i="10"/>
  <c r="K7" i="10"/>
  <c r="J7" i="10"/>
  <c r="I7" i="10"/>
  <c r="H7" i="10"/>
  <c r="G7" i="10"/>
  <c r="F7" i="10"/>
  <c r="E7" i="10"/>
  <c r="D7" i="10"/>
  <c r="BR38" i="10"/>
  <c r="BT41" i="7" s="1"/>
  <c r="BQ38" i="10"/>
  <c r="BS41" i="7" s="1"/>
  <c r="BL38" i="10"/>
  <c r="BK38" i="10"/>
  <c r="BA38" i="10"/>
  <c r="AZ38" i="10"/>
  <c r="AY38" i="10"/>
  <c r="AX38" i="10"/>
  <c r="AW38" i="10"/>
  <c r="AV38" i="10"/>
  <c r="AU38" i="10"/>
  <c r="AT38" i="10"/>
  <c r="AS38" i="10"/>
  <c r="AR38" i="10"/>
  <c r="AQ38" i="10"/>
  <c r="AP38" i="10"/>
  <c r="AO38" i="10"/>
  <c r="AN38" i="10"/>
  <c r="AM38" i="10"/>
  <c r="AL38" i="10"/>
  <c r="AK38" i="10"/>
  <c r="AJ38" i="10"/>
  <c r="AI38" i="10"/>
  <c r="AH38" i="10"/>
  <c r="AG38" i="10"/>
  <c r="AF38" i="10"/>
  <c r="AE38" i="10"/>
  <c r="AD38" i="10"/>
  <c r="AC38" i="10"/>
  <c r="AB38" i="10"/>
  <c r="AA38" i="10"/>
  <c r="Z38" i="10"/>
  <c r="Y38" i="10"/>
  <c r="X38" i="10"/>
  <c r="W38" i="10"/>
  <c r="V38" i="10"/>
  <c r="U38" i="10"/>
  <c r="T38" i="10"/>
  <c r="S38" i="10"/>
  <c r="R38" i="10"/>
  <c r="Q38" i="10"/>
  <c r="P38" i="10"/>
  <c r="O38" i="10"/>
  <c r="N38" i="10"/>
  <c r="M38" i="10"/>
  <c r="L38" i="10"/>
  <c r="K38" i="10"/>
  <c r="J38" i="10"/>
  <c r="I38" i="10"/>
  <c r="H38" i="10"/>
  <c r="G38" i="10"/>
  <c r="F38" i="10"/>
  <c r="E38" i="10"/>
  <c r="D38" i="10"/>
  <c r="BR48" i="10"/>
  <c r="BT5" i="7" s="1"/>
  <c r="BQ48" i="10"/>
  <c r="BS5" i="7" s="1"/>
  <c r="BL48" i="10"/>
  <c r="BK48" i="10"/>
  <c r="BA48" i="10"/>
  <c r="AZ48" i="10"/>
  <c r="AY48" i="10"/>
  <c r="AX48" i="10"/>
  <c r="AW48" i="10"/>
  <c r="AV48" i="10"/>
  <c r="AU48" i="10"/>
  <c r="AT48" i="10"/>
  <c r="AS48" i="10"/>
  <c r="AR48" i="10"/>
  <c r="AQ48" i="10"/>
  <c r="AP48" i="10"/>
  <c r="AO48" i="10"/>
  <c r="AN48" i="10"/>
  <c r="AM48" i="10"/>
  <c r="AL48" i="10"/>
  <c r="AK48" i="10"/>
  <c r="AJ48" i="10"/>
  <c r="AI48" i="10"/>
  <c r="AH48" i="10"/>
  <c r="AG48" i="10"/>
  <c r="AF48" i="10"/>
  <c r="AE48" i="10"/>
  <c r="AD48" i="10"/>
  <c r="AC48" i="10"/>
  <c r="AB48" i="10"/>
  <c r="AA48" i="10"/>
  <c r="Z48" i="10"/>
  <c r="Y48" i="10"/>
  <c r="X48" i="10"/>
  <c r="W48" i="10"/>
  <c r="V48" i="10"/>
  <c r="U48" i="10"/>
  <c r="T48" i="10"/>
  <c r="S48" i="10"/>
  <c r="R48" i="10"/>
  <c r="Q48" i="10"/>
  <c r="P48" i="10"/>
  <c r="O48" i="10"/>
  <c r="N48" i="10"/>
  <c r="M48" i="10"/>
  <c r="L48" i="10"/>
  <c r="K48" i="10"/>
  <c r="J48" i="10"/>
  <c r="I48" i="10"/>
  <c r="H48" i="10"/>
  <c r="G48" i="10"/>
  <c r="F48" i="10"/>
  <c r="E48" i="10"/>
  <c r="D48" i="10"/>
  <c r="BR6" i="10"/>
  <c r="BT27" i="7" s="1"/>
  <c r="BQ6" i="10"/>
  <c r="BS27" i="7" s="1"/>
  <c r="BL6" i="10"/>
  <c r="BK6" i="10"/>
  <c r="BA6" i="10"/>
  <c r="AZ6" i="10"/>
  <c r="AY6" i="10"/>
  <c r="AX6" i="10"/>
  <c r="AW6" i="10"/>
  <c r="AV6" i="10"/>
  <c r="AU6" i="10"/>
  <c r="AT6" i="10"/>
  <c r="AS6" i="10"/>
  <c r="AR6" i="10"/>
  <c r="AQ6" i="10"/>
  <c r="AP6" i="10"/>
  <c r="AO6" i="10"/>
  <c r="AN6" i="10"/>
  <c r="AM6" i="10"/>
  <c r="AL6" i="10"/>
  <c r="AK6" i="10"/>
  <c r="AJ6" i="10"/>
  <c r="AI6" i="10"/>
  <c r="AH6" i="10"/>
  <c r="AG6" i="10"/>
  <c r="AF6" i="10"/>
  <c r="AE6" i="10"/>
  <c r="AD6" i="10"/>
  <c r="AC6" i="10"/>
  <c r="AB6" i="10"/>
  <c r="AA6" i="10"/>
  <c r="Z6" i="10"/>
  <c r="Y6" i="10"/>
  <c r="X6" i="10"/>
  <c r="W6" i="10"/>
  <c r="V6" i="10"/>
  <c r="U6" i="10"/>
  <c r="T6" i="10"/>
  <c r="S6" i="10"/>
  <c r="R6" i="10"/>
  <c r="Q6" i="10"/>
  <c r="P6" i="10"/>
  <c r="O6" i="10"/>
  <c r="N6" i="10"/>
  <c r="M6" i="10"/>
  <c r="L6" i="10"/>
  <c r="K6" i="10"/>
  <c r="J6" i="10"/>
  <c r="I6" i="10"/>
  <c r="H6" i="10"/>
  <c r="G6" i="10"/>
  <c r="F6" i="10"/>
  <c r="E6" i="10"/>
  <c r="D6" i="10"/>
  <c r="BR63" i="10"/>
  <c r="BT6" i="7" s="1"/>
  <c r="BQ63" i="10"/>
  <c r="BS6" i="7" s="1"/>
  <c r="BL63" i="10"/>
  <c r="BK63" i="10"/>
  <c r="BA63" i="10"/>
  <c r="AZ63" i="10"/>
  <c r="AY63" i="10"/>
  <c r="AX63" i="10"/>
  <c r="AW63" i="10"/>
  <c r="AV63" i="10"/>
  <c r="AU63" i="10"/>
  <c r="AT63" i="10"/>
  <c r="AS63" i="10"/>
  <c r="AR63" i="10"/>
  <c r="AQ63" i="10"/>
  <c r="AP63" i="10"/>
  <c r="AO63" i="10"/>
  <c r="AN63" i="10"/>
  <c r="AM63" i="10"/>
  <c r="AL63" i="10"/>
  <c r="AK63" i="10"/>
  <c r="AJ63" i="10"/>
  <c r="AI63" i="10"/>
  <c r="AH63" i="10"/>
  <c r="AG63" i="10"/>
  <c r="AF63" i="10"/>
  <c r="AE63" i="10"/>
  <c r="AD63" i="10"/>
  <c r="AC63" i="10"/>
  <c r="AB63" i="10"/>
  <c r="AA63" i="10"/>
  <c r="Z63" i="10"/>
  <c r="Y63" i="10"/>
  <c r="X63" i="10"/>
  <c r="W63" i="10"/>
  <c r="V63" i="10"/>
  <c r="U63" i="10"/>
  <c r="T63" i="10"/>
  <c r="S63" i="10"/>
  <c r="R63" i="10"/>
  <c r="Q63" i="10"/>
  <c r="P63" i="10"/>
  <c r="O63" i="10"/>
  <c r="N63" i="10"/>
  <c r="M63" i="10"/>
  <c r="L63" i="10"/>
  <c r="K63" i="10"/>
  <c r="J63" i="10"/>
  <c r="I63" i="10"/>
  <c r="H63" i="10"/>
  <c r="G63" i="10"/>
  <c r="F63" i="10"/>
  <c r="E63" i="10"/>
  <c r="D63" i="10"/>
  <c r="BR33" i="10"/>
  <c r="BT72" i="7" s="1"/>
  <c r="BQ33" i="10"/>
  <c r="BS72" i="7" s="1"/>
  <c r="BL33" i="10"/>
  <c r="BK33" i="10"/>
  <c r="BA33" i="10"/>
  <c r="AZ33" i="10"/>
  <c r="AY33" i="10"/>
  <c r="AX33" i="10"/>
  <c r="AW33" i="10"/>
  <c r="AV33" i="10"/>
  <c r="AU33" i="10"/>
  <c r="AT33" i="10"/>
  <c r="AS33" i="10"/>
  <c r="AR33" i="10"/>
  <c r="AQ33" i="10"/>
  <c r="AP33" i="10"/>
  <c r="AO33" i="10"/>
  <c r="AN33" i="10"/>
  <c r="AM33" i="10"/>
  <c r="AL33" i="10"/>
  <c r="AK33" i="10"/>
  <c r="AJ33" i="10"/>
  <c r="AI33" i="10"/>
  <c r="AH33" i="10"/>
  <c r="AG33" i="10"/>
  <c r="AF33" i="10"/>
  <c r="AE33" i="10"/>
  <c r="AD33" i="10"/>
  <c r="AC33" i="10"/>
  <c r="AB33" i="10"/>
  <c r="AA33" i="10"/>
  <c r="Z33" i="10"/>
  <c r="Y33" i="10"/>
  <c r="X33" i="10"/>
  <c r="W33" i="10"/>
  <c r="V33" i="10"/>
  <c r="U33" i="10"/>
  <c r="T33" i="10"/>
  <c r="S33" i="10"/>
  <c r="R33" i="10"/>
  <c r="Q33" i="10"/>
  <c r="P33" i="10"/>
  <c r="O33" i="10"/>
  <c r="N33" i="10"/>
  <c r="M33" i="10"/>
  <c r="L33" i="10"/>
  <c r="K33" i="10"/>
  <c r="J33" i="10"/>
  <c r="I33" i="10"/>
  <c r="H33" i="10"/>
  <c r="G33" i="10"/>
  <c r="F33" i="10"/>
  <c r="E33" i="10"/>
  <c r="D33" i="10"/>
  <c r="BR58" i="10"/>
  <c r="BT3" i="7" s="1"/>
  <c r="BQ58" i="10"/>
  <c r="BS3" i="7" s="1"/>
  <c r="BL58" i="10"/>
  <c r="BK58" i="10"/>
  <c r="BA58" i="10"/>
  <c r="AZ58" i="10"/>
  <c r="AY58" i="10"/>
  <c r="AX58" i="10"/>
  <c r="AW58" i="10"/>
  <c r="AV58" i="10"/>
  <c r="AU58" i="10"/>
  <c r="AT58" i="10"/>
  <c r="AS58" i="10"/>
  <c r="AR58" i="10"/>
  <c r="AQ58" i="10"/>
  <c r="AP58" i="10"/>
  <c r="AO58" i="10"/>
  <c r="AN58" i="10"/>
  <c r="AM58" i="10"/>
  <c r="AL58" i="10"/>
  <c r="AK58" i="10"/>
  <c r="AJ58" i="10"/>
  <c r="AI58" i="10"/>
  <c r="AH58" i="10"/>
  <c r="AG58" i="10"/>
  <c r="AF58" i="10"/>
  <c r="AE58" i="10"/>
  <c r="AD58" i="10"/>
  <c r="AC58" i="10"/>
  <c r="AB58" i="10"/>
  <c r="AA58" i="10"/>
  <c r="Z58" i="10"/>
  <c r="Y58" i="10"/>
  <c r="X58" i="10"/>
  <c r="W58" i="10"/>
  <c r="V58" i="10"/>
  <c r="U58" i="10"/>
  <c r="T58" i="10"/>
  <c r="S58" i="10"/>
  <c r="R58" i="10"/>
  <c r="Q58" i="10"/>
  <c r="P58" i="10"/>
  <c r="O58" i="10"/>
  <c r="N58" i="10"/>
  <c r="M58" i="10"/>
  <c r="L58" i="10"/>
  <c r="K58" i="10"/>
  <c r="J58" i="10"/>
  <c r="I58" i="10"/>
  <c r="H58" i="10"/>
  <c r="G58" i="10"/>
  <c r="F58" i="10"/>
  <c r="E58" i="10"/>
  <c r="D58" i="10"/>
  <c r="BR9" i="10"/>
  <c r="BT20" i="7" s="1"/>
  <c r="BQ9" i="10"/>
  <c r="BS20" i="7" s="1"/>
  <c r="BL9" i="10"/>
  <c r="BK9" i="10"/>
  <c r="BA9" i="10"/>
  <c r="AZ9" i="10"/>
  <c r="AY9" i="10"/>
  <c r="AX9" i="10"/>
  <c r="AW9" i="10"/>
  <c r="AV9" i="10"/>
  <c r="AU9" i="10"/>
  <c r="AT9" i="10"/>
  <c r="AS9" i="10"/>
  <c r="AR9" i="10"/>
  <c r="AQ9" i="10"/>
  <c r="AP9" i="10"/>
  <c r="AO9" i="10"/>
  <c r="AN9" i="10"/>
  <c r="AM9" i="10"/>
  <c r="AL9" i="10"/>
  <c r="AK9" i="10"/>
  <c r="AJ9" i="10"/>
  <c r="AI9" i="10"/>
  <c r="AH9" i="10"/>
  <c r="AG9" i="10"/>
  <c r="AF9" i="10"/>
  <c r="AE9" i="10"/>
  <c r="AD9" i="10"/>
  <c r="AC9" i="10"/>
  <c r="AB9" i="10"/>
  <c r="AA9" i="10"/>
  <c r="Z9" i="10"/>
  <c r="Y9" i="10"/>
  <c r="X9" i="10"/>
  <c r="W9" i="10"/>
  <c r="V9" i="10"/>
  <c r="U9" i="10"/>
  <c r="T9" i="10"/>
  <c r="S9" i="10"/>
  <c r="R9" i="10"/>
  <c r="Q9" i="10"/>
  <c r="P9" i="10"/>
  <c r="O9" i="10"/>
  <c r="N9" i="10"/>
  <c r="M9" i="10"/>
  <c r="L9" i="10"/>
  <c r="K9" i="10"/>
  <c r="J9" i="10"/>
  <c r="I9" i="10"/>
  <c r="H9" i="10"/>
  <c r="G9" i="10"/>
  <c r="F9" i="10"/>
  <c r="E9" i="10"/>
  <c r="D9" i="10"/>
  <c r="BR8" i="10"/>
  <c r="BT22" i="7" s="1"/>
  <c r="BQ8" i="10"/>
  <c r="BS22" i="7" s="1"/>
  <c r="BL8" i="10"/>
  <c r="BK8" i="10"/>
  <c r="BA8" i="10"/>
  <c r="AZ8" i="10"/>
  <c r="AY8" i="10"/>
  <c r="AX8" i="10"/>
  <c r="AW8" i="10"/>
  <c r="AV8" i="10"/>
  <c r="AU8" i="10"/>
  <c r="AT8" i="10"/>
  <c r="AS8" i="10"/>
  <c r="AR8" i="10"/>
  <c r="AQ8" i="10"/>
  <c r="AP8" i="10"/>
  <c r="AO8" i="10"/>
  <c r="AN8" i="10"/>
  <c r="AM8" i="10"/>
  <c r="AL8" i="10"/>
  <c r="AK8" i="10"/>
  <c r="AJ8" i="10"/>
  <c r="AI8" i="10"/>
  <c r="AH8" i="10"/>
  <c r="AG8" i="10"/>
  <c r="AF8" i="10"/>
  <c r="AE8" i="10"/>
  <c r="AD8" i="10"/>
  <c r="AC8" i="10"/>
  <c r="AB8" i="10"/>
  <c r="AA8" i="10"/>
  <c r="Z8" i="10"/>
  <c r="Y8" i="10"/>
  <c r="X8" i="10"/>
  <c r="W8" i="10"/>
  <c r="V8" i="10"/>
  <c r="U8" i="10"/>
  <c r="T8" i="10"/>
  <c r="S8" i="10"/>
  <c r="R8" i="10"/>
  <c r="Q8" i="10"/>
  <c r="P8" i="10"/>
  <c r="O8" i="10"/>
  <c r="N8" i="10"/>
  <c r="M8" i="10"/>
  <c r="L8" i="10"/>
  <c r="K8" i="10"/>
  <c r="J8" i="10"/>
  <c r="I8" i="10"/>
  <c r="H8" i="10"/>
  <c r="G8" i="10"/>
  <c r="F8" i="10"/>
  <c r="E8" i="10"/>
  <c r="D8" i="10"/>
  <c r="BR43" i="10"/>
  <c r="BT26" i="7" s="1"/>
  <c r="BQ43" i="10"/>
  <c r="BS26" i="7" s="1"/>
  <c r="BL43" i="10"/>
  <c r="BK43" i="10"/>
  <c r="BA43" i="10"/>
  <c r="AZ43" i="10"/>
  <c r="AY43" i="10"/>
  <c r="AX43" i="10"/>
  <c r="AW43" i="10"/>
  <c r="AV43" i="10"/>
  <c r="AU43" i="10"/>
  <c r="AT43" i="10"/>
  <c r="AS43" i="10"/>
  <c r="AR43" i="10"/>
  <c r="AQ43" i="10"/>
  <c r="AP43" i="10"/>
  <c r="AO43" i="10"/>
  <c r="AN43" i="10"/>
  <c r="AM43" i="10"/>
  <c r="AL43" i="10"/>
  <c r="AK43" i="10"/>
  <c r="AJ43" i="10"/>
  <c r="AI43" i="10"/>
  <c r="AH43" i="10"/>
  <c r="AG43" i="10"/>
  <c r="AF43" i="10"/>
  <c r="AE43" i="10"/>
  <c r="AD43" i="10"/>
  <c r="AC43" i="10"/>
  <c r="AB43" i="10"/>
  <c r="AA43" i="10"/>
  <c r="Z43" i="10"/>
  <c r="Y43" i="10"/>
  <c r="X43" i="10"/>
  <c r="W43" i="10"/>
  <c r="V43" i="10"/>
  <c r="U43" i="10"/>
  <c r="T43" i="10"/>
  <c r="S43" i="10"/>
  <c r="R43" i="10"/>
  <c r="Q43" i="10"/>
  <c r="P43" i="10"/>
  <c r="O43" i="10"/>
  <c r="N43" i="10"/>
  <c r="M43" i="10"/>
  <c r="L43" i="10"/>
  <c r="K43" i="10"/>
  <c r="J43" i="10"/>
  <c r="I43" i="10"/>
  <c r="H43" i="10"/>
  <c r="G43" i="10"/>
  <c r="F43" i="10"/>
  <c r="E43" i="10"/>
  <c r="D43" i="10"/>
  <c r="BR72" i="10"/>
  <c r="BT11" i="7" s="1"/>
  <c r="BQ72" i="10"/>
  <c r="BS11" i="7" s="1"/>
  <c r="BL72" i="10"/>
  <c r="BK72" i="10"/>
  <c r="BA72" i="10"/>
  <c r="AZ72" i="10"/>
  <c r="AY72" i="10"/>
  <c r="AX72" i="10"/>
  <c r="AW72" i="10"/>
  <c r="AV72" i="10"/>
  <c r="AU72" i="10"/>
  <c r="AT72" i="10"/>
  <c r="AS72" i="10"/>
  <c r="AR72" i="10"/>
  <c r="AQ72" i="10"/>
  <c r="AP72" i="10"/>
  <c r="AO72" i="10"/>
  <c r="AN72" i="10"/>
  <c r="AM72" i="10"/>
  <c r="AL72" i="10"/>
  <c r="AK72" i="10"/>
  <c r="AJ72" i="10"/>
  <c r="AI72" i="10"/>
  <c r="AH72" i="10"/>
  <c r="AG72" i="10"/>
  <c r="AF72" i="10"/>
  <c r="AE72" i="10"/>
  <c r="AD72" i="10"/>
  <c r="AC72" i="10"/>
  <c r="AB72" i="10"/>
  <c r="AA72" i="10"/>
  <c r="Z72" i="10"/>
  <c r="Y72" i="10"/>
  <c r="X72" i="10"/>
  <c r="W72" i="10"/>
  <c r="V72" i="10"/>
  <c r="U72" i="10"/>
  <c r="T72" i="10"/>
  <c r="S72" i="10"/>
  <c r="R72" i="10"/>
  <c r="Q72" i="10"/>
  <c r="P72" i="10"/>
  <c r="O72" i="10"/>
  <c r="N72" i="10"/>
  <c r="M72" i="10"/>
  <c r="L72" i="10"/>
  <c r="K72" i="10"/>
  <c r="J72" i="10"/>
  <c r="I72" i="10"/>
  <c r="H72" i="10"/>
  <c r="G72" i="10"/>
  <c r="F72" i="10"/>
  <c r="E72" i="10"/>
  <c r="D72" i="10"/>
  <c r="BR2" i="10"/>
  <c r="BT18" i="7" s="1"/>
  <c r="BQ2" i="10"/>
  <c r="BS18" i="7" s="1"/>
  <c r="BL2" i="10"/>
  <c r="BK2" i="10"/>
  <c r="BA2" i="10"/>
  <c r="AZ2" i="10"/>
  <c r="AY2" i="10"/>
  <c r="AX2" i="10"/>
  <c r="AW2" i="10"/>
  <c r="AV2" i="10"/>
  <c r="AU2" i="10"/>
  <c r="AT2" i="10"/>
  <c r="AS2" i="10"/>
  <c r="AR2" i="10"/>
  <c r="AQ2" i="10"/>
  <c r="AP2" i="10"/>
  <c r="AO2" i="10"/>
  <c r="AN2" i="10"/>
  <c r="AM2" i="10"/>
  <c r="AL2" i="10"/>
  <c r="AK2" i="10"/>
  <c r="AJ2" i="10"/>
  <c r="AI2" i="10"/>
  <c r="AH2" i="10"/>
  <c r="AG2" i="10"/>
  <c r="AF2" i="10"/>
  <c r="AE2" i="10"/>
  <c r="AD2" i="10"/>
  <c r="AC2" i="10"/>
  <c r="AB2" i="10"/>
  <c r="AA2" i="10"/>
  <c r="Z2" i="10"/>
  <c r="Y2" i="10"/>
  <c r="X2" i="10"/>
  <c r="W2" i="10"/>
  <c r="V2" i="10"/>
  <c r="U2" i="10"/>
  <c r="T2" i="10"/>
  <c r="S2" i="10"/>
  <c r="R2" i="10"/>
  <c r="Q2" i="10"/>
  <c r="P2" i="10"/>
  <c r="O2" i="10"/>
  <c r="N2" i="10"/>
  <c r="M2" i="10"/>
  <c r="L2" i="10"/>
  <c r="K2" i="10"/>
  <c r="J2" i="10"/>
  <c r="I2" i="10"/>
  <c r="H2" i="10"/>
  <c r="G2" i="10"/>
  <c r="F2" i="10"/>
  <c r="E2" i="10"/>
  <c r="D2" i="10"/>
  <c r="BR66" i="10"/>
  <c r="BT47" i="7" s="1"/>
  <c r="BQ66" i="10"/>
  <c r="BS47" i="7" s="1"/>
  <c r="BL66" i="10"/>
  <c r="BK66" i="10"/>
  <c r="BA66" i="10"/>
  <c r="AZ66" i="10"/>
  <c r="AY66" i="10"/>
  <c r="AX66" i="10"/>
  <c r="AW66" i="10"/>
  <c r="AV66" i="10"/>
  <c r="AU66" i="10"/>
  <c r="AT66" i="10"/>
  <c r="AS66" i="10"/>
  <c r="AR66" i="10"/>
  <c r="AQ66" i="10"/>
  <c r="AP66" i="10"/>
  <c r="AO66" i="10"/>
  <c r="AN66" i="10"/>
  <c r="AM66" i="10"/>
  <c r="AL66" i="10"/>
  <c r="AK66" i="10"/>
  <c r="AJ66" i="10"/>
  <c r="AI66" i="10"/>
  <c r="AH66" i="10"/>
  <c r="AG66" i="10"/>
  <c r="AF66" i="10"/>
  <c r="AE66" i="10"/>
  <c r="AD66" i="10"/>
  <c r="AC66" i="10"/>
  <c r="AB66" i="10"/>
  <c r="AA66" i="10"/>
  <c r="Z66" i="10"/>
  <c r="Y66" i="10"/>
  <c r="X66" i="10"/>
  <c r="W66" i="10"/>
  <c r="V66" i="10"/>
  <c r="U66" i="10"/>
  <c r="T66" i="10"/>
  <c r="S66" i="10"/>
  <c r="R66" i="10"/>
  <c r="Q66" i="10"/>
  <c r="P66" i="10"/>
  <c r="O66" i="10"/>
  <c r="N66" i="10"/>
  <c r="M66" i="10"/>
  <c r="L66" i="10"/>
  <c r="K66" i="10"/>
  <c r="J66" i="10"/>
  <c r="I66" i="10"/>
  <c r="H66" i="10"/>
  <c r="G66" i="10"/>
  <c r="F66" i="10"/>
  <c r="E66" i="10"/>
  <c r="D66" i="10"/>
  <c r="BR36" i="10"/>
  <c r="BT34" i="7" s="1"/>
  <c r="BQ36" i="10"/>
  <c r="BS34" i="7" s="1"/>
  <c r="BL36" i="10"/>
  <c r="BK36" i="10"/>
  <c r="BA36" i="10"/>
  <c r="AZ36" i="10"/>
  <c r="AY36" i="10"/>
  <c r="AX36" i="10"/>
  <c r="AW36" i="10"/>
  <c r="AV36" i="10"/>
  <c r="AU36" i="10"/>
  <c r="AT36" i="10"/>
  <c r="AS36" i="10"/>
  <c r="AR36" i="10"/>
  <c r="AQ36" i="10"/>
  <c r="AP36" i="10"/>
  <c r="AO36" i="10"/>
  <c r="AN36" i="10"/>
  <c r="AM36" i="10"/>
  <c r="AL36" i="10"/>
  <c r="AK36" i="10"/>
  <c r="AJ36" i="10"/>
  <c r="AI36" i="10"/>
  <c r="AH36" i="10"/>
  <c r="AG36" i="10"/>
  <c r="AF36" i="10"/>
  <c r="AE36" i="10"/>
  <c r="AD36" i="10"/>
  <c r="AC36" i="10"/>
  <c r="AB36" i="10"/>
  <c r="AA36" i="10"/>
  <c r="Z36" i="10"/>
  <c r="Y36" i="10"/>
  <c r="X36" i="10"/>
  <c r="W36" i="10"/>
  <c r="V36" i="10"/>
  <c r="U36" i="10"/>
  <c r="T36" i="10"/>
  <c r="S36" i="10"/>
  <c r="R36" i="10"/>
  <c r="Q36" i="10"/>
  <c r="P36" i="10"/>
  <c r="O36" i="10"/>
  <c r="N36" i="10"/>
  <c r="M36" i="10"/>
  <c r="L36" i="10"/>
  <c r="K36" i="10"/>
  <c r="J36" i="10"/>
  <c r="I36" i="10"/>
  <c r="H36" i="10"/>
  <c r="G36" i="10"/>
  <c r="F36" i="10"/>
  <c r="E36" i="10"/>
  <c r="D36" i="10"/>
  <c r="BR17" i="10"/>
  <c r="BT2" i="7" s="1"/>
  <c r="BQ17" i="10"/>
  <c r="BS2" i="7" s="1"/>
  <c r="BL17" i="10"/>
  <c r="BK17" i="10"/>
  <c r="BA17" i="10"/>
  <c r="AZ17" i="10"/>
  <c r="AY17" i="10"/>
  <c r="AX17" i="10"/>
  <c r="AW17" i="10"/>
  <c r="AV17" i="10"/>
  <c r="AU17" i="10"/>
  <c r="AT17" i="10"/>
  <c r="AS17" i="10"/>
  <c r="AR17" i="10"/>
  <c r="AQ17" i="10"/>
  <c r="AP17" i="10"/>
  <c r="AO17" i="10"/>
  <c r="AN17" i="10"/>
  <c r="AM17" i="10"/>
  <c r="AL17" i="10"/>
  <c r="AK17" i="10"/>
  <c r="AJ17" i="10"/>
  <c r="AI17" i="10"/>
  <c r="AH17" i="10"/>
  <c r="AG17" i="10"/>
  <c r="AF17" i="10"/>
  <c r="AE17" i="10"/>
  <c r="AD17" i="10"/>
  <c r="AC17" i="10"/>
  <c r="AB17" i="10"/>
  <c r="AA17" i="10"/>
  <c r="Z17" i="10"/>
  <c r="Y17" i="10"/>
  <c r="X17" i="10"/>
  <c r="W17" i="10"/>
  <c r="V17" i="10"/>
  <c r="U17" i="10"/>
  <c r="T17" i="10"/>
  <c r="S17" i="10"/>
  <c r="R17" i="10"/>
  <c r="Q17" i="10"/>
  <c r="P17" i="10"/>
  <c r="O17" i="10"/>
  <c r="N17" i="10"/>
  <c r="M17" i="10"/>
  <c r="L17" i="10"/>
  <c r="K17" i="10"/>
  <c r="J17" i="10"/>
  <c r="I17" i="10"/>
  <c r="H17" i="10"/>
  <c r="G17" i="10"/>
  <c r="F17" i="10"/>
  <c r="E17" i="10"/>
  <c r="D17" i="10"/>
  <c r="BR52" i="10"/>
  <c r="BT64" i="7" s="1"/>
  <c r="BQ52" i="10"/>
  <c r="BS64" i="7" s="1"/>
  <c r="BL52" i="10"/>
  <c r="BK52" i="10"/>
  <c r="BA52" i="10"/>
  <c r="AZ52" i="10"/>
  <c r="AY52" i="10"/>
  <c r="AX52" i="10"/>
  <c r="AW52" i="10"/>
  <c r="AV52" i="10"/>
  <c r="AU52" i="10"/>
  <c r="AT52" i="10"/>
  <c r="AS52" i="10"/>
  <c r="AR52" i="10"/>
  <c r="AQ52" i="10"/>
  <c r="AP52" i="10"/>
  <c r="AO52" i="10"/>
  <c r="AN52" i="10"/>
  <c r="AM52" i="10"/>
  <c r="AL52" i="10"/>
  <c r="AK52" i="10"/>
  <c r="AJ52" i="10"/>
  <c r="AI52" i="10"/>
  <c r="AH52" i="10"/>
  <c r="AG52" i="10"/>
  <c r="AF52" i="10"/>
  <c r="AE52" i="10"/>
  <c r="AD52" i="10"/>
  <c r="AC52" i="10"/>
  <c r="AB52" i="10"/>
  <c r="AA52" i="10"/>
  <c r="Z52" i="10"/>
  <c r="Y52" i="10"/>
  <c r="X52" i="10"/>
  <c r="W52" i="10"/>
  <c r="V52" i="10"/>
  <c r="U52" i="10"/>
  <c r="T52" i="10"/>
  <c r="S52" i="10"/>
  <c r="R52" i="10"/>
  <c r="Q52" i="10"/>
  <c r="P52" i="10"/>
  <c r="O52" i="10"/>
  <c r="N52" i="10"/>
  <c r="M52" i="10"/>
  <c r="L52" i="10"/>
  <c r="K52" i="10"/>
  <c r="J52" i="10"/>
  <c r="I52" i="10"/>
  <c r="H52" i="10"/>
  <c r="G52" i="10"/>
  <c r="F52" i="10"/>
  <c r="E52" i="10"/>
  <c r="D52" i="10"/>
  <c r="BR49" i="10"/>
  <c r="BT15" i="7" s="1"/>
  <c r="BQ49" i="10"/>
  <c r="BS15" i="7" s="1"/>
  <c r="BL49" i="10"/>
  <c r="BK49" i="10"/>
  <c r="BA49" i="10"/>
  <c r="AZ49" i="10"/>
  <c r="AY49" i="10"/>
  <c r="AX49" i="10"/>
  <c r="AW49" i="10"/>
  <c r="AV49" i="10"/>
  <c r="AU49" i="10"/>
  <c r="AT49" i="10"/>
  <c r="AS49" i="10"/>
  <c r="AR49" i="10"/>
  <c r="AQ49" i="10"/>
  <c r="AP49" i="10"/>
  <c r="AO49" i="10"/>
  <c r="AN49" i="10"/>
  <c r="AM49" i="10"/>
  <c r="AL49" i="10"/>
  <c r="AK49" i="10"/>
  <c r="AJ49" i="10"/>
  <c r="AI49" i="10"/>
  <c r="AH49" i="10"/>
  <c r="AG49" i="10"/>
  <c r="AF49" i="10"/>
  <c r="AE49" i="10"/>
  <c r="AD49" i="10"/>
  <c r="AC49" i="10"/>
  <c r="AB49" i="10"/>
  <c r="AA49" i="10"/>
  <c r="Z49" i="10"/>
  <c r="Y49" i="10"/>
  <c r="X49" i="10"/>
  <c r="W49" i="10"/>
  <c r="V49" i="10"/>
  <c r="U49" i="10"/>
  <c r="T49" i="10"/>
  <c r="S49" i="10"/>
  <c r="R49" i="10"/>
  <c r="Q49" i="10"/>
  <c r="P49" i="10"/>
  <c r="O49" i="10"/>
  <c r="N49" i="10"/>
  <c r="M49" i="10"/>
  <c r="L49" i="10"/>
  <c r="K49" i="10"/>
  <c r="J49" i="10"/>
  <c r="I49" i="10"/>
  <c r="H49" i="10"/>
  <c r="G49" i="10"/>
  <c r="F49" i="10"/>
  <c r="E49" i="10"/>
  <c r="D49" i="10"/>
  <c r="BR21" i="10"/>
  <c r="BT54" i="7" s="1"/>
  <c r="BQ21" i="10"/>
  <c r="BS54" i="7" s="1"/>
  <c r="BL21" i="10"/>
  <c r="BK21" i="10"/>
  <c r="BA21" i="10"/>
  <c r="AZ21" i="10"/>
  <c r="AY21" i="10"/>
  <c r="AX21" i="10"/>
  <c r="AW21" i="10"/>
  <c r="AV21" i="10"/>
  <c r="AU21" i="10"/>
  <c r="AT21" i="10"/>
  <c r="AS21" i="10"/>
  <c r="AR21" i="10"/>
  <c r="AQ21" i="10"/>
  <c r="AP21" i="10"/>
  <c r="AO21" i="10"/>
  <c r="AN21" i="10"/>
  <c r="AM21" i="10"/>
  <c r="AL21" i="10"/>
  <c r="AK21" i="10"/>
  <c r="AJ21" i="10"/>
  <c r="AI21" i="10"/>
  <c r="AH21" i="10"/>
  <c r="AG21" i="10"/>
  <c r="AF21" i="10"/>
  <c r="AE21" i="10"/>
  <c r="AD21" i="10"/>
  <c r="AC21" i="10"/>
  <c r="AB21" i="10"/>
  <c r="AA21" i="10"/>
  <c r="Z21" i="10"/>
  <c r="Y21" i="10"/>
  <c r="X21" i="10"/>
  <c r="W21" i="10"/>
  <c r="V21" i="10"/>
  <c r="U21" i="10"/>
  <c r="T21" i="10"/>
  <c r="S21" i="10"/>
  <c r="R21" i="10"/>
  <c r="Q21" i="10"/>
  <c r="P21" i="10"/>
  <c r="O21" i="10"/>
  <c r="N21" i="10"/>
  <c r="M21" i="10"/>
  <c r="L21" i="10"/>
  <c r="K21" i="10"/>
  <c r="J21" i="10"/>
  <c r="I21" i="10"/>
  <c r="H21" i="10"/>
  <c r="G21" i="10"/>
  <c r="F21" i="10"/>
  <c r="E21" i="10"/>
  <c r="D21" i="10"/>
  <c r="BR46" i="10"/>
  <c r="BT36" i="7" s="1"/>
  <c r="BQ46" i="10"/>
  <c r="BS36" i="7" s="1"/>
  <c r="BL46" i="10"/>
  <c r="BK46" i="10"/>
  <c r="BA46" i="10"/>
  <c r="AZ46" i="10"/>
  <c r="AY46" i="10"/>
  <c r="AX46" i="10"/>
  <c r="AW46" i="10"/>
  <c r="AV46" i="10"/>
  <c r="AU46" i="10"/>
  <c r="AT46" i="10"/>
  <c r="AS46" i="10"/>
  <c r="AR46" i="10"/>
  <c r="AQ46" i="10"/>
  <c r="AP46" i="10"/>
  <c r="AO46" i="10"/>
  <c r="AN46" i="10"/>
  <c r="AM46" i="10"/>
  <c r="AL46" i="10"/>
  <c r="AK46" i="10"/>
  <c r="AJ46" i="10"/>
  <c r="AI46" i="10"/>
  <c r="AH46" i="10"/>
  <c r="AG46" i="10"/>
  <c r="AF46" i="10"/>
  <c r="AE46" i="10"/>
  <c r="AD46" i="10"/>
  <c r="AC46" i="10"/>
  <c r="AB46" i="10"/>
  <c r="AA46" i="10"/>
  <c r="Z46" i="10"/>
  <c r="Y46" i="10"/>
  <c r="X46" i="10"/>
  <c r="W46" i="10"/>
  <c r="V46" i="10"/>
  <c r="U46" i="10"/>
  <c r="T46" i="10"/>
  <c r="S46" i="10"/>
  <c r="R46" i="10"/>
  <c r="Q46" i="10"/>
  <c r="P46" i="10"/>
  <c r="O46" i="10"/>
  <c r="N46" i="10"/>
  <c r="M46" i="10"/>
  <c r="L46" i="10"/>
  <c r="K46" i="10"/>
  <c r="J46" i="10"/>
  <c r="I46" i="10"/>
  <c r="H46" i="10"/>
  <c r="G46" i="10"/>
  <c r="F46" i="10"/>
  <c r="E46" i="10"/>
  <c r="D46" i="10"/>
  <c r="BR71" i="10"/>
  <c r="BT48" i="7" s="1"/>
  <c r="BQ71" i="10"/>
  <c r="BS48" i="7" s="1"/>
  <c r="BL71" i="10"/>
  <c r="BK71" i="10"/>
  <c r="BA71" i="10"/>
  <c r="AZ71" i="10"/>
  <c r="AY71" i="10"/>
  <c r="AX71" i="10"/>
  <c r="AW71" i="10"/>
  <c r="AV71" i="10"/>
  <c r="AU71" i="10"/>
  <c r="AT71" i="10"/>
  <c r="AS71" i="10"/>
  <c r="AR71" i="10"/>
  <c r="AQ71" i="10"/>
  <c r="AP71" i="10"/>
  <c r="AO71" i="10"/>
  <c r="AN71" i="10"/>
  <c r="AM71" i="10"/>
  <c r="AL71" i="10"/>
  <c r="AK71" i="10"/>
  <c r="AJ71" i="10"/>
  <c r="AI71" i="10"/>
  <c r="AH71" i="10"/>
  <c r="AG71" i="10"/>
  <c r="AF71" i="10"/>
  <c r="AE71" i="10"/>
  <c r="AD71" i="10"/>
  <c r="AC71" i="10"/>
  <c r="AB71" i="10"/>
  <c r="AA71" i="10"/>
  <c r="Z71" i="10"/>
  <c r="Y71" i="10"/>
  <c r="X71" i="10"/>
  <c r="W71" i="10"/>
  <c r="V71" i="10"/>
  <c r="U71" i="10"/>
  <c r="T71" i="10"/>
  <c r="S71" i="10"/>
  <c r="R71" i="10"/>
  <c r="Q71" i="10"/>
  <c r="P71" i="10"/>
  <c r="O71" i="10"/>
  <c r="N71" i="10"/>
  <c r="M71" i="10"/>
  <c r="L71" i="10"/>
  <c r="K71" i="10"/>
  <c r="J71" i="10"/>
  <c r="I71" i="10"/>
  <c r="H71" i="10"/>
  <c r="G71" i="10"/>
  <c r="F71" i="10"/>
  <c r="E71" i="10"/>
  <c r="D71" i="10"/>
  <c r="BR55" i="10"/>
  <c r="BT24" i="7" s="1"/>
  <c r="BQ55" i="10"/>
  <c r="BS24" i="7" s="1"/>
  <c r="BL55" i="10"/>
  <c r="BK55" i="10"/>
  <c r="BA55" i="10"/>
  <c r="AZ55" i="10"/>
  <c r="AY55" i="10"/>
  <c r="AX55" i="10"/>
  <c r="AW55" i="10"/>
  <c r="AV55" i="10"/>
  <c r="AU55" i="10"/>
  <c r="AT55" i="10"/>
  <c r="AS55" i="10"/>
  <c r="AR55" i="10"/>
  <c r="AQ55" i="10"/>
  <c r="AP55" i="10"/>
  <c r="AO55" i="10"/>
  <c r="AN55" i="10"/>
  <c r="AM55" i="10"/>
  <c r="AL55" i="10"/>
  <c r="AK55" i="10"/>
  <c r="AJ55" i="10"/>
  <c r="AI55" i="10"/>
  <c r="AH55" i="10"/>
  <c r="AG55" i="10"/>
  <c r="AF55" i="10"/>
  <c r="AE55" i="10"/>
  <c r="AD55" i="10"/>
  <c r="AC55" i="10"/>
  <c r="AB55" i="10"/>
  <c r="AA55" i="10"/>
  <c r="Z55" i="10"/>
  <c r="Y55" i="10"/>
  <c r="X55" i="10"/>
  <c r="W55" i="10"/>
  <c r="V55" i="10"/>
  <c r="U55" i="10"/>
  <c r="T55" i="10"/>
  <c r="S55" i="10"/>
  <c r="R55" i="10"/>
  <c r="Q55" i="10"/>
  <c r="P55" i="10"/>
  <c r="O55" i="10"/>
  <c r="N55" i="10"/>
  <c r="M55" i="10"/>
  <c r="L55" i="10"/>
  <c r="K55" i="10"/>
  <c r="J55" i="10"/>
  <c r="I55" i="10"/>
  <c r="H55" i="10"/>
  <c r="G55" i="10"/>
  <c r="F55" i="10"/>
  <c r="E55" i="10"/>
  <c r="D55" i="10"/>
  <c r="BA1" i="10"/>
  <c r="AZ1" i="10"/>
  <c r="AY1" i="10"/>
  <c r="AX1" i="10"/>
  <c r="AW1" i="10"/>
  <c r="AV1" i="10"/>
  <c r="AU1" i="10"/>
  <c r="AT1" i="10"/>
  <c r="AS1" i="10"/>
  <c r="AR1" i="10"/>
  <c r="AQ1" i="10"/>
  <c r="AP1" i="10"/>
  <c r="AO1" i="10"/>
  <c r="AN1" i="10"/>
  <c r="AM1" i="10"/>
  <c r="AL1" i="10"/>
  <c r="AK1" i="10"/>
  <c r="AJ1" i="10"/>
  <c r="AI1" i="10"/>
  <c r="AH1" i="10"/>
  <c r="AG1" i="10"/>
  <c r="AF1" i="10"/>
  <c r="AE1" i="10"/>
  <c r="AD1" i="10"/>
  <c r="AC1" i="10"/>
  <c r="AB1" i="10"/>
  <c r="AA1" i="10"/>
  <c r="Z1" i="10"/>
  <c r="Y1" i="10"/>
  <c r="X1" i="10"/>
  <c r="W1" i="10"/>
  <c r="V1" i="10"/>
  <c r="U1" i="10"/>
  <c r="T1" i="10"/>
  <c r="S1" i="10"/>
  <c r="R1" i="10"/>
  <c r="Q1" i="10"/>
  <c r="P1" i="10"/>
  <c r="O1" i="10"/>
  <c r="N1" i="10"/>
  <c r="M1" i="10"/>
  <c r="L1" i="10"/>
  <c r="K1" i="10"/>
  <c r="J1" i="10"/>
  <c r="I1" i="10"/>
  <c r="H1" i="10"/>
  <c r="G1" i="10"/>
  <c r="F1" i="10"/>
  <c r="E1" i="10"/>
  <c r="D1" i="10"/>
  <c r="J11" i="5"/>
  <c r="K11" i="5"/>
  <c r="J3" i="5"/>
  <c r="K3" i="5"/>
  <c r="J8" i="5"/>
  <c r="K8" i="5"/>
  <c r="J32" i="5"/>
  <c r="K32" i="5"/>
  <c r="J33" i="5"/>
  <c r="K33" i="5"/>
  <c r="J18" i="5"/>
  <c r="K18" i="5"/>
  <c r="J17" i="5"/>
  <c r="K17" i="5"/>
  <c r="J37" i="5"/>
  <c r="K37" i="5"/>
  <c r="J36" i="5"/>
  <c r="K36" i="5"/>
  <c r="J12" i="5"/>
  <c r="K12" i="5"/>
  <c r="J35" i="5"/>
  <c r="K35" i="5"/>
  <c r="J13" i="5"/>
  <c r="K13" i="5"/>
  <c r="J19" i="5"/>
  <c r="K19" i="5"/>
  <c r="J20" i="5"/>
  <c r="K20" i="5"/>
  <c r="J5" i="5"/>
  <c r="K5" i="5"/>
  <c r="J7" i="5"/>
  <c r="K7" i="5"/>
  <c r="J31" i="5"/>
  <c r="K31" i="5"/>
  <c r="J9" i="5"/>
  <c r="K9" i="5"/>
  <c r="J34" i="5"/>
  <c r="K34" i="5"/>
  <c r="J21" i="5"/>
  <c r="K21" i="5"/>
  <c r="J25" i="5"/>
  <c r="K25" i="5"/>
  <c r="J26" i="5"/>
  <c r="K26" i="5"/>
  <c r="J22" i="5"/>
  <c r="K22" i="5"/>
  <c r="J10" i="5"/>
  <c r="K10" i="5"/>
  <c r="J38" i="5"/>
  <c r="K38" i="5"/>
  <c r="J42" i="5"/>
  <c r="K42" i="5"/>
  <c r="J6" i="5"/>
  <c r="K6" i="5"/>
  <c r="J45" i="5"/>
  <c r="K45" i="5"/>
  <c r="J39" i="5"/>
  <c r="K39" i="5"/>
  <c r="J41" i="5"/>
  <c r="K41" i="5"/>
  <c r="J4" i="5"/>
  <c r="K4" i="5"/>
  <c r="J29" i="5"/>
  <c r="K29" i="5"/>
  <c r="J14" i="5"/>
  <c r="K14" i="5"/>
  <c r="J23" i="5"/>
  <c r="K23" i="5"/>
  <c r="J30" i="5"/>
  <c r="K30" i="5"/>
  <c r="J40" i="5"/>
  <c r="K40" i="5"/>
  <c r="J47" i="5"/>
  <c r="K47" i="5"/>
  <c r="J15" i="5"/>
  <c r="K15" i="5"/>
  <c r="J48" i="5"/>
  <c r="K48" i="5"/>
  <c r="J46" i="5"/>
  <c r="K46" i="5"/>
  <c r="J16" i="5"/>
  <c r="K16" i="5"/>
  <c r="J2" i="5"/>
  <c r="K2" i="5"/>
  <c r="J28" i="5"/>
  <c r="K28" i="5"/>
  <c r="J43" i="5"/>
  <c r="K43" i="5"/>
  <c r="J24" i="5"/>
  <c r="K24" i="5"/>
  <c r="J50" i="5"/>
  <c r="K50" i="5"/>
  <c r="J51" i="5"/>
  <c r="K51" i="5"/>
  <c r="J49" i="5"/>
  <c r="K49" i="5"/>
  <c r="J44" i="5"/>
  <c r="K44" i="5"/>
  <c r="K27" i="5"/>
  <c r="J27" i="5"/>
  <c r="I3" i="5"/>
  <c r="I4" i="5"/>
  <c r="I5" i="5"/>
  <c r="I6" i="5"/>
  <c r="I7" i="5"/>
  <c r="I8" i="5"/>
  <c r="I9" i="5"/>
  <c r="I10" i="5"/>
  <c r="I11" i="5"/>
  <c r="I12" i="5"/>
  <c r="I13" i="5"/>
  <c r="I14" i="5"/>
  <c r="I17" i="5"/>
  <c r="I15" i="5"/>
  <c r="I16" i="5"/>
  <c r="I18" i="5"/>
  <c r="I19" i="5"/>
  <c r="I20" i="5"/>
  <c r="I21" i="5"/>
  <c r="I22" i="5"/>
  <c r="I23" i="5"/>
  <c r="I24" i="5"/>
  <c r="I25" i="5"/>
  <c r="I26" i="5"/>
  <c r="I27" i="5"/>
  <c r="I28" i="5"/>
  <c r="I29" i="5"/>
  <c r="I30" i="5"/>
  <c r="I31" i="5"/>
  <c r="I32" i="5"/>
  <c r="I33" i="5"/>
  <c r="I34" i="5"/>
  <c r="I35" i="5"/>
  <c r="I36" i="5"/>
  <c r="I37" i="5"/>
  <c r="I38" i="5"/>
  <c r="I39" i="5"/>
  <c r="I40" i="5"/>
  <c r="I41" i="5"/>
  <c r="I42" i="5"/>
  <c r="I43" i="5"/>
  <c r="I44" i="5"/>
  <c r="I45" i="5"/>
  <c r="I46" i="5"/>
  <c r="I47" i="5"/>
  <c r="I48" i="5"/>
  <c r="I49" i="5"/>
  <c r="I50" i="5"/>
  <c r="I51" i="5"/>
  <c r="I2" i="5"/>
  <c r="H3" i="5"/>
  <c r="H4" i="5"/>
  <c r="H5" i="5"/>
  <c r="H6" i="5"/>
  <c r="H7" i="5"/>
  <c r="H8" i="5"/>
  <c r="H9" i="5"/>
  <c r="H10" i="5"/>
  <c r="H11" i="5"/>
  <c r="H12" i="5"/>
  <c r="H13" i="5"/>
  <c r="H14" i="5"/>
  <c r="H17" i="5"/>
  <c r="H15" i="5"/>
  <c r="H16" i="5"/>
  <c r="H18" i="5"/>
  <c r="H19" i="5"/>
  <c r="H20" i="5"/>
  <c r="H21" i="5"/>
  <c r="H22" i="5"/>
  <c r="H23" i="5"/>
  <c r="H24" i="5"/>
  <c r="H25" i="5"/>
  <c r="H26" i="5"/>
  <c r="H27" i="5"/>
  <c r="H28" i="5"/>
  <c r="H29" i="5"/>
  <c r="H30" i="5"/>
  <c r="H31" i="5"/>
  <c r="H32" i="5"/>
  <c r="H33" i="5"/>
  <c r="H34" i="5"/>
  <c r="H35" i="5"/>
  <c r="H36" i="5"/>
  <c r="H37" i="5"/>
  <c r="H38" i="5"/>
  <c r="H39" i="5"/>
  <c r="H40" i="5"/>
  <c r="H41" i="5"/>
  <c r="H42" i="5"/>
  <c r="H43" i="5"/>
  <c r="H44" i="5"/>
  <c r="H45" i="5"/>
  <c r="H46" i="5"/>
  <c r="H47" i="5"/>
  <c r="H48" i="5"/>
  <c r="H49" i="5"/>
  <c r="H50" i="5"/>
  <c r="H51" i="5"/>
  <c r="H2" i="5"/>
  <c r="K54" i="5" l="1"/>
  <c r="I54" i="5"/>
  <c r="BI50" i="10"/>
  <c r="BC36" i="10"/>
  <c r="BM36" i="10" s="1"/>
  <c r="BO36" i="10" s="1"/>
  <c r="BS36" i="10" s="1"/>
  <c r="BZ32" i="10"/>
  <c r="CD57" i="10"/>
  <c r="CC65" i="10"/>
  <c r="CG20" i="10"/>
  <c r="CD53" i="10"/>
  <c r="CC4" i="10"/>
  <c r="CF16" i="10"/>
  <c r="BX35" i="10"/>
  <c r="CC18" i="10"/>
  <c r="BV55" i="10"/>
  <c r="BY49" i="10"/>
  <c r="BW63" i="10"/>
  <c r="CE34" i="10"/>
  <c r="BG30" i="10"/>
  <c r="BW39" i="10"/>
  <c r="CD72" i="10"/>
  <c r="CB8" i="10"/>
  <c r="CB33" i="10"/>
  <c r="CG7" i="10"/>
  <c r="BW10" i="10"/>
  <c r="BU14" i="10"/>
  <c r="CB68" i="10"/>
  <c r="CB77" i="10"/>
  <c r="CA58" i="10"/>
  <c r="BY58" i="10"/>
  <c r="BI48" i="10"/>
  <c r="BI5" i="10"/>
  <c r="BG16" i="10"/>
  <c r="BU3" i="10"/>
  <c r="CF30" i="10"/>
  <c r="CA16" i="10"/>
  <c r="CC26" i="10"/>
  <c r="BZ40" i="10"/>
  <c r="CF51" i="10"/>
  <c r="BI6" i="10"/>
  <c r="CD40" i="10"/>
  <c r="BG51" i="10"/>
  <c r="BZ46" i="10"/>
  <c r="CC43" i="10"/>
  <c r="BX37" i="10"/>
  <c r="BW32" i="10"/>
  <c r="BV52" i="10"/>
  <c r="BG36" i="10"/>
  <c r="CD15" i="10"/>
  <c r="BU16" i="10"/>
  <c r="BZ18" i="10"/>
  <c r="CE25" i="10"/>
  <c r="BY38" i="10"/>
  <c r="BE44" i="10"/>
  <c r="BN44" i="10" s="1"/>
  <c r="BP44" i="10" s="1"/>
  <c r="BT44" i="10" s="1"/>
  <c r="CB70" i="10"/>
  <c r="CB74" i="10"/>
  <c r="CC76" i="10"/>
  <c r="BZ55" i="10"/>
  <c r="BX21" i="10"/>
  <c r="BG52" i="10"/>
  <c r="BW36" i="10"/>
  <c r="CG63" i="10"/>
  <c r="BZ38" i="10"/>
  <c r="BG3" i="10"/>
  <c r="CA11" i="10"/>
  <c r="BG50" i="10"/>
  <c r="BX16" i="10"/>
  <c r="CD51" i="10"/>
  <c r="BX46" i="10"/>
  <c r="BW43" i="10"/>
  <c r="BU63" i="10"/>
  <c r="BE48" i="10"/>
  <c r="BN48" i="10" s="1"/>
  <c r="BP48" i="10" s="1"/>
  <c r="BT48" i="10" s="1"/>
  <c r="BZ13" i="10"/>
  <c r="CF10" i="10"/>
  <c r="BW41" i="10"/>
  <c r="CC53" i="10"/>
  <c r="BE52" i="10"/>
  <c r="BN52" i="10" s="1"/>
  <c r="BP52" i="10" s="1"/>
  <c r="BI9" i="10"/>
  <c r="CC56" i="10"/>
  <c r="BU61" i="10"/>
  <c r="BC13" i="10"/>
  <c r="BM13" i="10" s="1"/>
  <c r="BO13" i="10" s="1"/>
  <c r="BS13" i="10" s="1"/>
  <c r="BI40" i="10"/>
  <c r="BY45" i="10"/>
  <c r="BC54" i="10"/>
  <c r="CF54" i="10"/>
  <c r="CG72" i="10"/>
  <c r="CD71" i="10"/>
  <c r="BV8" i="10"/>
  <c r="CC58" i="10"/>
  <c r="CG48" i="10"/>
  <c r="CE7" i="10"/>
  <c r="BY11" i="10"/>
  <c r="CG4" i="10"/>
  <c r="BI10" i="10"/>
  <c r="BZ12" i="10"/>
  <c r="BC16" i="10"/>
  <c r="BI19" i="10"/>
  <c r="BE32" i="10"/>
  <c r="BN32" i="10" s="1"/>
  <c r="BP32" i="10" s="1"/>
  <c r="BT32" i="10" s="1"/>
  <c r="BI67" i="10"/>
  <c r="BI69" i="10"/>
  <c r="BI73" i="10"/>
  <c r="BI75" i="10"/>
  <c r="BI78" i="10"/>
  <c r="BI59" i="10"/>
  <c r="CA71" i="10"/>
  <c r="BU66" i="10"/>
  <c r="BV72" i="10"/>
  <c r="BC9" i="10"/>
  <c r="BX9" i="10"/>
  <c r="BV63" i="10"/>
  <c r="BG48" i="10"/>
  <c r="BU37" i="10"/>
  <c r="BY30" i="10"/>
  <c r="BG54" i="10"/>
  <c r="CD60" i="10"/>
  <c r="BG64" i="10"/>
  <c r="CD46" i="10"/>
  <c r="BI49" i="10"/>
  <c r="BV17" i="10"/>
  <c r="CD43" i="10"/>
  <c r="BI33" i="10"/>
  <c r="CF63" i="10"/>
  <c r="BW48" i="10"/>
  <c r="BX34" i="10"/>
  <c r="BZ4" i="10"/>
  <c r="BV10" i="10"/>
  <c r="BX20" i="10"/>
  <c r="CF40" i="10"/>
  <c r="BC69" i="10"/>
  <c r="BW69" i="10"/>
  <c r="BW73" i="10"/>
  <c r="BW75" i="10"/>
  <c r="BW78" i="10"/>
  <c r="BC59" i="10"/>
  <c r="BW59" i="10"/>
  <c r="BI21" i="10"/>
  <c r="BX49" i="10"/>
  <c r="BW66" i="10"/>
  <c r="CE43" i="10"/>
  <c r="BX33" i="10"/>
  <c r="BE16" i="10"/>
  <c r="BN16" i="10" s="1"/>
  <c r="BP16" i="10" s="1"/>
  <c r="BT16" i="10" s="1"/>
  <c r="BI16" i="10"/>
  <c r="BZ44" i="10"/>
  <c r="BW51" i="10"/>
  <c r="CD54" i="10"/>
  <c r="BV71" i="10"/>
  <c r="CG8" i="10"/>
  <c r="BY35" i="10"/>
  <c r="CG13" i="10"/>
  <c r="BW3" i="10"/>
  <c r="CB9" i="10"/>
  <c r="BX38" i="10"/>
  <c r="BU7" i="10"/>
  <c r="CA34" i="10"/>
  <c r="CD12" i="10"/>
  <c r="CG16" i="10"/>
  <c r="BG65" i="10"/>
  <c r="BC52" i="10"/>
  <c r="BM52" i="10" s="1"/>
  <c r="BO52" i="10" s="1"/>
  <c r="BS52" i="10" s="1"/>
  <c r="BW8" i="10"/>
  <c r="BG5" i="10"/>
  <c r="BV5" i="10"/>
  <c r="CG56" i="10"/>
  <c r="CG61" i="10"/>
  <c r="CF26" i="10"/>
  <c r="BU32" i="10"/>
  <c r="BE42" i="10"/>
  <c r="BN42" i="10" s="1"/>
  <c r="BP42" i="10" s="1"/>
  <c r="BX60" i="10"/>
  <c r="BG70" i="10"/>
  <c r="BG74" i="10"/>
  <c r="BI76" i="10"/>
  <c r="CC6" i="10"/>
  <c r="CC71" i="10"/>
  <c r="CB71" i="10"/>
  <c r="CE2" i="10"/>
  <c r="CF43" i="10"/>
  <c r="CC9" i="10"/>
  <c r="BZ33" i="10"/>
  <c r="CD5" i="10"/>
  <c r="CA10" i="10"/>
  <c r="BX15" i="10"/>
  <c r="BZ29" i="10"/>
  <c r="CD30" i="10"/>
  <c r="BI51" i="10"/>
  <c r="CB65" i="10"/>
  <c r="CC70" i="10"/>
  <c r="CC74" i="10"/>
  <c r="CC77" i="10"/>
  <c r="BX76" i="10"/>
  <c r="BT52" i="10"/>
  <c r="BM9" i="10"/>
  <c r="BO9" i="10" s="1"/>
  <c r="BS9" i="10" s="1"/>
  <c r="CE55" i="10"/>
  <c r="BZ21" i="10"/>
  <c r="BY21" i="10"/>
  <c r="CF49" i="10"/>
  <c r="CE49" i="10"/>
  <c r="BY20" i="10"/>
  <c r="BV20" i="10"/>
  <c r="CF20" i="10"/>
  <c r="BG20" i="10"/>
  <c r="CE20" i="10"/>
  <c r="BE20" i="10"/>
  <c r="BN20" i="10" s="1"/>
  <c r="BP20" i="10" s="1"/>
  <c r="BZ20" i="10"/>
  <c r="CA23" i="10"/>
  <c r="BZ23" i="10"/>
  <c r="BU23" i="10"/>
  <c r="CG23" i="10"/>
  <c r="BI23" i="10"/>
  <c r="BC23" i="10"/>
  <c r="CG24" i="10"/>
  <c r="BI24" i="10"/>
  <c r="CF24" i="10"/>
  <c r="CD9" i="10"/>
  <c r="BI38" i="10"/>
  <c r="BZ63" i="10"/>
  <c r="CC38" i="10"/>
  <c r="CF35" i="10"/>
  <c r="BG35" i="10"/>
  <c r="CE35" i="10"/>
  <c r="BE35" i="10"/>
  <c r="BN35" i="10" s="1"/>
  <c r="BP35" i="10" s="1"/>
  <c r="CD35" i="10"/>
  <c r="CC35" i="10"/>
  <c r="BV37" i="10"/>
  <c r="CF37" i="10"/>
  <c r="BG37" i="10"/>
  <c r="CE37" i="10"/>
  <c r="BE37" i="10"/>
  <c r="BN37" i="10" s="1"/>
  <c r="BP37" i="10" s="1"/>
  <c r="CG37" i="10"/>
  <c r="BX17" i="10"/>
  <c r="BC66" i="10"/>
  <c r="BC2" i="10"/>
  <c r="CD58" i="10"/>
  <c r="CB6" i="10"/>
  <c r="BZ35" i="10"/>
  <c r="CG14" i="10"/>
  <c r="BI14" i="10"/>
  <c r="CF14" i="10"/>
  <c r="BG14" i="10"/>
  <c r="BX14" i="10"/>
  <c r="CE71" i="10"/>
  <c r="CC46" i="10"/>
  <c r="CC21" i="10"/>
  <c r="CA49" i="10"/>
  <c r="BZ52" i="10"/>
  <c r="BY52" i="10"/>
  <c r="CA52" i="10"/>
  <c r="CF17" i="10"/>
  <c r="CE17" i="10"/>
  <c r="BY17" i="10"/>
  <c r="BI36" i="10"/>
  <c r="BI66" i="10"/>
  <c r="BE2" i="10"/>
  <c r="BN2" i="10" s="1"/>
  <c r="BP2" i="10" s="1"/>
  <c r="BT2" i="10" s="1"/>
  <c r="BU2" i="10"/>
  <c r="BU72" i="10"/>
  <c r="CG43" i="10"/>
  <c r="CE9" i="10"/>
  <c r="CE58" i="10"/>
  <c r="CE33" i="10"/>
  <c r="CC63" i="10"/>
  <c r="BZ48" i="10"/>
  <c r="CE38" i="10"/>
  <c r="BC35" i="10"/>
  <c r="CA35" i="10"/>
  <c r="BC37" i="10"/>
  <c r="BZ37" i="10"/>
  <c r="CG5" i="10"/>
  <c r="CA56" i="10"/>
  <c r="BX3" i="10"/>
  <c r="BI3" i="10"/>
  <c r="BC3" i="10"/>
  <c r="CA3" i="10"/>
  <c r="BU11" i="10"/>
  <c r="BW4" i="10"/>
  <c r="CC12" i="10"/>
  <c r="BW14" i="10"/>
  <c r="BM16" i="10"/>
  <c r="BO16" i="10" s="1"/>
  <c r="BS16" i="10" s="1"/>
  <c r="BJ16" i="10"/>
  <c r="BI20" i="10"/>
  <c r="BU24" i="10"/>
  <c r="BV6" i="10"/>
  <c r="BU6" i="10"/>
  <c r="CG6" i="10"/>
  <c r="BZ6" i="10"/>
  <c r="CG50" i="10"/>
  <c r="CA46" i="10"/>
  <c r="BI52" i="10"/>
  <c r="BU36" i="10"/>
  <c r="CG2" i="10"/>
  <c r="CA63" i="10"/>
  <c r="CB52" i="10"/>
  <c r="BZ17" i="10"/>
  <c r="BX36" i="10"/>
  <c r="BX66" i="10"/>
  <c r="BG2" i="10"/>
  <c r="BV2" i="10"/>
  <c r="BC72" i="10"/>
  <c r="BC43" i="10"/>
  <c r="BG8" i="10"/>
  <c r="BE8" i="10"/>
  <c r="BN8" i="10" s="1"/>
  <c r="BP8" i="10" s="1"/>
  <c r="BT8" i="10" s="1"/>
  <c r="CF9" i="10"/>
  <c r="CF58" i="10"/>
  <c r="CF33" i="10"/>
  <c r="CD63" i="10"/>
  <c r="CD6" i="10"/>
  <c r="CA48" i="10"/>
  <c r="CF38" i="10"/>
  <c r="BI35" i="10"/>
  <c r="CB35" i="10"/>
  <c r="BI37" i="10"/>
  <c r="CA37" i="10"/>
  <c r="BE3" i="10"/>
  <c r="BN3" i="10" s="1"/>
  <c r="BP3" i="10" s="1"/>
  <c r="BT3" i="10" s="1"/>
  <c r="CE3" i="10"/>
  <c r="BE10" i="10"/>
  <c r="BN10" i="10" s="1"/>
  <c r="BP10" i="10" s="1"/>
  <c r="BT10" i="10" s="1"/>
  <c r="BG10" i="10"/>
  <c r="BC10" i="10"/>
  <c r="CA14" i="10"/>
  <c r="BG19" i="10"/>
  <c r="BX24" i="10"/>
  <c r="CE41" i="10"/>
  <c r="CF2" i="10"/>
  <c r="BW17" i="10"/>
  <c r="BX52" i="10"/>
  <c r="BV66" i="10"/>
  <c r="BG72" i="10"/>
  <c r="BE72" i="10"/>
  <c r="BN72" i="10" s="1"/>
  <c r="BP72" i="10" s="1"/>
  <c r="BT72" i="10" s="1"/>
  <c r="CD8" i="10"/>
  <c r="CD38" i="10"/>
  <c r="BX56" i="10"/>
  <c r="BI13" i="10"/>
  <c r="CC50" i="10"/>
  <c r="CB50" i="10"/>
  <c r="BZ50" i="10"/>
  <c r="BY50" i="10"/>
  <c r="BU50" i="10"/>
  <c r="CF50" i="10"/>
  <c r="BW50" i="10"/>
  <c r="BI55" i="10"/>
  <c r="CF71" i="10"/>
  <c r="CE21" i="10"/>
  <c r="CC49" i="10"/>
  <c r="CC52" i="10"/>
  <c r="CA17" i="10"/>
  <c r="BZ36" i="10"/>
  <c r="BY36" i="10"/>
  <c r="CA36" i="10"/>
  <c r="CF66" i="10"/>
  <c r="CE66" i="10"/>
  <c r="BY66" i="10"/>
  <c r="BI2" i="10"/>
  <c r="BW2" i="10"/>
  <c r="BI72" i="10"/>
  <c r="BW72" i="10"/>
  <c r="BE43" i="10"/>
  <c r="BN43" i="10" s="1"/>
  <c r="BP43" i="10" s="1"/>
  <c r="BT43" i="10" s="1"/>
  <c r="BU43" i="10"/>
  <c r="BU8" i="10"/>
  <c r="CG9" i="10"/>
  <c r="CG33" i="10"/>
  <c r="CE63" i="10"/>
  <c r="CE6" i="10"/>
  <c r="CF48" i="10"/>
  <c r="CG38" i="10"/>
  <c r="BW35" i="10"/>
  <c r="CG35" i="10"/>
  <c r="BW37" i="10"/>
  <c r="CB37" i="10"/>
  <c r="CB56" i="10"/>
  <c r="CD56" i="10"/>
  <c r="BV11" i="10"/>
  <c r="CF11" i="10"/>
  <c r="BG11" i="10"/>
  <c r="CE11" i="10"/>
  <c r="BE11" i="10"/>
  <c r="BN11" i="10" s="1"/>
  <c r="BP11" i="10" s="1"/>
  <c r="CG11" i="10"/>
  <c r="CC11" i="10"/>
  <c r="BX11" i="10"/>
  <c r="BZ11" i="10"/>
  <c r="BU12" i="10"/>
  <c r="CA12" i="10"/>
  <c r="BC12" i="10"/>
  <c r="CG12" i="10"/>
  <c r="BY18" i="10"/>
  <c r="BV18" i="10"/>
  <c r="CF18" i="10"/>
  <c r="BG18" i="10"/>
  <c r="CE18" i="10"/>
  <c r="BE18" i="10"/>
  <c r="BN18" i="10" s="1"/>
  <c r="BP18" i="10" s="1"/>
  <c r="BT18" i="10" s="1"/>
  <c r="CG18" i="10"/>
  <c r="BI18" i="10"/>
  <c r="CD18" i="10"/>
  <c r="BC18" i="10"/>
  <c r="CA18" i="10"/>
  <c r="CE19" i="10"/>
  <c r="CD19" i="10"/>
  <c r="CC19" i="10"/>
  <c r="CB19" i="10"/>
  <c r="BZ19" i="10"/>
  <c r="BY19" i="10"/>
  <c r="BV19" i="10"/>
  <c r="CA19" i="10"/>
  <c r="BX19" i="10"/>
  <c r="BW19" i="10"/>
  <c r="BU19" i="10"/>
  <c r="CG19" i="10"/>
  <c r="CA24" i="10"/>
  <c r="BC55" i="10"/>
  <c r="CA21" i="10"/>
  <c r="BI17" i="10"/>
  <c r="CA33" i="10"/>
  <c r="CA6" i="10"/>
  <c r="CB46" i="10"/>
  <c r="BV36" i="10"/>
  <c r="CC27" i="10"/>
  <c r="CG27" i="10"/>
  <c r="CF27" i="10"/>
  <c r="CD27" i="10"/>
  <c r="BU27" i="10"/>
  <c r="BW55" i="10"/>
  <c r="CB49" i="10"/>
  <c r="CG46" i="10"/>
  <c r="BZ66" i="10"/>
  <c r="BX72" i="10"/>
  <c r="BW56" i="10"/>
  <c r="CE10" i="10"/>
  <c r="CC10" i="10"/>
  <c r="CB10" i="10"/>
  <c r="BZ10" i="10"/>
  <c r="BY10" i="10"/>
  <c r="CG10" i="10"/>
  <c r="CD10" i="10"/>
  <c r="BX10" i="10"/>
  <c r="BI12" i="10"/>
  <c r="BE39" i="10"/>
  <c r="BN39" i="10" s="1"/>
  <c r="BP39" i="10" s="1"/>
  <c r="BT39" i="10" s="1"/>
  <c r="CE39" i="10"/>
  <c r="CA39" i="10"/>
  <c r="BZ39" i="10"/>
  <c r="CG55" i="10"/>
  <c r="BW52" i="10"/>
  <c r="BE36" i="10"/>
  <c r="BN36" i="10" s="1"/>
  <c r="BP36" i="10" s="1"/>
  <c r="BT36" i="10" s="1"/>
  <c r="BX48" i="10"/>
  <c r="CE5" i="10"/>
  <c r="BX55" i="10"/>
  <c r="BE71" i="10"/>
  <c r="BN71" i="10" s="1"/>
  <c r="BP71" i="10" s="1"/>
  <c r="BT71" i="10" s="1"/>
  <c r="BY55" i="10"/>
  <c r="BU71" i="10"/>
  <c r="CB36" i="10"/>
  <c r="BX2" i="10"/>
  <c r="BG43" i="10"/>
  <c r="BC8" i="10"/>
  <c r="BG58" i="10"/>
  <c r="BE58" i="10"/>
  <c r="BN58" i="10" s="1"/>
  <c r="BP58" i="10" s="1"/>
  <c r="BT58" i="10" s="1"/>
  <c r="CF6" i="10"/>
  <c r="CC37" i="10"/>
  <c r="BI71" i="10"/>
  <c r="BU46" i="10"/>
  <c r="CG21" i="10"/>
  <c r="CG49" i="10"/>
  <c r="CE52" i="10"/>
  <c r="CC17" i="10"/>
  <c r="CC36" i="10"/>
  <c r="CA66" i="10"/>
  <c r="BZ2" i="10"/>
  <c r="BY2" i="10"/>
  <c r="CA2" i="10"/>
  <c r="CF72" i="10"/>
  <c r="CE72" i="10"/>
  <c r="BY72" i="10"/>
  <c r="BI43" i="10"/>
  <c r="BI8" i="10"/>
  <c r="BE9" i="10"/>
  <c r="BN9" i="10" s="1"/>
  <c r="BP9" i="10" s="1"/>
  <c r="BT9" i="10" s="1"/>
  <c r="BU9" i="10"/>
  <c r="BV58" i="10"/>
  <c r="BC33" i="10"/>
  <c r="CB38" i="10"/>
  <c r="CA38" i="10"/>
  <c r="BV7" i="10"/>
  <c r="BU34" i="10"/>
  <c r="CD37" i="10"/>
  <c r="BW61" i="10"/>
  <c r="BC11" i="10"/>
  <c r="CB11" i="10"/>
  <c r="BV50" i="10"/>
  <c r="BW12" i="10"/>
  <c r="CA15" i="10"/>
  <c r="BZ15" i="10"/>
  <c r="BU15" i="10"/>
  <c r="CG15" i="10"/>
  <c r="BI15" i="10"/>
  <c r="BC15" i="10"/>
  <c r="BW16" i="10"/>
  <c r="CD23" i="10"/>
  <c r="CC25" i="10"/>
  <c r="BX25" i="10"/>
  <c r="BV25" i="10"/>
  <c r="BG25" i="10"/>
  <c r="BU25" i="10"/>
  <c r="BE25" i="10"/>
  <c r="BN25" i="10" s="1"/>
  <c r="BP25" i="10" s="1"/>
  <c r="BT25" i="10" s="1"/>
  <c r="BI25" i="10"/>
  <c r="CG25" i="10"/>
  <c r="BC25" i="10"/>
  <c r="CD25" i="10"/>
  <c r="BW25" i="10"/>
  <c r="CD29" i="10"/>
  <c r="CC29" i="10"/>
  <c r="BE29" i="10"/>
  <c r="BN29" i="10" s="1"/>
  <c r="BP29" i="10" s="1"/>
  <c r="CG29" i="10"/>
  <c r="CE29" i="10"/>
  <c r="BW29" i="10"/>
  <c r="CC8" i="10"/>
  <c r="BV3" i="10"/>
  <c r="BC20" i="10"/>
  <c r="CG71" i="10"/>
  <c r="BG71" i="10"/>
  <c r="BG46" i="10"/>
  <c r="BE46" i="10"/>
  <c r="BN46" i="10" s="1"/>
  <c r="BP46" i="10" s="1"/>
  <c r="CD49" i="10"/>
  <c r="CB17" i="10"/>
  <c r="BV43" i="10"/>
  <c r="BW71" i="10"/>
  <c r="CF52" i="10"/>
  <c r="CD17" i="10"/>
  <c r="CD36" i="10"/>
  <c r="CB66" i="10"/>
  <c r="CB2" i="10"/>
  <c r="BZ72" i="10"/>
  <c r="BX43" i="10"/>
  <c r="BX8" i="10"/>
  <c r="BG9" i="10"/>
  <c r="BV9" i="10"/>
  <c r="BC58" i="10"/>
  <c r="BW58" i="10"/>
  <c r="BE33" i="10"/>
  <c r="BN33" i="10" s="1"/>
  <c r="BP33" i="10" s="1"/>
  <c r="BT33" i="10" s="1"/>
  <c r="BU33" i="10"/>
  <c r="BC63" i="10"/>
  <c r="BG6" i="10"/>
  <c r="BE6" i="10"/>
  <c r="BN6" i="10" s="1"/>
  <c r="BP6" i="10" s="1"/>
  <c r="BT6" i="10" s="1"/>
  <c r="BI7" i="10"/>
  <c r="BC7" i="10"/>
  <c r="BW7" i="10"/>
  <c r="BC34" i="10"/>
  <c r="BV34" i="10"/>
  <c r="CD61" i="10"/>
  <c r="BU13" i="10"/>
  <c r="BI11" i="10"/>
  <c r="CD11" i="10"/>
  <c r="BX50" i="10"/>
  <c r="BU20" i="10"/>
  <c r="CG22" i="10"/>
  <c r="BC24" i="10"/>
  <c r="BC17" i="10"/>
  <c r="BG66" i="10"/>
  <c r="BE66" i="10"/>
  <c r="BN66" i="10" s="1"/>
  <c r="BP66" i="10" s="1"/>
  <c r="BT66" i="10" s="1"/>
  <c r="BW38" i="10"/>
  <c r="CD4" i="10"/>
  <c r="BE55" i="10"/>
  <c r="BN55" i="10" s="1"/>
  <c r="BP55" i="10" s="1"/>
  <c r="BT55" i="10" s="1"/>
  <c r="CC48" i="10"/>
  <c r="CB48" i="10"/>
  <c r="CE48" i="10"/>
  <c r="CD48" i="10"/>
  <c r="BY48" i="10"/>
  <c r="BY37" i="10"/>
  <c r="CC5" i="10"/>
  <c r="CB5" i="10"/>
  <c r="BZ5" i="10"/>
  <c r="BY5" i="10"/>
  <c r="BU5" i="10"/>
  <c r="CF5" i="10"/>
  <c r="CB12" i="10"/>
  <c r="BW23" i="10"/>
  <c r="BC27" i="10"/>
  <c r="BC71" i="10"/>
  <c r="CD21" i="10"/>
  <c r="CF55" i="10"/>
  <c r="BT46" i="10"/>
  <c r="CF21" i="10"/>
  <c r="CD52" i="10"/>
  <c r="CA55" i="10"/>
  <c r="BC46" i="10"/>
  <c r="BV46" i="10"/>
  <c r="BC21" i="10"/>
  <c r="BG49" i="10"/>
  <c r="BE49" i="10"/>
  <c r="BN49" i="10" s="1"/>
  <c r="BP49" i="10" s="1"/>
  <c r="BT49" i="10" s="1"/>
  <c r="CB55" i="10"/>
  <c r="BE21" i="10"/>
  <c r="BN21" i="10" s="1"/>
  <c r="BP21" i="10" s="1"/>
  <c r="BT21" i="10" s="1"/>
  <c r="CG52" i="10"/>
  <c r="CC66" i="10"/>
  <c r="CC2" i="10"/>
  <c r="CA72" i="10"/>
  <c r="BZ43" i="10"/>
  <c r="BY43" i="10"/>
  <c r="CA43" i="10"/>
  <c r="CF8" i="10"/>
  <c r="CE8" i="10"/>
  <c r="BY8" i="10"/>
  <c r="BW9" i="10"/>
  <c r="BI58" i="10"/>
  <c r="BX58" i="10"/>
  <c r="BG33" i="10"/>
  <c r="BW33" i="10"/>
  <c r="BE63" i="10"/>
  <c r="BN63" i="10" s="1"/>
  <c r="BP63" i="10" s="1"/>
  <c r="BT63" i="10" s="1"/>
  <c r="BW6" i="10"/>
  <c r="BC48" i="10"/>
  <c r="BC38" i="10"/>
  <c r="BU38" i="10"/>
  <c r="BE7" i="10"/>
  <c r="BN7" i="10" s="1"/>
  <c r="BP7" i="10" s="1"/>
  <c r="BT7" i="10" s="1"/>
  <c r="CD7" i="10"/>
  <c r="BE34" i="10"/>
  <c r="BN34" i="10" s="1"/>
  <c r="BP34" i="10" s="1"/>
  <c r="BT34" i="10" s="1"/>
  <c r="BW34" i="10"/>
  <c r="BW5" i="10"/>
  <c r="BI61" i="10"/>
  <c r="BE61" i="10"/>
  <c r="BN61" i="10" s="1"/>
  <c r="BP61" i="10" s="1"/>
  <c r="BT61" i="10" s="1"/>
  <c r="BC61" i="10"/>
  <c r="CF61" i="10"/>
  <c r="BX13" i="10"/>
  <c r="BW11" i="10"/>
  <c r="CA50" i="10"/>
  <c r="CA20" i="10"/>
  <c r="BI22" i="10"/>
  <c r="CF22" i="10"/>
  <c r="BG22" i="10"/>
  <c r="BX22" i="10"/>
  <c r="BW22" i="10"/>
  <c r="BU22" i="10"/>
  <c r="BZ71" i="10"/>
  <c r="BX71" i="10"/>
  <c r="BI46" i="10"/>
  <c r="BW46" i="10"/>
  <c r="BU21" i="10"/>
  <c r="BU49" i="10"/>
  <c r="CG17" i="10"/>
  <c r="CE36" i="10"/>
  <c r="CC55" i="10"/>
  <c r="BY71" i="10"/>
  <c r="BG21" i="10"/>
  <c r="BV21" i="10"/>
  <c r="BC49" i="10"/>
  <c r="BV49" i="10"/>
  <c r="BG17" i="10"/>
  <c r="BE17" i="10"/>
  <c r="BN17" i="10" s="1"/>
  <c r="BP17" i="10" s="1"/>
  <c r="BT17" i="10"/>
  <c r="CF36" i="10"/>
  <c r="CD66" i="10"/>
  <c r="CD2" i="10"/>
  <c r="CB72" i="10"/>
  <c r="CB43" i="10"/>
  <c r="BZ8" i="10"/>
  <c r="BG63" i="10"/>
  <c r="BC6" i="10"/>
  <c r="BX6" i="10"/>
  <c r="BU48" i="10"/>
  <c r="BE38" i="10"/>
  <c r="BN38" i="10" s="1"/>
  <c r="BP38" i="10" s="1"/>
  <c r="BT38" i="10" s="1"/>
  <c r="BG7" i="10"/>
  <c r="BT35" i="10"/>
  <c r="BG34" i="10"/>
  <c r="BC5" i="10"/>
  <c r="BE5" i="10"/>
  <c r="BN5" i="10" s="1"/>
  <c r="BP5" i="10" s="1"/>
  <c r="BT5" i="10" s="1"/>
  <c r="BX5" i="10"/>
  <c r="BG61" i="10"/>
  <c r="CD50" i="10"/>
  <c r="BU4" i="10"/>
  <c r="CC20" i="10"/>
  <c r="CA22" i="10"/>
  <c r="BG24" i="10"/>
  <c r="CC28" i="10"/>
  <c r="CA28" i="10"/>
  <c r="CG28" i="10"/>
  <c r="CD28" i="10"/>
  <c r="BW28" i="10"/>
  <c r="BC28" i="10"/>
  <c r="BU55" i="10"/>
  <c r="CB21" i="10"/>
  <c r="BZ49" i="10"/>
  <c r="BG55" i="10"/>
  <c r="CD55" i="10"/>
  <c r="CF46" i="10"/>
  <c r="CE46" i="10"/>
  <c r="BY46" i="10"/>
  <c r="BW21" i="10"/>
  <c r="BW49" i="10"/>
  <c r="BU52" i="10"/>
  <c r="BU17" i="10"/>
  <c r="CG36" i="10"/>
  <c r="CG66" i="10"/>
  <c r="CC72" i="10"/>
  <c r="CA8" i="10"/>
  <c r="BZ9" i="10"/>
  <c r="BY9" i="10"/>
  <c r="CA9" i="10"/>
  <c r="CB58" i="10"/>
  <c r="BU58" i="10"/>
  <c r="CG58" i="10"/>
  <c r="BZ58" i="10"/>
  <c r="BV33" i="10"/>
  <c r="CD33" i="10"/>
  <c r="CC33" i="10"/>
  <c r="BY33" i="10"/>
  <c r="BI63" i="10"/>
  <c r="BY6" i="10"/>
  <c r="BV48" i="10"/>
  <c r="BG38" i="10"/>
  <c r="CC7" i="10"/>
  <c r="CB7" i="10"/>
  <c r="BZ7" i="10"/>
  <c r="BY7" i="10"/>
  <c r="CA7" i="10"/>
  <c r="BX7" i="10"/>
  <c r="CF7" i="10"/>
  <c r="BU35" i="10"/>
  <c r="BI34" i="10"/>
  <c r="CA5" i="10"/>
  <c r="CC61" i="10"/>
  <c r="CB61" i="10"/>
  <c r="BZ61" i="10"/>
  <c r="BY61" i="10"/>
  <c r="CA61" i="10"/>
  <c r="BX61" i="10"/>
  <c r="BV61" i="10"/>
  <c r="CE61" i="10"/>
  <c r="BV13" i="10"/>
  <c r="CF13" i="10"/>
  <c r="BG13" i="10"/>
  <c r="CE13" i="10"/>
  <c r="BE13" i="10"/>
  <c r="BN13" i="10" s="1"/>
  <c r="BP13" i="10" s="1"/>
  <c r="BT13" i="10" s="1"/>
  <c r="CD13" i="10"/>
  <c r="CC13" i="10"/>
  <c r="CA13" i="10"/>
  <c r="BY13" i="10"/>
  <c r="CB13" i="10"/>
  <c r="BC50" i="10"/>
  <c r="BE50" i="10"/>
  <c r="BN50" i="10" s="1"/>
  <c r="BP50" i="10" s="1"/>
  <c r="BT50" i="10" s="1"/>
  <c r="CE50" i="10"/>
  <c r="BU10" i="10"/>
  <c r="BU18" i="10"/>
  <c r="CF19" i="10"/>
  <c r="CD20" i="10"/>
  <c r="BW24" i="10"/>
  <c r="BG31" i="10"/>
  <c r="CF31" i="10"/>
  <c r="BX31" i="10"/>
  <c r="CG42" i="10"/>
  <c r="BY42" i="10"/>
  <c r="BG42" i="10"/>
  <c r="BX42" i="10"/>
  <c r="BC42" i="10"/>
  <c r="BZ42" i="10"/>
  <c r="BW42" i="10"/>
  <c r="BU42" i="10"/>
  <c r="BI42" i="10"/>
  <c r="BE19" i="10"/>
  <c r="BN19" i="10" s="1"/>
  <c r="BP19" i="10" s="1"/>
  <c r="BT19" i="10" s="1"/>
  <c r="BZ27" i="10"/>
  <c r="BY28" i="10"/>
  <c r="BX45" i="10"/>
  <c r="BG44" i="10"/>
  <c r="BM54" i="10"/>
  <c r="BO54" i="10" s="1"/>
  <c r="BS54" i="10" s="1"/>
  <c r="BT29" i="10"/>
  <c r="BX44" i="10"/>
  <c r="BE24" i="10"/>
  <c r="BN24" i="10" s="1"/>
  <c r="BP24" i="10" s="1"/>
  <c r="BT24" i="10" s="1"/>
  <c r="BC14" i="10"/>
  <c r="CE16" i="10"/>
  <c r="CD16" i="10"/>
  <c r="CC16" i="10"/>
  <c r="CB16" i="10"/>
  <c r="BZ16" i="10"/>
  <c r="BY16" i="10"/>
  <c r="BV16" i="10"/>
  <c r="BX18" i="10"/>
  <c r="BW20" i="10"/>
  <c r="BC22" i="10"/>
  <c r="CE24" i="10"/>
  <c r="CD24" i="10"/>
  <c r="CC24" i="10"/>
  <c r="CB24" i="10"/>
  <c r="BZ24" i="10"/>
  <c r="BY24" i="10"/>
  <c r="BV24" i="10"/>
  <c r="CA25" i="10"/>
  <c r="BW26" i="10"/>
  <c r="BX30" i="10"/>
  <c r="BI39" i="10"/>
  <c r="BC39" i="10"/>
  <c r="BI41" i="10"/>
  <c r="CD41" i="10"/>
  <c r="BG41" i="10"/>
  <c r="BE41" i="10"/>
  <c r="BN41" i="10" s="1"/>
  <c r="BP41" i="10" s="1"/>
  <c r="BC41" i="10"/>
  <c r="CF45" i="10"/>
  <c r="CD45" i="10"/>
  <c r="BC47" i="10"/>
  <c r="CD47" i="10"/>
  <c r="CC47" i="10"/>
  <c r="BZ47" i="10"/>
  <c r="BX47" i="10"/>
  <c r="BW47" i="10"/>
  <c r="BM69" i="10"/>
  <c r="BO69" i="10" s="1"/>
  <c r="BS69" i="10" s="1"/>
  <c r="CA41" i="10"/>
  <c r="CC34" i="10"/>
  <c r="CB34" i="10"/>
  <c r="BZ34" i="10"/>
  <c r="BY34" i="10"/>
  <c r="CD34" i="10"/>
  <c r="BV56" i="10"/>
  <c r="CF56" i="10"/>
  <c r="BG56" i="10"/>
  <c r="CE56" i="10"/>
  <c r="BE56" i="10"/>
  <c r="BN56" i="10" s="1"/>
  <c r="BP56" i="10" s="1"/>
  <c r="BT56" i="10" s="1"/>
  <c r="BU56" i="10"/>
  <c r="BW13" i="10"/>
  <c r="CC3" i="10"/>
  <c r="CB3" i="10"/>
  <c r="BZ3" i="10"/>
  <c r="BY3" i="10"/>
  <c r="CD3" i="10"/>
  <c r="BY4" i="10"/>
  <c r="BV4" i="10"/>
  <c r="CF4" i="10"/>
  <c r="BG4" i="10"/>
  <c r="CE4" i="10"/>
  <c r="BE4" i="10"/>
  <c r="BN4" i="10" s="1"/>
  <c r="BP4" i="10" s="1"/>
  <c r="BT4" i="10" s="1"/>
  <c r="BX4" i="10"/>
  <c r="BE14" i="10"/>
  <c r="BN14" i="10" s="1"/>
  <c r="BP14" i="10" s="1"/>
  <c r="BT14" i="10" s="1"/>
  <c r="CG32" i="10"/>
  <c r="CD32" i="10"/>
  <c r="BY32" i="10"/>
  <c r="BG32" i="10"/>
  <c r="BX32" i="10"/>
  <c r="BC32" i="10"/>
  <c r="BG39" i="10"/>
  <c r="BX40" i="10"/>
  <c r="BT42" i="10"/>
  <c r="BE22" i="10"/>
  <c r="BN22" i="10" s="1"/>
  <c r="BP22" i="10" s="1"/>
  <c r="BT22" i="10" s="1"/>
  <c r="BE26" i="10"/>
  <c r="BN26" i="10" s="1"/>
  <c r="BP26" i="10" s="1"/>
  <c r="BT26" i="10" s="1"/>
  <c r="CB26" i="10"/>
  <c r="CA26" i="10"/>
  <c r="BZ26" i="10"/>
  <c r="BX26" i="10"/>
  <c r="BI26" i="10"/>
  <c r="BU26" i="10"/>
  <c r="BC26" i="10"/>
  <c r="CD26" i="10"/>
  <c r="CG26" i="10"/>
  <c r="BE30" i="10"/>
  <c r="BN30" i="10" s="1"/>
  <c r="BP30" i="10" s="1"/>
  <c r="BT30" i="10" s="1"/>
  <c r="CE31" i="10"/>
  <c r="CD31" i="10"/>
  <c r="BI31" i="10"/>
  <c r="BW31" i="10"/>
  <c r="BE31" i="10"/>
  <c r="BN31" i="10" s="1"/>
  <c r="BP31" i="10" s="1"/>
  <c r="BT31" i="10" s="1"/>
  <c r="BU31" i="10"/>
  <c r="BC31" i="10"/>
  <c r="CG31" i="10"/>
  <c r="BI32" i="10"/>
  <c r="BX39" i="10"/>
  <c r="CA44" i="10"/>
  <c r="CB63" i="10"/>
  <c r="BX63" i="10"/>
  <c r="CF34" i="10"/>
  <c r="BC56" i="10"/>
  <c r="BY56" i="10"/>
  <c r="CF3" i="10"/>
  <c r="BC4" i="10"/>
  <c r="CA4" i="10"/>
  <c r="CE14" i="10"/>
  <c r="CD14" i="10"/>
  <c r="CC14" i="10"/>
  <c r="CB14" i="10"/>
  <c r="BZ14" i="10"/>
  <c r="BY14" i="10"/>
  <c r="BV14" i="10"/>
  <c r="CB15" i="10"/>
  <c r="BW18" i="10"/>
  <c r="BC19" i="10"/>
  <c r="CE22" i="10"/>
  <c r="CD22" i="10"/>
  <c r="CC22" i="10"/>
  <c r="CB22" i="10"/>
  <c r="BZ22" i="10"/>
  <c r="BY22" i="10"/>
  <c r="BV22" i="10"/>
  <c r="BX23" i="10"/>
  <c r="BI29" i="10"/>
  <c r="CC30" i="10"/>
  <c r="BY40" i="10"/>
  <c r="BG40" i="10"/>
  <c r="CE44" i="10"/>
  <c r="BC57" i="10"/>
  <c r="BZ62" i="10"/>
  <c r="BX62" i="10"/>
  <c r="BI62" i="10"/>
  <c r="BE62" i="10"/>
  <c r="BN62" i="10" s="1"/>
  <c r="BP62" i="10" s="1"/>
  <c r="BT62" i="10" s="1"/>
  <c r="CD62" i="10"/>
  <c r="BC62" i="10"/>
  <c r="CC62" i="10"/>
  <c r="BY63" i="10"/>
  <c r="CG34" i="10"/>
  <c r="BT37" i="10"/>
  <c r="BI56" i="10"/>
  <c r="BZ56" i="10"/>
  <c r="CG3" i="10"/>
  <c r="BT11" i="10"/>
  <c r="BI4" i="10"/>
  <c r="CB4" i="10"/>
  <c r="BY12" i="10"/>
  <c r="BV12" i="10"/>
  <c r="CF12" i="10"/>
  <c r="BG12" i="10"/>
  <c r="CE12" i="10"/>
  <c r="BE12" i="10"/>
  <c r="BN12" i="10" s="1"/>
  <c r="BP12" i="10" s="1"/>
  <c r="BT12" i="10" s="1"/>
  <c r="BX12" i="10"/>
  <c r="BY15" i="10"/>
  <c r="BV15" i="10"/>
  <c r="CF15" i="10"/>
  <c r="BG15" i="10"/>
  <c r="CE15" i="10"/>
  <c r="BE15" i="10"/>
  <c r="BN15" i="10" s="1"/>
  <c r="BP15" i="10" s="1"/>
  <c r="BT15" i="10" s="1"/>
  <c r="CC15" i="10"/>
  <c r="BT20" i="10"/>
  <c r="BY23" i="10"/>
  <c r="BV23" i="10"/>
  <c r="CF23" i="10"/>
  <c r="BG23" i="10"/>
  <c r="CE23" i="10"/>
  <c r="BE23" i="10"/>
  <c r="BN23" i="10" s="1"/>
  <c r="BP23" i="10" s="1"/>
  <c r="BT23" i="10" s="1"/>
  <c r="CC23" i="10"/>
  <c r="BG26" i="10"/>
  <c r="BI27" i="10"/>
  <c r="BI28" i="10"/>
  <c r="BZ31" i="10"/>
  <c r="BT41" i="10"/>
  <c r="BI44" i="10"/>
  <c r="BW44" i="10"/>
  <c r="BI45" i="10"/>
  <c r="BZ45" i="10"/>
  <c r="CB18" i="10"/>
  <c r="CB20" i="10"/>
  <c r="CB23" i="10"/>
  <c r="CF25" i="10"/>
  <c r="CE27" i="10"/>
  <c r="CF28" i="10"/>
  <c r="CF29" i="10"/>
  <c r="CG30" i="10"/>
  <c r="BV40" i="10"/>
  <c r="CE40" i="10"/>
  <c r="CB40" i="10"/>
  <c r="CA40" i="10"/>
  <c r="CC40" i="10"/>
  <c r="CF41" i="10"/>
  <c r="BC44" i="10"/>
  <c r="BV45" i="10"/>
  <c r="CE45" i="10"/>
  <c r="CB45" i="10"/>
  <c r="CA45" i="10"/>
  <c r="CC45" i="10"/>
  <c r="BI64" i="10"/>
  <c r="BW60" i="10"/>
  <c r="BX53" i="10"/>
  <c r="BV64" i="10"/>
  <c r="CG64" i="10"/>
  <c r="BU64" i="10"/>
  <c r="CF64" i="10"/>
  <c r="CE64" i="10"/>
  <c r="CD64" i="10"/>
  <c r="CC64" i="10"/>
  <c r="CB64" i="10"/>
  <c r="CA64" i="10"/>
  <c r="BZ64" i="10"/>
  <c r="BY64" i="10"/>
  <c r="BX64" i="10"/>
  <c r="BE28" i="10"/>
  <c r="BN28" i="10" s="1"/>
  <c r="BP28" i="10" s="1"/>
  <c r="BT28" i="10" s="1"/>
  <c r="BU30" i="10"/>
  <c r="CB39" i="10"/>
  <c r="BY39" i="10"/>
  <c r="BV39" i="10"/>
  <c r="CG39" i="10"/>
  <c r="BU39" i="10"/>
  <c r="CC39" i="10"/>
  <c r="CG40" i="10"/>
  <c r="CB44" i="10"/>
  <c r="BY44" i="10"/>
  <c r="BV44" i="10"/>
  <c r="CG44" i="10"/>
  <c r="BU44" i="10"/>
  <c r="CC44" i="10"/>
  <c r="CG45" i="10"/>
  <c r="BX51" i="10"/>
  <c r="BZ53" i="10"/>
  <c r="BW54" i="10"/>
  <c r="BX57" i="10"/>
  <c r="BU28" i="10"/>
  <c r="BC29" i="10"/>
  <c r="BU29" i="10"/>
  <c r="BC30" i="10"/>
  <c r="BW30" i="10"/>
  <c r="CD39" i="10"/>
  <c r="CD44" i="10"/>
  <c r="BI47" i="10"/>
  <c r="BX54" i="10"/>
  <c r="CC57" i="10"/>
  <c r="BG62" i="10"/>
  <c r="BG67" i="10"/>
  <c r="BV67" i="10"/>
  <c r="CG67" i="10"/>
  <c r="BU67" i="10"/>
  <c r="CF67" i="10"/>
  <c r="CE67" i="10"/>
  <c r="CD67" i="10"/>
  <c r="CC67" i="10"/>
  <c r="CB67" i="10"/>
  <c r="CA67" i="10"/>
  <c r="BZ67" i="10"/>
  <c r="BY67" i="10"/>
  <c r="BX67" i="10"/>
  <c r="BM59" i="10"/>
  <c r="BO59" i="10" s="1"/>
  <c r="BS59" i="10" s="1"/>
  <c r="BV38" i="10"/>
  <c r="BV35" i="10"/>
  <c r="BE27" i="10"/>
  <c r="BN27" i="10" s="1"/>
  <c r="BP27" i="10" s="1"/>
  <c r="BT27" i="10" s="1"/>
  <c r="BW27" i="10"/>
  <c r="BG28" i="10"/>
  <c r="BX28" i="10"/>
  <c r="BG29" i="10"/>
  <c r="BX29" i="10"/>
  <c r="BI30" i="10"/>
  <c r="BV32" i="10"/>
  <c r="CE32" i="10"/>
  <c r="CB32" i="10"/>
  <c r="CA32" i="10"/>
  <c r="CC32" i="10"/>
  <c r="CF39" i="10"/>
  <c r="BX41" i="10"/>
  <c r="BV42" i="10"/>
  <c r="CE42" i="10"/>
  <c r="CB42" i="10"/>
  <c r="CA42" i="10"/>
  <c r="CC42" i="10"/>
  <c r="CF44" i="10"/>
  <c r="BG53" i="10"/>
  <c r="BI54" i="10"/>
  <c r="BI60" i="10"/>
  <c r="BW64" i="10"/>
  <c r="BW15" i="10"/>
  <c r="CB25" i="10"/>
  <c r="BY25" i="10"/>
  <c r="BZ25" i="10"/>
  <c r="BV26" i="10"/>
  <c r="CE26" i="10"/>
  <c r="BY26" i="10"/>
  <c r="BG27" i="10"/>
  <c r="BX27" i="10"/>
  <c r="BV30" i="10"/>
  <c r="CE30" i="10"/>
  <c r="CB30" i="10"/>
  <c r="BZ30" i="10"/>
  <c r="CB31" i="10"/>
  <c r="BY31" i="10"/>
  <c r="BV31" i="10"/>
  <c r="CA31" i="10"/>
  <c r="BE40" i="10"/>
  <c r="BN40" i="10" s="1"/>
  <c r="BP40" i="10" s="1"/>
  <c r="BT40" i="10" s="1"/>
  <c r="BU40" i="10"/>
  <c r="BZ41" i="10"/>
  <c r="CD42" i="10"/>
  <c r="BE45" i="10"/>
  <c r="BN45" i="10" s="1"/>
  <c r="BP45" i="10" s="1"/>
  <c r="BT45" i="10" s="1"/>
  <c r="BU45" i="10"/>
  <c r="CB47" i="10"/>
  <c r="CA47" i="10"/>
  <c r="BY47" i="10"/>
  <c r="BV47" i="10"/>
  <c r="CG47" i="10"/>
  <c r="BU47" i="10"/>
  <c r="CF47" i="10"/>
  <c r="CE47" i="10"/>
  <c r="BC51" i="10"/>
  <c r="BI53" i="10"/>
  <c r="BG57" i="10"/>
  <c r="CB62" i="10"/>
  <c r="BV28" i="10"/>
  <c r="CE28" i="10"/>
  <c r="CB28" i="10"/>
  <c r="BZ28" i="10"/>
  <c r="CB29" i="10"/>
  <c r="BY29" i="10"/>
  <c r="BV29" i="10"/>
  <c r="CA29" i="10"/>
  <c r="CA30" i="10"/>
  <c r="CC31" i="10"/>
  <c r="CF32" i="10"/>
  <c r="BW40" i="10"/>
  <c r="CF42" i="10"/>
  <c r="BW45" i="10"/>
  <c r="BC53" i="10"/>
  <c r="BZ57" i="10"/>
  <c r="BI57" i="10"/>
  <c r="BG60" i="10"/>
  <c r="BC60" i="10"/>
  <c r="BZ65" i="10"/>
  <c r="BX65" i="10"/>
  <c r="BV65" i="10"/>
  <c r="BI65" i="10"/>
  <c r="BE65" i="10"/>
  <c r="BN65" i="10" s="1"/>
  <c r="BP65" i="10" s="1"/>
  <c r="BT65" i="10" s="1"/>
  <c r="CD65" i="10"/>
  <c r="BC65" i="10"/>
  <c r="BW67" i="10"/>
  <c r="CB27" i="10"/>
  <c r="BY27" i="10"/>
  <c r="BV27" i="10"/>
  <c r="CA27" i="10"/>
  <c r="BC40" i="10"/>
  <c r="CB41" i="10"/>
  <c r="BY41" i="10"/>
  <c r="BV41" i="10"/>
  <c r="CG41" i="10"/>
  <c r="BU41" i="10"/>
  <c r="CC41" i="10"/>
  <c r="BC45" i="10"/>
  <c r="BV51" i="10"/>
  <c r="CG51" i="10"/>
  <c r="BU51" i="10"/>
  <c r="CE51" i="10"/>
  <c r="CC51" i="10"/>
  <c r="CB51" i="10"/>
  <c r="CA51" i="10"/>
  <c r="BZ51" i="10"/>
  <c r="BY51" i="10"/>
  <c r="CB53" i="10"/>
  <c r="BV60" i="10"/>
  <c r="CG60" i="10"/>
  <c r="BU60" i="10"/>
  <c r="CF60" i="10"/>
  <c r="CE60" i="10"/>
  <c r="CC60" i="10"/>
  <c r="CB60" i="10"/>
  <c r="CA60" i="10"/>
  <c r="BZ60" i="10"/>
  <c r="BY60" i="10"/>
  <c r="BG68" i="10"/>
  <c r="BG45" i="10"/>
  <c r="BV54" i="10"/>
  <c r="CG54" i="10"/>
  <c r="BU54" i="10"/>
  <c r="CE54" i="10"/>
  <c r="CC54" i="10"/>
  <c r="CB54" i="10"/>
  <c r="CA54" i="10"/>
  <c r="BZ54" i="10"/>
  <c r="BY54" i="10"/>
  <c r="CB57" i="10"/>
  <c r="CC68" i="10"/>
  <c r="BZ68" i="10"/>
  <c r="BX68" i="10"/>
  <c r="BV68" i="10"/>
  <c r="BI68" i="10"/>
  <c r="BE68" i="10"/>
  <c r="BN68" i="10" s="1"/>
  <c r="BP68" i="10" s="1"/>
  <c r="BT68" i="10" s="1"/>
  <c r="CD68" i="10"/>
  <c r="BC68" i="10"/>
  <c r="BX69" i="10"/>
  <c r="BC70" i="10"/>
  <c r="CD70" i="10"/>
  <c r="BX73" i="10"/>
  <c r="BC74" i="10"/>
  <c r="CD74" i="10"/>
  <c r="BX75" i="10"/>
  <c r="BC77" i="10"/>
  <c r="CD77" i="10"/>
  <c r="BX78" i="10"/>
  <c r="BC76" i="10"/>
  <c r="CD76" i="10"/>
  <c r="BX59" i="10"/>
  <c r="BE47" i="10"/>
  <c r="BN47" i="10" s="1"/>
  <c r="BP47" i="10" s="1"/>
  <c r="BT47" i="10" s="1"/>
  <c r="BE53" i="10"/>
  <c r="BN53" i="10" s="1"/>
  <c r="BP53" i="10" s="1"/>
  <c r="BT53" i="10" s="1"/>
  <c r="CE53" i="10"/>
  <c r="BE57" i="10"/>
  <c r="BN57" i="10" s="1"/>
  <c r="BP57" i="10" s="1"/>
  <c r="BT57" i="10" s="1"/>
  <c r="CE57" i="10"/>
  <c r="CE62" i="10"/>
  <c r="CE65" i="10"/>
  <c r="CE68" i="10"/>
  <c r="BY69" i="10"/>
  <c r="BE70" i="10"/>
  <c r="BN70" i="10" s="1"/>
  <c r="BP70" i="10" s="1"/>
  <c r="BT70" i="10" s="1"/>
  <c r="CE70" i="10"/>
  <c r="BY73" i="10"/>
  <c r="BE74" i="10"/>
  <c r="BN74" i="10" s="1"/>
  <c r="BP74" i="10" s="1"/>
  <c r="BT74" i="10" s="1"/>
  <c r="CE74" i="10"/>
  <c r="BY75" i="10"/>
  <c r="BE77" i="10"/>
  <c r="BN77" i="10" s="1"/>
  <c r="BP77" i="10" s="1"/>
  <c r="BT77" i="10" s="1"/>
  <c r="CE77" i="10"/>
  <c r="BY78" i="10"/>
  <c r="BE76" i="10"/>
  <c r="BN76" i="10" s="1"/>
  <c r="BP76" i="10" s="1"/>
  <c r="BT76" i="10" s="1"/>
  <c r="CE76" i="10"/>
  <c r="BY59" i="10"/>
  <c r="BG47" i="10"/>
  <c r="CF53" i="10"/>
  <c r="CF57" i="10"/>
  <c r="CF62" i="10"/>
  <c r="CF65" i="10"/>
  <c r="CF68" i="10"/>
  <c r="BZ69" i="10"/>
  <c r="CF70" i="10"/>
  <c r="BZ73" i="10"/>
  <c r="CF74" i="10"/>
  <c r="BZ75" i="10"/>
  <c r="BG77" i="10"/>
  <c r="CF77" i="10"/>
  <c r="BZ78" i="10"/>
  <c r="BG76" i="10"/>
  <c r="CF76" i="10"/>
  <c r="BZ59" i="10"/>
  <c r="BU53" i="10"/>
  <c r="CG53" i="10"/>
  <c r="BU57" i="10"/>
  <c r="CG57" i="10"/>
  <c r="BU62" i="10"/>
  <c r="CG62" i="10"/>
  <c r="BU65" i="10"/>
  <c r="CG65" i="10"/>
  <c r="BU68" i="10"/>
  <c r="CG68" i="10"/>
  <c r="CA69" i="10"/>
  <c r="BI70" i="10"/>
  <c r="BU70" i="10"/>
  <c r="CG70" i="10"/>
  <c r="CA73" i="10"/>
  <c r="BI74" i="10"/>
  <c r="BU74" i="10"/>
  <c r="CG74" i="10"/>
  <c r="CA75" i="10"/>
  <c r="BI77" i="10"/>
  <c r="BU77" i="10"/>
  <c r="CG77" i="10"/>
  <c r="CA78" i="10"/>
  <c r="BU76" i="10"/>
  <c r="CG76" i="10"/>
  <c r="CA59" i="10"/>
  <c r="BV53" i="10"/>
  <c r="BV57" i="10"/>
  <c r="BV62" i="10"/>
  <c r="CB69" i="10"/>
  <c r="BV70" i="10"/>
  <c r="CB73" i="10"/>
  <c r="BV74" i="10"/>
  <c r="CB75" i="10"/>
  <c r="BV77" i="10"/>
  <c r="CB78" i="10"/>
  <c r="BV76" i="10"/>
  <c r="CB59" i="10"/>
  <c r="BW53" i="10"/>
  <c r="BW57" i="10"/>
  <c r="BW62" i="10"/>
  <c r="BW65" i="10"/>
  <c r="BW68" i="10"/>
  <c r="CC69" i="10"/>
  <c r="BW70" i="10"/>
  <c r="CC73" i="10"/>
  <c r="BW74" i="10"/>
  <c r="CC75" i="10"/>
  <c r="BW77" i="10"/>
  <c r="CC78" i="10"/>
  <c r="BW76" i="10"/>
  <c r="CC59" i="10"/>
  <c r="BC64" i="10"/>
  <c r="BC67" i="10"/>
  <c r="CD69" i="10"/>
  <c r="BX70" i="10"/>
  <c r="BC73" i="10"/>
  <c r="CD73" i="10"/>
  <c r="BX74" i="10"/>
  <c r="BC75" i="10"/>
  <c r="CD75" i="10"/>
  <c r="BX77" i="10"/>
  <c r="BC78" i="10"/>
  <c r="CD78" i="10"/>
  <c r="CD59" i="10"/>
  <c r="BE51" i="10"/>
  <c r="BN51" i="10" s="1"/>
  <c r="BP51" i="10" s="1"/>
  <c r="BT51" i="10" s="1"/>
  <c r="BY53" i="10"/>
  <c r="BE54" i="10"/>
  <c r="BN54" i="10" s="1"/>
  <c r="BP54" i="10" s="1"/>
  <c r="BT54" i="10" s="1"/>
  <c r="BY57" i="10"/>
  <c r="BE60" i="10"/>
  <c r="BN60" i="10" s="1"/>
  <c r="BP60" i="10" s="1"/>
  <c r="BT60" i="10" s="1"/>
  <c r="BY62" i="10"/>
  <c r="BE64" i="10"/>
  <c r="BN64" i="10" s="1"/>
  <c r="BP64" i="10" s="1"/>
  <c r="BT64" i="10" s="1"/>
  <c r="BY65" i="10"/>
  <c r="BE67" i="10"/>
  <c r="BN67" i="10" s="1"/>
  <c r="BP67" i="10" s="1"/>
  <c r="BT67" i="10" s="1"/>
  <c r="BY68" i="10"/>
  <c r="BE69" i="10"/>
  <c r="BN69" i="10" s="1"/>
  <c r="BP69" i="10" s="1"/>
  <c r="BT69" i="10" s="1"/>
  <c r="CE69" i="10"/>
  <c r="BY70" i="10"/>
  <c r="BE73" i="10"/>
  <c r="BN73" i="10" s="1"/>
  <c r="BP73" i="10" s="1"/>
  <c r="BT73" i="10" s="1"/>
  <c r="CE73" i="10"/>
  <c r="BY74" i="10"/>
  <c r="BE75" i="10"/>
  <c r="BN75" i="10" s="1"/>
  <c r="BP75" i="10" s="1"/>
  <c r="BT75" i="10" s="1"/>
  <c r="CE75" i="10"/>
  <c r="BY77" i="10"/>
  <c r="BE78" i="10"/>
  <c r="BN78" i="10" s="1"/>
  <c r="BP78" i="10" s="1"/>
  <c r="BT78" i="10" s="1"/>
  <c r="CE78" i="10"/>
  <c r="BY76" i="10"/>
  <c r="BE59" i="10"/>
  <c r="BN59" i="10" s="1"/>
  <c r="BP59" i="10" s="1"/>
  <c r="BT59" i="10" s="1"/>
  <c r="CE59" i="10"/>
  <c r="BG69" i="10"/>
  <c r="CF69" i="10"/>
  <c r="BZ70" i="10"/>
  <c r="BG73" i="10"/>
  <c r="CF73" i="10"/>
  <c r="BZ74" i="10"/>
  <c r="BG75" i="10"/>
  <c r="CF75" i="10"/>
  <c r="BZ77" i="10"/>
  <c r="BG78" i="10"/>
  <c r="CF78" i="10"/>
  <c r="BZ76" i="10"/>
  <c r="BG59" i="10"/>
  <c r="CF59" i="10"/>
  <c r="CA53" i="10"/>
  <c r="CA57" i="10"/>
  <c r="CA62" i="10"/>
  <c r="CA65" i="10"/>
  <c r="CA68" i="10"/>
  <c r="BU69" i="10"/>
  <c r="CG69" i="10"/>
  <c r="CA70" i="10"/>
  <c r="BU73" i="10"/>
  <c r="CG73" i="10"/>
  <c r="CA74" i="10"/>
  <c r="BU75" i="10"/>
  <c r="CG75" i="10"/>
  <c r="CA77" i="10"/>
  <c r="BU78" i="10"/>
  <c r="CG78" i="10"/>
  <c r="CA76" i="10"/>
  <c r="BU59" i="10"/>
  <c r="CG59" i="10"/>
  <c r="BV69" i="10"/>
  <c r="BV73" i="10"/>
  <c r="BV75" i="10"/>
  <c r="BV78" i="10"/>
  <c r="CB76" i="10"/>
  <c r="BV59" i="10"/>
  <c r="BJ52" i="10" l="1"/>
  <c r="BM70" i="10"/>
  <c r="BO70" i="10" s="1"/>
  <c r="BS70" i="10" s="1"/>
  <c r="BJ70" i="10"/>
  <c r="BM53" i="10"/>
  <c r="BO53" i="10" s="1"/>
  <c r="BS53" i="10" s="1"/>
  <c r="BJ53" i="10"/>
  <c r="BM65" i="10"/>
  <c r="BO65" i="10" s="1"/>
  <c r="BS65" i="10" s="1"/>
  <c r="BJ65" i="10"/>
  <c r="BM19" i="10"/>
  <c r="BO19" i="10" s="1"/>
  <c r="BS19" i="10" s="1"/>
  <c r="BJ19" i="10"/>
  <c r="BM71" i="10"/>
  <c r="BO71" i="10" s="1"/>
  <c r="BS71" i="10" s="1"/>
  <c r="BJ71" i="10"/>
  <c r="BM20" i="10"/>
  <c r="BO20" i="10" s="1"/>
  <c r="BS20" i="10" s="1"/>
  <c r="BJ20" i="10"/>
  <c r="BM5" i="10"/>
  <c r="BO5" i="10" s="1"/>
  <c r="BS5" i="10" s="1"/>
  <c r="BJ5" i="10"/>
  <c r="BM68" i="10"/>
  <c r="BO68" i="10" s="1"/>
  <c r="BS68" i="10" s="1"/>
  <c r="BJ68" i="10"/>
  <c r="BJ40" i="10"/>
  <c r="BM40" i="10"/>
  <c r="BO40" i="10" s="1"/>
  <c r="BS40" i="10" s="1"/>
  <c r="BM47" i="10"/>
  <c r="BO47" i="10" s="1"/>
  <c r="BS47" i="10" s="1"/>
  <c r="BJ47" i="10"/>
  <c r="BM27" i="10"/>
  <c r="BO27" i="10" s="1"/>
  <c r="BS27" i="10" s="1"/>
  <c r="BJ27" i="10"/>
  <c r="BJ63" i="10"/>
  <c r="BM63" i="10"/>
  <c r="BO63" i="10" s="1"/>
  <c r="BS63" i="10" s="1"/>
  <c r="BM25" i="10"/>
  <c r="BO25" i="10" s="1"/>
  <c r="BS25" i="10" s="1"/>
  <c r="BJ25" i="10"/>
  <c r="BM76" i="10"/>
  <c r="BO76" i="10" s="1"/>
  <c r="BS76" i="10" s="1"/>
  <c r="BJ76" i="10"/>
  <c r="BJ30" i="10"/>
  <c r="BM30" i="10"/>
  <c r="BO30" i="10" s="1"/>
  <c r="BS30" i="10" s="1"/>
  <c r="BJ56" i="10"/>
  <c r="BM56" i="10"/>
  <c r="BO56" i="10" s="1"/>
  <c r="BS56" i="10" s="1"/>
  <c r="BM10" i="10"/>
  <c r="BO10" i="10" s="1"/>
  <c r="BS10" i="10" s="1"/>
  <c r="BJ10" i="10"/>
  <c r="BM3" i="10"/>
  <c r="BO3" i="10" s="1"/>
  <c r="BS3" i="10" s="1"/>
  <c r="BJ3" i="10"/>
  <c r="BJ9" i="10"/>
  <c r="BJ73" i="10"/>
  <c r="BM73" i="10"/>
  <c r="BO73" i="10" s="1"/>
  <c r="BS73" i="10" s="1"/>
  <c r="BM21" i="10"/>
  <c r="BO21" i="10" s="1"/>
  <c r="BS21" i="10" s="1"/>
  <c r="BJ21" i="10"/>
  <c r="BJ55" i="10"/>
  <c r="BM55" i="10"/>
  <c r="BO55" i="10" s="1"/>
  <c r="BS55" i="10" s="1"/>
  <c r="BJ36" i="10"/>
  <c r="BM23" i="10"/>
  <c r="BO23" i="10" s="1"/>
  <c r="BS23" i="10" s="1"/>
  <c r="BJ23" i="10"/>
  <c r="BJ67" i="10"/>
  <c r="BM67" i="10"/>
  <c r="BO67" i="10" s="1"/>
  <c r="BS67" i="10" s="1"/>
  <c r="BM29" i="10"/>
  <c r="BO29" i="10" s="1"/>
  <c r="BS29" i="10" s="1"/>
  <c r="BJ29" i="10"/>
  <c r="BM62" i="10"/>
  <c r="BO62" i="10" s="1"/>
  <c r="BS62" i="10" s="1"/>
  <c r="BJ62" i="10"/>
  <c r="BM41" i="10"/>
  <c r="BO41" i="10" s="1"/>
  <c r="BS41" i="10" s="1"/>
  <c r="BJ41" i="10"/>
  <c r="BJ38" i="10"/>
  <c r="BM38" i="10"/>
  <c r="BO38" i="10" s="1"/>
  <c r="BS38" i="10" s="1"/>
  <c r="BJ33" i="10"/>
  <c r="BM33" i="10"/>
  <c r="BO33" i="10" s="1"/>
  <c r="BS33" i="10" s="1"/>
  <c r="BJ64" i="10"/>
  <c r="BM64" i="10"/>
  <c r="BO64" i="10" s="1"/>
  <c r="BS64" i="10" s="1"/>
  <c r="BM77" i="10"/>
  <c r="BO77" i="10" s="1"/>
  <c r="BS77" i="10" s="1"/>
  <c r="BJ77" i="10"/>
  <c r="BJ59" i="10"/>
  <c r="BJ54" i="10"/>
  <c r="BJ42" i="10"/>
  <c r="BM42" i="10"/>
  <c r="BO42" i="10" s="1"/>
  <c r="BS42" i="10" s="1"/>
  <c r="BJ48" i="10"/>
  <c r="BM48" i="10"/>
  <c r="BO48" i="10" s="1"/>
  <c r="BS48" i="10" s="1"/>
  <c r="BJ46" i="10"/>
  <c r="BM46" i="10"/>
  <c r="BO46" i="10" s="1"/>
  <c r="BS46" i="10" s="1"/>
  <c r="BJ58" i="10"/>
  <c r="BM58" i="10"/>
  <c r="BO58" i="10" s="1"/>
  <c r="BS58" i="10" s="1"/>
  <c r="BM8" i="10"/>
  <c r="BO8" i="10" s="1"/>
  <c r="BS8" i="10" s="1"/>
  <c r="BJ8" i="10"/>
  <c r="BM2" i="10"/>
  <c r="BO2" i="10" s="1"/>
  <c r="BS2" i="10" s="1"/>
  <c r="BJ2" i="10"/>
  <c r="BJ45" i="10"/>
  <c r="BM45" i="10"/>
  <c r="BO45" i="10" s="1"/>
  <c r="BS45" i="10" s="1"/>
  <c r="BJ51" i="10"/>
  <c r="BM51" i="10"/>
  <c r="BO51" i="10" s="1"/>
  <c r="BS51" i="10" s="1"/>
  <c r="BJ69" i="10"/>
  <c r="BJ6" i="10"/>
  <c r="BM6" i="10"/>
  <c r="BO6" i="10" s="1"/>
  <c r="BS6" i="10" s="1"/>
  <c r="BJ49" i="10"/>
  <c r="BM49" i="10"/>
  <c r="BO49" i="10" s="1"/>
  <c r="BS49" i="10" s="1"/>
  <c r="BM12" i="10"/>
  <c r="BO12" i="10" s="1"/>
  <c r="BS12" i="10" s="1"/>
  <c r="BJ12" i="10"/>
  <c r="BM66" i="10"/>
  <c r="BO66" i="10" s="1"/>
  <c r="BS66" i="10" s="1"/>
  <c r="BJ66" i="10"/>
  <c r="BJ78" i="10"/>
  <c r="BM78" i="10"/>
  <c r="BO78" i="10" s="1"/>
  <c r="BS78" i="10" s="1"/>
  <c r="BJ60" i="10"/>
  <c r="BM60" i="10"/>
  <c r="BO60" i="10" s="1"/>
  <c r="BS60" i="10" s="1"/>
  <c r="BM44" i="10"/>
  <c r="BO44" i="10" s="1"/>
  <c r="BS44" i="10" s="1"/>
  <c r="BJ44" i="10"/>
  <c r="BM14" i="10"/>
  <c r="BO14" i="10" s="1"/>
  <c r="BS14" i="10" s="1"/>
  <c r="BJ14" i="10"/>
  <c r="BM61" i="10"/>
  <c r="BO61" i="10" s="1"/>
  <c r="BS61" i="10" s="1"/>
  <c r="BJ61" i="10"/>
  <c r="BM34" i="10"/>
  <c r="BO34" i="10" s="1"/>
  <c r="BS34" i="10" s="1"/>
  <c r="BJ34" i="10"/>
  <c r="BJ11" i="10"/>
  <c r="BM11" i="10"/>
  <c r="BO11" i="10" s="1"/>
  <c r="BS11" i="10" s="1"/>
  <c r="BM18" i="10"/>
  <c r="BO18" i="10" s="1"/>
  <c r="BS18" i="10" s="1"/>
  <c r="BJ18" i="10"/>
  <c r="BM74" i="10"/>
  <c r="BO74" i="10" s="1"/>
  <c r="BS74" i="10" s="1"/>
  <c r="BJ74" i="10"/>
  <c r="BJ26" i="10"/>
  <c r="BM26" i="10"/>
  <c r="BO26" i="10" s="1"/>
  <c r="BS26" i="10" s="1"/>
  <c r="BM50" i="10"/>
  <c r="BO50" i="10" s="1"/>
  <c r="BS50" i="10" s="1"/>
  <c r="BJ50" i="10"/>
  <c r="BJ28" i="10"/>
  <c r="BM28" i="10"/>
  <c r="BO28" i="10" s="1"/>
  <c r="BS28" i="10" s="1"/>
  <c r="BJ37" i="10"/>
  <c r="BM37" i="10"/>
  <c r="BO37" i="10" s="1"/>
  <c r="BS37" i="10" s="1"/>
  <c r="BJ13" i="10"/>
  <c r="BJ32" i="10"/>
  <c r="BM32" i="10"/>
  <c r="BO32" i="10" s="1"/>
  <c r="BS32" i="10" s="1"/>
  <c r="BM39" i="10"/>
  <c r="BO39" i="10" s="1"/>
  <c r="BS39" i="10" s="1"/>
  <c r="BJ39" i="10"/>
  <c r="BM22" i="10"/>
  <c r="BO22" i="10" s="1"/>
  <c r="BS22" i="10" s="1"/>
  <c r="BJ22" i="10"/>
  <c r="BM17" i="10"/>
  <c r="BO17" i="10" s="1"/>
  <c r="BS17" i="10" s="1"/>
  <c r="BJ17" i="10"/>
  <c r="BM7" i="10"/>
  <c r="BO7" i="10" s="1"/>
  <c r="BS7" i="10" s="1"/>
  <c r="BJ7" i="10"/>
  <c r="BM43" i="10"/>
  <c r="BO43" i="10" s="1"/>
  <c r="BS43" i="10" s="1"/>
  <c r="BJ43" i="10"/>
  <c r="BM4" i="10"/>
  <c r="BO4" i="10" s="1"/>
  <c r="BS4" i="10" s="1"/>
  <c r="BJ4" i="10"/>
  <c r="BJ75" i="10"/>
  <c r="BM75" i="10"/>
  <c r="BO75" i="10" s="1"/>
  <c r="BS75" i="10" s="1"/>
  <c r="BM57" i="10"/>
  <c r="BO57" i="10" s="1"/>
  <c r="BS57" i="10" s="1"/>
  <c r="BJ57" i="10"/>
  <c r="BM31" i="10"/>
  <c r="BO31" i="10" s="1"/>
  <c r="BS31" i="10" s="1"/>
  <c r="BJ31" i="10"/>
  <c r="BM24" i="10"/>
  <c r="BO24" i="10" s="1"/>
  <c r="BS24" i="10" s="1"/>
  <c r="BJ24" i="10"/>
  <c r="BM15" i="10"/>
  <c r="BO15" i="10" s="1"/>
  <c r="BS15" i="10" s="1"/>
  <c r="BJ15" i="10"/>
  <c r="BM72" i="10"/>
  <c r="BO72" i="10" s="1"/>
  <c r="BS72" i="10" s="1"/>
  <c r="BJ72" i="10"/>
  <c r="BJ35" i="10"/>
  <c r="BM35" i="10"/>
  <c r="BO35" i="10" s="1"/>
  <c r="BS35" i="10" s="1"/>
  <c r="U4" i="4" l="1"/>
  <c r="V4" i="4"/>
  <c r="W4" i="4"/>
  <c r="X4" i="4"/>
  <c r="AA4" i="4"/>
  <c r="AB4" i="4"/>
  <c r="AC4" i="4"/>
  <c r="AD4" i="4"/>
  <c r="AE4" i="4"/>
  <c r="AH4" i="4"/>
  <c r="AJ4" i="4"/>
  <c r="AK4" i="4"/>
  <c r="AL4" i="4"/>
  <c r="AM4" i="4"/>
  <c r="AN4" i="4"/>
  <c r="AP4" i="4"/>
  <c r="AS4" i="4"/>
  <c r="AT4" i="4"/>
  <c r="AU4" i="4"/>
  <c r="AV4" i="4"/>
  <c r="AW4" i="4"/>
  <c r="AZ4" i="4"/>
  <c r="BB4" i="4"/>
  <c r="BD4" i="4"/>
  <c r="BE4" i="4"/>
  <c r="BF4" i="4"/>
  <c r="BG4" i="4"/>
  <c r="BH4" i="4"/>
  <c r="BK4" i="4"/>
  <c r="BL4" i="4"/>
  <c r="BM4" i="4"/>
  <c r="BO4" i="4"/>
  <c r="BR4" i="4"/>
  <c r="U5" i="4"/>
  <c r="W5" i="4"/>
  <c r="X5" i="4"/>
  <c r="Y5" i="4"/>
  <c r="AA5" i="4"/>
  <c r="AB5" i="4"/>
  <c r="AD5" i="4"/>
  <c r="AE5" i="4"/>
  <c r="AK5" i="4"/>
  <c r="AL5" i="4"/>
  <c r="AM5" i="4"/>
  <c r="AN5" i="4"/>
  <c r="AP5" i="4"/>
  <c r="AQ5" i="4"/>
  <c r="AR5" i="4"/>
  <c r="AS5" i="4"/>
  <c r="AT5" i="4"/>
  <c r="AU5" i="4"/>
  <c r="AV5" i="4"/>
  <c r="AW5" i="4"/>
  <c r="AZ5" i="4"/>
  <c r="BB5" i="4"/>
  <c r="BC5" i="4"/>
  <c r="BD5" i="4"/>
  <c r="BE5" i="4"/>
  <c r="BF5" i="4"/>
  <c r="BG5" i="4"/>
  <c r="BH5" i="4"/>
  <c r="BL5" i="4"/>
  <c r="BM5" i="4"/>
  <c r="U6" i="4"/>
  <c r="V6" i="4"/>
  <c r="W6" i="4"/>
  <c r="X6" i="4"/>
  <c r="Y6" i="4"/>
  <c r="AA6" i="4"/>
  <c r="AC6" i="4"/>
  <c r="AD6" i="4"/>
  <c r="AF6" i="4"/>
  <c r="AI6" i="4"/>
  <c r="AJ6" i="4"/>
  <c r="AK6" i="4"/>
  <c r="AL6" i="4"/>
  <c r="AM6" i="4"/>
  <c r="AN6" i="4"/>
  <c r="AP6" i="4"/>
  <c r="AQ6" i="4"/>
  <c r="AR6" i="4"/>
  <c r="AT6" i="4"/>
  <c r="AU6" i="4"/>
  <c r="AV6" i="4"/>
  <c r="AW6" i="4"/>
  <c r="AX6" i="4"/>
  <c r="AY6" i="4"/>
  <c r="AZ6" i="4"/>
  <c r="BB6" i="4"/>
  <c r="BC6" i="4"/>
  <c r="BE6" i="4"/>
  <c r="BF6" i="4"/>
  <c r="BH6" i="4"/>
  <c r="BI6" i="4"/>
  <c r="BL6" i="4"/>
  <c r="BM6" i="4"/>
  <c r="BO6" i="4"/>
  <c r="BQ6" i="4"/>
  <c r="BR6" i="4"/>
  <c r="X7" i="4"/>
  <c r="AB7" i="4"/>
  <c r="AF7" i="4"/>
  <c r="AL7" i="4"/>
  <c r="AN7" i="4"/>
  <c r="AU7" i="4"/>
  <c r="BC7" i="4"/>
  <c r="BI7" i="4"/>
  <c r="BL7" i="4"/>
  <c r="X8" i="4"/>
  <c r="AB8" i="4"/>
  <c r="AF8" i="4"/>
  <c r="AL8" i="4"/>
  <c r="AN8" i="4"/>
  <c r="AU8" i="4"/>
  <c r="BC8" i="4"/>
  <c r="BI8" i="4"/>
  <c r="BL8" i="4"/>
  <c r="X9" i="4"/>
  <c r="AB9" i="4"/>
  <c r="AN9" i="4"/>
  <c r="AU9" i="4"/>
  <c r="BC9" i="4"/>
  <c r="BI9" i="4"/>
  <c r="BL9" i="4"/>
  <c r="X10" i="4"/>
  <c r="AB10" i="4"/>
  <c r="AN10" i="4"/>
  <c r="AU10" i="4"/>
  <c r="BC10" i="4"/>
  <c r="BI10" i="4"/>
  <c r="BL10" i="4"/>
  <c r="AF11" i="4"/>
  <c r="AL11" i="4"/>
  <c r="AM11" i="4"/>
  <c r="AN11" i="4"/>
  <c r="AO11" i="4"/>
  <c r="AP11" i="4"/>
  <c r="AX11" i="4"/>
  <c r="BB11" i="4"/>
  <c r="BE11" i="4"/>
  <c r="BI11" i="4"/>
  <c r="BK11" i="4"/>
  <c r="BL11" i="4"/>
  <c r="BO11" i="4"/>
  <c r="BP11" i="4"/>
  <c r="AU12" i="4"/>
  <c r="AF13" i="4"/>
  <c r="AL13" i="4"/>
  <c r="AU13" i="4"/>
  <c r="AZ13" i="4"/>
  <c r="BR13" i="4"/>
  <c r="V14" i="4"/>
  <c r="W14" i="4"/>
  <c r="AD14" i="4"/>
  <c r="AF14" i="4"/>
  <c r="AL14" i="4"/>
  <c r="AP14" i="4"/>
  <c r="AS14" i="4"/>
  <c r="AU14" i="4"/>
  <c r="AZ14" i="4"/>
  <c r="BL14" i="4"/>
  <c r="AZ15" i="4"/>
  <c r="AU16" i="4"/>
  <c r="V20" i="4"/>
  <c r="AF20" i="4"/>
  <c r="AJ20" i="4"/>
  <c r="AK20" i="4"/>
  <c r="AL20" i="4"/>
  <c r="AN20" i="4"/>
  <c r="AT20" i="4"/>
  <c r="AU20" i="4"/>
  <c r="AZ20" i="4"/>
  <c r="BC20" i="4"/>
  <c r="BE20" i="4"/>
  <c r="BG20" i="4"/>
  <c r="BK20" i="4"/>
  <c r="BO20" i="4"/>
  <c r="V21" i="4"/>
  <c r="X21" i="4"/>
  <c r="AB21" i="4"/>
  <c r="AF21" i="4"/>
  <c r="AG21" i="4"/>
  <c r="AJ21" i="4"/>
  <c r="AK21" i="4"/>
  <c r="AL21" i="4"/>
  <c r="AN21" i="4"/>
  <c r="AQ21" i="4"/>
  <c r="AT21" i="4"/>
  <c r="AY21" i="4"/>
  <c r="AZ21" i="4"/>
  <c r="BC21" i="4"/>
  <c r="BD21" i="4"/>
  <c r="BE21" i="4"/>
  <c r="BG21" i="4"/>
  <c r="BI21" i="4"/>
  <c r="BO21" i="4"/>
  <c r="V22" i="4"/>
  <c r="AB22" i="4"/>
  <c r="AJ22" i="4"/>
  <c r="AK22" i="4"/>
  <c r="AL22" i="4"/>
  <c r="AN22" i="4"/>
  <c r="AQ22" i="4"/>
  <c r="AV22" i="4"/>
  <c r="AX22" i="4"/>
  <c r="AY22" i="4"/>
  <c r="AZ22" i="4"/>
  <c r="BB22" i="4"/>
  <c r="BC22" i="4"/>
  <c r="BE22" i="4"/>
  <c r="BG22" i="4"/>
  <c r="BL22" i="4"/>
  <c r="BM22" i="4"/>
  <c r="BO22" i="4"/>
  <c r="V23" i="4"/>
  <c r="AB23" i="4"/>
  <c r="AD23" i="4"/>
  <c r="AL23" i="4"/>
  <c r="AN23" i="4"/>
  <c r="AT23" i="4"/>
  <c r="AU23" i="4"/>
  <c r="BC23" i="4"/>
  <c r="BE23" i="4"/>
  <c r="BG23" i="4"/>
  <c r="BL23" i="4"/>
  <c r="BO23" i="4"/>
  <c r="V25" i="4"/>
  <c r="AX25" i="4"/>
  <c r="AZ25" i="4"/>
  <c r="BL25" i="4"/>
  <c r="AF26" i="4"/>
  <c r="AU26" i="4"/>
  <c r="AW26" i="4"/>
  <c r="BB26" i="4"/>
  <c r="V27" i="4"/>
  <c r="X27" i="4"/>
  <c r="AB27" i="4"/>
  <c r="AC27" i="4"/>
  <c r="AD27" i="4"/>
  <c r="AH27" i="4"/>
  <c r="AL27" i="4"/>
  <c r="AQ27" i="4"/>
  <c r="AR27" i="4"/>
  <c r="AW27" i="4"/>
  <c r="AX27" i="4"/>
  <c r="AZ27" i="4"/>
  <c r="BC27" i="4"/>
  <c r="BD27" i="4"/>
  <c r="BH27" i="4"/>
  <c r="BI27" i="4"/>
  <c r="BK27" i="4"/>
  <c r="BL27" i="4"/>
  <c r="V28" i="4"/>
  <c r="X28" i="4"/>
  <c r="AB28" i="4"/>
  <c r="AC28" i="4"/>
  <c r="AD28" i="4"/>
  <c r="AF28" i="4"/>
  <c r="AH28" i="4"/>
  <c r="AI28" i="4"/>
  <c r="AJ28" i="4"/>
  <c r="AL28" i="4"/>
  <c r="AM28" i="4"/>
  <c r="AQ28" i="4"/>
  <c r="AR28" i="4"/>
  <c r="AW28" i="4"/>
  <c r="AX28" i="4"/>
  <c r="AZ28" i="4"/>
  <c r="BC28" i="4"/>
  <c r="BD28" i="4"/>
  <c r="BE28" i="4"/>
  <c r="BI28" i="4"/>
  <c r="BK28" i="4"/>
  <c r="BL28" i="4"/>
  <c r="V29" i="4"/>
  <c r="AH29" i="4"/>
  <c r="AL29" i="4"/>
  <c r="AP29" i="4"/>
  <c r="AU29" i="4"/>
  <c r="AZ29" i="4"/>
  <c r="BC29" i="4"/>
  <c r="V30" i="4"/>
  <c r="X30" i="4"/>
  <c r="Y30" i="4"/>
  <c r="AA30" i="4"/>
  <c r="AC30" i="4"/>
  <c r="AI30" i="4"/>
  <c r="AJ30" i="4"/>
  <c r="AL30" i="4"/>
  <c r="AN30" i="4"/>
  <c r="AO30" i="4"/>
  <c r="AS30" i="4"/>
  <c r="AU30" i="4"/>
  <c r="AZ30" i="4"/>
  <c r="BI30" i="4"/>
  <c r="BK30" i="4"/>
  <c r="BL30" i="4"/>
  <c r="V31" i="4"/>
  <c r="X31" i="4"/>
  <c r="Y31" i="4"/>
  <c r="AB31" i="4"/>
  <c r="AD31" i="4"/>
  <c r="AL31" i="4"/>
  <c r="AM31" i="4"/>
  <c r="AN31" i="4"/>
  <c r="AP31" i="4"/>
  <c r="AY31" i="4"/>
  <c r="AZ31" i="4"/>
  <c r="BC31" i="4"/>
  <c r="BG31" i="4"/>
  <c r="BI31" i="4"/>
  <c r="BK31" i="4"/>
  <c r="BL31" i="4"/>
  <c r="V32" i="4"/>
  <c r="X32" i="4"/>
  <c r="Y32" i="4"/>
  <c r="AB32" i="4"/>
  <c r="AC32" i="4"/>
  <c r="AD32" i="4"/>
  <c r="AJ32" i="4"/>
  <c r="AK32" i="4"/>
  <c r="AM32" i="4"/>
  <c r="AN32" i="4"/>
  <c r="AP32" i="4"/>
  <c r="AQ32" i="4"/>
  <c r="AS32" i="4"/>
  <c r="AU32" i="4"/>
  <c r="AW32" i="4"/>
  <c r="AX32" i="4"/>
  <c r="AY32" i="4"/>
  <c r="AZ32" i="4"/>
  <c r="BC32" i="4"/>
  <c r="BD32" i="4"/>
  <c r="BK32" i="4"/>
  <c r="BL32" i="4"/>
  <c r="BP32" i="4"/>
  <c r="BQ32" i="4"/>
  <c r="BR32" i="4"/>
  <c r="V33" i="4"/>
  <c r="X33" i="4"/>
  <c r="Y33" i="4"/>
  <c r="Z33" i="4"/>
  <c r="AA33" i="4"/>
  <c r="AB33" i="4"/>
  <c r="AC33" i="4"/>
  <c r="AF33" i="4"/>
  <c r="AI33" i="4"/>
  <c r="AJ33" i="4"/>
  <c r="AK33" i="4"/>
  <c r="AL33" i="4"/>
  <c r="AM33" i="4"/>
  <c r="AN33" i="4"/>
  <c r="AR33" i="4"/>
  <c r="AS33" i="4"/>
  <c r="AT33" i="4"/>
  <c r="AY33" i="4"/>
  <c r="AZ33" i="4"/>
  <c r="BC33" i="4"/>
  <c r="BD33" i="4"/>
  <c r="BE33" i="4"/>
  <c r="BH33" i="4"/>
  <c r="BI33" i="4"/>
  <c r="BJ33" i="4"/>
  <c r="BK33" i="4"/>
  <c r="BL33" i="4"/>
  <c r="BP33" i="4"/>
  <c r="BQ33" i="4"/>
  <c r="V34" i="4"/>
  <c r="X34" i="4"/>
  <c r="Y34" i="4"/>
  <c r="AB34" i="4"/>
  <c r="AG34" i="4"/>
  <c r="AJ34" i="4"/>
  <c r="AK34" i="4"/>
  <c r="AL34" i="4"/>
  <c r="AM34" i="4"/>
  <c r="AQ34" i="4"/>
  <c r="AS34" i="4"/>
  <c r="AV34" i="4"/>
  <c r="AW34" i="4"/>
  <c r="AX34" i="4"/>
  <c r="AY34" i="4"/>
  <c r="AZ34" i="4"/>
  <c r="BB34" i="4"/>
  <c r="BC34" i="4"/>
  <c r="BG34" i="4"/>
  <c r="BJ34" i="4"/>
  <c r="BK34" i="4"/>
  <c r="BL34" i="4"/>
  <c r="BM34" i="4"/>
  <c r="BO34" i="4"/>
  <c r="BP34" i="4"/>
  <c r="BR34" i="4"/>
  <c r="W35" i="4"/>
  <c r="AB35" i="4"/>
  <c r="BG35" i="4"/>
  <c r="BM35" i="4"/>
  <c r="BQ35" i="4"/>
  <c r="V36" i="4"/>
  <c r="AF36" i="4"/>
  <c r="BH36" i="4"/>
  <c r="BL36" i="4"/>
  <c r="V37" i="4"/>
  <c r="W37" i="4"/>
  <c r="Y37" i="4"/>
  <c r="AB37" i="4"/>
  <c r="AL37" i="4"/>
  <c r="AZ37" i="4"/>
  <c r="BC37" i="4"/>
  <c r="BE37" i="4"/>
  <c r="BH37" i="4"/>
  <c r="V38" i="4"/>
  <c r="W38" i="4"/>
  <c r="Y38" i="4"/>
  <c r="AB38" i="4"/>
  <c r="AK38" i="4"/>
  <c r="AL38" i="4"/>
  <c r="AM38" i="4"/>
  <c r="AN38" i="4"/>
  <c r="AR38" i="4"/>
  <c r="AU38" i="4"/>
  <c r="AX38" i="4"/>
  <c r="AZ38" i="4"/>
  <c r="BB38" i="4"/>
  <c r="BC38" i="4"/>
  <c r="BG38" i="4"/>
  <c r="BH38" i="4"/>
  <c r="BK38" i="4"/>
  <c r="BL38" i="4"/>
  <c r="BM38" i="4"/>
  <c r="V39" i="4"/>
  <c r="AF39" i="4"/>
  <c r="AL39" i="4"/>
  <c r="AU39" i="4"/>
  <c r="AZ39" i="4"/>
  <c r="BC39" i="4"/>
  <c r="BD39" i="4"/>
  <c r="BE39" i="4"/>
  <c r="BH39" i="4"/>
  <c r="BK39" i="4"/>
  <c r="BL39" i="4"/>
  <c r="BM39" i="4"/>
  <c r="BP39" i="4"/>
  <c r="V40" i="4"/>
  <c r="Y40" i="4"/>
  <c r="AF40" i="4"/>
  <c r="AL40" i="4"/>
  <c r="AM40" i="4"/>
  <c r="AN40" i="4"/>
  <c r="AQ40" i="4"/>
  <c r="AR40" i="4"/>
  <c r="AT40" i="4"/>
  <c r="AU40" i="4"/>
  <c r="AV40" i="4"/>
  <c r="AZ40" i="4"/>
  <c r="BC40" i="4"/>
  <c r="BE40" i="4"/>
  <c r="BG40" i="4"/>
  <c r="BH40" i="4"/>
  <c r="BI40" i="4"/>
  <c r="BL40" i="4"/>
  <c r="V41" i="4"/>
  <c r="W41" i="4"/>
  <c r="AB41" i="4"/>
  <c r="AC41" i="4"/>
  <c r="AF41" i="4"/>
  <c r="AJ41" i="4"/>
  <c r="AL41" i="4"/>
  <c r="AM41" i="4"/>
  <c r="AN41" i="4"/>
  <c r="AQ41" i="4"/>
  <c r="AT41" i="4"/>
  <c r="AU41" i="4"/>
  <c r="AV41" i="4"/>
  <c r="AY41" i="4"/>
  <c r="AZ41" i="4"/>
  <c r="BA41" i="4"/>
  <c r="BC41" i="4"/>
  <c r="BE41" i="4"/>
  <c r="BG41" i="4"/>
  <c r="BI41" i="4"/>
  <c r="BL41" i="4"/>
  <c r="V42" i="4"/>
  <c r="W42" i="4"/>
  <c r="AC42" i="4"/>
  <c r="AF42" i="4"/>
  <c r="AL42" i="4"/>
  <c r="AM42" i="4"/>
  <c r="AN42" i="4"/>
  <c r="AQ42" i="4"/>
  <c r="AT42" i="4"/>
  <c r="AU42" i="4"/>
  <c r="AZ42" i="4"/>
  <c r="BE42" i="4"/>
  <c r="BL42" i="4"/>
  <c r="V43" i="4"/>
  <c r="Y43" i="4"/>
  <c r="AB43" i="4"/>
  <c r="AC43" i="4"/>
  <c r="AL43" i="4"/>
  <c r="AM43" i="4"/>
  <c r="AT43" i="4"/>
  <c r="AU43" i="4"/>
  <c r="AX43" i="4"/>
  <c r="AY43" i="4"/>
  <c r="AZ43" i="4"/>
  <c r="BC43" i="4"/>
  <c r="BE43" i="4"/>
  <c r="BI43" i="4"/>
  <c r="BL43" i="4"/>
  <c r="V44" i="4"/>
  <c r="AC44" i="4"/>
  <c r="AL44" i="4"/>
  <c r="AN44" i="4"/>
  <c r="AX44" i="4"/>
  <c r="AY44" i="4"/>
  <c r="AZ44" i="4"/>
  <c r="BJ44" i="4"/>
  <c r="Y45" i="4"/>
  <c r="AB45" i="4"/>
  <c r="AC45" i="4"/>
  <c r="AL45" i="4"/>
  <c r="AM45" i="4"/>
  <c r="AQ45" i="4"/>
  <c r="AR45" i="4"/>
  <c r="AT45" i="4"/>
  <c r="AY45" i="4"/>
  <c r="AZ45" i="4"/>
  <c r="BB45" i="4"/>
  <c r="BC45" i="4"/>
  <c r="BE45" i="4"/>
  <c r="BG45" i="4"/>
  <c r="BJ45" i="4"/>
  <c r="BL45" i="4"/>
  <c r="U46" i="4"/>
  <c r="V46" i="4"/>
  <c r="W46" i="4"/>
  <c r="X46" i="4"/>
  <c r="Z46" i="4"/>
  <c r="AA46" i="4"/>
  <c r="AB46" i="4"/>
  <c r="AD46" i="4"/>
  <c r="AE46" i="4"/>
  <c r="AF46" i="4"/>
  <c r="AG46" i="4"/>
  <c r="AH46" i="4"/>
  <c r="AI46" i="4"/>
  <c r="AJ46" i="4"/>
  <c r="AK46" i="4"/>
  <c r="AL46" i="4"/>
  <c r="AM46" i="4"/>
  <c r="AN46" i="4"/>
  <c r="AO46" i="4"/>
  <c r="AQ46" i="4"/>
  <c r="AR46" i="4"/>
  <c r="AT46" i="4"/>
  <c r="AU46" i="4"/>
  <c r="AW46" i="4"/>
  <c r="AY46" i="4"/>
  <c r="AZ46" i="4"/>
  <c r="BA46" i="4"/>
  <c r="BB46" i="4"/>
  <c r="BC46" i="4"/>
  <c r="BD46" i="4"/>
  <c r="BE46" i="4"/>
  <c r="BG46" i="4"/>
  <c r="BH46" i="4"/>
  <c r="BI46" i="4"/>
  <c r="BJ46" i="4"/>
  <c r="BM46" i="4"/>
  <c r="BO46" i="4"/>
  <c r="BP46" i="4"/>
  <c r="BQ46" i="4"/>
  <c r="BR46" i="4"/>
  <c r="AB47" i="4"/>
  <c r="AK47" i="4"/>
  <c r="AL47" i="4"/>
  <c r="AM47" i="4"/>
  <c r="AN47" i="4"/>
  <c r="AQ47" i="4"/>
  <c r="AR47" i="4"/>
  <c r="AU47" i="4"/>
  <c r="AY47" i="4"/>
  <c r="AZ47" i="4"/>
  <c r="BB47" i="4"/>
  <c r="BC47" i="4"/>
  <c r="BE47" i="4"/>
  <c r="BG47" i="4"/>
  <c r="V48" i="4"/>
  <c r="X48" i="4"/>
  <c r="Y48" i="4"/>
  <c r="AB48" i="4"/>
  <c r="AL48" i="4"/>
  <c r="AM48" i="4"/>
  <c r="AN48" i="4"/>
  <c r="AP48" i="4"/>
  <c r="AQ48" i="4"/>
  <c r="AR48" i="4"/>
  <c r="AS48" i="4"/>
  <c r="AT48" i="4"/>
  <c r="AU48" i="4"/>
  <c r="AY48" i="4"/>
  <c r="AZ48" i="4"/>
  <c r="BB48" i="4"/>
  <c r="BC48" i="4"/>
  <c r="BE48" i="4"/>
  <c r="BL48" i="4"/>
  <c r="BC49" i="4"/>
  <c r="AL50" i="4"/>
  <c r="X51" i="4"/>
  <c r="AB52" i="4"/>
  <c r="AE52" i="4"/>
  <c r="AL52" i="4"/>
  <c r="AS52" i="4"/>
  <c r="BE52" i="4"/>
  <c r="BL52" i="4"/>
  <c r="V53" i="4"/>
  <c r="W53" i="4"/>
  <c r="Y53" i="4"/>
  <c r="AD53" i="4"/>
  <c r="AE53" i="4"/>
  <c r="AF53" i="4"/>
  <c r="AH53" i="4"/>
  <c r="AK53" i="4"/>
  <c r="AL53" i="4"/>
  <c r="AN53" i="4"/>
  <c r="AO53" i="4"/>
  <c r="AP53" i="4"/>
  <c r="AQ53" i="4"/>
  <c r="AV53" i="4"/>
  <c r="AW53" i="4"/>
  <c r="AX53" i="4"/>
  <c r="AZ53" i="4"/>
  <c r="BB53" i="4"/>
  <c r="BC53" i="4"/>
  <c r="BD53" i="4"/>
  <c r="BE53" i="4"/>
  <c r="BG53" i="4"/>
  <c r="BK53" i="4"/>
  <c r="BL53" i="4"/>
  <c r="V54" i="4"/>
  <c r="W54" i="4"/>
  <c r="X54" i="4"/>
  <c r="Y54" i="4"/>
  <c r="AC54" i="4"/>
  <c r="AD54" i="4"/>
  <c r="AE54" i="4"/>
  <c r="AF54" i="4"/>
  <c r="AH54" i="4"/>
  <c r="AK54" i="4"/>
  <c r="AL54" i="4"/>
  <c r="AN54" i="4"/>
  <c r="AO54" i="4"/>
  <c r="AP54" i="4"/>
  <c r="AQ54" i="4"/>
  <c r="AT54" i="4"/>
  <c r="AU54" i="4"/>
  <c r="AV54" i="4"/>
  <c r="AW54" i="4"/>
  <c r="AX54" i="4"/>
  <c r="AZ54" i="4"/>
  <c r="BB54" i="4"/>
  <c r="BC54" i="4"/>
  <c r="BD54" i="4"/>
  <c r="BE54" i="4"/>
  <c r="BG54" i="4"/>
  <c r="BI54" i="4"/>
  <c r="BK54" i="4"/>
  <c r="BO54" i="4"/>
  <c r="BR54" i="4"/>
  <c r="W55" i="4"/>
  <c r="X55" i="4"/>
  <c r="Y55" i="4"/>
  <c r="AB55" i="4"/>
  <c r="AD55" i="4"/>
  <c r="AF55" i="4"/>
  <c r="AG55" i="4"/>
  <c r="AL55" i="4"/>
  <c r="AM55" i="4"/>
  <c r="AQ55" i="4"/>
  <c r="AU55" i="4"/>
  <c r="AW55" i="4"/>
  <c r="AX55" i="4"/>
  <c r="AZ55" i="4"/>
  <c r="BB55" i="4"/>
  <c r="BC55" i="4"/>
  <c r="BE55" i="4"/>
  <c r="BG55" i="4"/>
  <c r="BH55" i="4"/>
  <c r="BL55" i="4"/>
  <c r="BM55" i="4"/>
  <c r="BR55" i="4"/>
  <c r="V56" i="4"/>
  <c r="AM56" i="4"/>
  <c r="AZ56" i="4"/>
  <c r="BB56" i="4"/>
  <c r="BC56" i="4"/>
  <c r="BO56" i="4"/>
  <c r="BQ56" i="4"/>
  <c r="BC57" i="4"/>
  <c r="BD57" i="4"/>
  <c r="BE57" i="4"/>
  <c r="BI57" i="4"/>
  <c r="BL57" i="4"/>
  <c r="W58" i="4"/>
  <c r="AG58" i="4"/>
  <c r="AK58" i="4"/>
  <c r="AZ58" i="4"/>
  <c r="BG58" i="4"/>
  <c r="BO58" i="4"/>
  <c r="AZ59" i="4"/>
  <c r="W60" i="4"/>
  <c r="X60" i="4"/>
  <c r="AJ60" i="4"/>
  <c r="AL60" i="4"/>
  <c r="AT60" i="4"/>
  <c r="AY60" i="4"/>
  <c r="AZ60" i="4"/>
  <c r="BC60" i="4"/>
  <c r="BD60" i="4"/>
  <c r="BK60" i="4"/>
  <c r="V61" i="4"/>
  <c r="W61" i="4"/>
  <c r="X61" i="4"/>
  <c r="Y61" i="4"/>
  <c r="AA61" i="4"/>
  <c r="AB61" i="4"/>
  <c r="AC61" i="4"/>
  <c r="AD61" i="4"/>
  <c r="AE61" i="4"/>
  <c r="AF61" i="4"/>
  <c r="AH61" i="4"/>
  <c r="AJ61" i="4"/>
  <c r="AL61" i="4"/>
  <c r="AN61" i="4"/>
  <c r="AP61" i="4"/>
  <c r="AQ61" i="4"/>
  <c r="AS61" i="4"/>
  <c r="AT61" i="4"/>
  <c r="AU61" i="4"/>
  <c r="AV61" i="4"/>
  <c r="AW61" i="4"/>
  <c r="AX61" i="4"/>
  <c r="AY61" i="4"/>
  <c r="AZ61" i="4"/>
  <c r="BA61" i="4"/>
  <c r="BB61" i="4"/>
  <c r="BC61" i="4"/>
  <c r="BD61" i="4"/>
  <c r="BG61" i="4"/>
  <c r="BH61" i="4"/>
  <c r="BI61" i="4"/>
  <c r="BK61" i="4"/>
  <c r="BL61" i="4"/>
  <c r="BM61" i="4"/>
  <c r="BO61" i="4"/>
  <c r="BP61" i="4"/>
  <c r="BR61" i="4"/>
  <c r="V62" i="4"/>
  <c r="AJ62" i="4"/>
  <c r="BL62" i="4"/>
  <c r="V63" i="4"/>
  <c r="AB63" i="4"/>
  <c r="AD63" i="4"/>
  <c r="AG63" i="4"/>
  <c r="AL63" i="4"/>
  <c r="AV63" i="4"/>
  <c r="AY63" i="4"/>
  <c r="AZ63" i="4"/>
  <c r="BA63" i="4"/>
  <c r="BB63" i="4"/>
  <c r="BC63" i="4"/>
  <c r="BE63" i="4"/>
  <c r="BL63" i="4"/>
  <c r="BR63" i="4"/>
  <c r="V64" i="4"/>
  <c r="AJ64" i="4"/>
  <c r="V65" i="4"/>
  <c r="W65" i="4"/>
  <c r="Y65" i="4"/>
  <c r="AB65" i="4"/>
  <c r="AD65" i="4"/>
  <c r="AF65" i="4"/>
  <c r="AJ65" i="4"/>
  <c r="AK65" i="4"/>
  <c r="AL65" i="4"/>
  <c r="AN65" i="4"/>
  <c r="AO65" i="4"/>
  <c r="AQ65" i="4"/>
  <c r="AS65" i="4"/>
  <c r="AT65" i="4"/>
  <c r="AV65" i="4"/>
  <c r="AY65" i="4"/>
  <c r="AZ65" i="4"/>
  <c r="BA65" i="4"/>
  <c r="BB65" i="4"/>
  <c r="BC65" i="4"/>
  <c r="BD65" i="4"/>
  <c r="BE65" i="4"/>
  <c r="BI65" i="4"/>
  <c r="BL65" i="4"/>
  <c r="BM65" i="4"/>
  <c r="BO65" i="4"/>
  <c r="BR65" i="4"/>
  <c r="V66" i="4"/>
  <c r="Y66" i="4"/>
  <c r="AB66" i="4"/>
  <c r="AD66" i="4"/>
  <c r="AF66" i="4"/>
  <c r="AJ66" i="4"/>
  <c r="AK66" i="4"/>
  <c r="AL66" i="4"/>
  <c r="AN66" i="4"/>
  <c r="AO66" i="4"/>
  <c r="AQ66" i="4"/>
  <c r="AR66" i="4"/>
  <c r="AT66" i="4"/>
  <c r="AV66" i="4"/>
  <c r="AY66" i="4"/>
  <c r="AZ66" i="4"/>
  <c r="BA66" i="4"/>
  <c r="BB66" i="4"/>
  <c r="BC66" i="4"/>
  <c r="BD66" i="4"/>
  <c r="BE66" i="4"/>
  <c r="BI66" i="4"/>
  <c r="BK66" i="4"/>
  <c r="BM66" i="4"/>
  <c r="BO66" i="4"/>
  <c r="BR66" i="4"/>
  <c r="AB67" i="4"/>
  <c r="AD67" i="4"/>
  <c r="AF67" i="4"/>
  <c r="AG67" i="4"/>
  <c r="AJ67" i="4"/>
  <c r="AL67" i="4"/>
  <c r="AM67" i="4"/>
  <c r="AS67" i="4"/>
  <c r="AY67" i="4"/>
  <c r="AZ67" i="4"/>
  <c r="BA67" i="4"/>
  <c r="BC67" i="4"/>
  <c r="BD67" i="4"/>
  <c r="BE67" i="4"/>
  <c r="BK67" i="4"/>
  <c r="BL67" i="4"/>
  <c r="BQ67" i="4"/>
  <c r="U68" i="4"/>
  <c r="X68" i="4"/>
  <c r="Y68" i="4"/>
  <c r="AD68" i="4"/>
  <c r="AG68" i="4"/>
  <c r="AH68" i="4"/>
  <c r="AO68" i="4"/>
  <c r="AP68" i="4"/>
  <c r="AQ68" i="4"/>
  <c r="AT68" i="4"/>
  <c r="AV68" i="4"/>
  <c r="AX68" i="4"/>
  <c r="AZ68" i="4"/>
  <c r="BD68" i="4"/>
  <c r="BK68" i="4"/>
  <c r="BM68" i="4"/>
  <c r="W69" i="4"/>
  <c r="X69" i="4"/>
  <c r="Y69" i="4"/>
  <c r="AB69" i="4"/>
  <c r="AD69" i="4"/>
  <c r="AF69" i="4"/>
  <c r="AG69" i="4"/>
  <c r="AO69" i="4"/>
  <c r="AQ69" i="4"/>
  <c r="AY69" i="4"/>
  <c r="AZ69" i="4"/>
  <c r="BA69" i="4"/>
  <c r="BC69" i="4"/>
  <c r="BD69" i="4"/>
  <c r="BE69" i="4"/>
  <c r="BG69" i="4"/>
  <c r="BI69" i="4"/>
  <c r="BK69" i="4"/>
  <c r="BL69" i="4"/>
  <c r="BM69" i="4"/>
  <c r="BO69" i="4"/>
  <c r="BP69" i="4"/>
  <c r="BQ69" i="4"/>
  <c r="V70" i="4"/>
  <c r="W70" i="4"/>
  <c r="AA70" i="4"/>
  <c r="AB70" i="4"/>
  <c r="AD70" i="4"/>
  <c r="AF70" i="4"/>
  <c r="AG70" i="4"/>
  <c r="AN70" i="4"/>
  <c r="AO70" i="4"/>
  <c r="AT70" i="4"/>
  <c r="AV70" i="4"/>
  <c r="AX70" i="4"/>
  <c r="AY70" i="4"/>
  <c r="AZ70" i="4"/>
  <c r="BB70" i="4"/>
  <c r="BD70" i="4"/>
  <c r="BI70" i="4"/>
  <c r="BK70" i="4"/>
  <c r="BO70" i="4"/>
  <c r="BP70" i="4"/>
  <c r="V71" i="4"/>
  <c r="W71" i="4"/>
  <c r="Y71" i="4"/>
  <c r="AA71" i="4"/>
  <c r="AB71" i="4"/>
  <c r="AC71" i="4"/>
  <c r="AD71" i="4"/>
  <c r="AE71" i="4"/>
  <c r="AF71" i="4"/>
  <c r="AG71" i="4"/>
  <c r="AJ71" i="4"/>
  <c r="AN71" i="4"/>
  <c r="AO71" i="4"/>
  <c r="AP71" i="4"/>
  <c r="AQ71" i="4"/>
  <c r="AS71" i="4"/>
  <c r="AU71" i="4"/>
  <c r="AY71" i="4"/>
  <c r="AZ71" i="4"/>
  <c r="BA71" i="4"/>
  <c r="BB71" i="4"/>
  <c r="BC71" i="4"/>
  <c r="BD71" i="4"/>
  <c r="BE71" i="4"/>
  <c r="BH71" i="4"/>
  <c r="BK71" i="4"/>
  <c r="BL71" i="4"/>
  <c r="BM71" i="4"/>
  <c r="BO71" i="4"/>
  <c r="BP71" i="4"/>
  <c r="BQ71" i="4"/>
  <c r="U72" i="4"/>
  <c r="V72" i="4"/>
  <c r="AA72" i="4"/>
  <c r="AC72" i="4"/>
  <c r="AD72" i="4"/>
  <c r="AN72" i="4"/>
  <c r="AQ72" i="4"/>
  <c r="AR72" i="4"/>
  <c r="AS72" i="4"/>
  <c r="AX72" i="4"/>
  <c r="AZ72" i="4"/>
  <c r="BB72" i="4"/>
  <c r="BC72" i="4"/>
  <c r="BE72" i="4"/>
  <c r="BF72" i="4"/>
  <c r="BM72" i="4"/>
  <c r="BP72" i="4"/>
  <c r="AB73" i="4"/>
  <c r="AY73" i="4"/>
  <c r="W74" i="4"/>
  <c r="X74" i="4"/>
  <c r="Y74" i="4"/>
  <c r="AD74" i="4"/>
  <c r="AF74" i="4"/>
  <c r="AI74" i="4"/>
  <c r="AJ74" i="4"/>
  <c r="AM74" i="4"/>
  <c r="AU74" i="4"/>
  <c r="AV74" i="4"/>
  <c r="AZ74" i="4"/>
  <c r="BA74" i="4"/>
  <c r="BE74" i="4"/>
  <c r="BK74" i="4"/>
  <c r="BL74" i="4"/>
  <c r="BO74" i="4"/>
  <c r="BP74" i="4"/>
  <c r="BQ74" i="4"/>
  <c r="V75" i="4"/>
  <c r="X75" i="4"/>
  <c r="Y75" i="4"/>
  <c r="AB75" i="4"/>
  <c r="AC75" i="4"/>
  <c r="AD75" i="4"/>
  <c r="AE75" i="4"/>
  <c r="AF75" i="4"/>
  <c r="AG75" i="4"/>
  <c r="AJ75" i="4"/>
  <c r="AK75" i="4"/>
  <c r="AL75" i="4"/>
  <c r="AN75" i="4"/>
  <c r="AR75" i="4"/>
  <c r="AT75" i="4"/>
  <c r="AU75" i="4"/>
  <c r="AY75" i="4"/>
  <c r="AZ75" i="4"/>
  <c r="BC75" i="4"/>
  <c r="BG75" i="4"/>
  <c r="BH75" i="4"/>
  <c r="BM75" i="4"/>
  <c r="BO75" i="4"/>
  <c r="BQ75" i="4"/>
  <c r="BC76" i="4"/>
  <c r="BL76" i="4"/>
  <c r="AL77" i="4"/>
  <c r="AV77" i="4"/>
  <c r="U78" i="4"/>
  <c r="V78" i="4"/>
  <c r="W78" i="4"/>
  <c r="X78" i="4"/>
  <c r="Y78" i="4"/>
  <c r="AB78" i="4"/>
  <c r="AC78" i="4"/>
  <c r="AD78" i="4"/>
  <c r="AF78" i="4"/>
  <c r="AJ78" i="4"/>
  <c r="AK78" i="4"/>
  <c r="AL78" i="4"/>
  <c r="AM78" i="4"/>
  <c r="AN78" i="4"/>
  <c r="AP78" i="4"/>
  <c r="AQ78" i="4"/>
  <c r="AT78" i="4"/>
  <c r="AU78" i="4"/>
  <c r="AV78" i="4"/>
  <c r="AY78" i="4"/>
  <c r="AZ78" i="4"/>
  <c r="BB78" i="4"/>
  <c r="BD78" i="4"/>
  <c r="BE78" i="4"/>
  <c r="BG78" i="4"/>
  <c r="BH78" i="4"/>
  <c r="BK78" i="4"/>
  <c r="BL78" i="4"/>
  <c r="V79" i="4"/>
  <c r="Y79" i="4"/>
  <c r="AB79" i="4"/>
  <c r="AC79" i="4"/>
  <c r="AF79" i="4"/>
  <c r="AL79" i="4"/>
  <c r="AM79" i="4"/>
  <c r="AN79" i="4"/>
  <c r="AP79" i="4"/>
  <c r="AT79" i="4"/>
  <c r="AU79" i="4"/>
  <c r="AY79" i="4"/>
  <c r="BE79" i="4"/>
  <c r="BI79" i="4"/>
  <c r="BL79" i="4"/>
  <c r="B3" i="5" l="1"/>
  <c r="B4" i="5"/>
  <c r="B5" i="5"/>
  <c r="B6" i="5"/>
  <c r="B7" i="5"/>
  <c r="B8" i="5"/>
  <c r="B9" i="5"/>
  <c r="B10" i="5"/>
  <c r="B11" i="5"/>
  <c r="B12" i="5"/>
  <c r="B13" i="5"/>
  <c r="B14" i="5"/>
  <c r="B17" i="5"/>
  <c r="B15" i="5"/>
  <c r="B16" i="5"/>
  <c r="B18" i="5"/>
  <c r="B19" i="5"/>
  <c r="B20" i="5"/>
  <c r="B21" i="5"/>
  <c r="B22" i="5"/>
  <c r="B23" i="5"/>
  <c r="B24" i="5"/>
  <c r="B25" i="5"/>
  <c r="B26" i="5"/>
  <c r="B27" i="5"/>
  <c r="B28" i="5"/>
  <c r="B29" i="5"/>
  <c r="B30" i="5"/>
  <c r="B31" i="5"/>
  <c r="B32" i="5"/>
  <c r="B33" i="5"/>
  <c r="B34" i="5"/>
  <c r="B35" i="5"/>
  <c r="B36" i="5"/>
  <c r="B37" i="5"/>
  <c r="B38" i="5"/>
  <c r="B39" i="5"/>
  <c r="B40" i="5"/>
  <c r="B41" i="5"/>
  <c r="B42" i="5"/>
  <c r="B43" i="5"/>
  <c r="B44" i="5"/>
  <c r="B45" i="5"/>
  <c r="B46" i="5"/>
  <c r="B47" i="5"/>
  <c r="B48" i="5"/>
  <c r="B49" i="5"/>
  <c r="B50" i="5"/>
  <c r="B51" i="5"/>
  <c r="B2" i="5"/>
  <c r="X53" i="5" l="1"/>
  <c r="G65" i="5" l="1"/>
  <c r="G64" i="5"/>
  <c r="G63" i="5"/>
  <c r="G62" i="5"/>
  <c r="G61" i="5"/>
  <c r="G60" i="5"/>
  <c r="G59" i="5"/>
  <c r="G58" i="5"/>
  <c r="G57" i="5"/>
  <c r="W53" i="5"/>
  <c r="V53" i="5"/>
  <c r="U53" i="5"/>
  <c r="T53" i="5"/>
  <c r="S53" i="5"/>
  <c r="R53" i="5"/>
  <c r="Q53" i="5"/>
  <c r="P53" i="5"/>
  <c r="BR1" i="4" l="1"/>
  <c r="BQ1" i="4"/>
  <c r="BP1" i="4"/>
  <c r="BO1" i="4"/>
  <c r="BN1" i="4"/>
  <c r="BM1" i="4"/>
  <c r="BL1" i="4"/>
  <c r="BK1" i="4"/>
  <c r="BJ1" i="4"/>
  <c r="BI1" i="4"/>
  <c r="BH1" i="4"/>
  <c r="BG1" i="4"/>
  <c r="BF1" i="4"/>
  <c r="BE1" i="4"/>
  <c r="BD1" i="4"/>
  <c r="BC1" i="4"/>
  <c r="BB1" i="4"/>
  <c r="BA1" i="4"/>
  <c r="AZ1" i="4"/>
  <c r="AY1" i="4"/>
  <c r="AX1" i="4"/>
  <c r="AW1" i="4"/>
  <c r="AV1" i="4"/>
  <c r="AU1" i="4"/>
  <c r="AT1" i="4"/>
  <c r="AS1" i="4"/>
  <c r="AR1" i="4"/>
  <c r="AQ1" i="4"/>
  <c r="AP1" i="4"/>
  <c r="AO1" i="4"/>
  <c r="AN1" i="4"/>
  <c r="AM1" i="4"/>
  <c r="AL1" i="4"/>
  <c r="AK1" i="4"/>
  <c r="AJ1" i="4"/>
  <c r="AI1" i="4"/>
  <c r="AH1" i="4"/>
  <c r="AG1" i="4"/>
  <c r="AF1" i="4"/>
  <c r="AE1" i="4"/>
  <c r="AD1" i="4"/>
  <c r="AC1" i="4"/>
  <c r="AB1" i="4"/>
  <c r="AA1" i="4"/>
  <c r="Z1" i="4"/>
  <c r="Y1" i="4"/>
  <c r="X1" i="4"/>
  <c r="W1" i="4"/>
  <c r="V1" i="4"/>
  <c r="U1" i="4"/>
  <c r="H81" i="4" l="1"/>
  <c r="G66" i="5" l="1"/>
  <c r="BL42" i="7" l="1"/>
  <c r="BK42" i="7"/>
  <c r="BA42" i="7"/>
  <c r="AZ42" i="7"/>
  <c r="AY42" i="7"/>
  <c r="AX42" i="7"/>
  <c r="AW42" i="7"/>
  <c r="AV42" i="7"/>
  <c r="AU42" i="7"/>
  <c r="AT42" i="7"/>
  <c r="AS42" i="7"/>
  <c r="AR42" i="7"/>
  <c r="AQ42" i="7"/>
  <c r="AP42" i="7"/>
  <c r="AO42" i="7"/>
  <c r="AN42" i="7"/>
  <c r="AM42" i="7"/>
  <c r="AL42" i="7"/>
  <c r="AK42" i="7"/>
  <c r="AJ42" i="7"/>
  <c r="AI42" i="7"/>
  <c r="AH42" i="7"/>
  <c r="AG42" i="7"/>
  <c r="AF42" i="7"/>
  <c r="AE42" i="7"/>
  <c r="AD42" i="7"/>
  <c r="AC42" i="7"/>
  <c r="AB42" i="7"/>
  <c r="AA42" i="7"/>
  <c r="Z42" i="7"/>
  <c r="Y42" i="7"/>
  <c r="X42" i="7"/>
  <c r="W42" i="7"/>
  <c r="V42" i="7"/>
  <c r="U42" i="7"/>
  <c r="T42" i="7"/>
  <c r="S42" i="7"/>
  <c r="R42" i="7"/>
  <c r="Q42" i="7"/>
  <c r="P42" i="7"/>
  <c r="O42" i="7"/>
  <c r="N42" i="7"/>
  <c r="M42" i="7"/>
  <c r="L42" i="7"/>
  <c r="K42" i="7"/>
  <c r="J42" i="7"/>
  <c r="I42" i="7"/>
  <c r="H42" i="7"/>
  <c r="G42" i="7"/>
  <c r="F42" i="7"/>
  <c r="E42" i="7"/>
  <c r="D42" i="7"/>
  <c r="BL69" i="7"/>
  <c r="BK69" i="7"/>
  <c r="BA69" i="7"/>
  <c r="AZ69" i="7"/>
  <c r="AY69" i="7"/>
  <c r="AX69" i="7"/>
  <c r="AW69" i="7"/>
  <c r="AV69" i="7"/>
  <c r="AU69" i="7"/>
  <c r="AT69" i="7"/>
  <c r="AS69" i="7"/>
  <c r="AR69" i="7"/>
  <c r="AQ69" i="7"/>
  <c r="AP69" i="7"/>
  <c r="AO69" i="7"/>
  <c r="AN69" i="7"/>
  <c r="AM69" i="7"/>
  <c r="AL69" i="7"/>
  <c r="AK69" i="7"/>
  <c r="AJ69" i="7"/>
  <c r="AI69" i="7"/>
  <c r="AH69" i="7"/>
  <c r="AG69" i="7"/>
  <c r="AF69" i="7"/>
  <c r="AE69" i="7"/>
  <c r="AD69" i="7"/>
  <c r="AC69" i="7"/>
  <c r="AB69" i="7"/>
  <c r="AA69" i="7"/>
  <c r="Z69" i="7"/>
  <c r="Y69" i="7"/>
  <c r="X69" i="7"/>
  <c r="W69" i="7"/>
  <c r="V69" i="7"/>
  <c r="U69" i="7"/>
  <c r="T69" i="7"/>
  <c r="S69" i="7"/>
  <c r="R69" i="7"/>
  <c r="Q69" i="7"/>
  <c r="P69" i="7"/>
  <c r="O69" i="7"/>
  <c r="N69" i="7"/>
  <c r="M69" i="7"/>
  <c r="L69" i="7"/>
  <c r="K69" i="7"/>
  <c r="J69" i="7"/>
  <c r="I69" i="7"/>
  <c r="H69" i="7"/>
  <c r="G69" i="7"/>
  <c r="F69" i="7"/>
  <c r="E69" i="7"/>
  <c r="D69" i="7"/>
  <c r="BL9" i="7"/>
  <c r="BK9" i="7"/>
  <c r="BA9" i="7"/>
  <c r="AZ9" i="7"/>
  <c r="AY9" i="7"/>
  <c r="AX9" i="7"/>
  <c r="AW9" i="7"/>
  <c r="AV9" i="7"/>
  <c r="AU9" i="7"/>
  <c r="AT9" i="7"/>
  <c r="AS9" i="7"/>
  <c r="AR9" i="7"/>
  <c r="AQ9" i="7"/>
  <c r="AP9" i="7"/>
  <c r="AO9" i="7"/>
  <c r="AN9" i="7"/>
  <c r="AM9" i="7"/>
  <c r="AL9" i="7"/>
  <c r="AK9" i="7"/>
  <c r="AJ9" i="7"/>
  <c r="AI9" i="7"/>
  <c r="AH9" i="7"/>
  <c r="AG9" i="7"/>
  <c r="AF9" i="7"/>
  <c r="AE9" i="7"/>
  <c r="AD9" i="7"/>
  <c r="AC9" i="7"/>
  <c r="AB9" i="7"/>
  <c r="AA9" i="7"/>
  <c r="Z9" i="7"/>
  <c r="Y9" i="7"/>
  <c r="X9" i="7"/>
  <c r="W9" i="7"/>
  <c r="V9" i="7"/>
  <c r="U9" i="7"/>
  <c r="T9" i="7"/>
  <c r="S9" i="7"/>
  <c r="R9" i="7"/>
  <c r="Q9" i="7"/>
  <c r="P9" i="7"/>
  <c r="O9" i="7"/>
  <c r="N9" i="7"/>
  <c r="M9" i="7"/>
  <c r="L9" i="7"/>
  <c r="K9" i="7"/>
  <c r="J9" i="7"/>
  <c r="I9" i="7"/>
  <c r="H9" i="7"/>
  <c r="G9" i="7"/>
  <c r="F9" i="7"/>
  <c r="E9" i="7"/>
  <c r="D9" i="7"/>
  <c r="BL4" i="7"/>
  <c r="BK4" i="7"/>
  <c r="BA4" i="7"/>
  <c r="AZ4" i="7"/>
  <c r="AY4" i="7"/>
  <c r="AX4" i="7"/>
  <c r="AW4" i="7"/>
  <c r="AV4" i="7"/>
  <c r="AU4" i="7"/>
  <c r="AT4" i="7"/>
  <c r="AS4" i="7"/>
  <c r="AR4" i="7"/>
  <c r="AQ4" i="7"/>
  <c r="AP4" i="7"/>
  <c r="AO4" i="7"/>
  <c r="AN4" i="7"/>
  <c r="AM4" i="7"/>
  <c r="AL4" i="7"/>
  <c r="AK4" i="7"/>
  <c r="AJ4" i="7"/>
  <c r="AI4" i="7"/>
  <c r="AH4" i="7"/>
  <c r="AG4" i="7"/>
  <c r="AF4" i="7"/>
  <c r="AE4" i="7"/>
  <c r="AD4" i="7"/>
  <c r="AC4" i="7"/>
  <c r="AB4" i="7"/>
  <c r="AA4" i="7"/>
  <c r="Z4" i="7"/>
  <c r="Y4" i="7"/>
  <c r="X4" i="7"/>
  <c r="W4" i="7"/>
  <c r="V4" i="7"/>
  <c r="U4" i="7"/>
  <c r="T4" i="7"/>
  <c r="S4" i="7"/>
  <c r="R4" i="7"/>
  <c r="Q4" i="7"/>
  <c r="P4" i="7"/>
  <c r="O4" i="7"/>
  <c r="N4" i="7"/>
  <c r="M4" i="7"/>
  <c r="L4" i="7"/>
  <c r="K4" i="7"/>
  <c r="J4" i="7"/>
  <c r="I4" i="7"/>
  <c r="H4" i="7"/>
  <c r="G4" i="7"/>
  <c r="F4" i="7"/>
  <c r="E4" i="7"/>
  <c r="D4" i="7"/>
  <c r="BL63" i="7"/>
  <c r="BK63" i="7"/>
  <c r="BA63" i="7"/>
  <c r="AZ63" i="7"/>
  <c r="AY63" i="7"/>
  <c r="AX63" i="7"/>
  <c r="AW63" i="7"/>
  <c r="AV63" i="7"/>
  <c r="AU63" i="7"/>
  <c r="AT63" i="7"/>
  <c r="AS63" i="7"/>
  <c r="AR63" i="7"/>
  <c r="AQ63" i="7"/>
  <c r="AP63" i="7"/>
  <c r="AO63" i="7"/>
  <c r="AN63" i="7"/>
  <c r="AM63" i="7"/>
  <c r="AL63" i="7"/>
  <c r="AK63" i="7"/>
  <c r="AJ63" i="7"/>
  <c r="AI63" i="7"/>
  <c r="AH63" i="7"/>
  <c r="AG63" i="7"/>
  <c r="AF63" i="7"/>
  <c r="AE63" i="7"/>
  <c r="AD63" i="7"/>
  <c r="AC63" i="7"/>
  <c r="AB63" i="7"/>
  <c r="AA63" i="7"/>
  <c r="Z63" i="7"/>
  <c r="Y63" i="7"/>
  <c r="X63" i="7"/>
  <c r="W63" i="7"/>
  <c r="V63" i="7"/>
  <c r="U63" i="7"/>
  <c r="T63" i="7"/>
  <c r="S63" i="7"/>
  <c r="R63" i="7"/>
  <c r="Q63" i="7"/>
  <c r="P63" i="7"/>
  <c r="O63" i="7"/>
  <c r="N63" i="7"/>
  <c r="M63" i="7"/>
  <c r="L63" i="7"/>
  <c r="K63" i="7"/>
  <c r="J63" i="7"/>
  <c r="I63" i="7"/>
  <c r="H63" i="7"/>
  <c r="G63" i="7"/>
  <c r="F63" i="7"/>
  <c r="E63" i="7"/>
  <c r="D63" i="7"/>
  <c r="BL55" i="7"/>
  <c r="BK55" i="7"/>
  <c r="BA55" i="7"/>
  <c r="AZ55" i="7"/>
  <c r="AY55" i="7"/>
  <c r="AX55" i="7"/>
  <c r="AW55" i="7"/>
  <c r="AV55" i="7"/>
  <c r="AU55" i="7"/>
  <c r="AT55" i="7"/>
  <c r="AS55" i="7"/>
  <c r="AR55" i="7"/>
  <c r="AQ55" i="7"/>
  <c r="AP55" i="7"/>
  <c r="AO55" i="7"/>
  <c r="AN55" i="7"/>
  <c r="AM55" i="7"/>
  <c r="AL55" i="7"/>
  <c r="AK55" i="7"/>
  <c r="AJ55" i="7"/>
  <c r="AI55" i="7"/>
  <c r="AH55" i="7"/>
  <c r="AG55" i="7"/>
  <c r="AF55" i="7"/>
  <c r="AE55" i="7"/>
  <c r="AD55" i="7"/>
  <c r="AC55" i="7"/>
  <c r="AB55" i="7"/>
  <c r="AA55" i="7"/>
  <c r="Z55" i="7"/>
  <c r="Y55" i="7"/>
  <c r="X55" i="7"/>
  <c r="W55" i="7"/>
  <c r="V55" i="7"/>
  <c r="U55" i="7"/>
  <c r="T55" i="7"/>
  <c r="S55" i="7"/>
  <c r="R55" i="7"/>
  <c r="Q55" i="7"/>
  <c r="P55" i="7"/>
  <c r="O55" i="7"/>
  <c r="N55" i="7"/>
  <c r="M55" i="7"/>
  <c r="L55" i="7"/>
  <c r="K55" i="7"/>
  <c r="J55" i="7"/>
  <c r="I55" i="7"/>
  <c r="H55" i="7"/>
  <c r="G55" i="7"/>
  <c r="F55" i="7"/>
  <c r="E55" i="7"/>
  <c r="D55" i="7"/>
  <c r="BL11" i="7"/>
  <c r="BK11" i="7"/>
  <c r="BA11" i="7"/>
  <c r="AZ11" i="7"/>
  <c r="AY11" i="7"/>
  <c r="AX11" i="7"/>
  <c r="AW11" i="7"/>
  <c r="AV11" i="7"/>
  <c r="AU11" i="7"/>
  <c r="AT11" i="7"/>
  <c r="AS11" i="7"/>
  <c r="AR11" i="7"/>
  <c r="AQ11" i="7"/>
  <c r="AP11" i="7"/>
  <c r="AO11" i="7"/>
  <c r="AN11" i="7"/>
  <c r="AM11" i="7"/>
  <c r="AL11" i="7"/>
  <c r="AK11" i="7"/>
  <c r="AJ11" i="7"/>
  <c r="AI11" i="7"/>
  <c r="AH11" i="7"/>
  <c r="AG11" i="7"/>
  <c r="AF11" i="7"/>
  <c r="AE11" i="7"/>
  <c r="AD11" i="7"/>
  <c r="AC11" i="7"/>
  <c r="AB11" i="7"/>
  <c r="AA11" i="7"/>
  <c r="Z11" i="7"/>
  <c r="Y11" i="7"/>
  <c r="X11" i="7"/>
  <c r="W11" i="7"/>
  <c r="V11" i="7"/>
  <c r="U11" i="7"/>
  <c r="T11" i="7"/>
  <c r="S11" i="7"/>
  <c r="R11" i="7"/>
  <c r="Q11" i="7"/>
  <c r="P11" i="7"/>
  <c r="O11" i="7"/>
  <c r="N11" i="7"/>
  <c r="M11" i="7"/>
  <c r="L11" i="7"/>
  <c r="K11" i="7"/>
  <c r="J11" i="7"/>
  <c r="I11" i="7"/>
  <c r="H11" i="7"/>
  <c r="G11" i="7"/>
  <c r="F11" i="7"/>
  <c r="E11" i="7"/>
  <c r="D11" i="7"/>
  <c r="BL48" i="7"/>
  <c r="BK48" i="7"/>
  <c r="BA48" i="7"/>
  <c r="AZ48" i="7"/>
  <c r="AY48" i="7"/>
  <c r="AX48" i="7"/>
  <c r="AW48" i="7"/>
  <c r="AV48" i="7"/>
  <c r="AU48" i="7"/>
  <c r="AT48" i="7"/>
  <c r="AS48" i="7"/>
  <c r="AR48" i="7"/>
  <c r="AQ48" i="7"/>
  <c r="AP48" i="7"/>
  <c r="AO48" i="7"/>
  <c r="AN48" i="7"/>
  <c r="AM48" i="7"/>
  <c r="AL48" i="7"/>
  <c r="AK48" i="7"/>
  <c r="AJ48" i="7"/>
  <c r="AI48" i="7"/>
  <c r="AH48" i="7"/>
  <c r="AG48" i="7"/>
  <c r="AF48" i="7"/>
  <c r="AE48" i="7"/>
  <c r="AD48" i="7"/>
  <c r="AC48" i="7"/>
  <c r="AB48" i="7"/>
  <c r="AA48" i="7"/>
  <c r="Z48" i="7"/>
  <c r="Y48" i="7"/>
  <c r="X48" i="7"/>
  <c r="W48" i="7"/>
  <c r="V48" i="7"/>
  <c r="U48" i="7"/>
  <c r="T48" i="7"/>
  <c r="S48" i="7"/>
  <c r="R48" i="7"/>
  <c r="Q48" i="7"/>
  <c r="P48" i="7"/>
  <c r="O48" i="7"/>
  <c r="N48" i="7"/>
  <c r="M48" i="7"/>
  <c r="L48" i="7"/>
  <c r="K48" i="7"/>
  <c r="J48" i="7"/>
  <c r="I48" i="7"/>
  <c r="H48" i="7"/>
  <c r="G48" i="7"/>
  <c r="F48" i="7"/>
  <c r="E48" i="7"/>
  <c r="D48" i="7"/>
  <c r="BL74" i="7"/>
  <c r="BK74" i="7"/>
  <c r="BA74" i="7"/>
  <c r="AZ74" i="7"/>
  <c r="AY74" i="7"/>
  <c r="AX74" i="7"/>
  <c r="AW74" i="7"/>
  <c r="AV74" i="7"/>
  <c r="AU74" i="7"/>
  <c r="AT74" i="7"/>
  <c r="AS74" i="7"/>
  <c r="AR74" i="7"/>
  <c r="AQ74" i="7"/>
  <c r="AP74" i="7"/>
  <c r="AO74" i="7"/>
  <c r="AN74" i="7"/>
  <c r="AM74" i="7"/>
  <c r="AL74" i="7"/>
  <c r="AK74" i="7"/>
  <c r="AJ74" i="7"/>
  <c r="AI74" i="7"/>
  <c r="AH74" i="7"/>
  <c r="AG74" i="7"/>
  <c r="AF74" i="7"/>
  <c r="AE74" i="7"/>
  <c r="AD74" i="7"/>
  <c r="AC74" i="7"/>
  <c r="AB74" i="7"/>
  <c r="AA74" i="7"/>
  <c r="Z74" i="7"/>
  <c r="Y74" i="7"/>
  <c r="X74" i="7"/>
  <c r="W74" i="7"/>
  <c r="V74" i="7"/>
  <c r="U74" i="7"/>
  <c r="T74" i="7"/>
  <c r="S74" i="7"/>
  <c r="R74" i="7"/>
  <c r="Q74" i="7"/>
  <c r="P74" i="7"/>
  <c r="O74" i="7"/>
  <c r="N74" i="7"/>
  <c r="M74" i="7"/>
  <c r="L74" i="7"/>
  <c r="K74" i="7"/>
  <c r="J74" i="7"/>
  <c r="I74" i="7"/>
  <c r="H74" i="7"/>
  <c r="G74" i="7"/>
  <c r="F74" i="7"/>
  <c r="E74" i="7"/>
  <c r="D74" i="7"/>
  <c r="BL58" i="7"/>
  <c r="BK58" i="7"/>
  <c r="BA58" i="7"/>
  <c r="AZ58" i="7"/>
  <c r="AY58" i="7"/>
  <c r="AX58" i="7"/>
  <c r="AW58" i="7"/>
  <c r="AV58" i="7"/>
  <c r="AU58" i="7"/>
  <c r="AT58" i="7"/>
  <c r="AS58" i="7"/>
  <c r="AR58" i="7"/>
  <c r="AQ58" i="7"/>
  <c r="AP58" i="7"/>
  <c r="AO58" i="7"/>
  <c r="AN58" i="7"/>
  <c r="AM58" i="7"/>
  <c r="AL58" i="7"/>
  <c r="AK58" i="7"/>
  <c r="AJ58" i="7"/>
  <c r="AI58" i="7"/>
  <c r="AH58" i="7"/>
  <c r="AG58" i="7"/>
  <c r="AF58" i="7"/>
  <c r="AE58" i="7"/>
  <c r="AD58" i="7"/>
  <c r="AC58" i="7"/>
  <c r="AB58" i="7"/>
  <c r="AA58" i="7"/>
  <c r="Z58" i="7"/>
  <c r="Y58" i="7"/>
  <c r="X58" i="7"/>
  <c r="W58" i="7"/>
  <c r="V58" i="7"/>
  <c r="U58" i="7"/>
  <c r="T58" i="7"/>
  <c r="S58" i="7"/>
  <c r="R58" i="7"/>
  <c r="Q58" i="7"/>
  <c r="P58" i="7"/>
  <c r="O58" i="7"/>
  <c r="N58" i="7"/>
  <c r="M58" i="7"/>
  <c r="L58" i="7"/>
  <c r="K58" i="7"/>
  <c r="J58" i="7"/>
  <c r="I58" i="7"/>
  <c r="H58" i="7"/>
  <c r="G58" i="7"/>
  <c r="F58" i="7"/>
  <c r="E58" i="7"/>
  <c r="D58" i="7"/>
  <c r="BL62" i="7"/>
  <c r="BK62" i="7"/>
  <c r="BA62" i="7"/>
  <c r="AZ62" i="7"/>
  <c r="AY62" i="7"/>
  <c r="AX62" i="7"/>
  <c r="AW62" i="7"/>
  <c r="AV62" i="7"/>
  <c r="AU62" i="7"/>
  <c r="AT62" i="7"/>
  <c r="AS62" i="7"/>
  <c r="AR62" i="7"/>
  <c r="AQ62" i="7"/>
  <c r="AP62" i="7"/>
  <c r="AO62" i="7"/>
  <c r="AN62" i="7"/>
  <c r="AM62" i="7"/>
  <c r="AL62" i="7"/>
  <c r="AK62" i="7"/>
  <c r="AJ62" i="7"/>
  <c r="AI62" i="7"/>
  <c r="AH62" i="7"/>
  <c r="AG62" i="7"/>
  <c r="AF62" i="7"/>
  <c r="AE62" i="7"/>
  <c r="AD62" i="7"/>
  <c r="AC62" i="7"/>
  <c r="AB62" i="7"/>
  <c r="AA62" i="7"/>
  <c r="Z62" i="7"/>
  <c r="Y62" i="7"/>
  <c r="X62" i="7"/>
  <c r="W62" i="7"/>
  <c r="V62" i="7"/>
  <c r="U62" i="7"/>
  <c r="T62" i="7"/>
  <c r="S62" i="7"/>
  <c r="R62" i="7"/>
  <c r="Q62" i="7"/>
  <c r="P62" i="7"/>
  <c r="O62" i="7"/>
  <c r="N62" i="7"/>
  <c r="M62" i="7"/>
  <c r="L62" i="7"/>
  <c r="K62" i="7"/>
  <c r="J62" i="7"/>
  <c r="I62" i="7"/>
  <c r="H62" i="7"/>
  <c r="G62" i="7"/>
  <c r="F62" i="7"/>
  <c r="E62" i="7"/>
  <c r="D62" i="7"/>
  <c r="BL66" i="7"/>
  <c r="BK66" i="7"/>
  <c r="BA66" i="7"/>
  <c r="AZ66" i="7"/>
  <c r="AY66" i="7"/>
  <c r="AX66" i="7"/>
  <c r="AW66" i="7"/>
  <c r="AV66" i="7"/>
  <c r="AU66" i="7"/>
  <c r="AT66" i="7"/>
  <c r="AS66" i="7"/>
  <c r="AR66" i="7"/>
  <c r="AQ66" i="7"/>
  <c r="AP66" i="7"/>
  <c r="AO66" i="7"/>
  <c r="AN66" i="7"/>
  <c r="AM66" i="7"/>
  <c r="AL66" i="7"/>
  <c r="AK66" i="7"/>
  <c r="AJ66" i="7"/>
  <c r="AI66" i="7"/>
  <c r="AH66" i="7"/>
  <c r="AG66" i="7"/>
  <c r="AF66" i="7"/>
  <c r="AE66" i="7"/>
  <c r="AD66" i="7"/>
  <c r="AC66" i="7"/>
  <c r="AB66" i="7"/>
  <c r="AA66" i="7"/>
  <c r="Z66" i="7"/>
  <c r="Y66" i="7"/>
  <c r="X66" i="7"/>
  <c r="W66" i="7"/>
  <c r="V66" i="7"/>
  <c r="U66" i="7"/>
  <c r="T66" i="7"/>
  <c r="S66" i="7"/>
  <c r="R66" i="7"/>
  <c r="Q66" i="7"/>
  <c r="P66" i="7"/>
  <c r="O66" i="7"/>
  <c r="N66" i="7"/>
  <c r="M66" i="7"/>
  <c r="L66" i="7"/>
  <c r="K66" i="7"/>
  <c r="J66" i="7"/>
  <c r="I66" i="7"/>
  <c r="H66" i="7"/>
  <c r="G66" i="7"/>
  <c r="F66" i="7"/>
  <c r="E66" i="7"/>
  <c r="D66" i="7"/>
  <c r="BL47" i="7"/>
  <c r="BK47" i="7"/>
  <c r="BA47" i="7"/>
  <c r="AZ47" i="7"/>
  <c r="AY47" i="7"/>
  <c r="AX47" i="7"/>
  <c r="AW47" i="7"/>
  <c r="AV47" i="7"/>
  <c r="AU47" i="7"/>
  <c r="AT47" i="7"/>
  <c r="AS47" i="7"/>
  <c r="AR47" i="7"/>
  <c r="AQ47" i="7"/>
  <c r="AP47" i="7"/>
  <c r="AO47" i="7"/>
  <c r="AN47" i="7"/>
  <c r="AM47" i="7"/>
  <c r="AL47" i="7"/>
  <c r="AK47" i="7"/>
  <c r="AJ47" i="7"/>
  <c r="AI47" i="7"/>
  <c r="AH47" i="7"/>
  <c r="AG47" i="7"/>
  <c r="AF47" i="7"/>
  <c r="AE47" i="7"/>
  <c r="AD47" i="7"/>
  <c r="AC47" i="7"/>
  <c r="AB47" i="7"/>
  <c r="AA47" i="7"/>
  <c r="Z47" i="7"/>
  <c r="Y47" i="7"/>
  <c r="X47" i="7"/>
  <c r="W47" i="7"/>
  <c r="V47" i="7"/>
  <c r="U47" i="7"/>
  <c r="T47" i="7"/>
  <c r="S47" i="7"/>
  <c r="R47" i="7"/>
  <c r="Q47" i="7"/>
  <c r="P47" i="7"/>
  <c r="O47" i="7"/>
  <c r="N47" i="7"/>
  <c r="M47" i="7"/>
  <c r="L47" i="7"/>
  <c r="K47" i="7"/>
  <c r="J47" i="7"/>
  <c r="I47" i="7"/>
  <c r="H47" i="7"/>
  <c r="G47" i="7"/>
  <c r="F47" i="7"/>
  <c r="E47" i="7"/>
  <c r="D47" i="7"/>
  <c r="BL68" i="7"/>
  <c r="BK68" i="7"/>
  <c r="BA68" i="7"/>
  <c r="AZ68" i="7"/>
  <c r="AY68" i="7"/>
  <c r="AX68" i="7"/>
  <c r="AW68" i="7"/>
  <c r="AV68" i="7"/>
  <c r="AU68" i="7"/>
  <c r="AT68" i="7"/>
  <c r="AS68" i="7"/>
  <c r="AR68" i="7"/>
  <c r="AQ68" i="7"/>
  <c r="AP68" i="7"/>
  <c r="AO68" i="7"/>
  <c r="AN68" i="7"/>
  <c r="AM68" i="7"/>
  <c r="AL68" i="7"/>
  <c r="AK68" i="7"/>
  <c r="AJ68" i="7"/>
  <c r="AI68" i="7"/>
  <c r="AH68" i="7"/>
  <c r="AG68" i="7"/>
  <c r="AF68" i="7"/>
  <c r="AE68" i="7"/>
  <c r="AD68" i="7"/>
  <c r="AC68" i="7"/>
  <c r="AB68" i="7"/>
  <c r="AA68" i="7"/>
  <c r="Z68" i="7"/>
  <c r="Y68" i="7"/>
  <c r="X68" i="7"/>
  <c r="W68" i="7"/>
  <c r="V68" i="7"/>
  <c r="U68" i="7"/>
  <c r="T68" i="7"/>
  <c r="S68" i="7"/>
  <c r="R68" i="7"/>
  <c r="Q68" i="7"/>
  <c r="P68" i="7"/>
  <c r="O68" i="7"/>
  <c r="N68" i="7"/>
  <c r="M68" i="7"/>
  <c r="L68" i="7"/>
  <c r="K68" i="7"/>
  <c r="J68" i="7"/>
  <c r="I68" i="7"/>
  <c r="H68" i="7"/>
  <c r="G68" i="7"/>
  <c r="F68" i="7"/>
  <c r="E68" i="7"/>
  <c r="D68" i="7"/>
  <c r="BL67" i="7"/>
  <c r="BK67" i="7"/>
  <c r="BA67" i="7"/>
  <c r="AZ67" i="7"/>
  <c r="AY67" i="7"/>
  <c r="AX67" i="7"/>
  <c r="AW67" i="7"/>
  <c r="AV67" i="7"/>
  <c r="AU67" i="7"/>
  <c r="AT67" i="7"/>
  <c r="AS67" i="7"/>
  <c r="AR67" i="7"/>
  <c r="AQ67" i="7"/>
  <c r="AP67" i="7"/>
  <c r="AO67" i="7"/>
  <c r="AN67" i="7"/>
  <c r="AM67" i="7"/>
  <c r="AL67" i="7"/>
  <c r="AK67" i="7"/>
  <c r="AJ67" i="7"/>
  <c r="AI67" i="7"/>
  <c r="AH67" i="7"/>
  <c r="AG67" i="7"/>
  <c r="AF67" i="7"/>
  <c r="AE67" i="7"/>
  <c r="AD67" i="7"/>
  <c r="AC67" i="7"/>
  <c r="AB67" i="7"/>
  <c r="AA67" i="7"/>
  <c r="Z67" i="7"/>
  <c r="Y67" i="7"/>
  <c r="X67" i="7"/>
  <c r="W67" i="7"/>
  <c r="V67" i="7"/>
  <c r="U67" i="7"/>
  <c r="T67" i="7"/>
  <c r="S67" i="7"/>
  <c r="R67" i="7"/>
  <c r="Q67" i="7"/>
  <c r="P67" i="7"/>
  <c r="O67" i="7"/>
  <c r="N67" i="7"/>
  <c r="M67" i="7"/>
  <c r="L67" i="7"/>
  <c r="K67" i="7"/>
  <c r="J67" i="7"/>
  <c r="I67" i="7"/>
  <c r="H67" i="7"/>
  <c r="G67" i="7"/>
  <c r="F67" i="7"/>
  <c r="E67" i="7"/>
  <c r="D67" i="7"/>
  <c r="BL6" i="7"/>
  <c r="BK6" i="7"/>
  <c r="BA6" i="7"/>
  <c r="AZ6" i="7"/>
  <c r="AY6" i="7"/>
  <c r="AX6" i="7"/>
  <c r="AW6" i="7"/>
  <c r="AV6" i="7"/>
  <c r="AU6" i="7"/>
  <c r="AT6" i="7"/>
  <c r="AS6" i="7"/>
  <c r="AR6" i="7"/>
  <c r="AQ6" i="7"/>
  <c r="AP6" i="7"/>
  <c r="AO6" i="7"/>
  <c r="AN6" i="7"/>
  <c r="AM6" i="7"/>
  <c r="AL6" i="7"/>
  <c r="AK6" i="7"/>
  <c r="AJ6" i="7"/>
  <c r="AI6" i="7"/>
  <c r="AH6" i="7"/>
  <c r="AG6" i="7"/>
  <c r="AF6" i="7"/>
  <c r="AE6" i="7"/>
  <c r="AD6" i="7"/>
  <c r="AC6" i="7"/>
  <c r="AB6" i="7"/>
  <c r="AA6" i="7"/>
  <c r="Z6" i="7"/>
  <c r="Y6" i="7"/>
  <c r="X6" i="7"/>
  <c r="W6" i="7"/>
  <c r="V6" i="7"/>
  <c r="U6" i="7"/>
  <c r="T6" i="7"/>
  <c r="S6" i="7"/>
  <c r="R6" i="7"/>
  <c r="Q6" i="7"/>
  <c r="P6" i="7"/>
  <c r="O6" i="7"/>
  <c r="N6" i="7"/>
  <c r="M6" i="7"/>
  <c r="L6" i="7"/>
  <c r="K6" i="7"/>
  <c r="J6" i="7"/>
  <c r="I6" i="7"/>
  <c r="H6" i="7"/>
  <c r="G6" i="7"/>
  <c r="F6" i="7"/>
  <c r="E6" i="7"/>
  <c r="D6" i="7"/>
  <c r="BL37" i="7"/>
  <c r="BK37" i="7"/>
  <c r="BA37" i="7"/>
  <c r="AZ37" i="7"/>
  <c r="AY37" i="7"/>
  <c r="AX37" i="7"/>
  <c r="AW37" i="7"/>
  <c r="AV37" i="7"/>
  <c r="AU37" i="7"/>
  <c r="AT37" i="7"/>
  <c r="AS37" i="7"/>
  <c r="AR37" i="7"/>
  <c r="AQ37" i="7"/>
  <c r="AP37" i="7"/>
  <c r="AO37" i="7"/>
  <c r="AN37" i="7"/>
  <c r="AM37" i="7"/>
  <c r="AL37" i="7"/>
  <c r="AK37" i="7"/>
  <c r="AJ37" i="7"/>
  <c r="AI37" i="7"/>
  <c r="AH37" i="7"/>
  <c r="AG37" i="7"/>
  <c r="AF37" i="7"/>
  <c r="AE37" i="7"/>
  <c r="AD37" i="7"/>
  <c r="AC37" i="7"/>
  <c r="AB37" i="7"/>
  <c r="AA37" i="7"/>
  <c r="Z37" i="7"/>
  <c r="Y37" i="7"/>
  <c r="X37" i="7"/>
  <c r="W37" i="7"/>
  <c r="V37" i="7"/>
  <c r="U37" i="7"/>
  <c r="T37" i="7"/>
  <c r="S37" i="7"/>
  <c r="R37" i="7"/>
  <c r="Q37" i="7"/>
  <c r="P37" i="7"/>
  <c r="O37" i="7"/>
  <c r="N37" i="7"/>
  <c r="M37" i="7"/>
  <c r="L37" i="7"/>
  <c r="K37" i="7"/>
  <c r="J37" i="7"/>
  <c r="I37" i="7"/>
  <c r="H37" i="7"/>
  <c r="G37" i="7"/>
  <c r="F37" i="7"/>
  <c r="E37" i="7"/>
  <c r="D37" i="7"/>
  <c r="BL12" i="7"/>
  <c r="BK12" i="7"/>
  <c r="BA12" i="7"/>
  <c r="AZ12" i="7"/>
  <c r="AY12" i="7"/>
  <c r="AX12" i="7"/>
  <c r="AW12" i="7"/>
  <c r="AV12" i="7"/>
  <c r="AU12" i="7"/>
  <c r="AT12" i="7"/>
  <c r="AS12" i="7"/>
  <c r="AR12" i="7"/>
  <c r="AQ12" i="7"/>
  <c r="AP12" i="7"/>
  <c r="AO12" i="7"/>
  <c r="AN12" i="7"/>
  <c r="AM12" i="7"/>
  <c r="AL12" i="7"/>
  <c r="AK12" i="7"/>
  <c r="AJ12" i="7"/>
  <c r="AI12" i="7"/>
  <c r="AH12" i="7"/>
  <c r="AG12" i="7"/>
  <c r="AF12" i="7"/>
  <c r="AE12" i="7"/>
  <c r="AD12" i="7"/>
  <c r="AC12" i="7"/>
  <c r="AB12" i="7"/>
  <c r="AA12" i="7"/>
  <c r="Z12" i="7"/>
  <c r="Y12" i="7"/>
  <c r="X12" i="7"/>
  <c r="W12" i="7"/>
  <c r="V12" i="7"/>
  <c r="U12" i="7"/>
  <c r="T12" i="7"/>
  <c r="S12" i="7"/>
  <c r="R12" i="7"/>
  <c r="Q12" i="7"/>
  <c r="P12" i="7"/>
  <c r="O12" i="7"/>
  <c r="N12" i="7"/>
  <c r="M12" i="7"/>
  <c r="L12" i="7"/>
  <c r="K12" i="7"/>
  <c r="J12" i="7"/>
  <c r="I12" i="7"/>
  <c r="H12" i="7"/>
  <c r="G12" i="7"/>
  <c r="F12" i="7"/>
  <c r="E12" i="7"/>
  <c r="D12" i="7"/>
  <c r="BL77" i="7"/>
  <c r="BK77" i="7"/>
  <c r="BA77" i="7"/>
  <c r="AZ77" i="7"/>
  <c r="AY77" i="7"/>
  <c r="AX77" i="7"/>
  <c r="AW77" i="7"/>
  <c r="AV77" i="7"/>
  <c r="AU77" i="7"/>
  <c r="AT77" i="7"/>
  <c r="AS77" i="7"/>
  <c r="AR77" i="7"/>
  <c r="AQ77" i="7"/>
  <c r="AP77" i="7"/>
  <c r="AO77" i="7"/>
  <c r="AN77" i="7"/>
  <c r="AM77" i="7"/>
  <c r="AL77" i="7"/>
  <c r="AK77" i="7"/>
  <c r="AJ77" i="7"/>
  <c r="AI77" i="7"/>
  <c r="AH77" i="7"/>
  <c r="AG77" i="7"/>
  <c r="AF77" i="7"/>
  <c r="AE77" i="7"/>
  <c r="AD77" i="7"/>
  <c r="AC77" i="7"/>
  <c r="AB77" i="7"/>
  <c r="AA77" i="7"/>
  <c r="Z77" i="7"/>
  <c r="Y77" i="7"/>
  <c r="X77" i="7"/>
  <c r="W77" i="7"/>
  <c r="V77" i="7"/>
  <c r="U77" i="7"/>
  <c r="T77" i="7"/>
  <c r="S77" i="7"/>
  <c r="R77" i="7"/>
  <c r="Q77" i="7"/>
  <c r="P77" i="7"/>
  <c r="O77" i="7"/>
  <c r="N77" i="7"/>
  <c r="M77" i="7"/>
  <c r="L77" i="7"/>
  <c r="K77" i="7"/>
  <c r="J77" i="7"/>
  <c r="I77" i="7"/>
  <c r="H77" i="7"/>
  <c r="G77" i="7"/>
  <c r="F77" i="7"/>
  <c r="E77" i="7"/>
  <c r="D77" i="7"/>
  <c r="BL39" i="7"/>
  <c r="BK39" i="7"/>
  <c r="BA39" i="7"/>
  <c r="AZ39" i="7"/>
  <c r="AY39" i="7"/>
  <c r="AX39" i="7"/>
  <c r="AW39" i="7"/>
  <c r="AV39" i="7"/>
  <c r="AU39" i="7"/>
  <c r="AT39" i="7"/>
  <c r="AS39" i="7"/>
  <c r="AR39" i="7"/>
  <c r="AQ39" i="7"/>
  <c r="AP39" i="7"/>
  <c r="AO39" i="7"/>
  <c r="AN39" i="7"/>
  <c r="AM39" i="7"/>
  <c r="AL39" i="7"/>
  <c r="AK39" i="7"/>
  <c r="AJ39" i="7"/>
  <c r="AI39" i="7"/>
  <c r="AH39" i="7"/>
  <c r="AG39" i="7"/>
  <c r="AF39" i="7"/>
  <c r="AE39" i="7"/>
  <c r="AD39" i="7"/>
  <c r="AC39" i="7"/>
  <c r="AB39" i="7"/>
  <c r="AA39" i="7"/>
  <c r="Z39" i="7"/>
  <c r="Y39" i="7"/>
  <c r="X39" i="7"/>
  <c r="W39" i="7"/>
  <c r="V39" i="7"/>
  <c r="U39" i="7"/>
  <c r="T39" i="7"/>
  <c r="S39" i="7"/>
  <c r="R39" i="7"/>
  <c r="Q39" i="7"/>
  <c r="P39" i="7"/>
  <c r="O39" i="7"/>
  <c r="N39" i="7"/>
  <c r="M39" i="7"/>
  <c r="L39" i="7"/>
  <c r="K39" i="7"/>
  <c r="J39" i="7"/>
  <c r="I39" i="7"/>
  <c r="H39" i="7"/>
  <c r="G39" i="7"/>
  <c r="F39" i="7"/>
  <c r="E39" i="7"/>
  <c r="D39" i="7"/>
  <c r="BL3" i="7"/>
  <c r="BK3" i="7"/>
  <c r="BA3" i="7"/>
  <c r="AZ3" i="7"/>
  <c r="AY3" i="7"/>
  <c r="AX3" i="7"/>
  <c r="AW3" i="7"/>
  <c r="AV3" i="7"/>
  <c r="AU3" i="7"/>
  <c r="AT3" i="7"/>
  <c r="AS3" i="7"/>
  <c r="AR3" i="7"/>
  <c r="AQ3" i="7"/>
  <c r="AP3" i="7"/>
  <c r="AO3" i="7"/>
  <c r="AN3" i="7"/>
  <c r="AM3" i="7"/>
  <c r="AL3" i="7"/>
  <c r="AK3" i="7"/>
  <c r="AJ3" i="7"/>
  <c r="AI3" i="7"/>
  <c r="AH3" i="7"/>
  <c r="AG3" i="7"/>
  <c r="AF3" i="7"/>
  <c r="AE3" i="7"/>
  <c r="AD3" i="7"/>
  <c r="AC3" i="7"/>
  <c r="AB3" i="7"/>
  <c r="AA3" i="7"/>
  <c r="Z3" i="7"/>
  <c r="Y3" i="7"/>
  <c r="X3" i="7"/>
  <c r="W3" i="7"/>
  <c r="V3" i="7"/>
  <c r="U3" i="7"/>
  <c r="T3" i="7"/>
  <c r="S3" i="7"/>
  <c r="R3" i="7"/>
  <c r="Q3" i="7"/>
  <c r="P3" i="7"/>
  <c r="O3" i="7"/>
  <c r="N3" i="7"/>
  <c r="M3" i="7"/>
  <c r="L3" i="7"/>
  <c r="K3" i="7"/>
  <c r="J3" i="7"/>
  <c r="I3" i="7"/>
  <c r="H3" i="7"/>
  <c r="G3" i="7"/>
  <c r="F3" i="7"/>
  <c r="E3" i="7"/>
  <c r="D3" i="7"/>
  <c r="BL35" i="7"/>
  <c r="BK35" i="7"/>
  <c r="BA35" i="7"/>
  <c r="AZ35" i="7"/>
  <c r="AY35" i="7"/>
  <c r="AX35" i="7"/>
  <c r="AW35" i="7"/>
  <c r="AV35" i="7"/>
  <c r="AU35" i="7"/>
  <c r="AT35" i="7"/>
  <c r="AS35" i="7"/>
  <c r="AR35" i="7"/>
  <c r="AQ35" i="7"/>
  <c r="AP35" i="7"/>
  <c r="AO35" i="7"/>
  <c r="AN35" i="7"/>
  <c r="AM35" i="7"/>
  <c r="AL35" i="7"/>
  <c r="AK35" i="7"/>
  <c r="AJ35" i="7"/>
  <c r="AI35" i="7"/>
  <c r="AH35" i="7"/>
  <c r="AG35" i="7"/>
  <c r="AF35" i="7"/>
  <c r="AE35" i="7"/>
  <c r="AD35" i="7"/>
  <c r="AC35" i="7"/>
  <c r="AB35" i="7"/>
  <c r="AA35" i="7"/>
  <c r="Z35" i="7"/>
  <c r="Y35" i="7"/>
  <c r="X35" i="7"/>
  <c r="W35" i="7"/>
  <c r="V35" i="7"/>
  <c r="U35" i="7"/>
  <c r="T35" i="7"/>
  <c r="S35" i="7"/>
  <c r="R35" i="7"/>
  <c r="Q35" i="7"/>
  <c r="P35" i="7"/>
  <c r="O35" i="7"/>
  <c r="N35" i="7"/>
  <c r="M35" i="7"/>
  <c r="L35" i="7"/>
  <c r="K35" i="7"/>
  <c r="J35" i="7"/>
  <c r="I35" i="7"/>
  <c r="H35" i="7"/>
  <c r="G35" i="7"/>
  <c r="F35" i="7"/>
  <c r="E35" i="7"/>
  <c r="D35" i="7"/>
  <c r="BL23" i="7"/>
  <c r="BK23" i="7"/>
  <c r="BA23" i="7"/>
  <c r="AZ23" i="7"/>
  <c r="AY23" i="7"/>
  <c r="AX23" i="7"/>
  <c r="AW23" i="7"/>
  <c r="AV23" i="7"/>
  <c r="AU23" i="7"/>
  <c r="AT23" i="7"/>
  <c r="AS23" i="7"/>
  <c r="AR23" i="7"/>
  <c r="AQ23" i="7"/>
  <c r="AP23" i="7"/>
  <c r="AO23" i="7"/>
  <c r="AN23" i="7"/>
  <c r="AM23" i="7"/>
  <c r="AL23" i="7"/>
  <c r="AK23" i="7"/>
  <c r="AJ23" i="7"/>
  <c r="AI23" i="7"/>
  <c r="AH23" i="7"/>
  <c r="AG23" i="7"/>
  <c r="AF23" i="7"/>
  <c r="AE23" i="7"/>
  <c r="AD23" i="7"/>
  <c r="AC23" i="7"/>
  <c r="AB23" i="7"/>
  <c r="AA23" i="7"/>
  <c r="Z23" i="7"/>
  <c r="Y23" i="7"/>
  <c r="X23" i="7"/>
  <c r="W23" i="7"/>
  <c r="V23" i="7"/>
  <c r="U23" i="7"/>
  <c r="T23" i="7"/>
  <c r="S23" i="7"/>
  <c r="R23" i="7"/>
  <c r="Q23" i="7"/>
  <c r="P23" i="7"/>
  <c r="O23" i="7"/>
  <c r="N23" i="7"/>
  <c r="M23" i="7"/>
  <c r="L23" i="7"/>
  <c r="K23" i="7"/>
  <c r="J23" i="7"/>
  <c r="I23" i="7"/>
  <c r="H23" i="7"/>
  <c r="G23" i="7"/>
  <c r="F23" i="7"/>
  <c r="E23" i="7"/>
  <c r="D23" i="7"/>
  <c r="BL24" i="7"/>
  <c r="BK24" i="7"/>
  <c r="BA24" i="7"/>
  <c r="AZ24" i="7"/>
  <c r="AY24" i="7"/>
  <c r="AX24" i="7"/>
  <c r="AW24" i="7"/>
  <c r="AV24" i="7"/>
  <c r="AU24" i="7"/>
  <c r="AT24" i="7"/>
  <c r="AS24" i="7"/>
  <c r="AR24" i="7"/>
  <c r="AQ24" i="7"/>
  <c r="AP24" i="7"/>
  <c r="AO24" i="7"/>
  <c r="AN24" i="7"/>
  <c r="AM24" i="7"/>
  <c r="AL24" i="7"/>
  <c r="AK24" i="7"/>
  <c r="AJ24" i="7"/>
  <c r="AI24" i="7"/>
  <c r="AH24" i="7"/>
  <c r="AG24" i="7"/>
  <c r="AF24" i="7"/>
  <c r="AE24" i="7"/>
  <c r="AD24" i="7"/>
  <c r="AC24" i="7"/>
  <c r="AB24" i="7"/>
  <c r="AA24" i="7"/>
  <c r="Z24" i="7"/>
  <c r="Y24" i="7"/>
  <c r="X24" i="7"/>
  <c r="W24" i="7"/>
  <c r="V24" i="7"/>
  <c r="U24" i="7"/>
  <c r="T24" i="7"/>
  <c r="S24" i="7"/>
  <c r="R24" i="7"/>
  <c r="Q24" i="7"/>
  <c r="P24" i="7"/>
  <c r="O24" i="7"/>
  <c r="N24" i="7"/>
  <c r="M24" i="7"/>
  <c r="L24" i="7"/>
  <c r="K24" i="7"/>
  <c r="J24" i="7"/>
  <c r="I24" i="7"/>
  <c r="H24" i="7"/>
  <c r="G24" i="7"/>
  <c r="F24" i="7"/>
  <c r="E24" i="7"/>
  <c r="D24" i="7"/>
  <c r="BL61" i="7"/>
  <c r="BK61" i="7"/>
  <c r="BA61" i="7"/>
  <c r="AZ61" i="7"/>
  <c r="AY61" i="7"/>
  <c r="AX61" i="7"/>
  <c r="AW61" i="7"/>
  <c r="AV61" i="7"/>
  <c r="AU61" i="7"/>
  <c r="AT61" i="7"/>
  <c r="AS61" i="7"/>
  <c r="AR61" i="7"/>
  <c r="AQ61" i="7"/>
  <c r="AP61" i="7"/>
  <c r="AO61" i="7"/>
  <c r="AN61" i="7"/>
  <c r="AM61" i="7"/>
  <c r="AL61" i="7"/>
  <c r="AK61" i="7"/>
  <c r="AJ61" i="7"/>
  <c r="AI61" i="7"/>
  <c r="AH61" i="7"/>
  <c r="AG61" i="7"/>
  <c r="AF61" i="7"/>
  <c r="AE61" i="7"/>
  <c r="AD61" i="7"/>
  <c r="AC61" i="7"/>
  <c r="AB61" i="7"/>
  <c r="AA61" i="7"/>
  <c r="Z61" i="7"/>
  <c r="Y61" i="7"/>
  <c r="X61" i="7"/>
  <c r="W61" i="7"/>
  <c r="V61" i="7"/>
  <c r="U61" i="7"/>
  <c r="T61" i="7"/>
  <c r="S61" i="7"/>
  <c r="R61" i="7"/>
  <c r="Q61" i="7"/>
  <c r="P61" i="7"/>
  <c r="O61" i="7"/>
  <c r="N61" i="7"/>
  <c r="M61" i="7"/>
  <c r="L61" i="7"/>
  <c r="K61" i="7"/>
  <c r="J61" i="7"/>
  <c r="I61" i="7"/>
  <c r="H61" i="7"/>
  <c r="G61" i="7"/>
  <c r="F61" i="7"/>
  <c r="E61" i="7"/>
  <c r="D61" i="7"/>
  <c r="BL71" i="7"/>
  <c r="BK71" i="7"/>
  <c r="BA71" i="7"/>
  <c r="AZ71" i="7"/>
  <c r="AY71" i="7"/>
  <c r="AX71" i="7"/>
  <c r="AW71" i="7"/>
  <c r="AV71" i="7"/>
  <c r="AU71" i="7"/>
  <c r="AT71" i="7"/>
  <c r="AS71" i="7"/>
  <c r="AR71" i="7"/>
  <c r="AQ71" i="7"/>
  <c r="AP71" i="7"/>
  <c r="AO71" i="7"/>
  <c r="AN71" i="7"/>
  <c r="AM71" i="7"/>
  <c r="AL71" i="7"/>
  <c r="AK71" i="7"/>
  <c r="AJ71" i="7"/>
  <c r="AI71" i="7"/>
  <c r="AH71" i="7"/>
  <c r="AG71" i="7"/>
  <c r="AF71" i="7"/>
  <c r="AE71" i="7"/>
  <c r="AD71" i="7"/>
  <c r="AC71" i="7"/>
  <c r="AB71" i="7"/>
  <c r="AA71" i="7"/>
  <c r="Z71" i="7"/>
  <c r="Y71" i="7"/>
  <c r="X71" i="7"/>
  <c r="W71" i="7"/>
  <c r="V71" i="7"/>
  <c r="U71" i="7"/>
  <c r="T71" i="7"/>
  <c r="S71" i="7"/>
  <c r="R71" i="7"/>
  <c r="Q71" i="7"/>
  <c r="P71" i="7"/>
  <c r="O71" i="7"/>
  <c r="N71" i="7"/>
  <c r="M71" i="7"/>
  <c r="L71" i="7"/>
  <c r="K71" i="7"/>
  <c r="J71" i="7"/>
  <c r="I71" i="7"/>
  <c r="H71" i="7"/>
  <c r="G71" i="7"/>
  <c r="F71" i="7"/>
  <c r="E71" i="7"/>
  <c r="D71" i="7"/>
  <c r="BL64" i="7"/>
  <c r="BK64" i="7"/>
  <c r="BA64" i="7"/>
  <c r="AZ64" i="7"/>
  <c r="AY64" i="7"/>
  <c r="AX64" i="7"/>
  <c r="AW64" i="7"/>
  <c r="AV64" i="7"/>
  <c r="AU64" i="7"/>
  <c r="AT64" i="7"/>
  <c r="AS64" i="7"/>
  <c r="AR64" i="7"/>
  <c r="AQ64" i="7"/>
  <c r="AP64" i="7"/>
  <c r="AO64" i="7"/>
  <c r="AN64" i="7"/>
  <c r="AM64" i="7"/>
  <c r="AL64" i="7"/>
  <c r="AK64" i="7"/>
  <c r="AJ64" i="7"/>
  <c r="AI64" i="7"/>
  <c r="AH64" i="7"/>
  <c r="AG64" i="7"/>
  <c r="AF64" i="7"/>
  <c r="AE64" i="7"/>
  <c r="AD64" i="7"/>
  <c r="AC64" i="7"/>
  <c r="AB64" i="7"/>
  <c r="AA64" i="7"/>
  <c r="Z64" i="7"/>
  <c r="Y64" i="7"/>
  <c r="X64" i="7"/>
  <c r="W64" i="7"/>
  <c r="V64" i="7"/>
  <c r="U64" i="7"/>
  <c r="T64" i="7"/>
  <c r="S64" i="7"/>
  <c r="R64" i="7"/>
  <c r="Q64" i="7"/>
  <c r="P64" i="7"/>
  <c r="O64" i="7"/>
  <c r="N64" i="7"/>
  <c r="M64" i="7"/>
  <c r="L64" i="7"/>
  <c r="K64" i="7"/>
  <c r="J64" i="7"/>
  <c r="I64" i="7"/>
  <c r="H64" i="7"/>
  <c r="G64" i="7"/>
  <c r="F64" i="7"/>
  <c r="E64" i="7"/>
  <c r="D64" i="7"/>
  <c r="BL19" i="7"/>
  <c r="BK19" i="7"/>
  <c r="BA19" i="7"/>
  <c r="AZ19" i="7"/>
  <c r="AY19" i="7"/>
  <c r="AX19" i="7"/>
  <c r="AW19" i="7"/>
  <c r="AV19" i="7"/>
  <c r="AU19" i="7"/>
  <c r="AT19" i="7"/>
  <c r="AS19" i="7"/>
  <c r="AR19" i="7"/>
  <c r="AQ19" i="7"/>
  <c r="AP19" i="7"/>
  <c r="AO19" i="7"/>
  <c r="AN19" i="7"/>
  <c r="AM19" i="7"/>
  <c r="AL19" i="7"/>
  <c r="AK19" i="7"/>
  <c r="AJ19" i="7"/>
  <c r="AI19" i="7"/>
  <c r="AH19" i="7"/>
  <c r="AG19" i="7"/>
  <c r="AF19" i="7"/>
  <c r="AE19" i="7"/>
  <c r="AD19" i="7"/>
  <c r="AC19" i="7"/>
  <c r="AB19" i="7"/>
  <c r="AA19" i="7"/>
  <c r="Z19" i="7"/>
  <c r="Y19" i="7"/>
  <c r="X19" i="7"/>
  <c r="W19" i="7"/>
  <c r="V19" i="7"/>
  <c r="U19" i="7"/>
  <c r="T19" i="7"/>
  <c r="S19" i="7"/>
  <c r="R19" i="7"/>
  <c r="Q19" i="7"/>
  <c r="P19" i="7"/>
  <c r="O19" i="7"/>
  <c r="N19" i="7"/>
  <c r="M19" i="7"/>
  <c r="L19" i="7"/>
  <c r="K19" i="7"/>
  <c r="J19" i="7"/>
  <c r="I19" i="7"/>
  <c r="H19" i="7"/>
  <c r="G19" i="7"/>
  <c r="F19" i="7"/>
  <c r="E19" i="7"/>
  <c r="D19" i="7"/>
  <c r="BL8" i="7"/>
  <c r="BK8" i="7"/>
  <c r="BA8" i="7"/>
  <c r="AZ8" i="7"/>
  <c r="AY8" i="7"/>
  <c r="AX8" i="7"/>
  <c r="AW8" i="7"/>
  <c r="AV8" i="7"/>
  <c r="AU8" i="7"/>
  <c r="AT8" i="7"/>
  <c r="AS8" i="7"/>
  <c r="AR8" i="7"/>
  <c r="AQ8" i="7"/>
  <c r="AP8" i="7"/>
  <c r="AO8" i="7"/>
  <c r="AN8" i="7"/>
  <c r="AM8" i="7"/>
  <c r="AL8" i="7"/>
  <c r="AK8" i="7"/>
  <c r="AJ8" i="7"/>
  <c r="AI8" i="7"/>
  <c r="AH8" i="7"/>
  <c r="AG8" i="7"/>
  <c r="AF8" i="7"/>
  <c r="AE8" i="7"/>
  <c r="AD8" i="7"/>
  <c r="AC8" i="7"/>
  <c r="AB8" i="7"/>
  <c r="AA8" i="7"/>
  <c r="Z8" i="7"/>
  <c r="Y8" i="7"/>
  <c r="X8" i="7"/>
  <c r="W8" i="7"/>
  <c r="V8" i="7"/>
  <c r="U8" i="7"/>
  <c r="T8" i="7"/>
  <c r="S8" i="7"/>
  <c r="R8" i="7"/>
  <c r="Q8" i="7"/>
  <c r="P8" i="7"/>
  <c r="O8" i="7"/>
  <c r="N8" i="7"/>
  <c r="M8" i="7"/>
  <c r="L8" i="7"/>
  <c r="K8" i="7"/>
  <c r="J8" i="7"/>
  <c r="I8" i="7"/>
  <c r="H8" i="7"/>
  <c r="G8" i="7"/>
  <c r="F8" i="7"/>
  <c r="E8" i="7"/>
  <c r="D8" i="7"/>
  <c r="BL15" i="7"/>
  <c r="BK15" i="7"/>
  <c r="BA15" i="7"/>
  <c r="AZ15" i="7"/>
  <c r="AY15" i="7"/>
  <c r="AX15" i="7"/>
  <c r="AW15" i="7"/>
  <c r="AV15" i="7"/>
  <c r="AU15" i="7"/>
  <c r="AT15" i="7"/>
  <c r="AS15" i="7"/>
  <c r="AR15" i="7"/>
  <c r="AQ15" i="7"/>
  <c r="AP15" i="7"/>
  <c r="AO15" i="7"/>
  <c r="AN15" i="7"/>
  <c r="AM15" i="7"/>
  <c r="AL15" i="7"/>
  <c r="AK15" i="7"/>
  <c r="AJ15" i="7"/>
  <c r="AI15" i="7"/>
  <c r="AH15" i="7"/>
  <c r="AG15" i="7"/>
  <c r="AF15" i="7"/>
  <c r="AE15" i="7"/>
  <c r="AD15" i="7"/>
  <c r="AC15" i="7"/>
  <c r="AB15" i="7"/>
  <c r="AA15" i="7"/>
  <c r="Z15" i="7"/>
  <c r="Y15" i="7"/>
  <c r="X15" i="7"/>
  <c r="W15" i="7"/>
  <c r="V15" i="7"/>
  <c r="U15" i="7"/>
  <c r="T15" i="7"/>
  <c r="S15" i="7"/>
  <c r="R15" i="7"/>
  <c r="Q15" i="7"/>
  <c r="P15" i="7"/>
  <c r="O15" i="7"/>
  <c r="N15" i="7"/>
  <c r="M15" i="7"/>
  <c r="L15" i="7"/>
  <c r="K15" i="7"/>
  <c r="J15" i="7"/>
  <c r="I15" i="7"/>
  <c r="H15" i="7"/>
  <c r="G15" i="7"/>
  <c r="F15" i="7"/>
  <c r="E15" i="7"/>
  <c r="D15" i="7"/>
  <c r="BL5" i="7"/>
  <c r="BK5" i="7"/>
  <c r="BA5" i="7"/>
  <c r="AZ5" i="7"/>
  <c r="AY5" i="7"/>
  <c r="AX5" i="7"/>
  <c r="AW5" i="7"/>
  <c r="AV5" i="7"/>
  <c r="AU5" i="7"/>
  <c r="AT5" i="7"/>
  <c r="AS5" i="7"/>
  <c r="AR5" i="7"/>
  <c r="AQ5" i="7"/>
  <c r="AP5" i="7"/>
  <c r="AO5" i="7"/>
  <c r="AN5" i="7"/>
  <c r="AM5" i="7"/>
  <c r="AL5" i="7"/>
  <c r="AK5" i="7"/>
  <c r="AJ5" i="7"/>
  <c r="AI5" i="7"/>
  <c r="AH5" i="7"/>
  <c r="AG5" i="7"/>
  <c r="AF5" i="7"/>
  <c r="AE5" i="7"/>
  <c r="AD5" i="7"/>
  <c r="AC5" i="7"/>
  <c r="AB5" i="7"/>
  <c r="AA5" i="7"/>
  <c r="Z5" i="7"/>
  <c r="Y5" i="7"/>
  <c r="X5" i="7"/>
  <c r="W5" i="7"/>
  <c r="V5" i="7"/>
  <c r="U5" i="7"/>
  <c r="T5" i="7"/>
  <c r="S5" i="7"/>
  <c r="R5" i="7"/>
  <c r="Q5" i="7"/>
  <c r="P5" i="7"/>
  <c r="O5" i="7"/>
  <c r="N5" i="7"/>
  <c r="M5" i="7"/>
  <c r="L5" i="7"/>
  <c r="K5" i="7"/>
  <c r="J5" i="7"/>
  <c r="I5" i="7"/>
  <c r="H5" i="7"/>
  <c r="G5" i="7"/>
  <c r="F5" i="7"/>
  <c r="E5" i="7"/>
  <c r="D5" i="7"/>
  <c r="BL57" i="7"/>
  <c r="BK57" i="7"/>
  <c r="BA57" i="7"/>
  <c r="AZ57" i="7"/>
  <c r="AY57" i="7"/>
  <c r="AX57" i="7"/>
  <c r="AW57" i="7"/>
  <c r="AV57" i="7"/>
  <c r="AU57" i="7"/>
  <c r="AT57" i="7"/>
  <c r="AS57" i="7"/>
  <c r="AR57" i="7"/>
  <c r="AQ57" i="7"/>
  <c r="AP57" i="7"/>
  <c r="AO57" i="7"/>
  <c r="AN57" i="7"/>
  <c r="AM57" i="7"/>
  <c r="AL57" i="7"/>
  <c r="AK57" i="7"/>
  <c r="AJ57" i="7"/>
  <c r="AI57" i="7"/>
  <c r="AH57" i="7"/>
  <c r="AG57" i="7"/>
  <c r="AF57" i="7"/>
  <c r="AE57" i="7"/>
  <c r="AD57" i="7"/>
  <c r="AC57" i="7"/>
  <c r="AB57" i="7"/>
  <c r="AA57" i="7"/>
  <c r="Z57" i="7"/>
  <c r="Y57" i="7"/>
  <c r="X57" i="7"/>
  <c r="W57" i="7"/>
  <c r="V57" i="7"/>
  <c r="U57" i="7"/>
  <c r="T57" i="7"/>
  <c r="S57" i="7"/>
  <c r="R57" i="7"/>
  <c r="Q57" i="7"/>
  <c r="P57" i="7"/>
  <c r="O57" i="7"/>
  <c r="N57" i="7"/>
  <c r="M57" i="7"/>
  <c r="L57" i="7"/>
  <c r="K57" i="7"/>
  <c r="J57" i="7"/>
  <c r="I57" i="7"/>
  <c r="H57" i="7"/>
  <c r="G57" i="7"/>
  <c r="F57" i="7"/>
  <c r="E57" i="7"/>
  <c r="D57" i="7"/>
  <c r="BL36" i="7"/>
  <c r="BK36" i="7"/>
  <c r="BA36" i="7"/>
  <c r="AZ36" i="7"/>
  <c r="AY36" i="7"/>
  <c r="AX36" i="7"/>
  <c r="AW36" i="7"/>
  <c r="AV36" i="7"/>
  <c r="AU36" i="7"/>
  <c r="AT36" i="7"/>
  <c r="AS36" i="7"/>
  <c r="AR36" i="7"/>
  <c r="AQ36" i="7"/>
  <c r="AP36" i="7"/>
  <c r="AO36" i="7"/>
  <c r="AN36" i="7"/>
  <c r="AM36" i="7"/>
  <c r="AL36" i="7"/>
  <c r="AK36" i="7"/>
  <c r="AJ36" i="7"/>
  <c r="AI36" i="7"/>
  <c r="AH36" i="7"/>
  <c r="AG36" i="7"/>
  <c r="AF36" i="7"/>
  <c r="AE36" i="7"/>
  <c r="AD36" i="7"/>
  <c r="AC36" i="7"/>
  <c r="AB36" i="7"/>
  <c r="AA36" i="7"/>
  <c r="Z36" i="7"/>
  <c r="Y36" i="7"/>
  <c r="X36" i="7"/>
  <c r="W36" i="7"/>
  <c r="V36" i="7"/>
  <c r="U36" i="7"/>
  <c r="T36" i="7"/>
  <c r="S36" i="7"/>
  <c r="R36" i="7"/>
  <c r="Q36" i="7"/>
  <c r="P36" i="7"/>
  <c r="O36" i="7"/>
  <c r="N36" i="7"/>
  <c r="M36" i="7"/>
  <c r="L36" i="7"/>
  <c r="K36" i="7"/>
  <c r="J36" i="7"/>
  <c r="I36" i="7"/>
  <c r="H36" i="7"/>
  <c r="G36" i="7"/>
  <c r="F36" i="7"/>
  <c r="E36" i="7"/>
  <c r="D36" i="7"/>
  <c r="BL78" i="7"/>
  <c r="BK78" i="7"/>
  <c r="BA78" i="7"/>
  <c r="AZ78" i="7"/>
  <c r="AY78" i="7"/>
  <c r="AX78" i="7"/>
  <c r="AW78" i="7"/>
  <c r="AV78" i="7"/>
  <c r="AU78" i="7"/>
  <c r="AT78" i="7"/>
  <c r="AS78" i="7"/>
  <c r="AR78" i="7"/>
  <c r="AQ78" i="7"/>
  <c r="AP78" i="7"/>
  <c r="AO78" i="7"/>
  <c r="AN78" i="7"/>
  <c r="AM78" i="7"/>
  <c r="AL78" i="7"/>
  <c r="AK78" i="7"/>
  <c r="AJ78" i="7"/>
  <c r="AI78" i="7"/>
  <c r="AH78" i="7"/>
  <c r="AG78" i="7"/>
  <c r="AF78" i="7"/>
  <c r="AE78" i="7"/>
  <c r="AD78" i="7"/>
  <c r="AC78" i="7"/>
  <c r="AB78" i="7"/>
  <c r="AA78" i="7"/>
  <c r="Z78" i="7"/>
  <c r="Y78" i="7"/>
  <c r="X78" i="7"/>
  <c r="W78" i="7"/>
  <c r="V78" i="7"/>
  <c r="U78" i="7"/>
  <c r="T78" i="7"/>
  <c r="S78" i="7"/>
  <c r="R78" i="7"/>
  <c r="Q78" i="7"/>
  <c r="P78" i="7"/>
  <c r="O78" i="7"/>
  <c r="N78" i="7"/>
  <c r="M78" i="7"/>
  <c r="L78" i="7"/>
  <c r="K78" i="7"/>
  <c r="J78" i="7"/>
  <c r="I78" i="7"/>
  <c r="H78" i="7"/>
  <c r="G78" i="7"/>
  <c r="F78" i="7"/>
  <c r="E78" i="7"/>
  <c r="D78" i="7"/>
  <c r="BL49" i="7"/>
  <c r="BK49" i="7"/>
  <c r="BA49" i="7"/>
  <c r="AZ49" i="7"/>
  <c r="AY49" i="7"/>
  <c r="AX49" i="7"/>
  <c r="AW49" i="7"/>
  <c r="AV49" i="7"/>
  <c r="AU49" i="7"/>
  <c r="AT49" i="7"/>
  <c r="AS49" i="7"/>
  <c r="AR49" i="7"/>
  <c r="AQ49" i="7"/>
  <c r="AP49" i="7"/>
  <c r="AO49" i="7"/>
  <c r="AN49" i="7"/>
  <c r="AM49" i="7"/>
  <c r="AL49" i="7"/>
  <c r="AK49" i="7"/>
  <c r="AJ49" i="7"/>
  <c r="AI49" i="7"/>
  <c r="AH49" i="7"/>
  <c r="AG49" i="7"/>
  <c r="AF49" i="7"/>
  <c r="AE49" i="7"/>
  <c r="AD49" i="7"/>
  <c r="AC49" i="7"/>
  <c r="AB49" i="7"/>
  <c r="AA49" i="7"/>
  <c r="Z49" i="7"/>
  <c r="Y49" i="7"/>
  <c r="X49" i="7"/>
  <c r="W49" i="7"/>
  <c r="V49" i="7"/>
  <c r="U49" i="7"/>
  <c r="T49" i="7"/>
  <c r="S49" i="7"/>
  <c r="R49" i="7"/>
  <c r="Q49" i="7"/>
  <c r="P49" i="7"/>
  <c r="O49" i="7"/>
  <c r="N49" i="7"/>
  <c r="M49" i="7"/>
  <c r="L49" i="7"/>
  <c r="K49" i="7"/>
  <c r="J49" i="7"/>
  <c r="I49" i="7"/>
  <c r="H49" i="7"/>
  <c r="G49" i="7"/>
  <c r="F49" i="7"/>
  <c r="E49" i="7"/>
  <c r="D49" i="7"/>
  <c r="BL26" i="7"/>
  <c r="BK26" i="7"/>
  <c r="BA26" i="7"/>
  <c r="AZ26" i="7"/>
  <c r="AY26" i="7"/>
  <c r="AX26" i="7"/>
  <c r="AW26" i="7"/>
  <c r="AV26" i="7"/>
  <c r="AU26" i="7"/>
  <c r="AT26" i="7"/>
  <c r="AS26" i="7"/>
  <c r="AR26" i="7"/>
  <c r="AQ26" i="7"/>
  <c r="AP26" i="7"/>
  <c r="AO26" i="7"/>
  <c r="AN26" i="7"/>
  <c r="AM26" i="7"/>
  <c r="AL26" i="7"/>
  <c r="AK26" i="7"/>
  <c r="AJ26" i="7"/>
  <c r="AI26" i="7"/>
  <c r="AH26" i="7"/>
  <c r="AG26" i="7"/>
  <c r="AF26" i="7"/>
  <c r="AE26" i="7"/>
  <c r="AD26" i="7"/>
  <c r="AC26" i="7"/>
  <c r="AB26" i="7"/>
  <c r="AA26" i="7"/>
  <c r="Z26" i="7"/>
  <c r="Y26" i="7"/>
  <c r="X26" i="7"/>
  <c r="W26" i="7"/>
  <c r="V26" i="7"/>
  <c r="U26" i="7"/>
  <c r="T26" i="7"/>
  <c r="S26" i="7"/>
  <c r="R26" i="7"/>
  <c r="Q26" i="7"/>
  <c r="P26" i="7"/>
  <c r="O26" i="7"/>
  <c r="N26" i="7"/>
  <c r="M26" i="7"/>
  <c r="L26" i="7"/>
  <c r="K26" i="7"/>
  <c r="J26" i="7"/>
  <c r="I26" i="7"/>
  <c r="H26" i="7"/>
  <c r="G26" i="7"/>
  <c r="F26" i="7"/>
  <c r="E26" i="7"/>
  <c r="D26" i="7"/>
  <c r="BL45" i="7"/>
  <c r="BK45" i="7"/>
  <c r="BA45" i="7"/>
  <c r="AZ45" i="7"/>
  <c r="AY45" i="7"/>
  <c r="AX45" i="7"/>
  <c r="AW45" i="7"/>
  <c r="AV45" i="7"/>
  <c r="AU45" i="7"/>
  <c r="AT45" i="7"/>
  <c r="AS45" i="7"/>
  <c r="AR45" i="7"/>
  <c r="AQ45" i="7"/>
  <c r="AP45" i="7"/>
  <c r="AO45" i="7"/>
  <c r="AN45" i="7"/>
  <c r="AM45" i="7"/>
  <c r="AL45" i="7"/>
  <c r="AK45" i="7"/>
  <c r="AJ45" i="7"/>
  <c r="AI45" i="7"/>
  <c r="AH45" i="7"/>
  <c r="AG45" i="7"/>
  <c r="AF45" i="7"/>
  <c r="AE45" i="7"/>
  <c r="AD45" i="7"/>
  <c r="AC45" i="7"/>
  <c r="AB45" i="7"/>
  <c r="AA45" i="7"/>
  <c r="Z45" i="7"/>
  <c r="Y45" i="7"/>
  <c r="X45" i="7"/>
  <c r="W45" i="7"/>
  <c r="V45" i="7"/>
  <c r="U45" i="7"/>
  <c r="T45" i="7"/>
  <c r="S45" i="7"/>
  <c r="R45" i="7"/>
  <c r="Q45" i="7"/>
  <c r="P45" i="7"/>
  <c r="O45" i="7"/>
  <c r="N45" i="7"/>
  <c r="M45" i="7"/>
  <c r="L45" i="7"/>
  <c r="K45" i="7"/>
  <c r="J45" i="7"/>
  <c r="I45" i="7"/>
  <c r="H45" i="7"/>
  <c r="G45" i="7"/>
  <c r="F45" i="7"/>
  <c r="E45" i="7"/>
  <c r="D45" i="7"/>
  <c r="BL38" i="7"/>
  <c r="BK38" i="7"/>
  <c r="BA38" i="7"/>
  <c r="AZ38" i="7"/>
  <c r="AY38" i="7"/>
  <c r="AX38" i="7"/>
  <c r="AW38" i="7"/>
  <c r="AV38" i="7"/>
  <c r="AU38" i="7"/>
  <c r="AT38" i="7"/>
  <c r="AS38" i="7"/>
  <c r="AR38" i="7"/>
  <c r="AQ38" i="7"/>
  <c r="AP38" i="7"/>
  <c r="AO38" i="7"/>
  <c r="AN38" i="7"/>
  <c r="AM38" i="7"/>
  <c r="AL38" i="7"/>
  <c r="AK38" i="7"/>
  <c r="AJ38" i="7"/>
  <c r="AI38" i="7"/>
  <c r="AH38" i="7"/>
  <c r="AG38" i="7"/>
  <c r="AF38" i="7"/>
  <c r="AE38" i="7"/>
  <c r="AD38" i="7"/>
  <c r="AC38" i="7"/>
  <c r="AB38" i="7"/>
  <c r="AA38" i="7"/>
  <c r="Z38" i="7"/>
  <c r="Y38" i="7"/>
  <c r="X38" i="7"/>
  <c r="W38" i="7"/>
  <c r="V38" i="7"/>
  <c r="U38" i="7"/>
  <c r="T38" i="7"/>
  <c r="S38" i="7"/>
  <c r="R38" i="7"/>
  <c r="Q38" i="7"/>
  <c r="P38" i="7"/>
  <c r="O38" i="7"/>
  <c r="N38" i="7"/>
  <c r="M38" i="7"/>
  <c r="L38" i="7"/>
  <c r="K38" i="7"/>
  <c r="J38" i="7"/>
  <c r="I38" i="7"/>
  <c r="H38" i="7"/>
  <c r="G38" i="7"/>
  <c r="F38" i="7"/>
  <c r="E38" i="7"/>
  <c r="D38" i="7"/>
  <c r="BL56" i="7"/>
  <c r="BK56" i="7"/>
  <c r="BA56" i="7"/>
  <c r="AZ56" i="7"/>
  <c r="AY56" i="7"/>
  <c r="AX56" i="7"/>
  <c r="AW56" i="7"/>
  <c r="AV56" i="7"/>
  <c r="AU56" i="7"/>
  <c r="AT56" i="7"/>
  <c r="AS56" i="7"/>
  <c r="AR56" i="7"/>
  <c r="AQ56" i="7"/>
  <c r="AP56" i="7"/>
  <c r="AO56" i="7"/>
  <c r="AN56" i="7"/>
  <c r="AM56" i="7"/>
  <c r="AL56" i="7"/>
  <c r="AK56" i="7"/>
  <c r="AJ56" i="7"/>
  <c r="AI56" i="7"/>
  <c r="AH56" i="7"/>
  <c r="AG56" i="7"/>
  <c r="AF56" i="7"/>
  <c r="AE56" i="7"/>
  <c r="AD56" i="7"/>
  <c r="AC56" i="7"/>
  <c r="AB56" i="7"/>
  <c r="AA56" i="7"/>
  <c r="Z56" i="7"/>
  <c r="Y56" i="7"/>
  <c r="X56" i="7"/>
  <c r="W56" i="7"/>
  <c r="V56" i="7"/>
  <c r="U56" i="7"/>
  <c r="T56" i="7"/>
  <c r="S56" i="7"/>
  <c r="R56" i="7"/>
  <c r="Q56" i="7"/>
  <c r="P56" i="7"/>
  <c r="O56" i="7"/>
  <c r="N56" i="7"/>
  <c r="M56" i="7"/>
  <c r="L56" i="7"/>
  <c r="K56" i="7"/>
  <c r="J56" i="7"/>
  <c r="I56" i="7"/>
  <c r="H56" i="7"/>
  <c r="G56" i="7"/>
  <c r="F56" i="7"/>
  <c r="E56" i="7"/>
  <c r="D56" i="7"/>
  <c r="BL50" i="7"/>
  <c r="BK50" i="7"/>
  <c r="BA50" i="7"/>
  <c r="AZ50" i="7"/>
  <c r="AY50" i="7"/>
  <c r="AX50" i="7"/>
  <c r="AW50" i="7"/>
  <c r="AV50" i="7"/>
  <c r="AU50" i="7"/>
  <c r="AT50" i="7"/>
  <c r="AS50" i="7"/>
  <c r="AR50" i="7"/>
  <c r="AQ50" i="7"/>
  <c r="AP50" i="7"/>
  <c r="AO50" i="7"/>
  <c r="AN50" i="7"/>
  <c r="AM50" i="7"/>
  <c r="AL50" i="7"/>
  <c r="AK50" i="7"/>
  <c r="AJ50" i="7"/>
  <c r="AI50" i="7"/>
  <c r="AH50" i="7"/>
  <c r="AG50" i="7"/>
  <c r="AF50" i="7"/>
  <c r="AE50" i="7"/>
  <c r="AD50" i="7"/>
  <c r="AC50" i="7"/>
  <c r="AB50" i="7"/>
  <c r="AA50" i="7"/>
  <c r="Z50" i="7"/>
  <c r="Y50" i="7"/>
  <c r="X50" i="7"/>
  <c r="W50" i="7"/>
  <c r="V50" i="7"/>
  <c r="U50" i="7"/>
  <c r="T50" i="7"/>
  <c r="S50" i="7"/>
  <c r="R50" i="7"/>
  <c r="Q50" i="7"/>
  <c r="P50" i="7"/>
  <c r="O50" i="7"/>
  <c r="N50" i="7"/>
  <c r="M50" i="7"/>
  <c r="L50" i="7"/>
  <c r="K50" i="7"/>
  <c r="J50" i="7"/>
  <c r="I50" i="7"/>
  <c r="H50" i="7"/>
  <c r="G50" i="7"/>
  <c r="F50" i="7"/>
  <c r="E50" i="7"/>
  <c r="D50" i="7"/>
  <c r="BL41" i="7"/>
  <c r="BK41" i="7"/>
  <c r="BA41" i="7"/>
  <c r="AZ41" i="7"/>
  <c r="AY41" i="7"/>
  <c r="AX41" i="7"/>
  <c r="AW41" i="7"/>
  <c r="AV41" i="7"/>
  <c r="AU41" i="7"/>
  <c r="AT41" i="7"/>
  <c r="AS41" i="7"/>
  <c r="AR41" i="7"/>
  <c r="AQ41" i="7"/>
  <c r="AP41" i="7"/>
  <c r="AO41" i="7"/>
  <c r="AN41" i="7"/>
  <c r="AM41" i="7"/>
  <c r="AL41" i="7"/>
  <c r="AK41" i="7"/>
  <c r="AJ41" i="7"/>
  <c r="AI41" i="7"/>
  <c r="AH41" i="7"/>
  <c r="AG41" i="7"/>
  <c r="AF41" i="7"/>
  <c r="AE41" i="7"/>
  <c r="AD41" i="7"/>
  <c r="AC41" i="7"/>
  <c r="AB41" i="7"/>
  <c r="AA41" i="7"/>
  <c r="Z41" i="7"/>
  <c r="Y41" i="7"/>
  <c r="X41" i="7"/>
  <c r="W41" i="7"/>
  <c r="V41" i="7"/>
  <c r="U41" i="7"/>
  <c r="T41" i="7"/>
  <c r="S41" i="7"/>
  <c r="R41" i="7"/>
  <c r="Q41" i="7"/>
  <c r="P41" i="7"/>
  <c r="O41" i="7"/>
  <c r="N41" i="7"/>
  <c r="M41" i="7"/>
  <c r="L41" i="7"/>
  <c r="K41" i="7"/>
  <c r="J41" i="7"/>
  <c r="I41" i="7"/>
  <c r="H41" i="7"/>
  <c r="G41" i="7"/>
  <c r="F41" i="7"/>
  <c r="E41" i="7"/>
  <c r="D41" i="7"/>
  <c r="BL59" i="7"/>
  <c r="BK59" i="7"/>
  <c r="BA59" i="7"/>
  <c r="AZ59" i="7"/>
  <c r="AY59" i="7"/>
  <c r="AX59" i="7"/>
  <c r="AW59" i="7"/>
  <c r="AV59" i="7"/>
  <c r="AU59" i="7"/>
  <c r="AT59" i="7"/>
  <c r="AS59" i="7"/>
  <c r="AR59" i="7"/>
  <c r="AQ59" i="7"/>
  <c r="AP59" i="7"/>
  <c r="AO59" i="7"/>
  <c r="AN59" i="7"/>
  <c r="AM59" i="7"/>
  <c r="AL59" i="7"/>
  <c r="AK59" i="7"/>
  <c r="AJ59" i="7"/>
  <c r="AI59" i="7"/>
  <c r="AH59" i="7"/>
  <c r="AG59" i="7"/>
  <c r="AF59" i="7"/>
  <c r="AE59" i="7"/>
  <c r="AD59" i="7"/>
  <c r="AC59" i="7"/>
  <c r="AB59" i="7"/>
  <c r="AA59" i="7"/>
  <c r="Z59" i="7"/>
  <c r="Y59" i="7"/>
  <c r="X59" i="7"/>
  <c r="W59" i="7"/>
  <c r="V59" i="7"/>
  <c r="U59" i="7"/>
  <c r="T59" i="7"/>
  <c r="S59" i="7"/>
  <c r="R59" i="7"/>
  <c r="Q59" i="7"/>
  <c r="P59" i="7"/>
  <c r="O59" i="7"/>
  <c r="N59" i="7"/>
  <c r="M59" i="7"/>
  <c r="L59" i="7"/>
  <c r="K59" i="7"/>
  <c r="J59" i="7"/>
  <c r="I59" i="7"/>
  <c r="H59" i="7"/>
  <c r="G59" i="7"/>
  <c r="F59" i="7"/>
  <c r="E59" i="7"/>
  <c r="D59" i="7"/>
  <c r="BL34" i="7"/>
  <c r="BK34" i="7"/>
  <c r="BA34" i="7"/>
  <c r="AZ34" i="7"/>
  <c r="AY34" i="7"/>
  <c r="AX34" i="7"/>
  <c r="AW34" i="7"/>
  <c r="AV34" i="7"/>
  <c r="AU34" i="7"/>
  <c r="AT34" i="7"/>
  <c r="AS34" i="7"/>
  <c r="AR34" i="7"/>
  <c r="AQ34" i="7"/>
  <c r="AP34" i="7"/>
  <c r="AO34" i="7"/>
  <c r="AN34" i="7"/>
  <c r="AM34" i="7"/>
  <c r="AL34" i="7"/>
  <c r="AK34" i="7"/>
  <c r="AJ34" i="7"/>
  <c r="AI34" i="7"/>
  <c r="AH34" i="7"/>
  <c r="AG34" i="7"/>
  <c r="AF34" i="7"/>
  <c r="AE34" i="7"/>
  <c r="AD34" i="7"/>
  <c r="AC34" i="7"/>
  <c r="AB34" i="7"/>
  <c r="AA34" i="7"/>
  <c r="Z34" i="7"/>
  <c r="Y34" i="7"/>
  <c r="X34" i="7"/>
  <c r="W34" i="7"/>
  <c r="V34" i="7"/>
  <c r="U34" i="7"/>
  <c r="T34" i="7"/>
  <c r="S34" i="7"/>
  <c r="R34" i="7"/>
  <c r="Q34" i="7"/>
  <c r="P34" i="7"/>
  <c r="O34" i="7"/>
  <c r="N34" i="7"/>
  <c r="M34" i="7"/>
  <c r="L34" i="7"/>
  <c r="K34" i="7"/>
  <c r="J34" i="7"/>
  <c r="I34" i="7"/>
  <c r="H34" i="7"/>
  <c r="G34" i="7"/>
  <c r="F34" i="7"/>
  <c r="E34" i="7"/>
  <c r="D34" i="7"/>
  <c r="BL21" i="7"/>
  <c r="BK21" i="7"/>
  <c r="BA21" i="7"/>
  <c r="AZ21" i="7"/>
  <c r="AY21" i="7"/>
  <c r="AX21" i="7"/>
  <c r="AW21" i="7"/>
  <c r="AV21" i="7"/>
  <c r="AU21" i="7"/>
  <c r="AT21" i="7"/>
  <c r="AS21" i="7"/>
  <c r="AR21" i="7"/>
  <c r="AQ21" i="7"/>
  <c r="AP21" i="7"/>
  <c r="AO21" i="7"/>
  <c r="AN21" i="7"/>
  <c r="AM21" i="7"/>
  <c r="AL21" i="7"/>
  <c r="AK21" i="7"/>
  <c r="AJ21" i="7"/>
  <c r="AI21" i="7"/>
  <c r="AH21" i="7"/>
  <c r="AG21" i="7"/>
  <c r="AF21" i="7"/>
  <c r="AE21" i="7"/>
  <c r="AD21" i="7"/>
  <c r="AC21" i="7"/>
  <c r="AB21" i="7"/>
  <c r="AA21" i="7"/>
  <c r="Z21" i="7"/>
  <c r="Y21" i="7"/>
  <c r="X21" i="7"/>
  <c r="W21" i="7"/>
  <c r="V21" i="7"/>
  <c r="U21" i="7"/>
  <c r="T21" i="7"/>
  <c r="S21" i="7"/>
  <c r="R21" i="7"/>
  <c r="Q21" i="7"/>
  <c r="P21" i="7"/>
  <c r="O21" i="7"/>
  <c r="N21" i="7"/>
  <c r="M21" i="7"/>
  <c r="L21" i="7"/>
  <c r="K21" i="7"/>
  <c r="J21" i="7"/>
  <c r="I21" i="7"/>
  <c r="H21" i="7"/>
  <c r="G21" i="7"/>
  <c r="F21" i="7"/>
  <c r="E21" i="7"/>
  <c r="D21" i="7"/>
  <c r="BL29" i="7"/>
  <c r="BK29" i="7"/>
  <c r="BA29" i="7"/>
  <c r="AZ29" i="7"/>
  <c r="AY29" i="7"/>
  <c r="AX29" i="7"/>
  <c r="AW29" i="7"/>
  <c r="AV29" i="7"/>
  <c r="AU29" i="7"/>
  <c r="AT29" i="7"/>
  <c r="AS29" i="7"/>
  <c r="AR29" i="7"/>
  <c r="AQ29" i="7"/>
  <c r="AP29" i="7"/>
  <c r="AO29" i="7"/>
  <c r="AN29" i="7"/>
  <c r="AM29" i="7"/>
  <c r="AL29" i="7"/>
  <c r="AK29" i="7"/>
  <c r="AJ29" i="7"/>
  <c r="AI29" i="7"/>
  <c r="AH29" i="7"/>
  <c r="AG29" i="7"/>
  <c r="AF29" i="7"/>
  <c r="AE29" i="7"/>
  <c r="AD29" i="7"/>
  <c r="AC29" i="7"/>
  <c r="AB29" i="7"/>
  <c r="AA29" i="7"/>
  <c r="Z29" i="7"/>
  <c r="Y29" i="7"/>
  <c r="X29" i="7"/>
  <c r="W29" i="7"/>
  <c r="V29" i="7"/>
  <c r="U29" i="7"/>
  <c r="T29" i="7"/>
  <c r="S29" i="7"/>
  <c r="R29" i="7"/>
  <c r="Q29" i="7"/>
  <c r="P29" i="7"/>
  <c r="O29" i="7"/>
  <c r="N29" i="7"/>
  <c r="M29" i="7"/>
  <c r="L29" i="7"/>
  <c r="K29" i="7"/>
  <c r="J29" i="7"/>
  <c r="I29" i="7"/>
  <c r="H29" i="7"/>
  <c r="G29" i="7"/>
  <c r="F29" i="7"/>
  <c r="E29" i="7"/>
  <c r="D29" i="7"/>
  <c r="BL72" i="7"/>
  <c r="BK72" i="7"/>
  <c r="BA72" i="7"/>
  <c r="AZ72" i="7"/>
  <c r="AY72" i="7"/>
  <c r="AX72" i="7"/>
  <c r="AW72" i="7"/>
  <c r="AV72" i="7"/>
  <c r="AU72" i="7"/>
  <c r="AT72" i="7"/>
  <c r="AS72" i="7"/>
  <c r="AR72" i="7"/>
  <c r="AQ72" i="7"/>
  <c r="AP72" i="7"/>
  <c r="AO72" i="7"/>
  <c r="AN72" i="7"/>
  <c r="AM72" i="7"/>
  <c r="AL72" i="7"/>
  <c r="AK72" i="7"/>
  <c r="AJ72" i="7"/>
  <c r="AI72" i="7"/>
  <c r="AH72" i="7"/>
  <c r="AG72" i="7"/>
  <c r="AF72" i="7"/>
  <c r="AE72" i="7"/>
  <c r="AD72" i="7"/>
  <c r="AC72" i="7"/>
  <c r="AB72" i="7"/>
  <c r="AA72" i="7"/>
  <c r="Z72" i="7"/>
  <c r="Y72" i="7"/>
  <c r="X72" i="7"/>
  <c r="W72" i="7"/>
  <c r="V72" i="7"/>
  <c r="U72" i="7"/>
  <c r="T72" i="7"/>
  <c r="S72" i="7"/>
  <c r="R72" i="7"/>
  <c r="Q72" i="7"/>
  <c r="P72" i="7"/>
  <c r="O72" i="7"/>
  <c r="N72" i="7"/>
  <c r="M72" i="7"/>
  <c r="L72" i="7"/>
  <c r="K72" i="7"/>
  <c r="J72" i="7"/>
  <c r="I72" i="7"/>
  <c r="H72" i="7"/>
  <c r="G72" i="7"/>
  <c r="F72" i="7"/>
  <c r="E72" i="7"/>
  <c r="D72" i="7"/>
  <c r="BL70" i="7"/>
  <c r="BK70" i="7"/>
  <c r="BA70" i="7"/>
  <c r="AZ70" i="7"/>
  <c r="AY70" i="7"/>
  <c r="AX70" i="7"/>
  <c r="AW70" i="7"/>
  <c r="AV70" i="7"/>
  <c r="AU70" i="7"/>
  <c r="AT70" i="7"/>
  <c r="AS70" i="7"/>
  <c r="AR70" i="7"/>
  <c r="AQ70" i="7"/>
  <c r="AP70" i="7"/>
  <c r="AO70" i="7"/>
  <c r="AN70" i="7"/>
  <c r="AM70" i="7"/>
  <c r="AL70" i="7"/>
  <c r="AK70" i="7"/>
  <c r="AJ70" i="7"/>
  <c r="AI70" i="7"/>
  <c r="AH70" i="7"/>
  <c r="AG70" i="7"/>
  <c r="AF70" i="7"/>
  <c r="AE70" i="7"/>
  <c r="AD70" i="7"/>
  <c r="AC70" i="7"/>
  <c r="AB70" i="7"/>
  <c r="AA70" i="7"/>
  <c r="Z70" i="7"/>
  <c r="Y70" i="7"/>
  <c r="X70" i="7"/>
  <c r="W70" i="7"/>
  <c r="V70" i="7"/>
  <c r="U70" i="7"/>
  <c r="T70" i="7"/>
  <c r="S70" i="7"/>
  <c r="R70" i="7"/>
  <c r="Q70" i="7"/>
  <c r="P70" i="7"/>
  <c r="O70" i="7"/>
  <c r="N70" i="7"/>
  <c r="M70" i="7"/>
  <c r="L70" i="7"/>
  <c r="K70" i="7"/>
  <c r="J70" i="7"/>
  <c r="I70" i="7"/>
  <c r="H70" i="7"/>
  <c r="G70" i="7"/>
  <c r="F70" i="7"/>
  <c r="E70" i="7"/>
  <c r="D70" i="7"/>
  <c r="BL65" i="7"/>
  <c r="BK65" i="7"/>
  <c r="BA65" i="7"/>
  <c r="AZ65" i="7"/>
  <c r="AY65" i="7"/>
  <c r="AX65" i="7"/>
  <c r="AW65" i="7"/>
  <c r="AV65" i="7"/>
  <c r="AU65" i="7"/>
  <c r="AT65" i="7"/>
  <c r="AS65" i="7"/>
  <c r="AR65" i="7"/>
  <c r="AQ65" i="7"/>
  <c r="AP65" i="7"/>
  <c r="AO65" i="7"/>
  <c r="AN65" i="7"/>
  <c r="AM65" i="7"/>
  <c r="AL65" i="7"/>
  <c r="AK65" i="7"/>
  <c r="AJ65" i="7"/>
  <c r="AI65" i="7"/>
  <c r="AH65" i="7"/>
  <c r="AG65" i="7"/>
  <c r="AF65" i="7"/>
  <c r="AE65" i="7"/>
  <c r="AD65" i="7"/>
  <c r="AC65" i="7"/>
  <c r="AB65" i="7"/>
  <c r="AA65" i="7"/>
  <c r="Z65" i="7"/>
  <c r="Y65" i="7"/>
  <c r="X65" i="7"/>
  <c r="W65" i="7"/>
  <c r="V65" i="7"/>
  <c r="U65" i="7"/>
  <c r="T65" i="7"/>
  <c r="S65" i="7"/>
  <c r="R65" i="7"/>
  <c r="Q65" i="7"/>
  <c r="P65" i="7"/>
  <c r="O65" i="7"/>
  <c r="N65" i="7"/>
  <c r="M65" i="7"/>
  <c r="L65" i="7"/>
  <c r="K65" i="7"/>
  <c r="J65" i="7"/>
  <c r="I65" i="7"/>
  <c r="H65" i="7"/>
  <c r="G65" i="7"/>
  <c r="F65" i="7"/>
  <c r="E65" i="7"/>
  <c r="D65" i="7"/>
  <c r="BL46" i="7"/>
  <c r="BK46" i="7"/>
  <c r="BA46" i="7"/>
  <c r="AZ46" i="7"/>
  <c r="AY46" i="7"/>
  <c r="AX46" i="7"/>
  <c r="AW46" i="7"/>
  <c r="AV46" i="7"/>
  <c r="AU46" i="7"/>
  <c r="AT46" i="7"/>
  <c r="AS46" i="7"/>
  <c r="AR46" i="7"/>
  <c r="AQ46" i="7"/>
  <c r="AP46" i="7"/>
  <c r="AO46" i="7"/>
  <c r="AN46" i="7"/>
  <c r="AM46" i="7"/>
  <c r="AL46" i="7"/>
  <c r="AK46" i="7"/>
  <c r="AJ46" i="7"/>
  <c r="AI46" i="7"/>
  <c r="AH46" i="7"/>
  <c r="AG46" i="7"/>
  <c r="AF46" i="7"/>
  <c r="AE46" i="7"/>
  <c r="AD46" i="7"/>
  <c r="AC46" i="7"/>
  <c r="AB46" i="7"/>
  <c r="AA46" i="7"/>
  <c r="Z46" i="7"/>
  <c r="Y46" i="7"/>
  <c r="X46" i="7"/>
  <c r="W46" i="7"/>
  <c r="V46" i="7"/>
  <c r="U46" i="7"/>
  <c r="T46" i="7"/>
  <c r="S46" i="7"/>
  <c r="R46" i="7"/>
  <c r="Q46" i="7"/>
  <c r="P46" i="7"/>
  <c r="O46" i="7"/>
  <c r="N46" i="7"/>
  <c r="M46" i="7"/>
  <c r="L46" i="7"/>
  <c r="K46" i="7"/>
  <c r="J46" i="7"/>
  <c r="I46" i="7"/>
  <c r="H46" i="7"/>
  <c r="G46" i="7"/>
  <c r="F46" i="7"/>
  <c r="E46" i="7"/>
  <c r="D46" i="7"/>
  <c r="BL51" i="7"/>
  <c r="BK51" i="7"/>
  <c r="BA51" i="7"/>
  <c r="AZ51" i="7"/>
  <c r="AY51" i="7"/>
  <c r="AX51" i="7"/>
  <c r="AW51" i="7"/>
  <c r="AV51" i="7"/>
  <c r="AU51" i="7"/>
  <c r="AT51" i="7"/>
  <c r="AS51" i="7"/>
  <c r="AR51" i="7"/>
  <c r="AQ51" i="7"/>
  <c r="AP51" i="7"/>
  <c r="AO51" i="7"/>
  <c r="AN51" i="7"/>
  <c r="AM51" i="7"/>
  <c r="AL51" i="7"/>
  <c r="AK51" i="7"/>
  <c r="AJ51" i="7"/>
  <c r="AI51" i="7"/>
  <c r="AH51" i="7"/>
  <c r="AG51" i="7"/>
  <c r="AF51" i="7"/>
  <c r="AE51" i="7"/>
  <c r="AD51" i="7"/>
  <c r="AC51" i="7"/>
  <c r="AB51" i="7"/>
  <c r="AA51" i="7"/>
  <c r="Z51" i="7"/>
  <c r="Y51" i="7"/>
  <c r="X51" i="7"/>
  <c r="W51" i="7"/>
  <c r="V51" i="7"/>
  <c r="U51" i="7"/>
  <c r="T51" i="7"/>
  <c r="S51" i="7"/>
  <c r="R51" i="7"/>
  <c r="Q51" i="7"/>
  <c r="P51" i="7"/>
  <c r="O51" i="7"/>
  <c r="N51" i="7"/>
  <c r="M51" i="7"/>
  <c r="L51" i="7"/>
  <c r="K51" i="7"/>
  <c r="J51" i="7"/>
  <c r="I51" i="7"/>
  <c r="H51" i="7"/>
  <c r="G51" i="7"/>
  <c r="F51" i="7"/>
  <c r="E51" i="7"/>
  <c r="D51" i="7"/>
  <c r="BL25" i="7"/>
  <c r="BK25" i="7"/>
  <c r="BA25" i="7"/>
  <c r="AZ25" i="7"/>
  <c r="AY25" i="7"/>
  <c r="AX25" i="7"/>
  <c r="AW25" i="7"/>
  <c r="AV25" i="7"/>
  <c r="AU25" i="7"/>
  <c r="AT25" i="7"/>
  <c r="AS25" i="7"/>
  <c r="AR25" i="7"/>
  <c r="AQ25" i="7"/>
  <c r="AP25" i="7"/>
  <c r="AO25" i="7"/>
  <c r="AN25" i="7"/>
  <c r="AM25" i="7"/>
  <c r="AL25" i="7"/>
  <c r="AK25" i="7"/>
  <c r="AJ25" i="7"/>
  <c r="AI25" i="7"/>
  <c r="AH25" i="7"/>
  <c r="AG25" i="7"/>
  <c r="AF25" i="7"/>
  <c r="AE25" i="7"/>
  <c r="AD25" i="7"/>
  <c r="AC25" i="7"/>
  <c r="AB25" i="7"/>
  <c r="AA25" i="7"/>
  <c r="Z25" i="7"/>
  <c r="Y25" i="7"/>
  <c r="X25" i="7"/>
  <c r="W25" i="7"/>
  <c r="V25" i="7"/>
  <c r="U25" i="7"/>
  <c r="T25" i="7"/>
  <c r="S25" i="7"/>
  <c r="R25" i="7"/>
  <c r="Q25" i="7"/>
  <c r="P25" i="7"/>
  <c r="O25" i="7"/>
  <c r="N25" i="7"/>
  <c r="M25" i="7"/>
  <c r="L25" i="7"/>
  <c r="K25" i="7"/>
  <c r="J25" i="7"/>
  <c r="I25" i="7"/>
  <c r="H25" i="7"/>
  <c r="G25" i="7"/>
  <c r="F25" i="7"/>
  <c r="E25" i="7"/>
  <c r="D25" i="7"/>
  <c r="BL60" i="7"/>
  <c r="BK60" i="7"/>
  <c r="BA60" i="7"/>
  <c r="AZ60" i="7"/>
  <c r="AY60" i="7"/>
  <c r="AX60" i="7"/>
  <c r="AW60" i="7"/>
  <c r="AV60" i="7"/>
  <c r="AU60" i="7"/>
  <c r="AT60" i="7"/>
  <c r="AS60" i="7"/>
  <c r="AR60" i="7"/>
  <c r="AQ60" i="7"/>
  <c r="AP60" i="7"/>
  <c r="AO60" i="7"/>
  <c r="AN60" i="7"/>
  <c r="AM60" i="7"/>
  <c r="AL60" i="7"/>
  <c r="AK60" i="7"/>
  <c r="AJ60" i="7"/>
  <c r="AI60" i="7"/>
  <c r="AH60" i="7"/>
  <c r="AG60" i="7"/>
  <c r="AF60" i="7"/>
  <c r="AE60" i="7"/>
  <c r="AD60" i="7"/>
  <c r="AC60" i="7"/>
  <c r="AB60" i="7"/>
  <c r="AA60" i="7"/>
  <c r="Z60" i="7"/>
  <c r="Y60" i="7"/>
  <c r="X60" i="7"/>
  <c r="W60" i="7"/>
  <c r="V60" i="7"/>
  <c r="U60" i="7"/>
  <c r="T60" i="7"/>
  <c r="S60" i="7"/>
  <c r="R60" i="7"/>
  <c r="Q60" i="7"/>
  <c r="P60" i="7"/>
  <c r="O60" i="7"/>
  <c r="N60" i="7"/>
  <c r="M60" i="7"/>
  <c r="L60" i="7"/>
  <c r="K60" i="7"/>
  <c r="J60" i="7"/>
  <c r="I60" i="7"/>
  <c r="H60" i="7"/>
  <c r="G60" i="7"/>
  <c r="F60" i="7"/>
  <c r="E60" i="7"/>
  <c r="D60" i="7"/>
  <c r="BL52" i="7"/>
  <c r="BK52" i="7"/>
  <c r="BA52" i="7"/>
  <c r="AZ52" i="7"/>
  <c r="AY52" i="7"/>
  <c r="AX52" i="7"/>
  <c r="AW52" i="7"/>
  <c r="AV52" i="7"/>
  <c r="AU52" i="7"/>
  <c r="AT52" i="7"/>
  <c r="AS52" i="7"/>
  <c r="AR52" i="7"/>
  <c r="AQ52" i="7"/>
  <c r="AP52" i="7"/>
  <c r="AO52" i="7"/>
  <c r="AN52" i="7"/>
  <c r="AM52" i="7"/>
  <c r="AL52" i="7"/>
  <c r="AK52" i="7"/>
  <c r="AJ52" i="7"/>
  <c r="AI52" i="7"/>
  <c r="AH52" i="7"/>
  <c r="AG52" i="7"/>
  <c r="AF52" i="7"/>
  <c r="AE52" i="7"/>
  <c r="AD52" i="7"/>
  <c r="AC52" i="7"/>
  <c r="AB52" i="7"/>
  <c r="AA52" i="7"/>
  <c r="Z52" i="7"/>
  <c r="Y52" i="7"/>
  <c r="X52" i="7"/>
  <c r="W52" i="7"/>
  <c r="V52" i="7"/>
  <c r="U52" i="7"/>
  <c r="T52" i="7"/>
  <c r="S52" i="7"/>
  <c r="R52" i="7"/>
  <c r="Q52" i="7"/>
  <c r="P52" i="7"/>
  <c r="O52" i="7"/>
  <c r="N52" i="7"/>
  <c r="M52" i="7"/>
  <c r="L52" i="7"/>
  <c r="K52" i="7"/>
  <c r="J52" i="7"/>
  <c r="I52" i="7"/>
  <c r="H52" i="7"/>
  <c r="G52" i="7"/>
  <c r="F52" i="7"/>
  <c r="E52" i="7"/>
  <c r="D52" i="7"/>
  <c r="BL16" i="7"/>
  <c r="BK16" i="7"/>
  <c r="BA16" i="7"/>
  <c r="AZ16" i="7"/>
  <c r="AY16" i="7"/>
  <c r="AX16" i="7"/>
  <c r="AW16" i="7"/>
  <c r="AV16" i="7"/>
  <c r="AU16" i="7"/>
  <c r="AT16" i="7"/>
  <c r="AS16" i="7"/>
  <c r="AR16" i="7"/>
  <c r="AQ16" i="7"/>
  <c r="AP16" i="7"/>
  <c r="AO16" i="7"/>
  <c r="AN16" i="7"/>
  <c r="AM16" i="7"/>
  <c r="AL16" i="7"/>
  <c r="AK16" i="7"/>
  <c r="AJ16" i="7"/>
  <c r="AI16" i="7"/>
  <c r="AH16" i="7"/>
  <c r="AG16" i="7"/>
  <c r="AF16" i="7"/>
  <c r="AE16" i="7"/>
  <c r="AD16" i="7"/>
  <c r="AC16" i="7"/>
  <c r="AB16" i="7"/>
  <c r="AA16" i="7"/>
  <c r="Z16" i="7"/>
  <c r="Y16" i="7"/>
  <c r="X16" i="7"/>
  <c r="W16" i="7"/>
  <c r="V16" i="7"/>
  <c r="U16" i="7"/>
  <c r="T16" i="7"/>
  <c r="S16" i="7"/>
  <c r="R16" i="7"/>
  <c r="Q16" i="7"/>
  <c r="P16" i="7"/>
  <c r="O16" i="7"/>
  <c r="N16" i="7"/>
  <c r="M16" i="7"/>
  <c r="L16" i="7"/>
  <c r="K16" i="7"/>
  <c r="J16" i="7"/>
  <c r="I16" i="7"/>
  <c r="H16" i="7"/>
  <c r="G16" i="7"/>
  <c r="F16" i="7"/>
  <c r="E16" i="7"/>
  <c r="D16" i="7"/>
  <c r="BL30" i="7"/>
  <c r="BK30" i="7"/>
  <c r="BA30" i="7"/>
  <c r="AZ30" i="7"/>
  <c r="AY30" i="7"/>
  <c r="AX30" i="7"/>
  <c r="AW30" i="7"/>
  <c r="AV30" i="7"/>
  <c r="AU30" i="7"/>
  <c r="AT30" i="7"/>
  <c r="AS30" i="7"/>
  <c r="AR30" i="7"/>
  <c r="AQ30" i="7"/>
  <c r="AP30" i="7"/>
  <c r="AO30" i="7"/>
  <c r="AN30" i="7"/>
  <c r="AM30" i="7"/>
  <c r="AL30" i="7"/>
  <c r="AK30" i="7"/>
  <c r="AJ30" i="7"/>
  <c r="AI30" i="7"/>
  <c r="AH30" i="7"/>
  <c r="AG30" i="7"/>
  <c r="AF30" i="7"/>
  <c r="AE30" i="7"/>
  <c r="AD30" i="7"/>
  <c r="AC30" i="7"/>
  <c r="AB30" i="7"/>
  <c r="AA30" i="7"/>
  <c r="Z30" i="7"/>
  <c r="Y30" i="7"/>
  <c r="X30" i="7"/>
  <c r="W30" i="7"/>
  <c r="V30" i="7"/>
  <c r="U30" i="7"/>
  <c r="T30" i="7"/>
  <c r="S30" i="7"/>
  <c r="R30" i="7"/>
  <c r="Q30" i="7"/>
  <c r="P30" i="7"/>
  <c r="O30" i="7"/>
  <c r="N30" i="7"/>
  <c r="M30" i="7"/>
  <c r="L30" i="7"/>
  <c r="K30" i="7"/>
  <c r="J30" i="7"/>
  <c r="I30" i="7"/>
  <c r="H30" i="7"/>
  <c r="G30" i="7"/>
  <c r="F30" i="7"/>
  <c r="E30" i="7"/>
  <c r="D30" i="7"/>
  <c r="BL7" i="7"/>
  <c r="BK7" i="7"/>
  <c r="BA7" i="7"/>
  <c r="AZ7" i="7"/>
  <c r="AY7" i="7"/>
  <c r="AX7" i="7"/>
  <c r="AW7" i="7"/>
  <c r="AV7" i="7"/>
  <c r="AU7" i="7"/>
  <c r="AT7" i="7"/>
  <c r="AS7" i="7"/>
  <c r="AR7" i="7"/>
  <c r="AQ7" i="7"/>
  <c r="AP7" i="7"/>
  <c r="AO7" i="7"/>
  <c r="AN7" i="7"/>
  <c r="AM7" i="7"/>
  <c r="AL7" i="7"/>
  <c r="AK7" i="7"/>
  <c r="AJ7" i="7"/>
  <c r="AI7" i="7"/>
  <c r="AH7" i="7"/>
  <c r="AG7" i="7"/>
  <c r="AF7" i="7"/>
  <c r="AE7" i="7"/>
  <c r="AD7" i="7"/>
  <c r="AC7" i="7"/>
  <c r="AB7" i="7"/>
  <c r="AA7" i="7"/>
  <c r="Z7" i="7"/>
  <c r="Y7" i="7"/>
  <c r="X7" i="7"/>
  <c r="W7" i="7"/>
  <c r="V7" i="7"/>
  <c r="U7" i="7"/>
  <c r="T7" i="7"/>
  <c r="S7" i="7"/>
  <c r="R7" i="7"/>
  <c r="Q7" i="7"/>
  <c r="P7" i="7"/>
  <c r="O7" i="7"/>
  <c r="N7" i="7"/>
  <c r="M7" i="7"/>
  <c r="L7" i="7"/>
  <c r="K7" i="7"/>
  <c r="J7" i="7"/>
  <c r="I7" i="7"/>
  <c r="H7" i="7"/>
  <c r="G7" i="7"/>
  <c r="F7" i="7"/>
  <c r="E7" i="7"/>
  <c r="D7" i="7"/>
  <c r="BL40" i="7"/>
  <c r="BK40" i="7"/>
  <c r="BA40" i="7"/>
  <c r="AZ40" i="7"/>
  <c r="AY40" i="7"/>
  <c r="AX40" i="7"/>
  <c r="AW40" i="7"/>
  <c r="AV40" i="7"/>
  <c r="AU40" i="7"/>
  <c r="AT40" i="7"/>
  <c r="AS40" i="7"/>
  <c r="AR40" i="7"/>
  <c r="AQ40" i="7"/>
  <c r="AP40" i="7"/>
  <c r="AO40" i="7"/>
  <c r="AN40" i="7"/>
  <c r="AM40" i="7"/>
  <c r="AL40" i="7"/>
  <c r="AK40" i="7"/>
  <c r="AJ40" i="7"/>
  <c r="AI40" i="7"/>
  <c r="AH40" i="7"/>
  <c r="AG40" i="7"/>
  <c r="AF40" i="7"/>
  <c r="AE40" i="7"/>
  <c r="AD40" i="7"/>
  <c r="AC40" i="7"/>
  <c r="AB40" i="7"/>
  <c r="AA40" i="7"/>
  <c r="Z40" i="7"/>
  <c r="Y40" i="7"/>
  <c r="X40" i="7"/>
  <c r="W40" i="7"/>
  <c r="V40" i="7"/>
  <c r="U40" i="7"/>
  <c r="T40" i="7"/>
  <c r="S40" i="7"/>
  <c r="R40" i="7"/>
  <c r="Q40" i="7"/>
  <c r="P40" i="7"/>
  <c r="O40" i="7"/>
  <c r="N40" i="7"/>
  <c r="M40" i="7"/>
  <c r="L40" i="7"/>
  <c r="K40" i="7"/>
  <c r="J40" i="7"/>
  <c r="I40" i="7"/>
  <c r="H40" i="7"/>
  <c r="G40" i="7"/>
  <c r="F40" i="7"/>
  <c r="E40" i="7"/>
  <c r="D40" i="7"/>
  <c r="BL54" i="7"/>
  <c r="BK54" i="7"/>
  <c r="BA54" i="7"/>
  <c r="AZ54" i="7"/>
  <c r="AY54" i="7"/>
  <c r="AX54" i="7"/>
  <c r="AW54" i="7"/>
  <c r="AV54" i="7"/>
  <c r="AU54" i="7"/>
  <c r="AT54" i="7"/>
  <c r="AS54" i="7"/>
  <c r="AR54" i="7"/>
  <c r="AQ54" i="7"/>
  <c r="AP54" i="7"/>
  <c r="AO54" i="7"/>
  <c r="AN54" i="7"/>
  <c r="AM54" i="7"/>
  <c r="AL54" i="7"/>
  <c r="AK54" i="7"/>
  <c r="AJ54" i="7"/>
  <c r="AI54" i="7"/>
  <c r="AH54" i="7"/>
  <c r="AG54" i="7"/>
  <c r="AF54" i="7"/>
  <c r="AE54" i="7"/>
  <c r="AD54" i="7"/>
  <c r="AC54" i="7"/>
  <c r="AB54" i="7"/>
  <c r="AA54" i="7"/>
  <c r="Z54" i="7"/>
  <c r="Y54" i="7"/>
  <c r="X54" i="7"/>
  <c r="W54" i="7"/>
  <c r="V54" i="7"/>
  <c r="U54" i="7"/>
  <c r="T54" i="7"/>
  <c r="S54" i="7"/>
  <c r="R54" i="7"/>
  <c r="Q54" i="7"/>
  <c r="P54" i="7"/>
  <c r="O54" i="7"/>
  <c r="N54" i="7"/>
  <c r="M54" i="7"/>
  <c r="L54" i="7"/>
  <c r="K54" i="7"/>
  <c r="J54" i="7"/>
  <c r="I54" i="7"/>
  <c r="H54" i="7"/>
  <c r="G54" i="7"/>
  <c r="F54" i="7"/>
  <c r="E54" i="7"/>
  <c r="D54" i="7"/>
  <c r="BL53" i="7"/>
  <c r="BK53" i="7"/>
  <c r="BA53" i="7"/>
  <c r="AZ53" i="7"/>
  <c r="AY53" i="7"/>
  <c r="AX53" i="7"/>
  <c r="AW53" i="7"/>
  <c r="AV53" i="7"/>
  <c r="AU53" i="7"/>
  <c r="AT53" i="7"/>
  <c r="AS53" i="7"/>
  <c r="AR53" i="7"/>
  <c r="AQ53" i="7"/>
  <c r="AP53" i="7"/>
  <c r="AO53" i="7"/>
  <c r="AN53" i="7"/>
  <c r="AM53" i="7"/>
  <c r="AL53" i="7"/>
  <c r="AK53" i="7"/>
  <c r="AJ53" i="7"/>
  <c r="AI53" i="7"/>
  <c r="AH53" i="7"/>
  <c r="AG53" i="7"/>
  <c r="AF53" i="7"/>
  <c r="AE53" i="7"/>
  <c r="AD53" i="7"/>
  <c r="AC53" i="7"/>
  <c r="AB53" i="7"/>
  <c r="AA53" i="7"/>
  <c r="Z53" i="7"/>
  <c r="Y53" i="7"/>
  <c r="X53" i="7"/>
  <c r="W53" i="7"/>
  <c r="V53" i="7"/>
  <c r="U53" i="7"/>
  <c r="T53" i="7"/>
  <c r="S53" i="7"/>
  <c r="R53" i="7"/>
  <c r="Q53" i="7"/>
  <c r="P53" i="7"/>
  <c r="O53" i="7"/>
  <c r="N53" i="7"/>
  <c r="M53" i="7"/>
  <c r="L53" i="7"/>
  <c r="K53" i="7"/>
  <c r="J53" i="7"/>
  <c r="I53" i="7"/>
  <c r="H53" i="7"/>
  <c r="G53" i="7"/>
  <c r="F53" i="7"/>
  <c r="E53" i="7"/>
  <c r="D53" i="7"/>
  <c r="BL43" i="7"/>
  <c r="BK43" i="7"/>
  <c r="BA43" i="7"/>
  <c r="AZ43" i="7"/>
  <c r="AY43" i="7"/>
  <c r="AX43" i="7"/>
  <c r="AW43" i="7"/>
  <c r="AV43" i="7"/>
  <c r="AU43" i="7"/>
  <c r="AT43" i="7"/>
  <c r="AS43" i="7"/>
  <c r="AR43" i="7"/>
  <c r="AQ43" i="7"/>
  <c r="AP43" i="7"/>
  <c r="AO43" i="7"/>
  <c r="AN43" i="7"/>
  <c r="AM43" i="7"/>
  <c r="AL43" i="7"/>
  <c r="AK43" i="7"/>
  <c r="AJ43" i="7"/>
  <c r="AI43" i="7"/>
  <c r="AH43" i="7"/>
  <c r="AG43" i="7"/>
  <c r="AF43" i="7"/>
  <c r="AE43" i="7"/>
  <c r="AD43" i="7"/>
  <c r="AC43" i="7"/>
  <c r="AB43" i="7"/>
  <c r="AA43" i="7"/>
  <c r="Z43" i="7"/>
  <c r="Y43" i="7"/>
  <c r="X43" i="7"/>
  <c r="W43" i="7"/>
  <c r="V43" i="7"/>
  <c r="U43" i="7"/>
  <c r="T43" i="7"/>
  <c r="S43" i="7"/>
  <c r="R43" i="7"/>
  <c r="Q43" i="7"/>
  <c r="P43" i="7"/>
  <c r="O43" i="7"/>
  <c r="N43" i="7"/>
  <c r="M43" i="7"/>
  <c r="L43" i="7"/>
  <c r="K43" i="7"/>
  <c r="J43" i="7"/>
  <c r="I43" i="7"/>
  <c r="H43" i="7"/>
  <c r="G43" i="7"/>
  <c r="F43" i="7"/>
  <c r="E43" i="7"/>
  <c r="D43" i="7"/>
  <c r="BL10" i="7"/>
  <c r="BK10" i="7"/>
  <c r="BA10" i="7"/>
  <c r="AZ10" i="7"/>
  <c r="AY10" i="7"/>
  <c r="AX10" i="7"/>
  <c r="AW10" i="7"/>
  <c r="AV10" i="7"/>
  <c r="AU10" i="7"/>
  <c r="AT10" i="7"/>
  <c r="AS10" i="7"/>
  <c r="AR10" i="7"/>
  <c r="AQ10" i="7"/>
  <c r="AP10" i="7"/>
  <c r="AO10" i="7"/>
  <c r="AN10" i="7"/>
  <c r="AM10" i="7"/>
  <c r="AL10" i="7"/>
  <c r="AK10" i="7"/>
  <c r="AJ10" i="7"/>
  <c r="AI10" i="7"/>
  <c r="AH10" i="7"/>
  <c r="AG10" i="7"/>
  <c r="AF10" i="7"/>
  <c r="AE10" i="7"/>
  <c r="AD10" i="7"/>
  <c r="AC10" i="7"/>
  <c r="AB10" i="7"/>
  <c r="AA10" i="7"/>
  <c r="Z10" i="7"/>
  <c r="Y10" i="7"/>
  <c r="X10" i="7"/>
  <c r="W10" i="7"/>
  <c r="V10" i="7"/>
  <c r="U10" i="7"/>
  <c r="T10" i="7"/>
  <c r="S10" i="7"/>
  <c r="R10" i="7"/>
  <c r="Q10" i="7"/>
  <c r="P10" i="7"/>
  <c r="O10" i="7"/>
  <c r="N10" i="7"/>
  <c r="M10" i="7"/>
  <c r="L10" i="7"/>
  <c r="K10" i="7"/>
  <c r="J10" i="7"/>
  <c r="I10" i="7"/>
  <c r="H10" i="7"/>
  <c r="G10" i="7"/>
  <c r="F10" i="7"/>
  <c r="E10" i="7"/>
  <c r="D10" i="7"/>
  <c r="BL2" i="7"/>
  <c r="BK2" i="7"/>
  <c r="BA2" i="7"/>
  <c r="AZ2" i="7"/>
  <c r="AY2" i="7"/>
  <c r="AX2" i="7"/>
  <c r="AW2" i="7"/>
  <c r="AV2" i="7"/>
  <c r="AU2" i="7"/>
  <c r="AT2" i="7"/>
  <c r="AS2" i="7"/>
  <c r="AR2" i="7"/>
  <c r="AQ2" i="7"/>
  <c r="AP2" i="7"/>
  <c r="AO2" i="7"/>
  <c r="AN2" i="7"/>
  <c r="AM2" i="7"/>
  <c r="AL2" i="7"/>
  <c r="AK2" i="7"/>
  <c r="AJ2" i="7"/>
  <c r="AI2" i="7"/>
  <c r="AH2" i="7"/>
  <c r="AG2" i="7"/>
  <c r="AF2" i="7"/>
  <c r="AE2" i="7"/>
  <c r="AD2" i="7"/>
  <c r="AC2" i="7"/>
  <c r="AB2" i="7"/>
  <c r="AA2" i="7"/>
  <c r="Z2" i="7"/>
  <c r="Y2" i="7"/>
  <c r="X2" i="7"/>
  <c r="W2" i="7"/>
  <c r="V2" i="7"/>
  <c r="U2" i="7"/>
  <c r="T2" i="7"/>
  <c r="S2" i="7"/>
  <c r="R2" i="7"/>
  <c r="Q2" i="7"/>
  <c r="P2" i="7"/>
  <c r="O2" i="7"/>
  <c r="N2" i="7"/>
  <c r="M2" i="7"/>
  <c r="L2" i="7"/>
  <c r="K2" i="7"/>
  <c r="J2" i="7"/>
  <c r="I2" i="7"/>
  <c r="H2" i="7"/>
  <c r="G2" i="7"/>
  <c r="F2" i="7"/>
  <c r="E2" i="7"/>
  <c r="D2" i="7"/>
  <c r="BL17" i="7"/>
  <c r="BK17" i="7"/>
  <c r="BA17" i="7"/>
  <c r="AZ17" i="7"/>
  <c r="AY17" i="7"/>
  <c r="AX17" i="7"/>
  <c r="AW17" i="7"/>
  <c r="AV17" i="7"/>
  <c r="AU17" i="7"/>
  <c r="AT17" i="7"/>
  <c r="AS17" i="7"/>
  <c r="AR17" i="7"/>
  <c r="AQ17" i="7"/>
  <c r="AP17" i="7"/>
  <c r="AO17" i="7"/>
  <c r="AN17" i="7"/>
  <c r="AM17" i="7"/>
  <c r="AL17" i="7"/>
  <c r="AK17" i="7"/>
  <c r="AJ17" i="7"/>
  <c r="AI17" i="7"/>
  <c r="AH17" i="7"/>
  <c r="AG17" i="7"/>
  <c r="AF17" i="7"/>
  <c r="AE17" i="7"/>
  <c r="AD17" i="7"/>
  <c r="AC17" i="7"/>
  <c r="AB17" i="7"/>
  <c r="AA17" i="7"/>
  <c r="Z17" i="7"/>
  <c r="Y17" i="7"/>
  <c r="X17" i="7"/>
  <c r="W17" i="7"/>
  <c r="V17" i="7"/>
  <c r="U17" i="7"/>
  <c r="T17" i="7"/>
  <c r="S17" i="7"/>
  <c r="R17" i="7"/>
  <c r="Q17" i="7"/>
  <c r="P17" i="7"/>
  <c r="O17" i="7"/>
  <c r="N17" i="7"/>
  <c r="M17" i="7"/>
  <c r="L17" i="7"/>
  <c r="K17" i="7"/>
  <c r="J17" i="7"/>
  <c r="I17" i="7"/>
  <c r="H17" i="7"/>
  <c r="G17" i="7"/>
  <c r="F17" i="7"/>
  <c r="E17" i="7"/>
  <c r="D17" i="7"/>
  <c r="BL14" i="7"/>
  <c r="BK14" i="7"/>
  <c r="BA14" i="7"/>
  <c r="AZ14" i="7"/>
  <c r="AY14" i="7"/>
  <c r="AX14" i="7"/>
  <c r="AW14" i="7"/>
  <c r="AV14" i="7"/>
  <c r="AU14" i="7"/>
  <c r="AT14" i="7"/>
  <c r="AS14" i="7"/>
  <c r="AR14" i="7"/>
  <c r="AQ14" i="7"/>
  <c r="AP14" i="7"/>
  <c r="AO14" i="7"/>
  <c r="AN14" i="7"/>
  <c r="AM14" i="7"/>
  <c r="AL14" i="7"/>
  <c r="AK14" i="7"/>
  <c r="AJ14" i="7"/>
  <c r="AI14" i="7"/>
  <c r="AH14" i="7"/>
  <c r="AG14" i="7"/>
  <c r="AF14" i="7"/>
  <c r="AE14" i="7"/>
  <c r="AD14" i="7"/>
  <c r="AC14" i="7"/>
  <c r="AB14" i="7"/>
  <c r="AA14" i="7"/>
  <c r="Z14" i="7"/>
  <c r="Y14" i="7"/>
  <c r="X14" i="7"/>
  <c r="W14" i="7"/>
  <c r="V14" i="7"/>
  <c r="U14" i="7"/>
  <c r="T14" i="7"/>
  <c r="S14" i="7"/>
  <c r="R14" i="7"/>
  <c r="Q14" i="7"/>
  <c r="P14" i="7"/>
  <c r="O14" i="7"/>
  <c r="N14" i="7"/>
  <c r="M14" i="7"/>
  <c r="L14" i="7"/>
  <c r="K14" i="7"/>
  <c r="J14" i="7"/>
  <c r="I14" i="7"/>
  <c r="H14" i="7"/>
  <c r="G14" i="7"/>
  <c r="F14" i="7"/>
  <c r="E14" i="7"/>
  <c r="D14" i="7"/>
  <c r="BL13" i="7"/>
  <c r="BK13" i="7"/>
  <c r="BA13" i="7"/>
  <c r="AZ13" i="7"/>
  <c r="AY13" i="7"/>
  <c r="AX13" i="7"/>
  <c r="AW13" i="7"/>
  <c r="AV13" i="7"/>
  <c r="AU13" i="7"/>
  <c r="AT13" i="7"/>
  <c r="AS13" i="7"/>
  <c r="AR13" i="7"/>
  <c r="AQ13" i="7"/>
  <c r="AP13" i="7"/>
  <c r="AO13" i="7"/>
  <c r="AN13" i="7"/>
  <c r="AM13" i="7"/>
  <c r="AL13" i="7"/>
  <c r="AK13" i="7"/>
  <c r="AJ13" i="7"/>
  <c r="AI13" i="7"/>
  <c r="AH13" i="7"/>
  <c r="AG13" i="7"/>
  <c r="AF13" i="7"/>
  <c r="AE13" i="7"/>
  <c r="AD13" i="7"/>
  <c r="AC13" i="7"/>
  <c r="AB13" i="7"/>
  <c r="AA13" i="7"/>
  <c r="Z13" i="7"/>
  <c r="Y13" i="7"/>
  <c r="X13" i="7"/>
  <c r="W13" i="7"/>
  <c r="V13" i="7"/>
  <c r="U13" i="7"/>
  <c r="T13" i="7"/>
  <c r="S13" i="7"/>
  <c r="R13" i="7"/>
  <c r="Q13" i="7"/>
  <c r="P13" i="7"/>
  <c r="O13" i="7"/>
  <c r="N13" i="7"/>
  <c r="M13" i="7"/>
  <c r="L13" i="7"/>
  <c r="K13" i="7"/>
  <c r="J13" i="7"/>
  <c r="I13" i="7"/>
  <c r="H13" i="7"/>
  <c r="G13" i="7"/>
  <c r="F13" i="7"/>
  <c r="E13" i="7"/>
  <c r="D13" i="7"/>
  <c r="BL31" i="7"/>
  <c r="BK31" i="7"/>
  <c r="BA31" i="7"/>
  <c r="AZ31" i="7"/>
  <c r="AY31" i="7"/>
  <c r="AX31" i="7"/>
  <c r="AW31" i="7"/>
  <c r="AV31" i="7"/>
  <c r="AU31" i="7"/>
  <c r="AT31" i="7"/>
  <c r="AS31" i="7"/>
  <c r="AR31" i="7"/>
  <c r="AQ31" i="7"/>
  <c r="AP31" i="7"/>
  <c r="AO31" i="7"/>
  <c r="AN31" i="7"/>
  <c r="AM31" i="7"/>
  <c r="AL31" i="7"/>
  <c r="AK31" i="7"/>
  <c r="AJ31" i="7"/>
  <c r="AI31" i="7"/>
  <c r="AH31" i="7"/>
  <c r="AG31" i="7"/>
  <c r="AF31" i="7"/>
  <c r="AE31" i="7"/>
  <c r="AD31" i="7"/>
  <c r="AC31" i="7"/>
  <c r="AB31" i="7"/>
  <c r="AA31" i="7"/>
  <c r="Z31" i="7"/>
  <c r="Y31" i="7"/>
  <c r="X31" i="7"/>
  <c r="W31" i="7"/>
  <c r="V31" i="7"/>
  <c r="U31" i="7"/>
  <c r="T31" i="7"/>
  <c r="S31" i="7"/>
  <c r="R31" i="7"/>
  <c r="Q31" i="7"/>
  <c r="P31" i="7"/>
  <c r="O31" i="7"/>
  <c r="N31" i="7"/>
  <c r="M31" i="7"/>
  <c r="L31" i="7"/>
  <c r="K31" i="7"/>
  <c r="J31" i="7"/>
  <c r="I31" i="7"/>
  <c r="H31" i="7"/>
  <c r="G31" i="7"/>
  <c r="F31" i="7"/>
  <c r="E31" i="7"/>
  <c r="D31" i="7"/>
  <c r="BL33" i="7"/>
  <c r="BK33" i="7"/>
  <c r="BA33" i="7"/>
  <c r="AZ33" i="7"/>
  <c r="AY33" i="7"/>
  <c r="AX33" i="7"/>
  <c r="AW33" i="7"/>
  <c r="AV33" i="7"/>
  <c r="AU33" i="7"/>
  <c r="AT33" i="7"/>
  <c r="AS33" i="7"/>
  <c r="AR33" i="7"/>
  <c r="AQ33" i="7"/>
  <c r="AP33" i="7"/>
  <c r="AO33" i="7"/>
  <c r="AN33" i="7"/>
  <c r="AM33" i="7"/>
  <c r="AL33" i="7"/>
  <c r="AK33" i="7"/>
  <c r="AJ33" i="7"/>
  <c r="AI33" i="7"/>
  <c r="AH33" i="7"/>
  <c r="AG33" i="7"/>
  <c r="AF33" i="7"/>
  <c r="AE33" i="7"/>
  <c r="AD33" i="7"/>
  <c r="AC33" i="7"/>
  <c r="AB33" i="7"/>
  <c r="AA33" i="7"/>
  <c r="Z33" i="7"/>
  <c r="Y33" i="7"/>
  <c r="X33" i="7"/>
  <c r="W33" i="7"/>
  <c r="V33" i="7"/>
  <c r="U33" i="7"/>
  <c r="T33" i="7"/>
  <c r="S33" i="7"/>
  <c r="R33" i="7"/>
  <c r="Q33" i="7"/>
  <c r="P33" i="7"/>
  <c r="O33" i="7"/>
  <c r="N33" i="7"/>
  <c r="M33" i="7"/>
  <c r="L33" i="7"/>
  <c r="K33" i="7"/>
  <c r="J33" i="7"/>
  <c r="I33" i="7"/>
  <c r="H33" i="7"/>
  <c r="G33" i="7"/>
  <c r="F33" i="7"/>
  <c r="E33" i="7"/>
  <c r="D33" i="7"/>
  <c r="BL32" i="7"/>
  <c r="BK32" i="7"/>
  <c r="BA32" i="7"/>
  <c r="AZ32" i="7"/>
  <c r="AY32" i="7"/>
  <c r="AX32" i="7"/>
  <c r="AW32" i="7"/>
  <c r="AV32" i="7"/>
  <c r="AU32" i="7"/>
  <c r="AT32" i="7"/>
  <c r="AS32" i="7"/>
  <c r="AR32" i="7"/>
  <c r="AQ32" i="7"/>
  <c r="AP32" i="7"/>
  <c r="AO32" i="7"/>
  <c r="AN32" i="7"/>
  <c r="AM32" i="7"/>
  <c r="AL32" i="7"/>
  <c r="AK32" i="7"/>
  <c r="AJ32" i="7"/>
  <c r="AI32" i="7"/>
  <c r="AH32" i="7"/>
  <c r="AG32" i="7"/>
  <c r="AF32" i="7"/>
  <c r="AE32" i="7"/>
  <c r="AD32" i="7"/>
  <c r="AC32" i="7"/>
  <c r="AB32" i="7"/>
  <c r="AA32" i="7"/>
  <c r="Z32" i="7"/>
  <c r="Y32" i="7"/>
  <c r="X32" i="7"/>
  <c r="W32" i="7"/>
  <c r="V32" i="7"/>
  <c r="U32" i="7"/>
  <c r="T32" i="7"/>
  <c r="S32" i="7"/>
  <c r="R32" i="7"/>
  <c r="Q32" i="7"/>
  <c r="P32" i="7"/>
  <c r="O32" i="7"/>
  <c r="N32" i="7"/>
  <c r="M32" i="7"/>
  <c r="L32" i="7"/>
  <c r="K32" i="7"/>
  <c r="J32" i="7"/>
  <c r="I32" i="7"/>
  <c r="H32" i="7"/>
  <c r="G32" i="7"/>
  <c r="F32" i="7"/>
  <c r="E32" i="7"/>
  <c r="D32" i="7"/>
  <c r="BL44" i="7"/>
  <c r="BK44" i="7"/>
  <c r="BA44" i="7"/>
  <c r="AZ44" i="7"/>
  <c r="AY44" i="7"/>
  <c r="AX44" i="7"/>
  <c r="AW44" i="7"/>
  <c r="AV44" i="7"/>
  <c r="AU44" i="7"/>
  <c r="AT44" i="7"/>
  <c r="AS44" i="7"/>
  <c r="AR44" i="7"/>
  <c r="AQ44" i="7"/>
  <c r="AP44" i="7"/>
  <c r="AO44" i="7"/>
  <c r="AN44" i="7"/>
  <c r="AM44" i="7"/>
  <c r="AL44" i="7"/>
  <c r="AK44" i="7"/>
  <c r="AJ44" i="7"/>
  <c r="AI44" i="7"/>
  <c r="AH44" i="7"/>
  <c r="AG44" i="7"/>
  <c r="AF44" i="7"/>
  <c r="AE44" i="7"/>
  <c r="AD44" i="7"/>
  <c r="AC44" i="7"/>
  <c r="AB44" i="7"/>
  <c r="AA44" i="7"/>
  <c r="Z44" i="7"/>
  <c r="Y44" i="7"/>
  <c r="X44" i="7"/>
  <c r="W44" i="7"/>
  <c r="V44" i="7"/>
  <c r="U44" i="7"/>
  <c r="T44" i="7"/>
  <c r="S44" i="7"/>
  <c r="R44" i="7"/>
  <c r="Q44" i="7"/>
  <c r="P44" i="7"/>
  <c r="O44" i="7"/>
  <c r="N44" i="7"/>
  <c r="M44" i="7"/>
  <c r="L44" i="7"/>
  <c r="K44" i="7"/>
  <c r="J44" i="7"/>
  <c r="I44" i="7"/>
  <c r="H44" i="7"/>
  <c r="G44" i="7"/>
  <c r="F44" i="7"/>
  <c r="E44" i="7"/>
  <c r="D44" i="7"/>
  <c r="BL20" i="7"/>
  <c r="BK20" i="7"/>
  <c r="BA20" i="7"/>
  <c r="AZ20" i="7"/>
  <c r="AY20" i="7"/>
  <c r="AX20" i="7"/>
  <c r="AW20" i="7"/>
  <c r="AV20" i="7"/>
  <c r="AU20" i="7"/>
  <c r="AT20" i="7"/>
  <c r="AS20" i="7"/>
  <c r="AR20" i="7"/>
  <c r="AQ20" i="7"/>
  <c r="AP20" i="7"/>
  <c r="AO20" i="7"/>
  <c r="AN20" i="7"/>
  <c r="AM20" i="7"/>
  <c r="AL20" i="7"/>
  <c r="AK20" i="7"/>
  <c r="AJ20" i="7"/>
  <c r="AI20" i="7"/>
  <c r="AH20" i="7"/>
  <c r="AG20" i="7"/>
  <c r="AF20" i="7"/>
  <c r="AE20" i="7"/>
  <c r="AD20" i="7"/>
  <c r="AC20" i="7"/>
  <c r="AB20" i="7"/>
  <c r="AA20" i="7"/>
  <c r="Z20" i="7"/>
  <c r="Y20" i="7"/>
  <c r="X20" i="7"/>
  <c r="W20" i="7"/>
  <c r="V20" i="7"/>
  <c r="U20" i="7"/>
  <c r="T20" i="7"/>
  <c r="S20" i="7"/>
  <c r="R20" i="7"/>
  <c r="Q20" i="7"/>
  <c r="P20" i="7"/>
  <c r="O20" i="7"/>
  <c r="N20" i="7"/>
  <c r="M20" i="7"/>
  <c r="L20" i="7"/>
  <c r="K20" i="7"/>
  <c r="J20" i="7"/>
  <c r="I20" i="7"/>
  <c r="H20" i="7"/>
  <c r="G20" i="7"/>
  <c r="F20" i="7"/>
  <c r="E20" i="7"/>
  <c r="D20" i="7"/>
  <c r="BL22" i="7"/>
  <c r="BK22" i="7"/>
  <c r="BA22" i="7"/>
  <c r="AZ22" i="7"/>
  <c r="AY22" i="7"/>
  <c r="AX22" i="7"/>
  <c r="AW22" i="7"/>
  <c r="AV22" i="7"/>
  <c r="AU22" i="7"/>
  <c r="AT22" i="7"/>
  <c r="AS22" i="7"/>
  <c r="AR22" i="7"/>
  <c r="AQ22" i="7"/>
  <c r="AP22" i="7"/>
  <c r="AO22" i="7"/>
  <c r="AN22" i="7"/>
  <c r="AM22" i="7"/>
  <c r="AL22" i="7"/>
  <c r="AK22" i="7"/>
  <c r="AJ22" i="7"/>
  <c r="AI22" i="7"/>
  <c r="AH22" i="7"/>
  <c r="AG22" i="7"/>
  <c r="AF22" i="7"/>
  <c r="AE22" i="7"/>
  <c r="AD22" i="7"/>
  <c r="AC22" i="7"/>
  <c r="AB22" i="7"/>
  <c r="AA22" i="7"/>
  <c r="Z22" i="7"/>
  <c r="Y22" i="7"/>
  <c r="X22" i="7"/>
  <c r="W22" i="7"/>
  <c r="V22" i="7"/>
  <c r="U22" i="7"/>
  <c r="T22" i="7"/>
  <c r="S22" i="7"/>
  <c r="R22" i="7"/>
  <c r="Q22" i="7"/>
  <c r="P22" i="7"/>
  <c r="O22" i="7"/>
  <c r="N22" i="7"/>
  <c r="M22" i="7"/>
  <c r="L22" i="7"/>
  <c r="K22" i="7"/>
  <c r="J22" i="7"/>
  <c r="I22" i="7"/>
  <c r="H22" i="7"/>
  <c r="G22" i="7"/>
  <c r="F22" i="7"/>
  <c r="E22" i="7"/>
  <c r="D22" i="7"/>
  <c r="BL28" i="7"/>
  <c r="BK28" i="7"/>
  <c r="BA28" i="7"/>
  <c r="AZ28" i="7"/>
  <c r="AY28" i="7"/>
  <c r="AX28" i="7"/>
  <c r="AW28" i="7"/>
  <c r="AV28" i="7"/>
  <c r="AU28" i="7"/>
  <c r="AT28" i="7"/>
  <c r="AS28" i="7"/>
  <c r="AR28" i="7"/>
  <c r="AQ28" i="7"/>
  <c r="AP28" i="7"/>
  <c r="AO28" i="7"/>
  <c r="AN28" i="7"/>
  <c r="AM28" i="7"/>
  <c r="AL28" i="7"/>
  <c r="AK28" i="7"/>
  <c r="AJ28" i="7"/>
  <c r="AI28" i="7"/>
  <c r="AH28" i="7"/>
  <c r="AG28" i="7"/>
  <c r="AF28" i="7"/>
  <c r="AE28" i="7"/>
  <c r="AD28" i="7"/>
  <c r="AC28" i="7"/>
  <c r="AB28" i="7"/>
  <c r="AA28" i="7"/>
  <c r="Z28" i="7"/>
  <c r="Y28" i="7"/>
  <c r="X28" i="7"/>
  <c r="W28" i="7"/>
  <c r="V28" i="7"/>
  <c r="U28" i="7"/>
  <c r="T28" i="7"/>
  <c r="S28" i="7"/>
  <c r="R28" i="7"/>
  <c r="Q28" i="7"/>
  <c r="P28" i="7"/>
  <c r="O28" i="7"/>
  <c r="N28" i="7"/>
  <c r="M28" i="7"/>
  <c r="L28" i="7"/>
  <c r="K28" i="7"/>
  <c r="J28" i="7"/>
  <c r="I28" i="7"/>
  <c r="H28" i="7"/>
  <c r="G28" i="7"/>
  <c r="F28" i="7"/>
  <c r="E28" i="7"/>
  <c r="D28" i="7"/>
  <c r="BL27" i="7"/>
  <c r="BK27" i="7"/>
  <c r="BA27" i="7"/>
  <c r="AZ27" i="7"/>
  <c r="AY27" i="7"/>
  <c r="AX27" i="7"/>
  <c r="AW27" i="7"/>
  <c r="AV27" i="7"/>
  <c r="AU27" i="7"/>
  <c r="AT27" i="7"/>
  <c r="AS27" i="7"/>
  <c r="AR27" i="7"/>
  <c r="AQ27" i="7"/>
  <c r="AP27" i="7"/>
  <c r="AO27" i="7"/>
  <c r="AN27" i="7"/>
  <c r="AM27" i="7"/>
  <c r="AL27" i="7"/>
  <c r="AK27" i="7"/>
  <c r="AJ27" i="7"/>
  <c r="AI27" i="7"/>
  <c r="AH27" i="7"/>
  <c r="AG27" i="7"/>
  <c r="AF27" i="7"/>
  <c r="AE27" i="7"/>
  <c r="AD27" i="7"/>
  <c r="AC27" i="7"/>
  <c r="AB27" i="7"/>
  <c r="AA27" i="7"/>
  <c r="Z27" i="7"/>
  <c r="Y27" i="7"/>
  <c r="X27" i="7"/>
  <c r="W27" i="7"/>
  <c r="V27" i="7"/>
  <c r="U27" i="7"/>
  <c r="T27" i="7"/>
  <c r="S27" i="7"/>
  <c r="R27" i="7"/>
  <c r="Q27" i="7"/>
  <c r="P27" i="7"/>
  <c r="O27" i="7"/>
  <c r="N27" i="7"/>
  <c r="M27" i="7"/>
  <c r="L27" i="7"/>
  <c r="K27" i="7"/>
  <c r="J27" i="7"/>
  <c r="I27" i="7"/>
  <c r="H27" i="7"/>
  <c r="G27" i="7"/>
  <c r="F27" i="7"/>
  <c r="E27" i="7"/>
  <c r="D27" i="7"/>
  <c r="BL76" i="7"/>
  <c r="BK76" i="7"/>
  <c r="BA76" i="7"/>
  <c r="AZ76" i="7"/>
  <c r="AY76" i="7"/>
  <c r="AX76" i="7"/>
  <c r="AW76" i="7"/>
  <c r="AV76" i="7"/>
  <c r="AU76" i="7"/>
  <c r="AT76" i="7"/>
  <c r="AS76" i="7"/>
  <c r="AR76" i="7"/>
  <c r="AQ76" i="7"/>
  <c r="AP76" i="7"/>
  <c r="AO76" i="7"/>
  <c r="AN76" i="7"/>
  <c r="AM76" i="7"/>
  <c r="AL76" i="7"/>
  <c r="AK76" i="7"/>
  <c r="AJ76" i="7"/>
  <c r="AI76" i="7"/>
  <c r="AH76" i="7"/>
  <c r="AG76" i="7"/>
  <c r="AF76" i="7"/>
  <c r="AE76" i="7"/>
  <c r="AD76" i="7"/>
  <c r="AC76" i="7"/>
  <c r="AB76" i="7"/>
  <c r="AA76" i="7"/>
  <c r="Z76" i="7"/>
  <c r="Y76" i="7"/>
  <c r="X76" i="7"/>
  <c r="W76" i="7"/>
  <c r="V76" i="7"/>
  <c r="U76" i="7"/>
  <c r="T76" i="7"/>
  <c r="S76" i="7"/>
  <c r="R76" i="7"/>
  <c r="Q76" i="7"/>
  <c r="P76" i="7"/>
  <c r="O76" i="7"/>
  <c r="N76" i="7"/>
  <c r="M76" i="7"/>
  <c r="L76" i="7"/>
  <c r="K76" i="7"/>
  <c r="J76" i="7"/>
  <c r="I76" i="7"/>
  <c r="H76" i="7"/>
  <c r="G76" i="7"/>
  <c r="F76" i="7"/>
  <c r="E76" i="7"/>
  <c r="D76" i="7"/>
  <c r="BL73" i="7"/>
  <c r="BK73" i="7"/>
  <c r="BA73" i="7"/>
  <c r="AZ73" i="7"/>
  <c r="AY73" i="7"/>
  <c r="AX73" i="7"/>
  <c r="AW73" i="7"/>
  <c r="AV73" i="7"/>
  <c r="AU73" i="7"/>
  <c r="AT73" i="7"/>
  <c r="AS73" i="7"/>
  <c r="AR73" i="7"/>
  <c r="AQ73" i="7"/>
  <c r="AP73" i="7"/>
  <c r="AO73" i="7"/>
  <c r="AN73" i="7"/>
  <c r="AM73" i="7"/>
  <c r="AL73" i="7"/>
  <c r="AK73" i="7"/>
  <c r="AJ73" i="7"/>
  <c r="AI73" i="7"/>
  <c r="AH73" i="7"/>
  <c r="AG73" i="7"/>
  <c r="AF73" i="7"/>
  <c r="AE73" i="7"/>
  <c r="AD73" i="7"/>
  <c r="AC73" i="7"/>
  <c r="AB73" i="7"/>
  <c r="AA73" i="7"/>
  <c r="Z73" i="7"/>
  <c r="Y73" i="7"/>
  <c r="X73" i="7"/>
  <c r="W73" i="7"/>
  <c r="V73" i="7"/>
  <c r="U73" i="7"/>
  <c r="T73" i="7"/>
  <c r="S73" i="7"/>
  <c r="R73" i="7"/>
  <c r="Q73" i="7"/>
  <c r="P73" i="7"/>
  <c r="O73" i="7"/>
  <c r="N73" i="7"/>
  <c r="M73" i="7"/>
  <c r="L73" i="7"/>
  <c r="K73" i="7"/>
  <c r="J73" i="7"/>
  <c r="I73" i="7"/>
  <c r="H73" i="7"/>
  <c r="G73" i="7"/>
  <c r="F73" i="7"/>
  <c r="E73" i="7"/>
  <c r="D73" i="7"/>
  <c r="BL75" i="7"/>
  <c r="BK75" i="7"/>
  <c r="BA75" i="7"/>
  <c r="AZ75" i="7"/>
  <c r="AY75" i="7"/>
  <c r="AX75" i="7"/>
  <c r="AW75" i="7"/>
  <c r="AV75" i="7"/>
  <c r="AU75" i="7"/>
  <c r="AT75" i="7"/>
  <c r="AS75" i="7"/>
  <c r="AR75" i="7"/>
  <c r="AQ75" i="7"/>
  <c r="AP75" i="7"/>
  <c r="AO75" i="7"/>
  <c r="AN75" i="7"/>
  <c r="AM75" i="7"/>
  <c r="AL75" i="7"/>
  <c r="AK75" i="7"/>
  <c r="AJ75" i="7"/>
  <c r="AI75" i="7"/>
  <c r="AH75" i="7"/>
  <c r="AG75" i="7"/>
  <c r="AF75" i="7"/>
  <c r="AE75" i="7"/>
  <c r="AD75" i="7"/>
  <c r="AC75" i="7"/>
  <c r="AB75" i="7"/>
  <c r="AA75" i="7"/>
  <c r="Z75" i="7"/>
  <c r="Y75" i="7"/>
  <c r="X75" i="7"/>
  <c r="W75" i="7"/>
  <c r="V75" i="7"/>
  <c r="U75" i="7"/>
  <c r="T75" i="7"/>
  <c r="S75" i="7"/>
  <c r="R75" i="7"/>
  <c r="Q75" i="7"/>
  <c r="P75" i="7"/>
  <c r="O75" i="7"/>
  <c r="N75" i="7"/>
  <c r="M75" i="7"/>
  <c r="L75" i="7"/>
  <c r="K75" i="7"/>
  <c r="J75" i="7"/>
  <c r="I75" i="7"/>
  <c r="H75" i="7"/>
  <c r="G75" i="7"/>
  <c r="F75" i="7"/>
  <c r="E75" i="7"/>
  <c r="D75" i="7"/>
  <c r="BL18" i="7"/>
  <c r="BK18" i="7"/>
  <c r="BA18" i="7"/>
  <c r="AZ18" i="7"/>
  <c r="AY18" i="7"/>
  <c r="AX18" i="7"/>
  <c r="AW18" i="7"/>
  <c r="AV18" i="7"/>
  <c r="AU18" i="7"/>
  <c r="AT18" i="7"/>
  <c r="AS18" i="7"/>
  <c r="AR18" i="7"/>
  <c r="AQ18" i="7"/>
  <c r="AP18" i="7"/>
  <c r="AO18" i="7"/>
  <c r="AN18" i="7"/>
  <c r="AM18" i="7"/>
  <c r="AL18" i="7"/>
  <c r="AK18" i="7"/>
  <c r="AJ18" i="7"/>
  <c r="AI18" i="7"/>
  <c r="AH18" i="7"/>
  <c r="AG18" i="7"/>
  <c r="AF18" i="7"/>
  <c r="AE18" i="7"/>
  <c r="AD18" i="7"/>
  <c r="AC18" i="7"/>
  <c r="AB18" i="7"/>
  <c r="AA18" i="7"/>
  <c r="Z18" i="7"/>
  <c r="Y18" i="7"/>
  <c r="X18" i="7"/>
  <c r="W18" i="7"/>
  <c r="V18" i="7"/>
  <c r="U18" i="7"/>
  <c r="T18" i="7"/>
  <c r="S18" i="7"/>
  <c r="R18" i="7"/>
  <c r="Q18" i="7"/>
  <c r="P18" i="7"/>
  <c r="O18" i="7"/>
  <c r="N18" i="7"/>
  <c r="M18" i="7"/>
  <c r="L18" i="7"/>
  <c r="K18" i="7"/>
  <c r="J18" i="7"/>
  <c r="I18" i="7"/>
  <c r="H18" i="7"/>
  <c r="G18" i="7"/>
  <c r="F18" i="7"/>
  <c r="E18" i="7"/>
  <c r="D18" i="7"/>
  <c r="BA1" i="7"/>
  <c r="AZ1" i="7"/>
  <c r="AY1" i="7"/>
  <c r="AX1" i="7"/>
  <c r="AW1" i="7"/>
  <c r="AV1" i="7"/>
  <c r="AU1" i="7"/>
  <c r="AT1" i="7"/>
  <c r="AS1" i="7"/>
  <c r="AR1" i="7"/>
  <c r="AQ1" i="7"/>
  <c r="AP1" i="7"/>
  <c r="AO1" i="7"/>
  <c r="AN1" i="7"/>
  <c r="AM1" i="7"/>
  <c r="AL1" i="7"/>
  <c r="AK1" i="7"/>
  <c r="AJ1" i="7"/>
  <c r="AI1" i="7"/>
  <c r="AH1" i="7"/>
  <c r="AG1" i="7"/>
  <c r="AF1" i="7"/>
  <c r="AE1" i="7"/>
  <c r="AD1" i="7"/>
  <c r="AC1" i="7"/>
  <c r="AB1" i="7"/>
  <c r="AA1" i="7"/>
  <c r="Z1" i="7"/>
  <c r="Y1" i="7"/>
  <c r="X1" i="7"/>
  <c r="W1" i="7"/>
  <c r="V1" i="7"/>
  <c r="U1" i="7"/>
  <c r="T1" i="7"/>
  <c r="S1" i="7"/>
  <c r="R1" i="7"/>
  <c r="Q1" i="7"/>
  <c r="P1" i="7"/>
  <c r="O1" i="7"/>
  <c r="N1" i="7"/>
  <c r="M1" i="7"/>
  <c r="L1" i="7"/>
  <c r="K1" i="7"/>
  <c r="J1" i="7"/>
  <c r="I1" i="7"/>
  <c r="H1" i="7"/>
  <c r="G1" i="7"/>
  <c r="F1" i="7"/>
  <c r="E1" i="7"/>
  <c r="D1" i="7"/>
  <c r="BI75" i="7" l="1"/>
  <c r="BI28" i="7"/>
  <c r="BI20" i="7"/>
  <c r="BI32" i="7"/>
  <c r="BI14" i="7"/>
  <c r="BI2" i="7"/>
  <c r="BI43" i="7"/>
  <c r="BI54" i="7"/>
  <c r="BI7" i="7"/>
  <c r="BI16" i="7"/>
  <c r="BI60" i="7"/>
  <c r="BI51" i="7"/>
  <c r="BI65" i="7"/>
  <c r="BI72" i="7"/>
  <c r="BI21" i="7"/>
  <c r="BI59" i="7"/>
  <c r="BI50" i="7"/>
  <c r="BI38" i="7"/>
  <c r="BI26" i="7"/>
  <c r="BI78" i="7"/>
  <c r="BI57" i="7"/>
  <c r="BI15" i="7"/>
  <c r="BI19" i="7"/>
  <c r="BI71" i="7"/>
  <c r="BI24" i="7"/>
  <c r="BI35" i="7"/>
  <c r="BI39" i="7"/>
  <c r="BI12" i="7"/>
  <c r="BI6" i="7"/>
  <c r="BI68" i="7"/>
  <c r="BI66" i="7"/>
  <c r="BI58" i="7"/>
  <c r="BI48" i="7"/>
  <c r="BI55" i="7"/>
  <c r="BI76" i="7"/>
  <c r="BI31" i="7"/>
  <c r="BI18" i="7"/>
  <c r="BI73" i="7"/>
  <c r="BI27" i="7"/>
  <c r="BI22" i="7"/>
  <c r="BI44" i="7"/>
  <c r="BI33" i="7"/>
  <c r="BI13" i="7"/>
  <c r="BI17" i="7"/>
  <c r="BI10" i="7"/>
  <c r="BI53" i="7"/>
  <c r="BI40" i="7"/>
  <c r="BI30" i="7"/>
  <c r="BI52" i="7"/>
  <c r="BI25" i="7"/>
  <c r="BI46" i="7"/>
  <c r="BI70" i="7"/>
  <c r="BI29" i="7"/>
  <c r="BI34" i="7"/>
  <c r="BI41" i="7"/>
  <c r="BI56" i="7"/>
  <c r="BI45" i="7"/>
  <c r="BI49" i="7"/>
  <c r="BI36" i="7"/>
  <c r="BI5" i="7"/>
  <c r="BI8" i="7"/>
  <c r="BI64" i="7"/>
  <c r="BI61" i="7"/>
  <c r="BI23" i="7"/>
  <c r="BI3" i="7"/>
  <c r="BI77" i="7"/>
  <c r="BI37" i="7"/>
  <c r="BI67" i="7"/>
  <c r="BI47" i="7"/>
  <c r="BI62" i="7"/>
  <c r="BI74" i="7"/>
  <c r="BI11" i="7"/>
  <c r="BI63" i="7"/>
  <c r="BI4" i="7"/>
  <c r="BI9" i="7"/>
  <c r="BI69" i="7"/>
  <c r="BI42" i="7"/>
  <c r="BY52" i="7"/>
  <c r="CJ54" i="7"/>
  <c r="CK52" i="7"/>
  <c r="BY12" i="7"/>
  <c r="BG67" i="7"/>
  <c r="CJ68" i="7"/>
  <c r="CA9" i="7"/>
  <c r="CK20" i="7"/>
  <c r="BE34" i="7"/>
  <c r="BN34" i="7" s="1"/>
  <c r="BP34" i="7" s="1"/>
  <c r="BY45" i="7"/>
  <c r="BY69" i="7"/>
  <c r="BY47" i="7"/>
  <c r="BY63" i="7"/>
  <c r="CH26" i="7"/>
  <c r="BY75" i="7"/>
  <c r="CI33" i="7"/>
  <c r="CG59" i="7"/>
  <c r="BC57" i="7"/>
  <c r="CH5" i="7"/>
  <c r="CH23" i="7"/>
  <c r="BY3" i="7"/>
  <c r="BY66" i="7"/>
  <c r="BY62" i="7"/>
  <c r="CB58" i="7"/>
  <c r="CA74" i="7"/>
  <c r="BY48" i="7"/>
  <c r="BY11" i="7"/>
  <c r="CK55" i="7"/>
  <c r="CI69" i="7"/>
  <c r="BG20" i="7"/>
  <c r="BY40" i="7"/>
  <c r="BY73" i="7"/>
  <c r="BY76" i="7"/>
  <c r="BC33" i="7"/>
  <c r="BM33" i="7" s="1"/>
  <c r="BO33" i="7" s="1"/>
  <c r="BY36" i="7"/>
  <c r="BY8" i="7"/>
  <c r="CJ35" i="7"/>
  <c r="BE12" i="7"/>
  <c r="BN12" i="7" s="1"/>
  <c r="BP12" i="7" s="1"/>
  <c r="BY74" i="7"/>
  <c r="BY9" i="7"/>
  <c r="BY42" i="7"/>
  <c r="CB49" i="7"/>
  <c r="CK68" i="7"/>
  <c r="BC22" i="7"/>
  <c r="BM22" i="7" s="1"/>
  <c r="BO22" i="7" s="1"/>
  <c r="CG2" i="7"/>
  <c r="BY10" i="7"/>
  <c r="CK43" i="7"/>
  <c r="BY13" i="7"/>
  <c r="BE54" i="7"/>
  <c r="BN54" i="7" s="1"/>
  <c r="BP54" i="7" s="1"/>
  <c r="BY25" i="7"/>
  <c r="BY65" i="7"/>
  <c r="CA70" i="7"/>
  <c r="CJ59" i="7"/>
  <c r="BY41" i="7"/>
  <c r="BY26" i="7"/>
  <c r="CJ78" i="7"/>
  <c r="BY15" i="7"/>
  <c r="CI71" i="7"/>
  <c r="BY61" i="7"/>
  <c r="BY24" i="7"/>
  <c r="CB23" i="7"/>
  <c r="CA35" i="7"/>
  <c r="CG3" i="7"/>
  <c r="BY39" i="7"/>
  <c r="BY77" i="7"/>
  <c r="BC18" i="7"/>
  <c r="BM18" i="7" s="1"/>
  <c r="BO18" i="7" s="1"/>
  <c r="BC27" i="7"/>
  <c r="BM27" i="7" s="1"/>
  <c r="BO27" i="7" s="1"/>
  <c r="BY27" i="7"/>
  <c r="CA13" i="7"/>
  <c r="CI14" i="7"/>
  <c r="BY30" i="7"/>
  <c r="BE44" i="7"/>
  <c r="BN44" i="7" s="1"/>
  <c r="BP44" i="7" s="1"/>
  <c r="BY44" i="7"/>
  <c r="BG50" i="7"/>
  <c r="BY50" i="7"/>
  <c r="BY56" i="7"/>
  <c r="CH56" i="7"/>
  <c r="BY18" i="7"/>
  <c r="CJ51" i="7"/>
  <c r="BE51" i="7"/>
  <c r="BN51" i="7" s="1"/>
  <c r="BP51" i="7" s="1"/>
  <c r="BY51" i="7"/>
  <c r="CB72" i="7"/>
  <c r="BY72" i="7"/>
  <c r="BG29" i="7"/>
  <c r="BY29" i="7"/>
  <c r="CK29" i="7"/>
  <c r="BZ29" i="7"/>
  <c r="BG76" i="7"/>
  <c r="CK76" i="7"/>
  <c r="BY28" i="7"/>
  <c r="BY22" i="7"/>
  <c r="BY20" i="7"/>
  <c r="BE33" i="7"/>
  <c r="BN33" i="7" s="1"/>
  <c r="BP33" i="7" s="1"/>
  <c r="BY31" i="7"/>
  <c r="BG17" i="7"/>
  <c r="BY17" i="7"/>
  <c r="CI17" i="7"/>
  <c r="BE17" i="7"/>
  <c r="BN17" i="7" s="1"/>
  <c r="BP17" i="7" s="1"/>
  <c r="CA17" i="7"/>
  <c r="BY2" i="7"/>
  <c r="BY53" i="7"/>
  <c r="BE53" i="7"/>
  <c r="BN53" i="7" s="1"/>
  <c r="BP53" i="7" s="1"/>
  <c r="BE46" i="7"/>
  <c r="BN46" i="7" s="1"/>
  <c r="BP46" i="7" s="1"/>
  <c r="BY46" i="7"/>
  <c r="BY21" i="7"/>
  <c r="BY34" i="7"/>
  <c r="CG23" i="7"/>
  <c r="CI12" i="7"/>
  <c r="BZ67" i="7"/>
  <c r="BY37" i="7"/>
  <c r="CJ32" i="7"/>
  <c r="CG32" i="7"/>
  <c r="BE13" i="7"/>
  <c r="BN13" i="7" s="1"/>
  <c r="BP13" i="7" s="1"/>
  <c r="CI10" i="7"/>
  <c r="CG54" i="7"/>
  <c r="BG7" i="7"/>
  <c r="CB16" i="7"/>
  <c r="CG16" i="7"/>
  <c r="CI52" i="7"/>
  <c r="CB60" i="7"/>
  <c r="BG51" i="7"/>
  <c r="BC46" i="7"/>
  <c r="BM46" i="7" s="1"/>
  <c r="BO46" i="7" s="1"/>
  <c r="BC29" i="7"/>
  <c r="BC34" i="7"/>
  <c r="BG38" i="7"/>
  <c r="BZ38" i="7"/>
  <c r="BG26" i="7"/>
  <c r="CJ36" i="7"/>
  <c r="BE57" i="7"/>
  <c r="BN57" i="7" s="1"/>
  <c r="BP57" i="7" s="1"/>
  <c r="CI5" i="7"/>
  <c r="CJ5" i="7"/>
  <c r="BC19" i="7"/>
  <c r="BM19" i="7" s="1"/>
  <c r="BO19" i="7" s="1"/>
  <c r="CK64" i="7"/>
  <c r="CA24" i="7"/>
  <c r="CH35" i="7"/>
  <c r="CA67" i="7"/>
  <c r="CJ58" i="7"/>
  <c r="CI74" i="7"/>
  <c r="CJ4" i="7"/>
  <c r="BC9" i="7"/>
  <c r="BE9" i="7"/>
  <c r="BN9" i="7" s="1"/>
  <c r="BP9" i="7" s="1"/>
  <c r="CI9" i="7"/>
  <c r="CA42" i="7"/>
  <c r="BY55" i="7"/>
  <c r="BY58" i="7"/>
  <c r="BY68" i="7"/>
  <c r="BY35" i="7"/>
  <c r="BY71" i="7"/>
  <c r="BY78" i="7"/>
  <c r="BY38" i="7"/>
  <c r="BY59" i="7"/>
  <c r="BY16" i="7"/>
  <c r="BY54" i="7"/>
  <c r="CB26" i="7"/>
  <c r="BG5" i="7"/>
  <c r="BG58" i="7"/>
  <c r="BE22" i="7"/>
  <c r="BN22" i="7" s="1"/>
  <c r="BP22" i="7" s="1"/>
  <c r="BE73" i="7"/>
  <c r="BN73" i="7" s="1"/>
  <c r="BP73" i="7" s="1"/>
  <c r="CK32" i="7"/>
  <c r="BG33" i="7"/>
  <c r="CJ14" i="7"/>
  <c r="BC17" i="7"/>
  <c r="BE10" i="7"/>
  <c r="BN10" i="7" s="1"/>
  <c r="BP10" i="7" s="1"/>
  <c r="BC53" i="7"/>
  <c r="BG52" i="7"/>
  <c r="BZ52" i="7"/>
  <c r="CA60" i="7"/>
  <c r="BG59" i="7"/>
  <c r="CH38" i="7"/>
  <c r="BG57" i="7"/>
  <c r="CJ15" i="7"/>
  <c r="BZ15" i="7"/>
  <c r="CK8" i="7"/>
  <c r="CI24" i="7"/>
  <c r="BG24" i="7"/>
  <c r="BZ23" i="7"/>
  <c r="BZ35" i="7"/>
  <c r="CJ77" i="7"/>
  <c r="CI77" i="7"/>
  <c r="BG12" i="7"/>
  <c r="BE67" i="7"/>
  <c r="BN67" i="7" s="1"/>
  <c r="BP67" i="7" s="1"/>
  <c r="CB68" i="7"/>
  <c r="CK58" i="7"/>
  <c r="CK4" i="7"/>
  <c r="CG4" i="7"/>
  <c r="CJ69" i="7"/>
  <c r="BC42" i="7"/>
  <c r="BM42" i="7" s="1"/>
  <c r="BO42" i="7" s="1"/>
  <c r="BE42" i="7"/>
  <c r="BN42" i="7" s="1"/>
  <c r="BP42" i="7" s="1"/>
  <c r="BY67" i="7"/>
  <c r="BY23" i="7"/>
  <c r="BY64" i="7"/>
  <c r="BY5" i="7"/>
  <c r="BY49" i="7"/>
  <c r="BY70" i="7"/>
  <c r="BY33" i="7"/>
  <c r="BC73" i="7"/>
  <c r="CJ75" i="7"/>
  <c r="BC44" i="7"/>
  <c r="CI44" i="7"/>
  <c r="CA33" i="7"/>
  <c r="CI31" i="7"/>
  <c r="CK14" i="7"/>
  <c r="CG14" i="7"/>
  <c r="CJ43" i="7"/>
  <c r="CG43" i="7"/>
  <c r="CI53" i="7"/>
  <c r="BG54" i="7"/>
  <c r="BC52" i="7"/>
  <c r="BG60" i="7"/>
  <c r="CK60" i="7"/>
  <c r="CG51" i="7"/>
  <c r="CI29" i="7"/>
  <c r="BE59" i="7"/>
  <c r="BN59" i="7" s="1"/>
  <c r="BP59" i="7" s="1"/>
  <c r="BE38" i="7"/>
  <c r="BN38" i="7" s="1"/>
  <c r="BP38" i="7" s="1"/>
  <c r="BE35" i="7"/>
  <c r="BN35" i="7" s="1"/>
  <c r="BP35" i="7" s="1"/>
  <c r="CJ6" i="7"/>
  <c r="CB6" i="7"/>
  <c r="CI4" i="7"/>
  <c r="BG9" i="7"/>
  <c r="CG69" i="7"/>
  <c r="BY4" i="7"/>
  <c r="BY6" i="7"/>
  <c r="BY19" i="7"/>
  <c r="BY57" i="7"/>
  <c r="BY60" i="7"/>
  <c r="BY7" i="7"/>
  <c r="BY43" i="7"/>
  <c r="BY14" i="7"/>
  <c r="BY32" i="7"/>
  <c r="CI75" i="7"/>
  <c r="CG75" i="7"/>
  <c r="CK73" i="7"/>
  <c r="CG73" i="7"/>
  <c r="CJ73" i="7"/>
  <c r="CB73" i="7"/>
  <c r="BZ73" i="7"/>
  <c r="CH73" i="7"/>
  <c r="BE27" i="7"/>
  <c r="BN27" i="7" s="1"/>
  <c r="BP27" i="7" s="1"/>
  <c r="BE28" i="7"/>
  <c r="BN28" i="7" s="1"/>
  <c r="BP28" i="7" s="1"/>
  <c r="CH28" i="7"/>
  <c r="BZ28" i="7"/>
  <c r="BC28" i="7"/>
  <c r="CI28" i="7"/>
  <c r="CG28" i="7"/>
  <c r="CK22" i="7"/>
  <c r="CG22" i="7"/>
  <c r="CJ22" i="7"/>
  <c r="CB22" i="7"/>
  <c r="BZ22" i="7"/>
  <c r="CH22" i="7"/>
  <c r="CK30" i="7"/>
  <c r="BZ30" i="7"/>
  <c r="BE30" i="7"/>
  <c r="BN30" i="7" s="1"/>
  <c r="BP30" i="7" s="1"/>
  <c r="BC30" i="7"/>
  <c r="CJ21" i="7"/>
  <c r="BE21" i="7"/>
  <c r="BN21" i="7" s="1"/>
  <c r="BP21" i="7" s="1"/>
  <c r="BC41" i="7"/>
  <c r="CH50" i="7"/>
  <c r="BZ50" i="7"/>
  <c r="CG50" i="7"/>
  <c r="CB50" i="7"/>
  <c r="CK50" i="7"/>
  <c r="CA50" i="7"/>
  <c r="CJ50" i="7"/>
  <c r="CI50" i="7"/>
  <c r="CJ45" i="7"/>
  <c r="BG45" i="7"/>
  <c r="CH45" i="7"/>
  <c r="CB45" i="7"/>
  <c r="BC45" i="7"/>
  <c r="CG45" i="7"/>
  <c r="BG18" i="7"/>
  <c r="CB75" i="7"/>
  <c r="CA73" i="7"/>
  <c r="CI73" i="7"/>
  <c r="BG27" i="7"/>
  <c r="CB28" i="7"/>
  <c r="CJ28" i="7"/>
  <c r="CA22" i="7"/>
  <c r="CI22" i="7"/>
  <c r="BG44" i="7"/>
  <c r="CI32" i="7"/>
  <c r="CJ31" i="7"/>
  <c r="CG31" i="7"/>
  <c r="BC13" i="7"/>
  <c r="CH17" i="7"/>
  <c r="BZ17" i="7"/>
  <c r="CK17" i="7"/>
  <c r="CG17" i="7"/>
  <c r="CJ17" i="7"/>
  <c r="CB17" i="7"/>
  <c r="BG10" i="7"/>
  <c r="CI43" i="7"/>
  <c r="BE40" i="7"/>
  <c r="BN40" i="7" s="1"/>
  <c r="BP40" i="7" s="1"/>
  <c r="CA30" i="7"/>
  <c r="BG65" i="7"/>
  <c r="CK70" i="7"/>
  <c r="BZ70" i="7"/>
  <c r="BE70" i="7"/>
  <c r="BN70" i="7" s="1"/>
  <c r="BP70" i="7" s="1"/>
  <c r="BC70" i="7"/>
  <c r="CK21" i="7"/>
  <c r="CG34" i="7"/>
  <c r="CI34" i="7"/>
  <c r="CJ41" i="7"/>
  <c r="CB41" i="7"/>
  <c r="CG41" i="7"/>
  <c r="CA41" i="7"/>
  <c r="CK41" i="7"/>
  <c r="BZ41" i="7"/>
  <c r="CI41" i="7"/>
  <c r="CH41" i="7"/>
  <c r="CI45" i="7"/>
  <c r="CK57" i="7"/>
  <c r="CG57" i="7"/>
  <c r="CH57" i="7"/>
  <c r="CB57" i="7"/>
  <c r="CA57" i="7"/>
  <c r="CJ57" i="7"/>
  <c r="BZ57" i="7"/>
  <c r="CI57" i="7"/>
  <c r="BE18" i="7"/>
  <c r="BN18" i="7" s="1"/>
  <c r="BP18" i="7" s="1"/>
  <c r="BE75" i="7"/>
  <c r="BN75" i="7" s="1"/>
  <c r="BP75" i="7" s="1"/>
  <c r="CH75" i="7"/>
  <c r="BZ75" i="7"/>
  <c r="BC75" i="7"/>
  <c r="CH10" i="7"/>
  <c r="BZ10" i="7"/>
  <c r="CK10" i="7"/>
  <c r="CG10" i="7"/>
  <c r="CJ10" i="7"/>
  <c r="CB10" i="7"/>
  <c r="CG25" i="7"/>
  <c r="CI25" i="7"/>
  <c r="CK18" i="7"/>
  <c r="CG18" i="7"/>
  <c r="CB18" i="7"/>
  <c r="CJ18" i="7"/>
  <c r="BZ18" i="7"/>
  <c r="CH18" i="7"/>
  <c r="BG75" i="7"/>
  <c r="CK75" i="7"/>
  <c r="BE76" i="7"/>
  <c r="BN76" i="7" s="1"/>
  <c r="BP76" i="7" s="1"/>
  <c r="CH76" i="7"/>
  <c r="BZ76" i="7"/>
  <c r="BC76" i="7"/>
  <c r="CI76" i="7"/>
  <c r="CG76" i="7"/>
  <c r="CK27" i="7"/>
  <c r="CG27" i="7"/>
  <c r="CJ27" i="7"/>
  <c r="CB27" i="7"/>
  <c r="BZ27" i="7"/>
  <c r="CH27" i="7"/>
  <c r="BG28" i="7"/>
  <c r="CK28" i="7"/>
  <c r="CI2" i="7"/>
  <c r="BC40" i="7"/>
  <c r="CH7" i="7"/>
  <c r="BZ7" i="7"/>
  <c r="CG7" i="7"/>
  <c r="CB7" i="7"/>
  <c r="CK7" i="7"/>
  <c r="CA7" i="7"/>
  <c r="CJ7" i="7"/>
  <c r="CI7" i="7"/>
  <c r="CG30" i="7"/>
  <c r="BZ56" i="7"/>
  <c r="BE56" i="7"/>
  <c r="BN56" i="7" s="1"/>
  <c r="BP56" i="7" s="1"/>
  <c r="BC56" i="7"/>
  <c r="CK2" i="7"/>
  <c r="CJ46" i="7"/>
  <c r="CB46" i="7"/>
  <c r="CG46" i="7"/>
  <c r="CA46" i="7"/>
  <c r="CK46" i="7"/>
  <c r="BZ46" i="7"/>
  <c r="CI46" i="7"/>
  <c r="CH46" i="7"/>
  <c r="BC72" i="7"/>
  <c r="CK72" i="7"/>
  <c r="CA72" i="7"/>
  <c r="BG72" i="7"/>
  <c r="BE72" i="7"/>
  <c r="BN72" i="7" s="1"/>
  <c r="BP72" i="7" s="1"/>
  <c r="BE20" i="7"/>
  <c r="BN20" i="7" s="1"/>
  <c r="BP20" i="7" s="1"/>
  <c r="CH20" i="7"/>
  <c r="BZ20" i="7"/>
  <c r="BC20" i="7"/>
  <c r="CI20" i="7"/>
  <c r="CG20" i="7"/>
  <c r="CH44" i="7"/>
  <c r="CK44" i="7"/>
  <c r="CG44" i="7"/>
  <c r="CJ44" i="7"/>
  <c r="CB44" i="7"/>
  <c r="BZ44" i="7"/>
  <c r="CK31" i="7"/>
  <c r="CH13" i="7"/>
  <c r="BZ13" i="7"/>
  <c r="CK13" i="7"/>
  <c r="CG13" i="7"/>
  <c r="CJ13" i="7"/>
  <c r="CB13" i="7"/>
  <c r="CA18" i="7"/>
  <c r="CI18" i="7"/>
  <c r="BG73" i="7"/>
  <c r="CB76" i="7"/>
  <c r="CJ76" i="7"/>
  <c r="CA27" i="7"/>
  <c r="CI27" i="7"/>
  <c r="BG22" i="7"/>
  <c r="CB20" i="7"/>
  <c r="CJ20" i="7"/>
  <c r="CA44" i="7"/>
  <c r="CH33" i="7"/>
  <c r="BZ33" i="7"/>
  <c r="CK33" i="7"/>
  <c r="CG33" i="7"/>
  <c r="CJ33" i="7"/>
  <c r="CB33" i="7"/>
  <c r="BG13" i="7"/>
  <c r="CI13" i="7"/>
  <c r="CJ2" i="7"/>
  <c r="BC10" i="7"/>
  <c r="CA10" i="7"/>
  <c r="CG53" i="7"/>
  <c r="CJ40" i="7"/>
  <c r="CB40" i="7"/>
  <c r="CG40" i="7"/>
  <c r="CA40" i="7"/>
  <c r="CK40" i="7"/>
  <c r="BZ40" i="7"/>
  <c r="CI40" i="7"/>
  <c r="CH40" i="7"/>
  <c r="BC16" i="7"/>
  <c r="CK16" i="7"/>
  <c r="CA16" i="7"/>
  <c r="BG16" i="7"/>
  <c r="BE16" i="7"/>
  <c r="BN16" i="7" s="1"/>
  <c r="BP16" i="7" s="1"/>
  <c r="CJ60" i="7"/>
  <c r="BE60" i="7"/>
  <c r="BN60" i="7" s="1"/>
  <c r="BP60" i="7" s="1"/>
  <c r="BC25" i="7"/>
  <c r="BE25" i="7"/>
  <c r="BN25" i="7" s="1"/>
  <c r="BP25" i="7" s="1"/>
  <c r="CH65" i="7"/>
  <c r="BZ65" i="7"/>
  <c r="CG65" i="7"/>
  <c r="CB65" i="7"/>
  <c r="CK65" i="7"/>
  <c r="CA65" i="7"/>
  <c r="CJ65" i="7"/>
  <c r="CI65" i="7"/>
  <c r="CG70" i="7"/>
  <c r="CG72" i="7"/>
  <c r="BG21" i="7"/>
  <c r="CA21" i="7"/>
  <c r="BE41" i="7"/>
  <c r="BN41" i="7" s="1"/>
  <c r="BP41" i="7" s="1"/>
  <c r="CA56" i="7"/>
  <c r="CK38" i="7"/>
  <c r="CG38" i="7"/>
  <c r="CA38" i="7"/>
  <c r="CJ38" i="7"/>
  <c r="CI38" i="7"/>
  <c r="CB38" i="7"/>
  <c r="BC32" i="7"/>
  <c r="BZ32" i="7"/>
  <c r="CH32" i="7"/>
  <c r="BC31" i="7"/>
  <c r="BZ31" i="7"/>
  <c r="CH31" i="7"/>
  <c r="BC2" i="7"/>
  <c r="BZ2" i="7"/>
  <c r="CH2" i="7"/>
  <c r="BC43" i="7"/>
  <c r="BZ43" i="7"/>
  <c r="CH43" i="7"/>
  <c r="BZ53" i="7"/>
  <c r="CJ30" i="7"/>
  <c r="CB30" i="7"/>
  <c r="CH16" i="7"/>
  <c r="BZ16" i="7"/>
  <c r="CG52" i="7"/>
  <c r="BG25" i="7"/>
  <c r="CK25" i="7"/>
  <c r="CK51" i="7"/>
  <c r="BE65" i="7"/>
  <c r="BN65" i="7" s="1"/>
  <c r="BP65" i="7" s="1"/>
  <c r="CA29" i="7"/>
  <c r="BC21" i="7"/>
  <c r="CG21" i="7"/>
  <c r="BG34" i="7"/>
  <c r="BZ34" i="7"/>
  <c r="CK34" i="7"/>
  <c r="CA59" i="7"/>
  <c r="CK59" i="7"/>
  <c r="BE50" i="7"/>
  <c r="BN50" i="7" s="1"/>
  <c r="BP50" i="7" s="1"/>
  <c r="CI56" i="7"/>
  <c r="CG56" i="7"/>
  <c r="CB56" i="7"/>
  <c r="CJ56" i="7"/>
  <c r="BC38" i="7"/>
  <c r="BG64" i="7"/>
  <c r="CJ64" i="7"/>
  <c r="BC71" i="7"/>
  <c r="CJ71" i="7"/>
  <c r="BG61" i="7"/>
  <c r="CB61" i="7"/>
  <c r="CB24" i="7"/>
  <c r="CJ3" i="7"/>
  <c r="CB3" i="7"/>
  <c r="BG39" i="7"/>
  <c r="BE39" i="7"/>
  <c r="BN39" i="7" s="1"/>
  <c r="BP39" i="7" s="1"/>
  <c r="BC39" i="7"/>
  <c r="BC61" i="7"/>
  <c r="CJ61" i="7"/>
  <c r="BC14" i="7"/>
  <c r="BZ14" i="7"/>
  <c r="CH14" i="7"/>
  <c r="BG53" i="7"/>
  <c r="CK53" i="7"/>
  <c r="CA54" i="7"/>
  <c r="CK54" i="7"/>
  <c r="BE7" i="7"/>
  <c r="BN7" i="7" s="1"/>
  <c r="BP7" i="7" s="1"/>
  <c r="CH30" i="7"/>
  <c r="CI16" i="7"/>
  <c r="CA52" i="7"/>
  <c r="BC60" i="7"/>
  <c r="CG60" i="7"/>
  <c r="BZ25" i="7"/>
  <c r="CA51" i="7"/>
  <c r="CJ70" i="7"/>
  <c r="CB70" i="7"/>
  <c r="CH70" i="7"/>
  <c r="CH72" i="7"/>
  <c r="BZ72" i="7"/>
  <c r="CI72" i="7"/>
  <c r="CG29" i="7"/>
  <c r="CB21" i="7"/>
  <c r="CG49" i="7"/>
  <c r="BE78" i="7"/>
  <c r="BN78" i="7" s="1"/>
  <c r="BP78" i="7" s="1"/>
  <c r="BG36" i="7"/>
  <c r="CA75" i="7"/>
  <c r="CA76" i="7"/>
  <c r="CA28" i="7"/>
  <c r="CA20" i="7"/>
  <c r="BE32" i="7"/>
  <c r="BN32" i="7" s="1"/>
  <c r="BP32" i="7" s="1"/>
  <c r="CA32" i="7"/>
  <c r="BE31" i="7"/>
  <c r="BN31" i="7" s="1"/>
  <c r="BP31" i="7" s="1"/>
  <c r="CA31" i="7"/>
  <c r="BE14" i="7"/>
  <c r="BN14" i="7" s="1"/>
  <c r="BP14" i="7" s="1"/>
  <c r="CA14" i="7"/>
  <c r="BE2" i="7"/>
  <c r="BN2" i="7" s="1"/>
  <c r="BP2" i="7" s="1"/>
  <c r="CA2" i="7"/>
  <c r="BE43" i="7"/>
  <c r="BN43" i="7" s="1"/>
  <c r="BP43" i="7" s="1"/>
  <c r="CA43" i="7"/>
  <c r="CA53" i="7"/>
  <c r="BC54" i="7"/>
  <c r="CB54" i="7"/>
  <c r="BG40" i="7"/>
  <c r="CI30" i="7"/>
  <c r="CJ16" i="7"/>
  <c r="CJ52" i="7"/>
  <c r="CB52" i="7"/>
  <c r="CH52" i="7"/>
  <c r="CH60" i="7"/>
  <c r="BZ60" i="7"/>
  <c r="CI60" i="7"/>
  <c r="CA25" i="7"/>
  <c r="BC51" i="7"/>
  <c r="CB51" i="7"/>
  <c r="BG46" i="7"/>
  <c r="CI70" i="7"/>
  <c r="CJ72" i="7"/>
  <c r="CJ29" i="7"/>
  <c r="CB29" i="7"/>
  <c r="CH29" i="7"/>
  <c r="CH21" i="7"/>
  <c r="BZ21" i="7"/>
  <c r="CI21" i="7"/>
  <c r="CA34" i="7"/>
  <c r="BC59" i="7"/>
  <c r="CB59" i="7"/>
  <c r="BG41" i="7"/>
  <c r="CK56" i="7"/>
  <c r="BE26" i="7"/>
  <c r="BN26" i="7" s="1"/>
  <c r="BP26" i="7" s="1"/>
  <c r="BC26" i="7"/>
  <c r="CA26" i="7"/>
  <c r="BE49" i="7"/>
  <c r="BN49" i="7" s="1"/>
  <c r="BP49" i="7" s="1"/>
  <c r="CJ49" i="7"/>
  <c r="BG49" i="7"/>
  <c r="CH49" i="7"/>
  <c r="BC49" i="7"/>
  <c r="BZ49" i="7"/>
  <c r="CK49" i="7"/>
  <c r="BG78" i="7"/>
  <c r="BZ78" i="7"/>
  <c r="BC5" i="7"/>
  <c r="CH15" i="7"/>
  <c r="CA15" i="7"/>
  <c r="BE15" i="7"/>
  <c r="BN15" i="7" s="1"/>
  <c r="BP15" i="7" s="1"/>
  <c r="BC15" i="7"/>
  <c r="BE8" i="7"/>
  <c r="BN8" i="7" s="1"/>
  <c r="BP8" i="7" s="1"/>
  <c r="CH8" i="7"/>
  <c r="BC8" i="7"/>
  <c r="CJ8" i="7"/>
  <c r="CB8" i="7"/>
  <c r="CG8" i="7"/>
  <c r="BZ8" i="7"/>
  <c r="BG8" i="7"/>
  <c r="BE19" i="7"/>
  <c r="BN19" i="7" s="1"/>
  <c r="BP19" i="7" s="1"/>
  <c r="CJ19" i="7"/>
  <c r="BE71" i="7"/>
  <c r="BN71" i="7" s="1"/>
  <c r="BP71" i="7" s="1"/>
  <c r="CB71" i="7"/>
  <c r="CH24" i="7"/>
  <c r="BC23" i="7"/>
  <c r="BG3" i="7"/>
  <c r="BZ3" i="7"/>
  <c r="BG32" i="7"/>
  <c r="CB32" i="7"/>
  <c r="BG31" i="7"/>
  <c r="CB31" i="7"/>
  <c r="BG14" i="7"/>
  <c r="CB14" i="7"/>
  <c r="BG2" i="7"/>
  <c r="CB2" i="7"/>
  <c r="BG43" i="7"/>
  <c r="CB43" i="7"/>
  <c r="CJ53" i="7"/>
  <c r="CB53" i="7"/>
  <c r="CH53" i="7"/>
  <c r="CH54" i="7"/>
  <c r="BZ54" i="7"/>
  <c r="CI54" i="7"/>
  <c r="BC7" i="7"/>
  <c r="BG30" i="7"/>
  <c r="BE52" i="7"/>
  <c r="BN52" i="7" s="1"/>
  <c r="BP52" i="7" s="1"/>
  <c r="CJ25" i="7"/>
  <c r="CB25" i="7"/>
  <c r="CH25" i="7"/>
  <c r="CH51" i="7"/>
  <c r="BZ51" i="7"/>
  <c r="CI51" i="7"/>
  <c r="BC65" i="7"/>
  <c r="BG70" i="7"/>
  <c r="BE29" i="7"/>
  <c r="BN29" i="7" s="1"/>
  <c r="BP29" i="7" s="1"/>
  <c r="CJ34" i="7"/>
  <c r="CB34" i="7"/>
  <c r="CH34" i="7"/>
  <c r="CH59" i="7"/>
  <c r="BZ59" i="7"/>
  <c r="CI59" i="7"/>
  <c r="BC50" i="7"/>
  <c r="BG56" i="7"/>
  <c r="BC78" i="7"/>
  <c r="CH78" i="7"/>
  <c r="CB78" i="7"/>
  <c r="CA78" i="7"/>
  <c r="BE36" i="7"/>
  <c r="BN36" i="7" s="1"/>
  <c r="BP36" i="7" s="1"/>
  <c r="CH36" i="7"/>
  <c r="BC36" i="7"/>
  <c r="CG36" i="7"/>
  <c r="CB36" i="7"/>
  <c r="BZ36" i="7"/>
  <c r="CK36" i="7"/>
  <c r="BG19" i="7"/>
  <c r="BE64" i="7"/>
  <c r="BN64" i="7" s="1"/>
  <c r="BP64" i="7" s="1"/>
  <c r="CG64" i="7"/>
  <c r="CB64" i="7"/>
  <c r="CH64" i="7"/>
  <c r="BZ64" i="7"/>
  <c r="BC64" i="7"/>
  <c r="CG61" i="7"/>
  <c r="CH61" i="7"/>
  <c r="BC24" i="7"/>
  <c r="CK39" i="7"/>
  <c r="CG39" i="7"/>
  <c r="CH39" i="7"/>
  <c r="CB39" i="7"/>
  <c r="CA39" i="7"/>
  <c r="CJ39" i="7"/>
  <c r="BZ39" i="7"/>
  <c r="CI39" i="7"/>
  <c r="CJ37" i="7"/>
  <c r="BG37" i="7"/>
  <c r="CB37" i="7"/>
  <c r="CH37" i="7"/>
  <c r="CG37" i="7"/>
  <c r="BC37" i="7"/>
  <c r="CK26" i="7"/>
  <c r="CG26" i="7"/>
  <c r="CI26" i="7"/>
  <c r="CI49" i="7"/>
  <c r="BE5" i="7"/>
  <c r="BN5" i="7" s="1"/>
  <c r="BP5" i="7" s="1"/>
  <c r="BZ5" i="7"/>
  <c r="CK5" i="7"/>
  <c r="CK19" i="7"/>
  <c r="CG19" i="7"/>
  <c r="CH19" i="7"/>
  <c r="CB19" i="7"/>
  <c r="BZ19" i="7"/>
  <c r="CI64" i="7"/>
  <c r="BG71" i="7"/>
  <c r="BE24" i="7"/>
  <c r="BN24" i="7" s="1"/>
  <c r="BP24" i="7" s="1"/>
  <c r="BE23" i="7"/>
  <c r="BN23" i="7" s="1"/>
  <c r="BP23" i="7" s="1"/>
  <c r="CJ23" i="7"/>
  <c r="BG23" i="7"/>
  <c r="CK23" i="7"/>
  <c r="BG35" i="7"/>
  <c r="CB35" i="7"/>
  <c r="BC77" i="7"/>
  <c r="CH77" i="7"/>
  <c r="BC12" i="7"/>
  <c r="CH12" i="7"/>
  <c r="BG6" i="7"/>
  <c r="CK67" i="7"/>
  <c r="CG67" i="7"/>
  <c r="CJ67" i="7"/>
  <c r="CB67" i="7"/>
  <c r="CH67" i="7"/>
  <c r="CI67" i="7"/>
  <c r="CA47" i="7"/>
  <c r="CI47" i="7"/>
  <c r="BE47" i="7"/>
  <c r="BN47" i="7" s="1"/>
  <c r="BP47" i="7" s="1"/>
  <c r="BC47" i="7"/>
  <c r="BE62" i="7"/>
  <c r="BN62" i="7" s="1"/>
  <c r="BP62" i="7" s="1"/>
  <c r="CI62" i="7"/>
  <c r="BZ62" i="7"/>
  <c r="BC62" i="7"/>
  <c r="CH62" i="7"/>
  <c r="BE48" i="7"/>
  <c r="BN48" i="7" s="1"/>
  <c r="BP48" i="7" s="1"/>
  <c r="BC48" i="7"/>
  <c r="CK48" i="7"/>
  <c r="BG48" i="7"/>
  <c r="CB48" i="7"/>
  <c r="CJ48" i="7"/>
  <c r="CG48" i="7"/>
  <c r="BE45" i="7"/>
  <c r="BN45" i="7" s="1"/>
  <c r="BP45" i="7" s="1"/>
  <c r="BZ45" i="7"/>
  <c r="CK45" i="7"/>
  <c r="BZ26" i="7"/>
  <c r="CJ26" i="7"/>
  <c r="CK78" i="7"/>
  <c r="CG78" i="7"/>
  <c r="CI78" i="7"/>
  <c r="CI36" i="7"/>
  <c r="CB5" i="7"/>
  <c r="CG5" i="7"/>
  <c r="BG15" i="7"/>
  <c r="CB15" i="7"/>
  <c r="CA19" i="7"/>
  <c r="CI19" i="7"/>
  <c r="CK71" i="7"/>
  <c r="CG71" i="7"/>
  <c r="CA71" i="7"/>
  <c r="BZ71" i="7"/>
  <c r="CH71" i="7"/>
  <c r="CI61" i="7"/>
  <c r="CK24" i="7"/>
  <c r="CG24" i="7"/>
  <c r="CJ24" i="7"/>
  <c r="BZ24" i="7"/>
  <c r="CI23" i="7"/>
  <c r="BC35" i="7"/>
  <c r="BE3" i="7"/>
  <c r="BN3" i="7" s="1"/>
  <c r="BP3" i="7" s="1"/>
  <c r="CH3" i="7"/>
  <c r="BC3" i="7"/>
  <c r="CK3" i="7"/>
  <c r="BG77" i="7"/>
  <c r="CB66" i="7"/>
  <c r="CJ66" i="7"/>
  <c r="CG66" i="7"/>
  <c r="CK12" i="7"/>
  <c r="CG12" i="7"/>
  <c r="CA12" i="7"/>
  <c r="CJ12" i="7"/>
  <c r="BZ12" i="7"/>
  <c r="CB12" i="7"/>
  <c r="CI37" i="7"/>
  <c r="BE6" i="7"/>
  <c r="BN6" i="7" s="1"/>
  <c r="BP6" i="7" s="1"/>
  <c r="BC6" i="7"/>
  <c r="CA6" i="7"/>
  <c r="BE63" i="7"/>
  <c r="BN63" i="7" s="1"/>
  <c r="BP63" i="7" s="1"/>
  <c r="CI63" i="7"/>
  <c r="BC74" i="7"/>
  <c r="BE11" i="7"/>
  <c r="BN11" i="7" s="1"/>
  <c r="BP11" i="7" s="1"/>
  <c r="BC11" i="7"/>
  <c r="BZ11" i="7"/>
  <c r="BG63" i="7"/>
  <c r="BE77" i="7"/>
  <c r="BN77" i="7" s="1"/>
  <c r="BP77" i="7" s="1"/>
  <c r="BZ77" i="7"/>
  <c r="CK77" i="7"/>
  <c r="CI6" i="7"/>
  <c r="CH6" i="7"/>
  <c r="CK6" i="7"/>
  <c r="BG47" i="7"/>
  <c r="CI66" i="7"/>
  <c r="BG62" i="7"/>
  <c r="CK62" i="7"/>
  <c r="CG62" i="7"/>
  <c r="CJ62" i="7"/>
  <c r="CB62" i="7"/>
  <c r="CA62" i="7"/>
  <c r="BE74" i="7"/>
  <c r="BN74" i="7" s="1"/>
  <c r="BP74" i="7" s="1"/>
  <c r="CK11" i="7"/>
  <c r="CG11" i="7"/>
  <c r="CJ11" i="7"/>
  <c r="CB11" i="7"/>
  <c r="CI11" i="7"/>
  <c r="CA11" i="7"/>
  <c r="BG55" i="7"/>
  <c r="CB55" i="7"/>
  <c r="CK15" i="7"/>
  <c r="CG15" i="7"/>
  <c r="CI15" i="7"/>
  <c r="CI8" i="7"/>
  <c r="BE61" i="7"/>
  <c r="BN61" i="7" s="1"/>
  <c r="BP61" i="7" s="1"/>
  <c r="BZ61" i="7"/>
  <c r="CK61" i="7"/>
  <c r="CK35" i="7"/>
  <c r="CG35" i="7"/>
  <c r="CI35" i="7"/>
  <c r="CI3" i="7"/>
  <c r="CB77" i="7"/>
  <c r="CG77" i="7"/>
  <c r="BE37" i="7"/>
  <c r="BN37" i="7" s="1"/>
  <c r="BP37" i="7" s="1"/>
  <c r="BZ37" i="7"/>
  <c r="CK37" i="7"/>
  <c r="BZ6" i="7"/>
  <c r="CG6" i="7"/>
  <c r="BC67" i="7"/>
  <c r="BG68" i="7"/>
  <c r="BE66" i="7"/>
  <c r="BN66" i="7" s="1"/>
  <c r="BP66" i="7" s="1"/>
  <c r="BC66" i="7"/>
  <c r="CK66" i="7"/>
  <c r="BG66" i="7"/>
  <c r="BG74" i="7"/>
  <c r="CI48" i="7"/>
  <c r="BG11" i="7"/>
  <c r="CH11" i="7"/>
  <c r="CH63" i="7"/>
  <c r="BZ63" i="7"/>
  <c r="CK63" i="7"/>
  <c r="CG63" i="7"/>
  <c r="CJ63" i="7"/>
  <c r="CB63" i="7"/>
  <c r="CA63" i="7"/>
  <c r="CK69" i="7"/>
  <c r="CH42" i="7"/>
  <c r="BZ42" i="7"/>
  <c r="CK42" i="7"/>
  <c r="CG42" i="7"/>
  <c r="CJ42" i="7"/>
  <c r="CB42" i="7"/>
  <c r="CA45" i="7"/>
  <c r="CA49" i="7"/>
  <c r="CA36" i="7"/>
  <c r="CA5" i="7"/>
  <c r="CA8" i="7"/>
  <c r="CA64" i="7"/>
  <c r="CA61" i="7"/>
  <c r="CA23" i="7"/>
  <c r="CA3" i="7"/>
  <c r="CA77" i="7"/>
  <c r="CA37" i="7"/>
  <c r="BE68" i="7"/>
  <c r="BN68" i="7" s="1"/>
  <c r="BP68" i="7" s="1"/>
  <c r="BC68" i="7"/>
  <c r="CI68" i="7"/>
  <c r="CG68" i="7"/>
  <c r="CK47" i="7"/>
  <c r="CG47" i="7"/>
  <c r="CJ47" i="7"/>
  <c r="CB47" i="7"/>
  <c r="BZ47" i="7"/>
  <c r="CH47" i="7"/>
  <c r="BE58" i="7"/>
  <c r="BN58" i="7" s="1"/>
  <c r="BP58" i="7" s="1"/>
  <c r="BC58" i="7"/>
  <c r="CI58" i="7"/>
  <c r="CG58" i="7"/>
  <c r="CK74" i="7"/>
  <c r="CG74" i="7"/>
  <c r="CJ74" i="7"/>
  <c r="CB74" i="7"/>
  <c r="BZ74" i="7"/>
  <c r="CH74" i="7"/>
  <c r="CJ55" i="7"/>
  <c r="BE55" i="7"/>
  <c r="BN55" i="7" s="1"/>
  <c r="BP55" i="7" s="1"/>
  <c r="BC55" i="7"/>
  <c r="CI55" i="7"/>
  <c r="CG55" i="7"/>
  <c r="BC63" i="7"/>
  <c r="CH9" i="7"/>
  <c r="BZ9" i="7"/>
  <c r="CK9" i="7"/>
  <c r="CG9" i="7"/>
  <c r="CJ9" i="7"/>
  <c r="CB9" i="7"/>
  <c r="BG42" i="7"/>
  <c r="CI42" i="7"/>
  <c r="BZ68" i="7"/>
  <c r="CH68" i="7"/>
  <c r="BZ66" i="7"/>
  <c r="CH66" i="7"/>
  <c r="BZ58" i="7"/>
  <c r="CH58" i="7"/>
  <c r="BZ48" i="7"/>
  <c r="CH48" i="7"/>
  <c r="BZ55" i="7"/>
  <c r="CH55" i="7"/>
  <c r="BC4" i="7"/>
  <c r="BZ4" i="7"/>
  <c r="CH4" i="7"/>
  <c r="BC69" i="7"/>
  <c r="BZ69" i="7"/>
  <c r="CH69" i="7"/>
  <c r="CA68" i="7"/>
  <c r="CA66" i="7"/>
  <c r="CA58" i="7"/>
  <c r="CA48" i="7"/>
  <c r="CA55" i="7"/>
  <c r="BE4" i="7"/>
  <c r="BN4" i="7" s="1"/>
  <c r="BP4" i="7" s="1"/>
  <c r="CA4" i="7"/>
  <c r="BE69" i="7"/>
  <c r="BN69" i="7" s="1"/>
  <c r="BP69" i="7" s="1"/>
  <c r="CA69" i="7"/>
  <c r="BG4" i="7"/>
  <c r="CB4" i="7"/>
  <c r="BG69" i="7"/>
  <c r="CB69" i="7"/>
  <c r="BX55" i="7" l="1"/>
  <c r="BV55" i="7"/>
  <c r="BV48" i="7"/>
  <c r="BX48" i="7"/>
  <c r="BV36" i="7"/>
  <c r="BX36" i="7"/>
  <c r="BV19" i="7"/>
  <c r="BX19" i="7"/>
  <c r="BV14" i="7"/>
  <c r="BX14" i="7"/>
  <c r="BU42" i="7"/>
  <c r="BW42" i="7"/>
  <c r="BV10" i="7"/>
  <c r="BX10" i="7"/>
  <c r="BV46" i="7"/>
  <c r="BX46" i="7"/>
  <c r="BU27" i="7"/>
  <c r="BW27" i="7"/>
  <c r="BV69" i="7"/>
  <c r="BX69" i="7"/>
  <c r="BX37" i="7"/>
  <c r="BV37" i="7"/>
  <c r="BV77" i="7"/>
  <c r="BX77" i="7"/>
  <c r="BV5" i="7"/>
  <c r="BX5" i="7"/>
  <c r="BV29" i="7"/>
  <c r="BX29" i="7"/>
  <c r="BV26" i="7"/>
  <c r="BX26" i="7"/>
  <c r="BX16" i="7"/>
  <c r="BV16" i="7"/>
  <c r="BV76" i="7"/>
  <c r="BX76" i="7"/>
  <c r="BV40" i="7"/>
  <c r="BX40" i="7"/>
  <c r="BV53" i="7"/>
  <c r="BX53" i="7"/>
  <c r="BU18" i="7"/>
  <c r="BW18" i="7"/>
  <c r="BV3" i="7"/>
  <c r="BX3" i="7"/>
  <c r="BV23" i="7"/>
  <c r="BX23" i="7"/>
  <c r="BX31" i="7"/>
  <c r="BV31" i="7"/>
  <c r="BV39" i="7"/>
  <c r="BX39" i="7"/>
  <c r="BX13" i="7"/>
  <c r="BV13" i="7"/>
  <c r="BV4" i="7"/>
  <c r="BX4" i="7"/>
  <c r="BV24" i="7"/>
  <c r="BX24" i="7"/>
  <c r="BV7" i="7"/>
  <c r="BX7" i="7"/>
  <c r="BV65" i="7"/>
  <c r="BX65" i="7"/>
  <c r="BV21" i="7"/>
  <c r="BX21" i="7"/>
  <c r="BV64" i="7"/>
  <c r="BX64" i="7"/>
  <c r="BV32" i="7"/>
  <c r="BX32" i="7"/>
  <c r="BV11" i="7"/>
  <c r="BX11" i="7"/>
  <c r="BV45" i="7"/>
  <c r="BX45" i="7"/>
  <c r="BV62" i="7"/>
  <c r="BX62" i="7"/>
  <c r="BV73" i="7"/>
  <c r="BX73" i="7"/>
  <c r="BU46" i="7"/>
  <c r="BW46" i="7"/>
  <c r="BV17" i="7"/>
  <c r="BX17" i="7"/>
  <c r="BX12" i="7"/>
  <c r="BV12" i="7"/>
  <c r="BV66" i="7"/>
  <c r="BX66" i="7"/>
  <c r="BV50" i="7"/>
  <c r="BX50" i="7"/>
  <c r="BV30" i="7"/>
  <c r="BX30" i="7"/>
  <c r="BV67" i="7"/>
  <c r="BX67" i="7"/>
  <c r="BV22" i="7"/>
  <c r="BX22" i="7"/>
  <c r="BV54" i="7"/>
  <c r="BX54" i="7"/>
  <c r="BV47" i="7"/>
  <c r="BX47" i="7"/>
  <c r="BV20" i="7"/>
  <c r="BX20" i="7"/>
  <c r="BU19" i="7"/>
  <c r="BW19" i="7"/>
  <c r="BV44" i="7"/>
  <c r="BX44" i="7"/>
  <c r="BX63" i="7"/>
  <c r="BV63" i="7"/>
  <c r="BX8" i="7"/>
  <c r="BV8" i="7"/>
  <c r="BV43" i="7"/>
  <c r="BX43" i="7"/>
  <c r="BX41" i="7"/>
  <c r="BV41" i="7"/>
  <c r="BV72" i="7"/>
  <c r="BX72" i="7"/>
  <c r="BV70" i="7"/>
  <c r="BX70" i="7"/>
  <c r="BV28" i="7"/>
  <c r="BX28" i="7"/>
  <c r="BV35" i="7"/>
  <c r="BX35" i="7"/>
  <c r="BV68" i="7"/>
  <c r="BX68" i="7"/>
  <c r="BV25" i="7"/>
  <c r="BX25" i="7"/>
  <c r="BV75" i="7"/>
  <c r="BX75" i="7"/>
  <c r="BV27" i="7"/>
  <c r="BX27" i="7"/>
  <c r="BV38" i="7"/>
  <c r="BX38" i="7"/>
  <c r="BU33" i="7"/>
  <c r="BW33" i="7"/>
  <c r="BV61" i="7"/>
  <c r="BX61" i="7"/>
  <c r="BX52" i="7"/>
  <c r="BV52" i="7"/>
  <c r="BV71" i="7"/>
  <c r="BX71" i="7"/>
  <c r="BX15" i="7"/>
  <c r="BV15" i="7"/>
  <c r="BV49" i="7"/>
  <c r="BX49" i="7"/>
  <c r="BV2" i="7"/>
  <c r="BX2" i="7"/>
  <c r="BV78" i="7"/>
  <c r="BX78" i="7"/>
  <c r="BV18" i="7"/>
  <c r="BX18" i="7"/>
  <c r="BX59" i="7"/>
  <c r="BV59" i="7"/>
  <c r="BV9" i="7"/>
  <c r="BX9" i="7"/>
  <c r="BV57" i="7"/>
  <c r="BX57" i="7"/>
  <c r="BV33" i="7"/>
  <c r="BX33" i="7"/>
  <c r="BV34" i="7"/>
  <c r="BX34" i="7"/>
  <c r="BV58" i="7"/>
  <c r="BX58" i="7"/>
  <c r="BV74" i="7"/>
  <c r="BX74" i="7"/>
  <c r="BV6" i="7"/>
  <c r="BX6" i="7"/>
  <c r="BV60" i="7"/>
  <c r="BX60" i="7"/>
  <c r="BV56" i="7"/>
  <c r="BX56" i="7"/>
  <c r="BV42" i="7"/>
  <c r="BX42" i="7"/>
  <c r="BV51" i="7"/>
  <c r="BX51" i="7"/>
  <c r="BW22" i="7"/>
  <c r="BU22" i="7"/>
  <c r="BJ48" i="7"/>
  <c r="BJ10" i="7"/>
  <c r="BJ21" i="7"/>
  <c r="BJ67" i="7"/>
  <c r="BJ58" i="7"/>
  <c r="BJ6" i="7"/>
  <c r="BJ36" i="7"/>
  <c r="BJ50" i="7"/>
  <c r="BJ8" i="7"/>
  <c r="BJ14" i="7"/>
  <c r="BJ38" i="7"/>
  <c r="BJ65" i="7"/>
  <c r="BJ7" i="7"/>
  <c r="BJ62" i="7"/>
  <c r="BJ12" i="7"/>
  <c r="BJ49" i="7"/>
  <c r="BJ39" i="7"/>
  <c r="BJ63" i="7"/>
  <c r="BJ69" i="7"/>
  <c r="BJ55" i="7"/>
  <c r="BJ64" i="7"/>
  <c r="BJ60" i="7"/>
  <c r="BJ59" i="7"/>
  <c r="BJ54" i="7"/>
  <c r="BJ26" i="7"/>
  <c r="BJ51" i="7"/>
  <c r="BJ74" i="7"/>
  <c r="BJ47" i="7"/>
  <c r="BJ37" i="7"/>
  <c r="BJ31" i="7"/>
  <c r="BJ16" i="7"/>
  <c r="BM29" i="7"/>
  <c r="BO29" i="7" s="1"/>
  <c r="BJ29" i="7"/>
  <c r="BJ27" i="7"/>
  <c r="BJ35" i="7"/>
  <c r="BJ23" i="7"/>
  <c r="BJ71" i="7"/>
  <c r="BJ2" i="7"/>
  <c r="BJ25" i="7"/>
  <c r="BJ56" i="7"/>
  <c r="BJ40" i="7"/>
  <c r="BJ45" i="7"/>
  <c r="BJ30" i="7"/>
  <c r="BJ28" i="7"/>
  <c r="BJ44" i="7"/>
  <c r="BM17" i="7"/>
  <c r="BO17" i="7" s="1"/>
  <c r="BJ17" i="7"/>
  <c r="BJ46" i="7"/>
  <c r="BJ33" i="7"/>
  <c r="BM57" i="7"/>
  <c r="BO57" i="7" s="1"/>
  <c r="BJ57" i="7"/>
  <c r="BJ68" i="7"/>
  <c r="BJ11" i="7"/>
  <c r="BJ3" i="7"/>
  <c r="BJ77" i="7"/>
  <c r="BJ24" i="7"/>
  <c r="BJ78" i="7"/>
  <c r="BJ61" i="7"/>
  <c r="BJ43" i="7"/>
  <c r="BJ76" i="7"/>
  <c r="BJ75" i="7"/>
  <c r="BJ13" i="7"/>
  <c r="BJ41" i="7"/>
  <c r="BJ4" i="7"/>
  <c r="BJ66" i="7"/>
  <c r="BJ15" i="7"/>
  <c r="BJ5" i="7"/>
  <c r="BJ32" i="7"/>
  <c r="BJ20" i="7"/>
  <c r="BJ72" i="7"/>
  <c r="BJ70" i="7"/>
  <c r="BM52" i="7"/>
  <c r="BO52" i="7" s="1"/>
  <c r="BJ52" i="7"/>
  <c r="BJ73" i="7"/>
  <c r="BJ53" i="7"/>
  <c r="BM9" i="7"/>
  <c r="BO9" i="7" s="1"/>
  <c r="BJ9" i="7"/>
  <c r="BJ19" i="7"/>
  <c r="BM34" i="7"/>
  <c r="BO34" i="7" s="1"/>
  <c r="BJ34" i="7"/>
  <c r="BJ22" i="7"/>
  <c r="BJ42" i="7"/>
  <c r="BM53" i="7"/>
  <c r="BO53" i="7" s="1"/>
  <c r="BM44" i="7"/>
  <c r="BO44" i="7" s="1"/>
  <c r="BM73" i="7"/>
  <c r="BO73" i="7" s="1"/>
  <c r="BJ18" i="7"/>
  <c r="BM43" i="7"/>
  <c r="BO43" i="7" s="1"/>
  <c r="BM16" i="7"/>
  <c r="BO16" i="7" s="1"/>
  <c r="BM72" i="7"/>
  <c r="BO72" i="7" s="1"/>
  <c r="BM76" i="7"/>
  <c r="BO76" i="7" s="1"/>
  <c r="BM13" i="7"/>
  <c r="BO13" i="7" s="1"/>
  <c r="BM30" i="7"/>
  <c r="BO30" i="7" s="1"/>
  <c r="BM69" i="7"/>
  <c r="BO69" i="7" s="1"/>
  <c r="BM4" i="7"/>
  <c r="BO4" i="7" s="1"/>
  <c r="BM3" i="7"/>
  <c r="BO3" i="7" s="1"/>
  <c r="BM49" i="7"/>
  <c r="BO49" i="7" s="1"/>
  <c r="BM59" i="7"/>
  <c r="BO59" i="7" s="1"/>
  <c r="BM51" i="7"/>
  <c r="BO51" i="7" s="1"/>
  <c r="BM54" i="7"/>
  <c r="BO54" i="7" s="1"/>
  <c r="BM63" i="7"/>
  <c r="BO63" i="7" s="1"/>
  <c r="BM55" i="7"/>
  <c r="BO55" i="7" s="1"/>
  <c r="BM35" i="7"/>
  <c r="BO35" i="7" s="1"/>
  <c r="BM62" i="7"/>
  <c r="BO62" i="7" s="1"/>
  <c r="BM47" i="7"/>
  <c r="BO47" i="7" s="1"/>
  <c r="BM77" i="7"/>
  <c r="BO77" i="7" s="1"/>
  <c r="BM24" i="7"/>
  <c r="BO24" i="7" s="1"/>
  <c r="BM78" i="7"/>
  <c r="BO78" i="7" s="1"/>
  <c r="BM7" i="7"/>
  <c r="BO7" i="7" s="1"/>
  <c r="BM23" i="7"/>
  <c r="BO23" i="7" s="1"/>
  <c r="BM26" i="7"/>
  <c r="BO26" i="7" s="1"/>
  <c r="BM71" i="7"/>
  <c r="BO71" i="7" s="1"/>
  <c r="BM25" i="7"/>
  <c r="BO25" i="7" s="1"/>
  <c r="BM75" i="7"/>
  <c r="BO75" i="7" s="1"/>
  <c r="BM58" i="7"/>
  <c r="BO58" i="7" s="1"/>
  <c r="BM68" i="7"/>
  <c r="BO68" i="7" s="1"/>
  <c r="BM67" i="7"/>
  <c r="BO67" i="7" s="1"/>
  <c r="BM74" i="7"/>
  <c r="BO74" i="7" s="1"/>
  <c r="BM48" i="7"/>
  <c r="BO48" i="7" s="1"/>
  <c r="BM37" i="7"/>
  <c r="BO37" i="7" s="1"/>
  <c r="BM36" i="7"/>
  <c r="BO36" i="7" s="1"/>
  <c r="BM65" i="7"/>
  <c r="BO65" i="7" s="1"/>
  <c r="BM8" i="7"/>
  <c r="BO8" i="7" s="1"/>
  <c r="BM15" i="7"/>
  <c r="BO15" i="7" s="1"/>
  <c r="BM5" i="7"/>
  <c r="BO5" i="7" s="1"/>
  <c r="BM14" i="7"/>
  <c r="BO14" i="7" s="1"/>
  <c r="BM61" i="7"/>
  <c r="BO61" i="7" s="1"/>
  <c r="BM38" i="7"/>
  <c r="BO38" i="7" s="1"/>
  <c r="BM21" i="7"/>
  <c r="BO21" i="7" s="1"/>
  <c r="BM32" i="7"/>
  <c r="BO32" i="7" s="1"/>
  <c r="BM20" i="7"/>
  <c r="BO20" i="7" s="1"/>
  <c r="BM56" i="7"/>
  <c r="BO56" i="7" s="1"/>
  <c r="BM40" i="7"/>
  <c r="BO40" i="7" s="1"/>
  <c r="BM70" i="7"/>
  <c r="BO70" i="7" s="1"/>
  <c r="BM41" i="7"/>
  <c r="BO41" i="7" s="1"/>
  <c r="BM28" i="7"/>
  <c r="BO28" i="7" s="1"/>
  <c r="BM66" i="7"/>
  <c r="BO66" i="7" s="1"/>
  <c r="BM11" i="7"/>
  <c r="BO11" i="7" s="1"/>
  <c r="BM6" i="7"/>
  <c r="BO6" i="7" s="1"/>
  <c r="BM12" i="7"/>
  <c r="BO12" i="7" s="1"/>
  <c r="BM64" i="7"/>
  <c r="BO64" i="7" s="1"/>
  <c r="BM50" i="7"/>
  <c r="BO50" i="7" s="1"/>
  <c r="BM60" i="7"/>
  <c r="BO60" i="7" s="1"/>
  <c r="BM39" i="7"/>
  <c r="BO39" i="7" s="1"/>
  <c r="BM2" i="7"/>
  <c r="BO2" i="7" s="1"/>
  <c r="BM31" i="7"/>
  <c r="BO31" i="7" s="1"/>
  <c r="BM10" i="7"/>
  <c r="BO10" i="7" s="1"/>
  <c r="BM45" i="7"/>
  <c r="BO45" i="7" s="1"/>
  <c r="BU14" i="7" l="1"/>
  <c r="BW14" i="7"/>
  <c r="BU55" i="7"/>
  <c r="BW55" i="7"/>
  <c r="BU5" i="7"/>
  <c r="BW5" i="7"/>
  <c r="BU63" i="7"/>
  <c r="BW63" i="7"/>
  <c r="BU9" i="7"/>
  <c r="BW9" i="7"/>
  <c r="BU28" i="7"/>
  <c r="BW28" i="7"/>
  <c r="BU71" i="7"/>
  <c r="BW71" i="7"/>
  <c r="BU43" i="7"/>
  <c r="BW43" i="7"/>
  <c r="BU41" i="7"/>
  <c r="BW41" i="7"/>
  <c r="BU26" i="7"/>
  <c r="BW26" i="7"/>
  <c r="BU51" i="7"/>
  <c r="BW51" i="7"/>
  <c r="BU31" i="7"/>
  <c r="BW31" i="7"/>
  <c r="BW70" i="7"/>
  <c r="BU70" i="7"/>
  <c r="BU65" i="7"/>
  <c r="BW65" i="7"/>
  <c r="BW23" i="7"/>
  <c r="BU23" i="7"/>
  <c r="BU73" i="7"/>
  <c r="BW73" i="7"/>
  <c r="BU2" i="7"/>
  <c r="BW2" i="7"/>
  <c r="BU40" i="7"/>
  <c r="BW40" i="7"/>
  <c r="BU36" i="7"/>
  <c r="BW36" i="7"/>
  <c r="BU7" i="7"/>
  <c r="BW7" i="7"/>
  <c r="BW49" i="7"/>
  <c r="BU49" i="7"/>
  <c r="BU44" i="7"/>
  <c r="BW44" i="7"/>
  <c r="BU52" i="7"/>
  <c r="BW52" i="7"/>
  <c r="BU39" i="7"/>
  <c r="BW39" i="7"/>
  <c r="BU37" i="7"/>
  <c r="BW37" i="7"/>
  <c r="BU3" i="7"/>
  <c r="BW3" i="7"/>
  <c r="BU60" i="7"/>
  <c r="BW60" i="7"/>
  <c r="BW20" i="7"/>
  <c r="BU20" i="7"/>
  <c r="BU24" i="7"/>
  <c r="BW24" i="7"/>
  <c r="BU32" i="7"/>
  <c r="BW32" i="7"/>
  <c r="BU77" i="7"/>
  <c r="BW77" i="7"/>
  <c r="BU67" i="7"/>
  <c r="BW67" i="7"/>
  <c r="BU30" i="7"/>
  <c r="BW30" i="7"/>
  <c r="BU13" i="7"/>
  <c r="BW13" i="7"/>
  <c r="BU56" i="7"/>
  <c r="BW56" i="7"/>
  <c r="BW78" i="7"/>
  <c r="BU78" i="7"/>
  <c r="BW53" i="7"/>
  <c r="BU53" i="7"/>
  <c r="BU48" i="7"/>
  <c r="BW48" i="7"/>
  <c r="BU4" i="7"/>
  <c r="BW4" i="7"/>
  <c r="BU17" i="7"/>
  <c r="BW17" i="7"/>
  <c r="BU50" i="7"/>
  <c r="BW50" i="7"/>
  <c r="BU74" i="7"/>
  <c r="BW74" i="7"/>
  <c r="BU69" i="7"/>
  <c r="BW69" i="7"/>
  <c r="BU64" i="7"/>
  <c r="BW64" i="7"/>
  <c r="BU21" i="7"/>
  <c r="BW21" i="7"/>
  <c r="BU47" i="7"/>
  <c r="BW47" i="7"/>
  <c r="BU29" i="7"/>
  <c r="BW29" i="7"/>
  <c r="BU12" i="7"/>
  <c r="BW12" i="7"/>
  <c r="BU38" i="7"/>
  <c r="BW38" i="7"/>
  <c r="BU68" i="7"/>
  <c r="BW68" i="7"/>
  <c r="BW62" i="7"/>
  <c r="BU62" i="7"/>
  <c r="BU34" i="7"/>
  <c r="BW34" i="7"/>
  <c r="BU6" i="7"/>
  <c r="BW6" i="7"/>
  <c r="BU61" i="7"/>
  <c r="BW61" i="7"/>
  <c r="BW58" i="7"/>
  <c r="BU58" i="7"/>
  <c r="BW35" i="7"/>
  <c r="BU35" i="7"/>
  <c r="BU76" i="7"/>
  <c r="BW76" i="7"/>
  <c r="BU11" i="7"/>
  <c r="BW11" i="7"/>
  <c r="BU75" i="7"/>
  <c r="BW75" i="7"/>
  <c r="BW72" i="7"/>
  <c r="BU72" i="7"/>
  <c r="BU66" i="7"/>
  <c r="BW66" i="7"/>
  <c r="BU25" i="7"/>
  <c r="BW25" i="7"/>
  <c r="BU16" i="7"/>
  <c r="BW16" i="7"/>
  <c r="BU45" i="7"/>
  <c r="BW45" i="7"/>
  <c r="BU15" i="7"/>
  <c r="BW15" i="7"/>
  <c r="BW54" i="7"/>
  <c r="BU54" i="7"/>
  <c r="BU10" i="7"/>
  <c r="BW10" i="7"/>
  <c r="BU8" i="7"/>
  <c r="BW8" i="7"/>
  <c r="BU57" i="7"/>
  <c r="BW57" i="7"/>
  <c r="BU59" i="7"/>
  <c r="BW59" i="7"/>
  <c r="W89" i="4"/>
  <c r="X89" i="4"/>
  <c r="Y89" i="4"/>
  <c r="Z89" i="4"/>
  <c r="AA89" i="4"/>
  <c r="AB89" i="4"/>
  <c r="AC89" i="4"/>
  <c r="AD89" i="4"/>
  <c r="AE89" i="4"/>
  <c r="AF89" i="4"/>
  <c r="AG89" i="4"/>
  <c r="AH89" i="4"/>
  <c r="AI89" i="4"/>
  <c r="AJ89" i="4"/>
  <c r="AK89" i="4"/>
  <c r="AL89" i="4"/>
  <c r="AM89" i="4"/>
  <c r="AN89" i="4"/>
  <c r="AO89" i="4"/>
  <c r="AP89" i="4"/>
  <c r="AQ89" i="4"/>
  <c r="AR89" i="4"/>
  <c r="AS89" i="4"/>
  <c r="AT89" i="4"/>
  <c r="AU89" i="4"/>
  <c r="AV89" i="4"/>
  <c r="AW89" i="4"/>
  <c r="AX89" i="4"/>
  <c r="AY89" i="4"/>
  <c r="AZ89" i="4"/>
  <c r="BA89" i="4"/>
  <c r="BB89" i="4"/>
  <c r="BC89" i="4"/>
  <c r="BD89" i="4"/>
  <c r="BE89" i="4"/>
  <c r="BF89" i="4"/>
  <c r="BG89" i="4"/>
  <c r="BH89" i="4"/>
  <c r="BI89" i="4"/>
  <c r="BJ89" i="4"/>
  <c r="BK89" i="4"/>
  <c r="BL89" i="4"/>
  <c r="BM89" i="4"/>
  <c r="BN89" i="4"/>
  <c r="BO89" i="4"/>
  <c r="BP89" i="4"/>
  <c r="BQ89" i="4"/>
  <c r="BR89" i="4"/>
  <c r="V89" i="4"/>
  <c r="U89" i="4"/>
  <c r="CC61" i="7" l="1"/>
  <c r="CD61" i="7"/>
  <c r="CF61" i="7"/>
  <c r="CE61" i="7"/>
  <c r="CF62" i="7"/>
  <c r="CC62" i="7"/>
  <c r="CD62" i="7"/>
  <c r="CE62" i="7"/>
  <c r="CC56" i="7"/>
  <c r="CF56" i="7"/>
  <c r="CE56" i="7"/>
  <c r="CD56" i="7"/>
  <c r="CC76" i="7"/>
  <c r="CF63" i="7"/>
  <c r="CE71" i="7"/>
  <c r="CD71" i="7"/>
  <c r="CE76" i="7"/>
  <c r="CC71" i="7"/>
  <c r="CD76" i="7"/>
  <c r="CF71" i="7"/>
  <c r="CD63" i="7"/>
  <c r="CC63" i="7"/>
  <c r="CF76" i="7"/>
  <c r="CE63" i="7"/>
  <c r="CC73" i="7"/>
  <c r="CD73" i="7"/>
  <c r="CE73" i="7"/>
  <c r="CF73" i="7"/>
  <c r="CE32" i="7"/>
  <c r="CD32" i="7"/>
  <c r="CC32" i="7"/>
  <c r="CF32" i="7"/>
  <c r="CF15" i="7"/>
  <c r="CF49" i="7"/>
  <c r="CC4" i="7"/>
  <c r="CE39" i="7"/>
  <c r="CD12" i="7"/>
  <c r="CC20" i="7"/>
  <c r="CC7" i="7"/>
  <c r="CD28" i="7"/>
  <c r="CF22" i="7"/>
  <c r="CE30" i="7"/>
  <c r="CD17" i="7"/>
  <c r="CC17" i="7"/>
  <c r="CE17" i="7"/>
  <c r="CE44" i="7"/>
  <c r="CD20" i="7"/>
  <c r="CF44" i="7"/>
  <c r="CE38" i="7"/>
  <c r="CE19" i="7"/>
  <c r="CC52" i="7"/>
  <c r="CF29" i="7"/>
  <c r="CD49" i="7"/>
  <c r="CC8" i="7"/>
  <c r="CF2" i="7"/>
  <c r="CC64" i="7"/>
  <c r="CD26" i="7"/>
  <c r="CD23" i="7"/>
  <c r="CC3" i="7"/>
  <c r="CF6" i="7"/>
  <c r="CD35" i="7"/>
  <c r="CC66" i="7"/>
  <c r="CC55" i="7"/>
  <c r="CE66" i="7"/>
  <c r="CE49" i="7"/>
  <c r="CE5" i="7"/>
  <c r="CE64" i="7"/>
  <c r="CE23" i="7"/>
  <c r="CF9" i="7"/>
  <c r="CD58" i="7"/>
  <c r="CE4" i="7"/>
  <c r="CF58" i="7"/>
  <c r="CF35" i="7"/>
  <c r="CD5" i="7"/>
  <c r="CC22" i="7"/>
  <c r="CE21" i="7"/>
  <c r="CD45" i="7"/>
  <c r="CF10" i="7"/>
  <c r="CD13" i="7"/>
  <c r="CC13" i="7"/>
  <c r="CE13" i="7"/>
  <c r="CE22" i="7"/>
  <c r="CC50" i="7"/>
  <c r="CC38" i="7"/>
  <c r="CF30" i="7"/>
  <c r="CD16" i="7"/>
  <c r="CD39" i="7"/>
  <c r="CE20" i="7"/>
  <c r="CE2" i="7"/>
  <c r="CD30" i="7"/>
  <c r="CD21" i="7"/>
  <c r="CD52" i="7"/>
  <c r="CF39" i="7"/>
  <c r="CF5" i="7"/>
  <c r="CC19" i="7"/>
  <c r="CF19" i="7"/>
  <c r="CE26" i="7"/>
  <c r="CE35" i="7"/>
  <c r="CD6" i="7"/>
  <c r="CC15" i="7"/>
  <c r="CC5" i="7"/>
  <c r="CF55" i="7"/>
  <c r="CF20" i="7"/>
  <c r="CE52" i="7"/>
  <c r="CE15" i="7"/>
  <c r="CD50" i="7"/>
  <c r="CE50" i="7"/>
  <c r="CC45" i="7"/>
  <c r="CD10" i="7"/>
  <c r="CC10" i="7"/>
  <c r="CF27" i="7"/>
  <c r="CC2" i="7"/>
  <c r="CD7" i="7"/>
  <c r="CE7" i="7"/>
  <c r="CE10" i="7"/>
  <c r="CC28" i="7"/>
  <c r="CC44" i="7"/>
  <c r="CF13" i="7"/>
  <c r="CF40" i="7"/>
  <c r="CD40" i="7"/>
  <c r="CF16" i="7"/>
  <c r="CF38" i="7"/>
  <c r="CD38" i="7"/>
  <c r="CF52" i="7"/>
  <c r="CC29" i="7"/>
  <c r="CF31" i="7"/>
  <c r="CC39" i="7"/>
  <c r="CC23" i="7"/>
  <c r="CF45" i="7"/>
  <c r="CD3" i="7"/>
  <c r="CC12" i="7"/>
  <c r="CE12" i="7"/>
  <c r="CD15" i="7"/>
  <c r="CF66" i="7"/>
  <c r="CD66" i="7"/>
  <c r="CE58" i="7"/>
  <c r="CE55" i="7"/>
  <c r="CD9" i="7"/>
  <c r="CC9" i="7"/>
  <c r="CE9" i="7"/>
  <c r="CD4" i="7"/>
  <c r="CE27" i="7"/>
  <c r="CE29" i="7"/>
  <c r="CC31" i="7"/>
  <c r="CF26" i="7"/>
  <c r="CD64" i="7"/>
  <c r="CD27" i="7"/>
  <c r="CF3" i="7"/>
  <c r="CC40" i="7"/>
  <c r="CC58" i="7"/>
  <c r="CF21" i="7"/>
  <c r="CF50" i="7"/>
  <c r="CF17" i="7"/>
  <c r="CC27" i="7"/>
  <c r="CD22" i="7"/>
  <c r="CF7" i="7"/>
  <c r="CD44" i="7"/>
  <c r="CF28" i="7"/>
  <c r="CE40" i="7"/>
  <c r="CC30" i="7"/>
  <c r="CC16" i="7"/>
  <c r="CD8" i="7"/>
  <c r="CD19" i="7"/>
  <c r="CD31" i="7"/>
  <c r="CD2" i="7"/>
  <c r="CE28" i="7"/>
  <c r="CE31" i="7"/>
  <c r="CE16" i="7"/>
  <c r="CC21" i="7"/>
  <c r="CC49" i="7"/>
  <c r="CF8" i="7"/>
  <c r="CD29" i="7"/>
  <c r="CF64" i="7"/>
  <c r="CC26" i="7"/>
  <c r="CF23" i="7"/>
  <c r="CF12" i="7"/>
  <c r="CE6" i="7"/>
  <c r="CC6" i="7"/>
  <c r="CC35" i="7"/>
  <c r="CE45" i="7"/>
  <c r="CE8" i="7"/>
  <c r="CE3" i="7"/>
  <c r="CD55" i="7"/>
  <c r="CF4" i="7"/>
  <c r="CC54" i="7"/>
  <c r="CE54" i="7"/>
  <c r="CF54" i="7"/>
  <c r="CD54" i="7"/>
  <c r="CF47" i="7"/>
  <c r="CD47" i="7"/>
  <c r="CC47" i="7"/>
  <c r="CE47" i="7"/>
  <c r="CF33" i="7"/>
  <c r="CD33" i="7"/>
  <c r="CC33" i="7"/>
  <c r="CE33" i="7"/>
  <c r="CC37" i="7"/>
  <c r="CC59" i="7"/>
  <c r="CF74" i="7"/>
  <c r="CD42" i="7"/>
  <c r="CC42" i="7"/>
  <c r="CE42" i="7"/>
  <c r="CF59" i="7"/>
  <c r="CC67" i="7"/>
  <c r="CD67" i="7"/>
  <c r="CD74" i="7"/>
  <c r="CC68" i="7"/>
  <c r="CE59" i="7"/>
  <c r="CF68" i="7"/>
  <c r="CD59" i="7"/>
  <c r="CE74" i="7"/>
  <c r="CC74" i="7"/>
  <c r="CE68" i="7"/>
  <c r="CD37" i="7"/>
  <c r="CF67" i="7"/>
  <c r="CE67" i="7"/>
  <c r="CF37" i="7"/>
  <c r="CF42" i="7"/>
  <c r="CE37" i="7"/>
  <c r="CD68" i="7"/>
  <c r="CE18" i="7"/>
  <c r="CF46" i="7"/>
  <c r="CD46" i="7"/>
  <c r="CC46" i="7"/>
  <c r="CE11" i="7"/>
  <c r="CD48" i="7"/>
  <c r="CE48" i="7"/>
  <c r="CF18" i="7"/>
  <c r="CE46" i="7"/>
  <c r="CC11" i="7"/>
  <c r="CD11" i="7"/>
  <c r="CC18" i="7"/>
  <c r="CC48" i="7"/>
  <c r="CD18" i="7"/>
  <c r="CF48" i="7"/>
  <c r="CF11" i="7"/>
  <c r="CC78" i="7"/>
  <c r="CD78" i="7"/>
  <c r="CE78" i="7"/>
  <c r="CF78" i="7"/>
  <c r="CE70" i="7"/>
  <c r="CC70" i="7"/>
  <c r="CF70" i="7"/>
  <c r="CD70" i="7"/>
  <c r="CF57" i="7"/>
  <c r="CC57" i="7"/>
  <c r="CE57" i="7"/>
  <c r="CD57" i="7"/>
  <c r="CD25" i="7"/>
  <c r="CC25" i="7"/>
  <c r="CE25" i="7"/>
  <c r="CF25" i="7"/>
  <c r="CD36" i="7"/>
  <c r="CF36" i="7"/>
  <c r="CC36" i="7"/>
  <c r="CE36" i="7"/>
  <c r="CC65" i="7"/>
  <c r="CC77" i="7"/>
  <c r="CD53" i="7"/>
  <c r="CF41" i="7"/>
  <c r="CD41" i="7"/>
  <c r="CD75" i="7"/>
  <c r="CF72" i="7"/>
  <c r="CC75" i="7"/>
  <c r="CF75" i="7"/>
  <c r="CD14" i="7"/>
  <c r="CD43" i="7"/>
  <c r="CF51" i="7"/>
  <c r="CE43" i="7"/>
  <c r="CD51" i="7"/>
  <c r="CF77" i="7"/>
  <c r="CE69" i="7"/>
  <c r="CE77" i="7"/>
  <c r="CE51" i="7"/>
  <c r="CE41" i="7"/>
  <c r="CF60" i="7"/>
  <c r="CE65" i="7"/>
  <c r="CC72" i="7"/>
  <c r="CC60" i="7"/>
  <c r="CE72" i="7"/>
  <c r="CF14" i="7"/>
  <c r="CF53" i="7"/>
  <c r="CF34" i="7"/>
  <c r="CD24" i="7"/>
  <c r="CC24" i="7"/>
  <c r="CF24" i="7"/>
  <c r="CD34" i="7"/>
  <c r="CD77" i="7"/>
  <c r="CC14" i="7"/>
  <c r="CD65" i="7"/>
  <c r="CE34" i="7"/>
  <c r="CE53" i="7"/>
  <c r="CE14" i="7"/>
  <c r="CC51" i="7"/>
  <c r="CF69" i="7"/>
  <c r="CC41" i="7"/>
  <c r="CC69" i="7"/>
  <c r="CC43" i="7"/>
  <c r="CE60" i="7"/>
  <c r="CF65" i="7"/>
  <c r="CD72" i="7"/>
  <c r="CE75" i="7"/>
  <c r="CD60" i="7"/>
  <c r="CF43" i="7"/>
  <c r="CC53" i="7"/>
  <c r="CC34" i="7"/>
  <c r="CE24" i="7"/>
  <c r="CD69" i="7"/>
  <c r="AW3" i="4"/>
  <c r="AZ3" i="4"/>
  <c r="Q4" i="4"/>
  <c r="S4" i="4"/>
  <c r="Q5" i="4"/>
  <c r="S5" i="4"/>
  <c r="Q6" i="4"/>
  <c r="S6" i="4"/>
  <c r="BJ6" i="4" s="1"/>
  <c r="Q7" i="4"/>
  <c r="S7" i="4"/>
  <c r="Q8" i="4"/>
  <c r="S8" i="4"/>
  <c r="Q9" i="4"/>
  <c r="S9" i="4"/>
  <c r="Q10" i="4"/>
  <c r="S10" i="4"/>
  <c r="Q11" i="4"/>
  <c r="S11" i="4"/>
  <c r="AB11" i="4" s="1"/>
  <c r="Q12" i="4"/>
  <c r="S12" i="4"/>
  <c r="Q13" i="4"/>
  <c r="S13" i="4"/>
  <c r="Q14" i="4"/>
  <c r="S14" i="4"/>
  <c r="Q15" i="4"/>
  <c r="S15" i="4"/>
  <c r="Q16" i="4"/>
  <c r="S16" i="4"/>
  <c r="Q17" i="4"/>
  <c r="S17" i="4"/>
  <c r="Q18" i="4"/>
  <c r="S18" i="4"/>
  <c r="BC18" i="4" s="1"/>
  <c r="Q19" i="4"/>
  <c r="S19" i="4"/>
  <c r="Q20" i="4"/>
  <c r="S20" i="4"/>
  <c r="BD20" i="4" s="1"/>
  <c r="Q21" i="4"/>
  <c r="S21" i="4"/>
  <c r="Q22" i="4"/>
  <c r="S22" i="4"/>
  <c r="Q23" i="4"/>
  <c r="S23" i="4"/>
  <c r="Q24" i="4"/>
  <c r="S24" i="4"/>
  <c r="Q25" i="4"/>
  <c r="S25" i="4"/>
  <c r="Q26" i="4"/>
  <c r="S26" i="4"/>
  <c r="AM26" i="4" s="1"/>
  <c r="Q27" i="4"/>
  <c r="S27" i="4"/>
  <c r="Q28" i="4"/>
  <c r="S28" i="4"/>
  <c r="BH28" i="4" s="1"/>
  <c r="Q29" i="4"/>
  <c r="S29" i="4"/>
  <c r="Q30" i="4"/>
  <c r="S30" i="4"/>
  <c r="Q31" i="4"/>
  <c r="S31" i="4"/>
  <c r="Q32" i="4"/>
  <c r="S32" i="4"/>
  <c r="AE32" i="4" s="1"/>
  <c r="Q33" i="4"/>
  <c r="S33" i="4"/>
  <c r="BF33" i="4" s="1"/>
  <c r="Q34" i="4"/>
  <c r="S34" i="4"/>
  <c r="Q35" i="4"/>
  <c r="S35" i="4"/>
  <c r="Q36" i="4"/>
  <c r="S36" i="4"/>
  <c r="Q37" i="4"/>
  <c r="S37" i="4"/>
  <c r="Q38" i="4"/>
  <c r="S38" i="4"/>
  <c r="Q39" i="4"/>
  <c r="S39" i="4"/>
  <c r="Q40" i="4"/>
  <c r="S40" i="4"/>
  <c r="Q41" i="4"/>
  <c r="S41" i="4"/>
  <c r="Q42" i="4"/>
  <c r="S42" i="4"/>
  <c r="BH42" i="4" s="1"/>
  <c r="Q43" i="4"/>
  <c r="S43" i="4"/>
  <c r="AV43" i="4" s="1"/>
  <c r="Q44" i="4"/>
  <c r="S44" i="4"/>
  <c r="AV44" i="4" s="1"/>
  <c r="Q45" i="4"/>
  <c r="S45" i="4"/>
  <c r="Q46" i="4"/>
  <c r="S46" i="4"/>
  <c r="AV46" i="4" s="1"/>
  <c r="Q47" i="4"/>
  <c r="S47" i="4"/>
  <c r="Q48" i="4"/>
  <c r="S48" i="4"/>
  <c r="Q49" i="4"/>
  <c r="S49" i="4"/>
  <c r="AL49" i="4" s="1"/>
  <c r="Q50" i="4"/>
  <c r="S50" i="4"/>
  <c r="Q51" i="4"/>
  <c r="S51" i="4"/>
  <c r="BL51" i="4" s="1"/>
  <c r="Q52" i="4"/>
  <c r="S52" i="4"/>
  <c r="BI52" i="4" s="1"/>
  <c r="Q53" i="4"/>
  <c r="S53" i="4"/>
  <c r="BH53" i="4" s="1"/>
  <c r="Q54" i="4"/>
  <c r="S54" i="4"/>
  <c r="AM54" i="4" s="1"/>
  <c r="Q55" i="4"/>
  <c r="S55" i="4"/>
  <c r="Q56" i="4"/>
  <c r="S56" i="4"/>
  <c r="Q57" i="4"/>
  <c r="S57" i="4"/>
  <c r="Q58" i="4"/>
  <c r="S58" i="4"/>
  <c r="Q59" i="4"/>
  <c r="S59" i="4"/>
  <c r="Q60" i="4"/>
  <c r="S60" i="4"/>
  <c r="Q61" i="4"/>
  <c r="S61" i="4"/>
  <c r="Q62" i="4"/>
  <c r="S62" i="4"/>
  <c r="Q63" i="4"/>
  <c r="S63" i="4"/>
  <c r="Q64" i="4"/>
  <c r="S64" i="4"/>
  <c r="Q65" i="4"/>
  <c r="S65" i="4"/>
  <c r="Q66" i="4"/>
  <c r="S66" i="4"/>
  <c r="Q67" i="4"/>
  <c r="S67" i="4"/>
  <c r="Q68" i="4"/>
  <c r="S68" i="4"/>
  <c r="Q69" i="4"/>
  <c r="S69" i="4"/>
  <c r="BH69" i="4" s="1"/>
  <c r="Q70" i="4"/>
  <c r="S70" i="4"/>
  <c r="Q71" i="4"/>
  <c r="S71" i="4"/>
  <c r="Q72" i="4"/>
  <c r="S72" i="4"/>
  <c r="AF72" i="4" s="1"/>
  <c r="Q73" i="4"/>
  <c r="S73" i="4"/>
  <c r="AL73" i="4" s="1"/>
  <c r="Q74" i="4"/>
  <c r="S74" i="4"/>
  <c r="Q75" i="4"/>
  <c r="S75" i="4"/>
  <c r="BE75" i="4" s="1"/>
  <c r="Q76" i="4"/>
  <c r="S76" i="4"/>
  <c r="Q77" i="4"/>
  <c r="S77" i="4"/>
  <c r="Q78" i="4"/>
  <c r="S78" i="4"/>
  <c r="BC78" i="4" s="1"/>
  <c r="Q79" i="4"/>
  <c r="S79" i="4"/>
  <c r="S3" i="4"/>
  <c r="Q3" i="4"/>
  <c r="AJ3" i="4" s="1"/>
  <c r="AF22" i="4" l="1"/>
  <c r="BJ22" i="4"/>
  <c r="AF16" i="4"/>
  <c r="BI16" i="4"/>
  <c r="BC16" i="4"/>
  <c r="BI4" i="4"/>
  <c r="BJ4" i="4"/>
  <c r="AB76" i="4"/>
  <c r="AN76" i="4"/>
  <c r="AZ76" i="4"/>
  <c r="AF76" i="4"/>
  <c r="AS76" i="4"/>
  <c r="BF76" i="4"/>
  <c r="BR76" i="4"/>
  <c r="AG76" i="4"/>
  <c r="AT76" i="4"/>
  <c r="BG76" i="4"/>
  <c r="U76" i="4"/>
  <c r="AH76" i="4"/>
  <c r="AU76" i="4"/>
  <c r="BH76" i="4"/>
  <c r="V76" i="4"/>
  <c r="AI76" i="4"/>
  <c r="AV76" i="4"/>
  <c r="BI76" i="4"/>
  <c r="W76" i="4"/>
  <c r="AJ76" i="4"/>
  <c r="AW76" i="4"/>
  <c r="BJ76" i="4"/>
  <c r="X76" i="4"/>
  <c r="AK76" i="4"/>
  <c r="AX76" i="4"/>
  <c r="BK76" i="4"/>
  <c r="Y76" i="4"/>
  <c r="AL76" i="4"/>
  <c r="AY76" i="4"/>
  <c r="Z76" i="4"/>
  <c r="AM76" i="4"/>
  <c r="BA76" i="4"/>
  <c r="BM76" i="4"/>
  <c r="AA76" i="4"/>
  <c r="AO76" i="4"/>
  <c r="BB76" i="4"/>
  <c r="BN76" i="4"/>
  <c r="AC76" i="4"/>
  <c r="AP76" i="4"/>
  <c r="BO76" i="4"/>
  <c r="AD76" i="4"/>
  <c r="AQ76" i="4"/>
  <c r="BD76" i="4"/>
  <c r="BP76" i="4"/>
  <c r="AE76" i="4"/>
  <c r="AR76" i="4"/>
  <c r="BE76" i="4"/>
  <c r="BQ76" i="4"/>
  <c r="AI70" i="4"/>
  <c r="AU70" i="4"/>
  <c r="BG70" i="4"/>
  <c r="X70" i="4"/>
  <c r="AJ70" i="4"/>
  <c r="Y70" i="4"/>
  <c r="AK70" i="4"/>
  <c r="AW70" i="4"/>
  <c r="Z70" i="4"/>
  <c r="AL70" i="4"/>
  <c r="BJ70" i="4"/>
  <c r="AM70" i="4"/>
  <c r="BL70" i="4"/>
  <c r="AC70" i="4"/>
  <c r="BA70" i="4"/>
  <c r="BM70" i="4"/>
  <c r="AP70" i="4"/>
  <c r="BN70" i="4"/>
  <c r="AE70" i="4"/>
  <c r="AQ70" i="4"/>
  <c r="AR70" i="4"/>
  <c r="U70" i="4"/>
  <c r="AS70" i="4"/>
  <c r="BE70" i="4"/>
  <c r="BQ70" i="4"/>
  <c r="AH70" i="4"/>
  <c r="BF70" i="4"/>
  <c r="BR70" i="4"/>
  <c r="W64" i="4"/>
  <c r="AI64" i="4"/>
  <c r="AU64" i="4"/>
  <c r="BG64" i="4"/>
  <c r="X64" i="4"/>
  <c r="AV64" i="4"/>
  <c r="BH64" i="4"/>
  <c r="Y64" i="4"/>
  <c r="AK64" i="4"/>
  <c r="AW64" i="4"/>
  <c r="BI64" i="4"/>
  <c r="Z64" i="4"/>
  <c r="AL64" i="4"/>
  <c r="AX64" i="4"/>
  <c r="BJ64" i="4"/>
  <c r="AA64" i="4"/>
  <c r="AM64" i="4"/>
  <c r="AY64" i="4"/>
  <c r="BK64" i="4"/>
  <c r="AB64" i="4"/>
  <c r="AN64" i="4"/>
  <c r="AZ64" i="4"/>
  <c r="BL64" i="4"/>
  <c r="AC64" i="4"/>
  <c r="AO64" i="4"/>
  <c r="BA64" i="4"/>
  <c r="BM64" i="4"/>
  <c r="AD64" i="4"/>
  <c r="AP64" i="4"/>
  <c r="BB64" i="4"/>
  <c r="BN64" i="4"/>
  <c r="AE64" i="4"/>
  <c r="AQ64" i="4"/>
  <c r="BC64" i="4"/>
  <c r="BO64" i="4"/>
  <c r="AF64" i="4"/>
  <c r="AR64" i="4"/>
  <c r="BD64" i="4"/>
  <c r="BP64" i="4"/>
  <c r="U64" i="4"/>
  <c r="AG64" i="4"/>
  <c r="AS64" i="4"/>
  <c r="BE64" i="4"/>
  <c r="BQ64" i="4"/>
  <c r="AH64" i="4"/>
  <c r="AT64" i="4"/>
  <c r="BF64" i="4"/>
  <c r="BR64" i="4"/>
  <c r="AI58" i="4"/>
  <c r="X58" i="4"/>
  <c r="AJ58" i="4"/>
  <c r="AV58" i="4"/>
  <c r="BH58" i="4"/>
  <c r="Y58" i="4"/>
  <c r="AW58" i="4"/>
  <c r="Z58" i="4"/>
  <c r="AX58" i="4"/>
  <c r="BJ58" i="4"/>
  <c r="AA58" i="4"/>
  <c r="AM58" i="4"/>
  <c r="AY58" i="4"/>
  <c r="BK58" i="4"/>
  <c r="AN58" i="4"/>
  <c r="AC58" i="4"/>
  <c r="AO58" i="4"/>
  <c r="BA58" i="4"/>
  <c r="BM58" i="4"/>
  <c r="AD58" i="4"/>
  <c r="AP58" i="4"/>
  <c r="BB58" i="4"/>
  <c r="BN58" i="4"/>
  <c r="AE58" i="4"/>
  <c r="AQ58" i="4"/>
  <c r="BC58" i="4"/>
  <c r="AF58" i="4"/>
  <c r="BD58" i="4"/>
  <c r="BP58" i="4"/>
  <c r="U58" i="4"/>
  <c r="AS58" i="4"/>
  <c r="BQ58" i="4"/>
  <c r="V58" i="4"/>
  <c r="AH58" i="4"/>
  <c r="AT58" i="4"/>
  <c r="BF58" i="4"/>
  <c r="BR58" i="4"/>
  <c r="W52" i="4"/>
  <c r="AI52" i="4"/>
  <c r="AU52" i="4"/>
  <c r="BG52" i="4"/>
  <c r="X52" i="4"/>
  <c r="AJ52" i="4"/>
  <c r="AV52" i="4"/>
  <c r="BH52" i="4"/>
  <c r="Y52" i="4"/>
  <c r="AK52" i="4"/>
  <c r="AW52" i="4"/>
  <c r="Z52" i="4"/>
  <c r="AX52" i="4"/>
  <c r="BJ52" i="4"/>
  <c r="AA52" i="4"/>
  <c r="AM52" i="4"/>
  <c r="AY52" i="4"/>
  <c r="BK52" i="4"/>
  <c r="AN52" i="4"/>
  <c r="AZ52" i="4"/>
  <c r="AC52" i="4"/>
  <c r="AO52" i="4"/>
  <c r="BA52" i="4"/>
  <c r="BM52" i="4"/>
  <c r="AD52" i="4"/>
  <c r="AP52" i="4"/>
  <c r="BB52" i="4"/>
  <c r="BN52" i="4"/>
  <c r="AQ52" i="4"/>
  <c r="BC52" i="4"/>
  <c r="BO52" i="4"/>
  <c r="AF52" i="4"/>
  <c r="AR52" i="4"/>
  <c r="BD52" i="4"/>
  <c r="BP52" i="4"/>
  <c r="U52" i="4"/>
  <c r="AG52" i="4"/>
  <c r="BQ52" i="4"/>
  <c r="V52" i="4"/>
  <c r="AH52" i="4"/>
  <c r="AT52" i="4"/>
  <c r="BF52" i="4"/>
  <c r="BR52" i="4"/>
  <c r="BF46" i="4"/>
  <c r="Y46" i="4"/>
  <c r="AX46" i="4"/>
  <c r="BK46" i="4"/>
  <c r="BL46" i="4"/>
  <c r="AC46" i="4"/>
  <c r="AP46" i="4"/>
  <c r="BN46" i="4"/>
  <c r="AS46" i="4"/>
  <c r="U40" i="4"/>
  <c r="AG40" i="4"/>
  <c r="AS40" i="4"/>
  <c r="BQ40" i="4"/>
  <c r="AH40" i="4"/>
  <c r="BF40" i="4"/>
  <c r="BR40" i="4"/>
  <c r="W40" i="4"/>
  <c r="AI40" i="4"/>
  <c r="X40" i="4"/>
  <c r="AJ40" i="4"/>
  <c r="AK40" i="4"/>
  <c r="AW40" i="4"/>
  <c r="Z40" i="4"/>
  <c r="AX40" i="4"/>
  <c r="BJ40" i="4"/>
  <c r="AA40" i="4"/>
  <c r="AY40" i="4"/>
  <c r="BK40" i="4"/>
  <c r="AB40" i="4"/>
  <c r="AC40" i="4"/>
  <c r="AO40" i="4"/>
  <c r="BA40" i="4"/>
  <c r="BM40" i="4"/>
  <c r="AD40" i="4"/>
  <c r="AP40" i="4"/>
  <c r="BB40" i="4"/>
  <c r="BN40" i="4"/>
  <c r="AE40" i="4"/>
  <c r="BO40" i="4"/>
  <c r="BD40" i="4"/>
  <c r="BP40" i="4"/>
  <c r="BE34" i="4"/>
  <c r="BQ34" i="4"/>
  <c r="AH34" i="4"/>
  <c r="AT34" i="4"/>
  <c r="BF34" i="4"/>
  <c r="W34" i="4"/>
  <c r="AI34" i="4"/>
  <c r="AU34" i="4"/>
  <c r="Z34" i="4"/>
  <c r="AA34" i="4"/>
  <c r="AC34" i="4"/>
  <c r="AO34" i="4"/>
  <c r="AD34" i="4"/>
  <c r="AP34" i="4"/>
  <c r="BN34" i="4"/>
  <c r="AE34" i="4"/>
  <c r="AR34" i="4"/>
  <c r="BD34" i="4"/>
  <c r="AV28" i="4"/>
  <c r="AA28" i="4"/>
  <c r="AP28" i="4"/>
  <c r="BP28" i="4"/>
  <c r="AE28" i="4"/>
  <c r="BQ28" i="4"/>
  <c r="BR28" i="4"/>
  <c r="AG28" i="4"/>
  <c r="AS28" i="4"/>
  <c r="BF28" i="4"/>
  <c r="U28" i="4"/>
  <c r="AT28" i="4"/>
  <c r="BG28" i="4"/>
  <c r="AU28" i="4"/>
  <c r="W28" i="4"/>
  <c r="BJ28" i="4"/>
  <c r="AK28" i="4"/>
  <c r="Y28" i="4"/>
  <c r="AY28" i="4"/>
  <c r="Z28" i="4"/>
  <c r="BM28" i="4"/>
  <c r="AN28" i="4"/>
  <c r="BA28" i="4"/>
  <c r="BN28" i="4"/>
  <c r="AO28" i="4"/>
  <c r="BB28" i="4"/>
  <c r="BO28" i="4"/>
  <c r="AR22" i="4"/>
  <c r="BD22" i="4"/>
  <c r="BP22" i="4"/>
  <c r="U22" i="4"/>
  <c r="AG22" i="4"/>
  <c r="AS22" i="4"/>
  <c r="BQ22" i="4"/>
  <c r="AH22" i="4"/>
  <c r="AT22" i="4"/>
  <c r="BF22" i="4"/>
  <c r="BR22" i="4"/>
  <c r="W22" i="4"/>
  <c r="AI22" i="4"/>
  <c r="AU22" i="4"/>
  <c r="X22" i="4"/>
  <c r="BH22" i="4"/>
  <c r="Y22" i="4"/>
  <c r="AW22" i="4"/>
  <c r="BI22" i="4"/>
  <c r="Z22" i="4"/>
  <c r="AA22" i="4"/>
  <c r="AM22" i="4"/>
  <c r="BK22" i="4"/>
  <c r="AC22" i="4"/>
  <c r="AO22" i="4"/>
  <c r="BA22" i="4"/>
  <c r="AP22" i="4"/>
  <c r="BN22" i="4"/>
  <c r="AD22" i="4"/>
  <c r="AE22" i="4"/>
  <c r="AR16" i="4"/>
  <c r="BD16" i="4"/>
  <c r="BP16" i="4"/>
  <c r="U16" i="4"/>
  <c r="AG16" i="4"/>
  <c r="AS16" i="4"/>
  <c r="BE16" i="4"/>
  <c r="BQ16" i="4"/>
  <c r="V16" i="4"/>
  <c r="AH16" i="4"/>
  <c r="AT16" i="4"/>
  <c r="BF16" i="4"/>
  <c r="BR16" i="4"/>
  <c r="W16" i="4"/>
  <c r="AI16" i="4"/>
  <c r="BG16" i="4"/>
  <c r="X16" i="4"/>
  <c r="AJ16" i="4"/>
  <c r="AV16" i="4"/>
  <c r="BH16" i="4"/>
  <c r="Y16" i="4"/>
  <c r="AK16" i="4"/>
  <c r="AW16" i="4"/>
  <c r="Z16" i="4"/>
  <c r="AL16" i="4"/>
  <c r="AX16" i="4"/>
  <c r="BJ16" i="4"/>
  <c r="AA16" i="4"/>
  <c r="AM16" i="4"/>
  <c r="AY16" i="4"/>
  <c r="BK16" i="4"/>
  <c r="AB16" i="4"/>
  <c r="AN16" i="4"/>
  <c r="AZ16" i="4"/>
  <c r="BL16" i="4"/>
  <c r="AC16" i="4"/>
  <c r="AO16" i="4"/>
  <c r="BA16" i="4"/>
  <c r="BM16" i="4"/>
  <c r="AD16" i="4"/>
  <c r="AP16" i="4"/>
  <c r="BB16" i="4"/>
  <c r="BN16" i="4"/>
  <c r="AE16" i="4"/>
  <c r="AQ16" i="4"/>
  <c r="BO16" i="4"/>
  <c r="AF10" i="4"/>
  <c r="AR10" i="4"/>
  <c r="BD10" i="4"/>
  <c r="BP10" i="4"/>
  <c r="U10" i="4"/>
  <c r="AG10" i="4"/>
  <c r="AS10" i="4"/>
  <c r="BE10" i="4"/>
  <c r="BQ10" i="4"/>
  <c r="V10" i="4"/>
  <c r="AH10" i="4"/>
  <c r="AT10" i="4"/>
  <c r="BF10" i="4"/>
  <c r="BR10" i="4"/>
  <c r="W10" i="4"/>
  <c r="AI10" i="4"/>
  <c r="BG10" i="4"/>
  <c r="AJ10" i="4"/>
  <c r="AV10" i="4"/>
  <c r="BH10" i="4"/>
  <c r="Y10" i="4"/>
  <c r="AK10" i="4"/>
  <c r="AW10" i="4"/>
  <c r="Z10" i="4"/>
  <c r="AL10" i="4"/>
  <c r="AX10" i="4"/>
  <c r="BJ10" i="4"/>
  <c r="AA10" i="4"/>
  <c r="AM10" i="4"/>
  <c r="AY10" i="4"/>
  <c r="BK10" i="4"/>
  <c r="AZ10" i="4"/>
  <c r="AC10" i="4"/>
  <c r="AO10" i="4"/>
  <c r="BA10" i="4"/>
  <c r="BM10" i="4"/>
  <c r="AD10" i="4"/>
  <c r="AP10" i="4"/>
  <c r="BB10" i="4"/>
  <c r="BN10" i="4"/>
  <c r="BO10" i="4"/>
  <c r="AE10" i="4"/>
  <c r="AQ10" i="4"/>
  <c r="AF4" i="4"/>
  <c r="AR4" i="4"/>
  <c r="BP4" i="4"/>
  <c r="AG4" i="4"/>
  <c r="BQ4" i="4"/>
  <c r="AI4" i="4"/>
  <c r="Y4" i="4"/>
  <c r="Z4" i="4"/>
  <c r="AX4" i="4"/>
  <c r="AY4" i="4"/>
  <c r="AO4" i="4"/>
  <c r="BA4" i="4"/>
  <c r="BN4" i="4"/>
  <c r="AQ4" i="4"/>
  <c r="BC4" i="4"/>
  <c r="U71" i="4"/>
  <c r="AH71" i="4"/>
  <c r="AF5" i="4"/>
  <c r="BJ5" i="4"/>
  <c r="AA75" i="4"/>
  <c r="AM75" i="4"/>
  <c r="AP75" i="4"/>
  <c r="BB75" i="4"/>
  <c r="BN75" i="4"/>
  <c r="AH75" i="4"/>
  <c r="BF75" i="4"/>
  <c r="BR75" i="4"/>
  <c r="BA75" i="4"/>
  <c r="BP75" i="4"/>
  <c r="Z75" i="4"/>
  <c r="AO75" i="4"/>
  <c r="AQ75" i="4"/>
  <c r="BD75" i="4"/>
  <c r="AS75" i="4"/>
  <c r="BI75" i="4"/>
  <c r="AV75" i="4"/>
  <c r="BJ75" i="4"/>
  <c r="U75" i="4"/>
  <c r="AI75" i="4"/>
  <c r="AW75" i="4"/>
  <c r="BK75" i="4"/>
  <c r="AX75" i="4"/>
  <c r="BL75" i="4"/>
  <c r="W75" i="4"/>
  <c r="AK69" i="4"/>
  <c r="AW69" i="4"/>
  <c r="Z69" i="4"/>
  <c r="AL69" i="4"/>
  <c r="AX69" i="4"/>
  <c r="BJ69" i="4"/>
  <c r="AA69" i="4"/>
  <c r="AM69" i="4"/>
  <c r="AN69" i="4"/>
  <c r="AC69" i="4"/>
  <c r="AP69" i="4"/>
  <c r="BB69" i="4"/>
  <c r="BN69" i="4"/>
  <c r="AE69" i="4"/>
  <c r="AR69" i="4"/>
  <c r="U69" i="4"/>
  <c r="AS69" i="4"/>
  <c r="V69" i="4"/>
  <c r="AH69" i="4"/>
  <c r="AT69" i="4"/>
  <c r="BF69" i="4"/>
  <c r="BR69" i="4"/>
  <c r="AI69" i="4"/>
  <c r="AU69" i="4"/>
  <c r="AJ69" i="4"/>
  <c r="AV69" i="4"/>
  <c r="Y63" i="4"/>
  <c r="AK63" i="4"/>
  <c r="AW63" i="4"/>
  <c r="BI63" i="4"/>
  <c r="Z63" i="4"/>
  <c r="AX63" i="4"/>
  <c r="BJ63" i="4"/>
  <c r="AA63" i="4"/>
  <c r="AM63" i="4"/>
  <c r="BK63" i="4"/>
  <c r="AN63" i="4"/>
  <c r="AC63" i="4"/>
  <c r="AO63" i="4"/>
  <c r="BM63" i="4"/>
  <c r="AP63" i="4"/>
  <c r="BN63" i="4"/>
  <c r="AE63" i="4"/>
  <c r="AQ63" i="4"/>
  <c r="BO63" i="4"/>
  <c r="AF63" i="4"/>
  <c r="AR63" i="4"/>
  <c r="BD63" i="4"/>
  <c r="BP63" i="4"/>
  <c r="U63" i="4"/>
  <c r="AS63" i="4"/>
  <c r="BQ63" i="4"/>
  <c r="AH63" i="4"/>
  <c r="AT63" i="4"/>
  <c r="BF63" i="4"/>
  <c r="W63" i="4"/>
  <c r="AI63" i="4"/>
  <c r="AU63" i="4"/>
  <c r="BG63" i="4"/>
  <c r="X63" i="4"/>
  <c r="AJ63" i="4"/>
  <c r="BH63" i="4"/>
  <c r="Y57" i="4"/>
  <c r="AK57" i="4"/>
  <c r="AW57" i="4"/>
  <c r="Z57" i="4"/>
  <c r="AX57" i="4"/>
  <c r="BJ57" i="4"/>
  <c r="AA57" i="4"/>
  <c r="AM57" i="4"/>
  <c r="AY57" i="4"/>
  <c r="BK57" i="4"/>
  <c r="AB57" i="4"/>
  <c r="AN57" i="4"/>
  <c r="AZ57" i="4"/>
  <c r="AC57" i="4"/>
  <c r="AO57" i="4"/>
  <c r="BA57" i="4"/>
  <c r="BM57" i="4"/>
  <c r="AD57" i="4"/>
  <c r="AP57" i="4"/>
  <c r="BB57" i="4"/>
  <c r="BN57" i="4"/>
  <c r="AE57" i="4"/>
  <c r="AQ57" i="4"/>
  <c r="BO57" i="4"/>
  <c r="AF57" i="4"/>
  <c r="AR57" i="4"/>
  <c r="BP57" i="4"/>
  <c r="U57" i="4"/>
  <c r="AG57" i="4"/>
  <c r="AS57" i="4"/>
  <c r="BQ57" i="4"/>
  <c r="V57" i="4"/>
  <c r="AH57" i="4"/>
  <c r="BF57" i="4"/>
  <c r="BR57" i="4"/>
  <c r="W57" i="4"/>
  <c r="AI57" i="4"/>
  <c r="BG57" i="4"/>
  <c r="X57" i="4"/>
  <c r="AJ57" i="4"/>
  <c r="AV57" i="4"/>
  <c r="BH57" i="4"/>
  <c r="AD51" i="4"/>
  <c r="AP51" i="4"/>
  <c r="BB51" i="4"/>
  <c r="BN51" i="4"/>
  <c r="AE51" i="4"/>
  <c r="AQ51" i="4"/>
  <c r="BC51" i="4"/>
  <c r="BO51" i="4"/>
  <c r="AF51" i="4"/>
  <c r="U51" i="4"/>
  <c r="AG51" i="4"/>
  <c r="AS51" i="4"/>
  <c r="Z51" i="4"/>
  <c r="AR51" i="4"/>
  <c r="BG51" i="4"/>
  <c r="AA51" i="4"/>
  <c r="AT51" i="4"/>
  <c r="BH51" i="4"/>
  <c r="AB51" i="4"/>
  <c r="AU51" i="4"/>
  <c r="BI51" i="4"/>
  <c r="AC51" i="4"/>
  <c r="AV51" i="4"/>
  <c r="BJ51" i="4"/>
  <c r="AH51" i="4"/>
  <c r="AW51" i="4"/>
  <c r="BK51" i="4"/>
  <c r="AI51" i="4"/>
  <c r="AX51" i="4"/>
  <c r="AJ51" i="4"/>
  <c r="AY51" i="4"/>
  <c r="BM51" i="4"/>
  <c r="AK51" i="4"/>
  <c r="AZ51" i="4"/>
  <c r="BP51" i="4"/>
  <c r="V51" i="4"/>
  <c r="AL51" i="4"/>
  <c r="BA51" i="4"/>
  <c r="BQ51" i="4"/>
  <c r="W51" i="4"/>
  <c r="AM51" i="4"/>
  <c r="BD51" i="4"/>
  <c r="BR51" i="4"/>
  <c r="AN51" i="4"/>
  <c r="BE51" i="4"/>
  <c r="Y51" i="4"/>
  <c r="AO51" i="4"/>
  <c r="BF51" i="4"/>
  <c r="X45" i="4"/>
  <c r="AJ45" i="4"/>
  <c r="BH45" i="4"/>
  <c r="AK45" i="4"/>
  <c r="AW45" i="4"/>
  <c r="BI45" i="4"/>
  <c r="Z45" i="4"/>
  <c r="AX45" i="4"/>
  <c r="AA45" i="4"/>
  <c r="BK45" i="4"/>
  <c r="AO45" i="4"/>
  <c r="BA45" i="4"/>
  <c r="BM45" i="4"/>
  <c r="AD45" i="4"/>
  <c r="AP45" i="4"/>
  <c r="BN45" i="4"/>
  <c r="AE45" i="4"/>
  <c r="BO45" i="4"/>
  <c r="AF45" i="4"/>
  <c r="BD45" i="4"/>
  <c r="BP45" i="4"/>
  <c r="U45" i="4"/>
  <c r="AG45" i="4"/>
  <c r="AS45" i="4"/>
  <c r="BQ45" i="4"/>
  <c r="V45" i="4"/>
  <c r="AH45" i="4"/>
  <c r="BF45" i="4"/>
  <c r="BR45" i="4"/>
  <c r="AI45" i="4"/>
  <c r="AU45" i="4"/>
  <c r="W45" i="4"/>
  <c r="W39" i="4"/>
  <c r="AI39" i="4"/>
  <c r="BG39" i="4"/>
  <c r="X39" i="4"/>
  <c r="AJ39" i="4"/>
  <c r="Y39" i="4"/>
  <c r="AK39" i="4"/>
  <c r="AW39" i="4"/>
  <c r="BI39" i="4"/>
  <c r="Z39" i="4"/>
  <c r="AX39" i="4"/>
  <c r="BJ39" i="4"/>
  <c r="AA39" i="4"/>
  <c r="AM39" i="4"/>
  <c r="AY39" i="4"/>
  <c r="AB39" i="4"/>
  <c r="AN39" i="4"/>
  <c r="AC39" i="4"/>
  <c r="AO39" i="4"/>
  <c r="BA39" i="4"/>
  <c r="AD39" i="4"/>
  <c r="AP39" i="4"/>
  <c r="BB39" i="4"/>
  <c r="BN39" i="4"/>
  <c r="AE39" i="4"/>
  <c r="BO39" i="4"/>
  <c r="AR39" i="4"/>
  <c r="U39" i="4"/>
  <c r="AG39" i="4"/>
  <c r="AS39" i="4"/>
  <c r="BQ39" i="4"/>
  <c r="AH39" i="4"/>
  <c r="AT39" i="4"/>
  <c r="BR39" i="4"/>
  <c r="BF39" i="4"/>
  <c r="W33" i="4"/>
  <c r="AU33" i="4"/>
  <c r="BG33" i="4"/>
  <c r="AV33" i="4"/>
  <c r="AW33" i="4"/>
  <c r="AX33" i="4"/>
  <c r="AO33" i="4"/>
  <c r="BA33" i="4"/>
  <c r="BM33" i="4"/>
  <c r="AD33" i="4"/>
  <c r="AP33" i="4"/>
  <c r="BB33" i="4"/>
  <c r="BN33" i="4"/>
  <c r="AE33" i="4"/>
  <c r="AQ33" i="4"/>
  <c r="BO33" i="4"/>
  <c r="U33" i="4"/>
  <c r="AG33" i="4"/>
  <c r="AH33" i="4"/>
  <c r="BR33" i="4"/>
  <c r="Z27" i="4"/>
  <c r="BJ27" i="4"/>
  <c r="AO27" i="4"/>
  <c r="BA27" i="4"/>
  <c r="BM27" i="4"/>
  <c r="AA27" i="4"/>
  <c r="AM27" i="4"/>
  <c r="BO27" i="4"/>
  <c r="AN27" i="4"/>
  <c r="BB27" i="4"/>
  <c r="BP27" i="4"/>
  <c r="AP27" i="4"/>
  <c r="BQ27" i="4"/>
  <c r="BR27" i="4"/>
  <c r="AE27" i="4"/>
  <c r="BE27" i="4"/>
  <c r="AF27" i="4"/>
  <c r="AS27" i="4"/>
  <c r="BF27" i="4"/>
  <c r="AG27" i="4"/>
  <c r="AT27" i="4"/>
  <c r="BG27" i="4"/>
  <c r="U27" i="4"/>
  <c r="AU27" i="4"/>
  <c r="AI27" i="4"/>
  <c r="AV27" i="4"/>
  <c r="W27" i="4"/>
  <c r="AJ27" i="4"/>
  <c r="AK27" i="4"/>
  <c r="Y27" i="4"/>
  <c r="AY27" i="4"/>
  <c r="BN27" i="4"/>
  <c r="AH21" i="4"/>
  <c r="BF21" i="4"/>
  <c r="BR21" i="4"/>
  <c r="W21" i="4"/>
  <c r="AI21" i="4"/>
  <c r="AU21" i="4"/>
  <c r="AV21" i="4"/>
  <c r="BH21" i="4"/>
  <c r="Y21" i="4"/>
  <c r="AW21" i="4"/>
  <c r="Z21" i="4"/>
  <c r="AX21" i="4"/>
  <c r="BJ21" i="4"/>
  <c r="AA21" i="4"/>
  <c r="AM21" i="4"/>
  <c r="BK21" i="4"/>
  <c r="BL21" i="4"/>
  <c r="AC21" i="4"/>
  <c r="AO21" i="4"/>
  <c r="BA21" i="4"/>
  <c r="BM21" i="4"/>
  <c r="AD21" i="4"/>
  <c r="AP21" i="4"/>
  <c r="BB21" i="4"/>
  <c r="BN21" i="4"/>
  <c r="AE21" i="4"/>
  <c r="BP21" i="4"/>
  <c r="AR21" i="4"/>
  <c r="BQ21" i="4"/>
  <c r="U21" i="4"/>
  <c r="AS21" i="4"/>
  <c r="V15" i="4"/>
  <c r="AH15" i="4"/>
  <c r="AT15" i="4"/>
  <c r="BF15" i="4"/>
  <c r="BR15" i="4"/>
  <c r="W15" i="4"/>
  <c r="AI15" i="4"/>
  <c r="BG15" i="4"/>
  <c r="X15" i="4"/>
  <c r="AJ15" i="4"/>
  <c r="AV15" i="4"/>
  <c r="BH15" i="4"/>
  <c r="Y15" i="4"/>
  <c r="AK15" i="4"/>
  <c r="AW15" i="4"/>
  <c r="BI15" i="4"/>
  <c r="Z15" i="4"/>
  <c r="AL15" i="4"/>
  <c r="AX15" i="4"/>
  <c r="BJ15" i="4"/>
  <c r="AA15" i="4"/>
  <c r="AM15" i="4"/>
  <c r="AY15" i="4"/>
  <c r="BK15" i="4"/>
  <c r="AB15" i="4"/>
  <c r="AN15" i="4"/>
  <c r="BL15" i="4"/>
  <c r="AC15" i="4"/>
  <c r="AO15" i="4"/>
  <c r="BA15" i="4"/>
  <c r="BM15" i="4"/>
  <c r="AD15" i="4"/>
  <c r="AP15" i="4"/>
  <c r="BB15" i="4"/>
  <c r="BN15" i="4"/>
  <c r="AE15" i="4"/>
  <c r="AQ15" i="4"/>
  <c r="BO15" i="4"/>
  <c r="AF15" i="4"/>
  <c r="AR15" i="4"/>
  <c r="BD15" i="4"/>
  <c r="BP15" i="4"/>
  <c r="U15" i="4"/>
  <c r="AG15" i="4"/>
  <c r="AS15" i="4"/>
  <c r="BE15" i="4"/>
  <c r="BQ15" i="4"/>
  <c r="V9" i="4"/>
  <c r="AH9" i="4"/>
  <c r="AT9" i="4"/>
  <c r="BF9" i="4"/>
  <c r="BR9" i="4"/>
  <c r="W9" i="4"/>
  <c r="AI9" i="4"/>
  <c r="BG9" i="4"/>
  <c r="AJ9" i="4"/>
  <c r="AV9" i="4"/>
  <c r="BH9" i="4"/>
  <c r="Y9" i="4"/>
  <c r="AK9" i="4"/>
  <c r="AW9" i="4"/>
  <c r="Z9" i="4"/>
  <c r="AL9" i="4"/>
  <c r="AX9" i="4"/>
  <c r="BJ9" i="4"/>
  <c r="AA9" i="4"/>
  <c r="AM9" i="4"/>
  <c r="AY9" i="4"/>
  <c r="BK9" i="4"/>
  <c r="AZ9" i="4"/>
  <c r="AC9" i="4"/>
  <c r="AO9" i="4"/>
  <c r="BA9" i="4"/>
  <c r="BM9" i="4"/>
  <c r="AD9" i="4"/>
  <c r="AP9" i="4"/>
  <c r="BB9" i="4"/>
  <c r="BN9" i="4"/>
  <c r="AE9" i="4"/>
  <c r="AQ9" i="4"/>
  <c r="BO9" i="4"/>
  <c r="AF9" i="4"/>
  <c r="AR9" i="4"/>
  <c r="BD9" i="4"/>
  <c r="BP9" i="4"/>
  <c r="AS9" i="4"/>
  <c r="BE9" i="4"/>
  <c r="BQ9" i="4"/>
  <c r="U9" i="4"/>
  <c r="AG9" i="4"/>
  <c r="AL57" i="4"/>
  <c r="AT57" i="4"/>
  <c r="AU57" i="4"/>
  <c r="AQ38" i="4"/>
  <c r="BD38" i="4"/>
  <c r="AV38" i="4"/>
  <c r="AU15" i="4"/>
  <c r="BC15" i="4"/>
  <c r="BI74" i="4"/>
  <c r="AT74" i="4"/>
  <c r="AY68" i="4"/>
  <c r="AN68" i="4"/>
  <c r="BL68" i="4"/>
  <c r="AE68" i="4"/>
  <c r="BC68" i="4"/>
  <c r="BO68" i="4"/>
  <c r="BE68" i="4"/>
  <c r="BQ68" i="4"/>
  <c r="BR68" i="4"/>
  <c r="BG68" i="4"/>
  <c r="BG56" i="4"/>
  <c r="BI56" i="4"/>
  <c r="BC50" i="4"/>
  <c r="AF50" i="4"/>
  <c r="AM50" i="4"/>
  <c r="AB50" i="4"/>
  <c r="AD3" i="4"/>
  <c r="AC74" i="4"/>
  <c r="AO74" i="4"/>
  <c r="BM74" i="4"/>
  <c r="AE74" i="4"/>
  <c r="AQ74" i="4"/>
  <c r="BC74" i="4"/>
  <c r="AR74" i="4"/>
  <c r="BD74" i="4"/>
  <c r="U74" i="4"/>
  <c r="AG74" i="4"/>
  <c r="AS74" i="4"/>
  <c r="BH74" i="4"/>
  <c r="Z74" i="4"/>
  <c r="AL74" i="4"/>
  <c r="AX74" i="4"/>
  <c r="BJ74" i="4"/>
  <c r="AP74" i="4"/>
  <c r="AA74" i="4"/>
  <c r="AB74" i="4"/>
  <c r="BN74" i="4"/>
  <c r="AW74" i="4"/>
  <c r="AY74" i="4"/>
  <c r="AH74" i="4"/>
  <c r="BR74" i="4"/>
  <c r="BB74" i="4"/>
  <c r="AK74" i="4"/>
  <c r="V74" i="4"/>
  <c r="BF74" i="4"/>
  <c r="AN74" i="4"/>
  <c r="BG74" i="4"/>
  <c r="AA68" i="4"/>
  <c r="AM68" i="4"/>
  <c r="AB68" i="4"/>
  <c r="AC68" i="4"/>
  <c r="BA68" i="4"/>
  <c r="BB68" i="4"/>
  <c r="BN68" i="4"/>
  <c r="AF68" i="4"/>
  <c r="AR68" i="4"/>
  <c r="BP68" i="4"/>
  <c r="AS68" i="4"/>
  <c r="V68" i="4"/>
  <c r="BF68" i="4"/>
  <c r="W68" i="4"/>
  <c r="AI68" i="4"/>
  <c r="AU68" i="4"/>
  <c r="AJ68" i="4"/>
  <c r="BH68" i="4"/>
  <c r="AK68" i="4"/>
  <c r="AW68" i="4"/>
  <c r="BI68" i="4"/>
  <c r="Z68" i="4"/>
  <c r="AL68" i="4"/>
  <c r="BJ68" i="4"/>
  <c r="AA62" i="4"/>
  <c r="AM62" i="4"/>
  <c r="AY62" i="4"/>
  <c r="BK62" i="4"/>
  <c r="AB62" i="4"/>
  <c r="AN62" i="4"/>
  <c r="AZ62" i="4"/>
  <c r="AC62" i="4"/>
  <c r="AO62" i="4"/>
  <c r="BA62" i="4"/>
  <c r="BM62" i="4"/>
  <c r="AD62" i="4"/>
  <c r="AP62" i="4"/>
  <c r="BB62" i="4"/>
  <c r="BN62" i="4"/>
  <c r="AE62" i="4"/>
  <c r="AQ62" i="4"/>
  <c r="BC62" i="4"/>
  <c r="BO62" i="4"/>
  <c r="AF62" i="4"/>
  <c r="AR62" i="4"/>
  <c r="BD62" i="4"/>
  <c r="BP62" i="4"/>
  <c r="U62" i="4"/>
  <c r="AG62" i="4"/>
  <c r="AS62" i="4"/>
  <c r="BE62" i="4"/>
  <c r="BQ62" i="4"/>
  <c r="AH62" i="4"/>
  <c r="AT62" i="4"/>
  <c r="BF62" i="4"/>
  <c r="BR62" i="4"/>
  <c r="W62" i="4"/>
  <c r="AI62" i="4"/>
  <c r="AU62" i="4"/>
  <c r="BG62" i="4"/>
  <c r="X62" i="4"/>
  <c r="AV62" i="4"/>
  <c r="BH62" i="4"/>
  <c r="Y62" i="4"/>
  <c r="AK62" i="4"/>
  <c r="AW62" i="4"/>
  <c r="BI62" i="4"/>
  <c r="Z62" i="4"/>
  <c r="AL62" i="4"/>
  <c r="AX62" i="4"/>
  <c r="BJ62" i="4"/>
  <c r="AA56" i="4"/>
  <c r="AY56" i="4"/>
  <c r="BK56" i="4"/>
  <c r="AB56" i="4"/>
  <c r="AN56" i="4"/>
  <c r="BL56" i="4"/>
  <c r="AC56" i="4"/>
  <c r="AO56" i="4"/>
  <c r="BA56" i="4"/>
  <c r="BM56" i="4"/>
  <c r="AD56" i="4"/>
  <c r="AP56" i="4"/>
  <c r="BN56" i="4"/>
  <c r="AE56" i="4"/>
  <c r="AQ56" i="4"/>
  <c r="AF56" i="4"/>
  <c r="AR56" i="4"/>
  <c r="BD56" i="4"/>
  <c r="BP56" i="4"/>
  <c r="U56" i="4"/>
  <c r="AG56" i="4"/>
  <c r="AS56" i="4"/>
  <c r="BE56" i="4"/>
  <c r="AH56" i="4"/>
  <c r="AT56" i="4"/>
  <c r="BF56" i="4"/>
  <c r="BR56" i="4"/>
  <c r="W56" i="4"/>
  <c r="AI56" i="4"/>
  <c r="AU56" i="4"/>
  <c r="X56" i="4"/>
  <c r="AJ56" i="4"/>
  <c r="AV56" i="4"/>
  <c r="BH56" i="4"/>
  <c r="Y56" i="4"/>
  <c r="AK56" i="4"/>
  <c r="AW56" i="4"/>
  <c r="Z56" i="4"/>
  <c r="AL56" i="4"/>
  <c r="AX56" i="4"/>
  <c r="BJ56" i="4"/>
  <c r="AE50" i="4"/>
  <c r="AQ50" i="4"/>
  <c r="AR50" i="4"/>
  <c r="BD50" i="4"/>
  <c r="BP50" i="4"/>
  <c r="U50" i="4"/>
  <c r="AG50" i="4"/>
  <c r="AS50" i="4"/>
  <c r="BE50" i="4"/>
  <c r="BQ50" i="4"/>
  <c r="V50" i="4"/>
  <c r="AH50" i="4"/>
  <c r="AT50" i="4"/>
  <c r="BF50" i="4"/>
  <c r="BR50" i="4"/>
  <c r="W50" i="4"/>
  <c r="AI50" i="4"/>
  <c r="AU50" i="4"/>
  <c r="BG50" i="4"/>
  <c r="BH50" i="4"/>
  <c r="BI50" i="4"/>
  <c r="AN50" i="4"/>
  <c r="BJ50" i="4"/>
  <c r="X50" i="4"/>
  <c r="AO50" i="4"/>
  <c r="BK50" i="4"/>
  <c r="Y50" i="4"/>
  <c r="AP50" i="4"/>
  <c r="BL50" i="4"/>
  <c r="Z50" i="4"/>
  <c r="AV50" i="4"/>
  <c r="BM50" i="4"/>
  <c r="AA50" i="4"/>
  <c r="AW50" i="4"/>
  <c r="BN50" i="4"/>
  <c r="AX50" i="4"/>
  <c r="BO50" i="4"/>
  <c r="AC50" i="4"/>
  <c r="AY50" i="4"/>
  <c r="AD50" i="4"/>
  <c r="AZ50" i="4"/>
  <c r="AJ50" i="4"/>
  <c r="BA50" i="4"/>
  <c r="AK50" i="4"/>
  <c r="BB50" i="4"/>
  <c r="Z44" i="4"/>
  <c r="AA44" i="4"/>
  <c r="AM44" i="4"/>
  <c r="BK44" i="4"/>
  <c r="AB44" i="4"/>
  <c r="BL44" i="4"/>
  <c r="AO44" i="4"/>
  <c r="BA44" i="4"/>
  <c r="BM44" i="4"/>
  <c r="AD44" i="4"/>
  <c r="AP44" i="4"/>
  <c r="BB44" i="4"/>
  <c r="BN44" i="4"/>
  <c r="AE44" i="4"/>
  <c r="AQ44" i="4"/>
  <c r="BC44" i="4"/>
  <c r="BO44" i="4"/>
  <c r="AF44" i="4"/>
  <c r="AR44" i="4"/>
  <c r="BD44" i="4"/>
  <c r="BP44" i="4"/>
  <c r="U44" i="4"/>
  <c r="AG44" i="4"/>
  <c r="AS44" i="4"/>
  <c r="BE44" i="4"/>
  <c r="BQ44" i="4"/>
  <c r="AH44" i="4"/>
  <c r="AT44" i="4"/>
  <c r="BF44" i="4"/>
  <c r="BR44" i="4"/>
  <c r="W44" i="4"/>
  <c r="AI44" i="4"/>
  <c r="AU44" i="4"/>
  <c r="BG44" i="4"/>
  <c r="X44" i="4"/>
  <c r="AJ44" i="4"/>
  <c r="BH44" i="4"/>
  <c r="AK44" i="4"/>
  <c r="AW44" i="4"/>
  <c r="BI44" i="4"/>
  <c r="Y44" i="4"/>
  <c r="AW38" i="4"/>
  <c r="BI38" i="4"/>
  <c r="Z38" i="4"/>
  <c r="BJ38" i="4"/>
  <c r="AA38" i="4"/>
  <c r="AY38" i="4"/>
  <c r="AC38" i="4"/>
  <c r="AO38" i="4"/>
  <c r="BA38" i="4"/>
  <c r="AD38" i="4"/>
  <c r="AP38" i="4"/>
  <c r="BN38" i="4"/>
  <c r="AE38" i="4"/>
  <c r="BO38" i="4"/>
  <c r="AF38" i="4"/>
  <c r="BP38" i="4"/>
  <c r="U38" i="4"/>
  <c r="AG38" i="4"/>
  <c r="AS38" i="4"/>
  <c r="BE38" i="4"/>
  <c r="BQ38" i="4"/>
  <c r="AH38" i="4"/>
  <c r="AT38" i="4"/>
  <c r="BF38" i="4"/>
  <c r="BR38" i="4"/>
  <c r="AI38" i="4"/>
  <c r="X38" i="4"/>
  <c r="AJ38" i="4"/>
  <c r="BI32" i="4"/>
  <c r="Z32" i="4"/>
  <c r="AL32" i="4"/>
  <c r="BJ32" i="4"/>
  <c r="AA32" i="4"/>
  <c r="AO32" i="4"/>
  <c r="BA32" i="4"/>
  <c r="BM32" i="4"/>
  <c r="BB32" i="4"/>
  <c r="BN32" i="4"/>
  <c r="BO32" i="4"/>
  <c r="AF32" i="4"/>
  <c r="AR32" i="4"/>
  <c r="U32" i="4"/>
  <c r="AG32" i="4"/>
  <c r="BE32" i="4"/>
  <c r="AH32" i="4"/>
  <c r="AT32" i="4"/>
  <c r="BF32" i="4"/>
  <c r="W32" i="4"/>
  <c r="AI32" i="4"/>
  <c r="BG32" i="4"/>
  <c r="AV32" i="4"/>
  <c r="BH32" i="4"/>
  <c r="X26" i="4"/>
  <c r="AJ26" i="4"/>
  <c r="AV26" i="4"/>
  <c r="BH26" i="4"/>
  <c r="Y26" i="4"/>
  <c r="AK26" i="4"/>
  <c r="BI26" i="4"/>
  <c r="Z26" i="4"/>
  <c r="AL26" i="4"/>
  <c r="AX26" i="4"/>
  <c r="BJ26" i="4"/>
  <c r="AA26" i="4"/>
  <c r="AY26" i="4"/>
  <c r="AB26" i="4"/>
  <c r="AN26" i="4"/>
  <c r="AZ26" i="4"/>
  <c r="BL26" i="4"/>
  <c r="AC26" i="4"/>
  <c r="AO26" i="4"/>
  <c r="BA26" i="4"/>
  <c r="AD26" i="4"/>
  <c r="AP26" i="4"/>
  <c r="BN26" i="4"/>
  <c r="AE26" i="4"/>
  <c r="AQ26" i="4"/>
  <c r="BC26" i="4"/>
  <c r="BO26" i="4"/>
  <c r="AR26" i="4"/>
  <c r="BD26" i="4"/>
  <c r="BP26" i="4"/>
  <c r="U26" i="4"/>
  <c r="AG26" i="4"/>
  <c r="AS26" i="4"/>
  <c r="BE26" i="4"/>
  <c r="BF26" i="4"/>
  <c r="BG26" i="4"/>
  <c r="V26" i="4"/>
  <c r="BK26" i="4"/>
  <c r="W26" i="4"/>
  <c r="BM26" i="4"/>
  <c r="BQ26" i="4"/>
  <c r="AH26" i="4"/>
  <c r="BR26" i="4"/>
  <c r="AI26" i="4"/>
  <c r="AT26" i="4"/>
  <c r="X20" i="4"/>
  <c r="AV20" i="4"/>
  <c r="BH20" i="4"/>
  <c r="Y20" i="4"/>
  <c r="AW20" i="4"/>
  <c r="BI20" i="4"/>
  <c r="Z20" i="4"/>
  <c r="AX20" i="4"/>
  <c r="BJ20" i="4"/>
  <c r="AA20" i="4"/>
  <c r="AM20" i="4"/>
  <c r="AY20" i="4"/>
  <c r="AB20" i="4"/>
  <c r="BL20" i="4"/>
  <c r="AC20" i="4"/>
  <c r="AO20" i="4"/>
  <c r="BA20" i="4"/>
  <c r="BM20" i="4"/>
  <c r="AD20" i="4"/>
  <c r="AP20" i="4"/>
  <c r="BB20" i="4"/>
  <c r="BN20" i="4"/>
  <c r="AE20" i="4"/>
  <c r="AQ20" i="4"/>
  <c r="AR20" i="4"/>
  <c r="BP20" i="4"/>
  <c r="U20" i="4"/>
  <c r="AG20" i="4"/>
  <c r="AS20" i="4"/>
  <c r="BQ20" i="4"/>
  <c r="AH20" i="4"/>
  <c r="BF20" i="4"/>
  <c r="W20" i="4"/>
  <c r="AI20" i="4"/>
  <c r="BR20" i="4"/>
  <c r="X14" i="4"/>
  <c r="AJ14" i="4"/>
  <c r="AV14" i="4"/>
  <c r="BH14" i="4"/>
  <c r="Y14" i="4"/>
  <c r="AK14" i="4"/>
  <c r="AW14" i="4"/>
  <c r="BI14" i="4"/>
  <c r="Z14" i="4"/>
  <c r="AX14" i="4"/>
  <c r="BJ14" i="4"/>
  <c r="AA14" i="4"/>
  <c r="AM14" i="4"/>
  <c r="AY14" i="4"/>
  <c r="BK14" i="4"/>
  <c r="AB14" i="4"/>
  <c r="AN14" i="4"/>
  <c r="AC14" i="4"/>
  <c r="AO14" i="4"/>
  <c r="BA14" i="4"/>
  <c r="BM14" i="4"/>
  <c r="BB14" i="4"/>
  <c r="BN14" i="4"/>
  <c r="AE14" i="4"/>
  <c r="AQ14" i="4"/>
  <c r="BC14" i="4"/>
  <c r="BO14" i="4"/>
  <c r="AR14" i="4"/>
  <c r="BD14" i="4"/>
  <c r="BP14" i="4"/>
  <c r="U14" i="4"/>
  <c r="AG14" i="4"/>
  <c r="BE14" i="4"/>
  <c r="BQ14" i="4"/>
  <c r="AH14" i="4"/>
  <c r="AT14" i="4"/>
  <c r="BF14" i="4"/>
  <c r="BR14" i="4"/>
  <c r="AI14" i="4"/>
  <c r="BG14" i="4"/>
  <c r="AJ8" i="4"/>
  <c r="AV8" i="4"/>
  <c r="BH8" i="4"/>
  <c r="Y8" i="4"/>
  <c r="AK8" i="4"/>
  <c r="AW8" i="4"/>
  <c r="Z8" i="4"/>
  <c r="AX8" i="4"/>
  <c r="BJ8" i="4"/>
  <c r="AA8" i="4"/>
  <c r="AM8" i="4"/>
  <c r="AY8" i="4"/>
  <c r="BK8" i="4"/>
  <c r="AZ8" i="4"/>
  <c r="AC8" i="4"/>
  <c r="AO8" i="4"/>
  <c r="BA8" i="4"/>
  <c r="BM8" i="4"/>
  <c r="AD8" i="4"/>
  <c r="AP8" i="4"/>
  <c r="BB8" i="4"/>
  <c r="BN8" i="4"/>
  <c r="AE8" i="4"/>
  <c r="AQ8" i="4"/>
  <c r="BO8" i="4"/>
  <c r="AR8" i="4"/>
  <c r="BD8" i="4"/>
  <c r="BP8" i="4"/>
  <c r="U8" i="4"/>
  <c r="AG8" i="4"/>
  <c r="AS8" i="4"/>
  <c r="BE8" i="4"/>
  <c r="BQ8" i="4"/>
  <c r="V8" i="4"/>
  <c r="AH8" i="4"/>
  <c r="AT8" i="4"/>
  <c r="BF8" i="4"/>
  <c r="BR8" i="4"/>
  <c r="BG8" i="4"/>
  <c r="W8" i="4"/>
  <c r="AI8" i="4"/>
  <c r="BI55" i="4"/>
  <c r="AY55" i="4"/>
  <c r="BD37" i="4"/>
  <c r="AU37" i="4"/>
  <c r="AV37" i="4"/>
  <c r="AL25" i="4"/>
  <c r="AM25" i="4"/>
  <c r="AN25" i="4"/>
  <c r="BC25" i="4"/>
  <c r="BI25" i="4"/>
  <c r="BL19" i="4"/>
  <c r="BC19" i="4"/>
  <c r="BJ13" i="4"/>
  <c r="BC13" i="4"/>
  <c r="AI13" i="4"/>
  <c r="X13" i="4"/>
  <c r="AV13" i="4"/>
  <c r="BI13" i="4"/>
  <c r="AV45" i="4"/>
  <c r="AN45" i="4"/>
  <c r="AV39" i="4"/>
  <c r="AQ39" i="4"/>
  <c r="AZ79" i="4"/>
  <c r="BO79" i="4"/>
  <c r="AD79" i="4"/>
  <c r="BB79" i="4"/>
  <c r="BN79" i="4"/>
  <c r="BC79" i="4"/>
  <c r="AE79" i="4"/>
  <c r="AQ79" i="4"/>
  <c r="AR79" i="4"/>
  <c r="BD79" i="4"/>
  <c r="BP79" i="4"/>
  <c r="U79" i="4"/>
  <c r="AG79" i="4"/>
  <c r="AS79" i="4"/>
  <c r="BQ79" i="4"/>
  <c r="BR79" i="4"/>
  <c r="BK79" i="4"/>
  <c r="AH79" i="4"/>
  <c r="BF79" i="4"/>
  <c r="BA79" i="4"/>
  <c r="W79" i="4"/>
  <c r="AI79" i="4"/>
  <c r="BG79" i="4"/>
  <c r="AX79" i="4"/>
  <c r="X79" i="4"/>
  <c r="AJ79" i="4"/>
  <c r="AV79" i="4"/>
  <c r="BH79" i="4"/>
  <c r="AK79" i="4"/>
  <c r="AW79" i="4"/>
  <c r="Z79" i="4"/>
  <c r="BJ79" i="4"/>
  <c r="AO79" i="4"/>
  <c r="AA79" i="4"/>
  <c r="BM79" i="4"/>
  <c r="AC73" i="4"/>
  <c r="AE73" i="4"/>
  <c r="AQ73" i="4"/>
  <c r="BC73" i="4"/>
  <c r="BO73" i="4"/>
  <c r="AF73" i="4"/>
  <c r="AR73" i="4"/>
  <c r="BD73" i="4"/>
  <c r="U73" i="4"/>
  <c r="AG73" i="4"/>
  <c r="AS73" i="4"/>
  <c r="BE73" i="4"/>
  <c r="BQ73" i="4"/>
  <c r="V73" i="4"/>
  <c r="AH73" i="4"/>
  <c r="AT73" i="4"/>
  <c r="BF73" i="4"/>
  <c r="BR73" i="4"/>
  <c r="W73" i="4"/>
  <c r="AI73" i="4"/>
  <c r="AU73" i="4"/>
  <c r="BG73" i="4"/>
  <c r="X73" i="4"/>
  <c r="AJ73" i="4"/>
  <c r="AV73" i="4"/>
  <c r="BH73" i="4"/>
  <c r="Y73" i="4"/>
  <c r="AK73" i="4"/>
  <c r="AW73" i="4"/>
  <c r="BI73" i="4"/>
  <c r="Z73" i="4"/>
  <c r="AX73" i="4"/>
  <c r="BJ73" i="4"/>
  <c r="AA73" i="4"/>
  <c r="AM73" i="4"/>
  <c r="BK73" i="4"/>
  <c r="AN73" i="4"/>
  <c r="AZ73" i="4"/>
  <c r="BL73" i="4"/>
  <c r="AD73" i="4"/>
  <c r="AO73" i="4"/>
  <c r="AP73" i="4"/>
  <c r="BA73" i="4"/>
  <c r="BB73" i="4"/>
  <c r="BM73" i="4"/>
  <c r="BN73" i="4"/>
  <c r="BP73" i="4"/>
  <c r="AC67" i="4"/>
  <c r="AO67" i="4"/>
  <c r="BM67" i="4"/>
  <c r="AP67" i="4"/>
  <c r="BB67" i="4"/>
  <c r="BN67" i="4"/>
  <c r="AE67" i="4"/>
  <c r="AQ67" i="4"/>
  <c r="BO67" i="4"/>
  <c r="AR67" i="4"/>
  <c r="BP67" i="4"/>
  <c r="U67" i="4"/>
  <c r="V67" i="4"/>
  <c r="AH67" i="4"/>
  <c r="AT67" i="4"/>
  <c r="BF67" i="4"/>
  <c r="BR67" i="4"/>
  <c r="W67" i="4"/>
  <c r="AI67" i="4"/>
  <c r="AU67" i="4"/>
  <c r="BG67" i="4"/>
  <c r="X67" i="4"/>
  <c r="AV67" i="4"/>
  <c r="BH67" i="4"/>
  <c r="Y67" i="4"/>
  <c r="AK67" i="4"/>
  <c r="AW67" i="4"/>
  <c r="BI67" i="4"/>
  <c r="Z67" i="4"/>
  <c r="AX67" i="4"/>
  <c r="BJ67" i="4"/>
  <c r="AA67" i="4"/>
  <c r="AN67" i="4"/>
  <c r="AO61" i="4"/>
  <c r="BN61" i="4"/>
  <c r="AR61" i="4"/>
  <c r="U61" i="4"/>
  <c r="AG61" i="4"/>
  <c r="BE61" i="4"/>
  <c r="BQ61" i="4"/>
  <c r="BF61" i="4"/>
  <c r="AI61" i="4"/>
  <c r="AK61" i="4"/>
  <c r="Z61" i="4"/>
  <c r="BJ61" i="4"/>
  <c r="AM61" i="4"/>
  <c r="AC55" i="4"/>
  <c r="AO55" i="4"/>
  <c r="BA55" i="4"/>
  <c r="AP55" i="4"/>
  <c r="BN55" i="4"/>
  <c r="AE55" i="4"/>
  <c r="BO55" i="4"/>
  <c r="AR55" i="4"/>
  <c r="BD55" i="4"/>
  <c r="BP55" i="4"/>
  <c r="U55" i="4"/>
  <c r="AS55" i="4"/>
  <c r="BQ55" i="4"/>
  <c r="V55" i="4"/>
  <c r="AH55" i="4"/>
  <c r="AT55" i="4"/>
  <c r="BF55" i="4"/>
  <c r="AI55" i="4"/>
  <c r="AJ55" i="4"/>
  <c r="AV55" i="4"/>
  <c r="AK55" i="4"/>
  <c r="Z55" i="4"/>
  <c r="BJ55" i="4"/>
  <c r="AA55" i="4"/>
  <c r="BK55" i="4"/>
  <c r="AN55" i="4"/>
  <c r="AB49" i="4"/>
  <c r="AN49" i="4"/>
  <c r="AZ49" i="4"/>
  <c r="BL49" i="4"/>
  <c r="AC49" i="4"/>
  <c r="AO49" i="4"/>
  <c r="BA49" i="4"/>
  <c r="AE49" i="4"/>
  <c r="AQ49" i="4"/>
  <c r="AF49" i="4"/>
  <c r="AR49" i="4"/>
  <c r="BD49" i="4"/>
  <c r="BP49" i="4"/>
  <c r="U49" i="4"/>
  <c r="AG49" i="4"/>
  <c r="AS49" i="4"/>
  <c r="BE49" i="4"/>
  <c r="BQ49" i="4"/>
  <c r="V49" i="4"/>
  <c r="AH49" i="4"/>
  <c r="AT49" i="4"/>
  <c r="BF49" i="4"/>
  <c r="BR49" i="4"/>
  <c r="W49" i="4"/>
  <c r="AI49" i="4"/>
  <c r="AU49" i="4"/>
  <c r="BG49" i="4"/>
  <c r="X49" i="4"/>
  <c r="AJ49" i="4"/>
  <c r="AV49" i="4"/>
  <c r="BH49" i="4"/>
  <c r="Y49" i="4"/>
  <c r="AK49" i="4"/>
  <c r="AW49" i="4"/>
  <c r="BI49" i="4"/>
  <c r="Z49" i="4"/>
  <c r="BM49" i="4"/>
  <c r="AA49" i="4"/>
  <c r="BN49" i="4"/>
  <c r="AD49" i="4"/>
  <c r="BO49" i="4"/>
  <c r="AM49" i="4"/>
  <c r="AP49" i="4"/>
  <c r="AX49" i="4"/>
  <c r="AY49" i="4"/>
  <c r="BB49" i="4"/>
  <c r="BJ49" i="4"/>
  <c r="BK49" i="4"/>
  <c r="AN43" i="4"/>
  <c r="AO43" i="4"/>
  <c r="BA43" i="4"/>
  <c r="BM43" i="4"/>
  <c r="AD43" i="4"/>
  <c r="AP43" i="4"/>
  <c r="BB43" i="4"/>
  <c r="BN43" i="4"/>
  <c r="AE43" i="4"/>
  <c r="AQ43" i="4"/>
  <c r="BO43" i="4"/>
  <c r="AF43" i="4"/>
  <c r="AR43" i="4"/>
  <c r="BD43" i="4"/>
  <c r="BP43" i="4"/>
  <c r="U43" i="4"/>
  <c r="AG43" i="4"/>
  <c r="AS43" i="4"/>
  <c r="BQ43" i="4"/>
  <c r="AH43" i="4"/>
  <c r="BF43" i="4"/>
  <c r="BR43" i="4"/>
  <c r="W43" i="4"/>
  <c r="AI43" i="4"/>
  <c r="BG43" i="4"/>
  <c r="X43" i="4"/>
  <c r="AJ43" i="4"/>
  <c r="BH43" i="4"/>
  <c r="AK43" i="4"/>
  <c r="AW43" i="4"/>
  <c r="Z43" i="4"/>
  <c r="BJ43" i="4"/>
  <c r="AA43" i="4"/>
  <c r="BK43" i="4"/>
  <c r="AA37" i="4"/>
  <c r="AM37" i="4"/>
  <c r="AY37" i="4"/>
  <c r="BK37" i="4"/>
  <c r="AN37" i="4"/>
  <c r="BL37" i="4"/>
  <c r="AC37" i="4"/>
  <c r="AO37" i="4"/>
  <c r="BA37" i="4"/>
  <c r="BM37" i="4"/>
  <c r="AD37" i="4"/>
  <c r="AP37" i="4"/>
  <c r="BB37" i="4"/>
  <c r="BN37" i="4"/>
  <c r="AE37" i="4"/>
  <c r="AQ37" i="4"/>
  <c r="BO37" i="4"/>
  <c r="AF37" i="4"/>
  <c r="AR37" i="4"/>
  <c r="BP37" i="4"/>
  <c r="U37" i="4"/>
  <c r="AG37" i="4"/>
  <c r="AS37" i="4"/>
  <c r="BQ37" i="4"/>
  <c r="AH37" i="4"/>
  <c r="AT37" i="4"/>
  <c r="BF37" i="4"/>
  <c r="BR37" i="4"/>
  <c r="AI37" i="4"/>
  <c r="BG37" i="4"/>
  <c r="X37" i="4"/>
  <c r="AJ37" i="4"/>
  <c r="AK37" i="4"/>
  <c r="AW37" i="4"/>
  <c r="BI37" i="4"/>
  <c r="BJ37" i="4"/>
  <c r="Z37" i="4"/>
  <c r="AX37" i="4"/>
  <c r="AA31" i="4"/>
  <c r="AC31" i="4"/>
  <c r="AO31" i="4"/>
  <c r="BA31" i="4"/>
  <c r="BM31" i="4"/>
  <c r="BB31" i="4"/>
  <c r="BN31" i="4"/>
  <c r="AE31" i="4"/>
  <c r="AQ31" i="4"/>
  <c r="BO31" i="4"/>
  <c r="AF31" i="4"/>
  <c r="AR31" i="4"/>
  <c r="BD31" i="4"/>
  <c r="BP31" i="4"/>
  <c r="U31" i="4"/>
  <c r="AG31" i="4"/>
  <c r="AS31" i="4"/>
  <c r="BE31" i="4"/>
  <c r="BQ31" i="4"/>
  <c r="AH31" i="4"/>
  <c r="AT31" i="4"/>
  <c r="BF31" i="4"/>
  <c r="BR31" i="4"/>
  <c r="W31" i="4"/>
  <c r="AI31" i="4"/>
  <c r="AU31" i="4"/>
  <c r="AJ31" i="4"/>
  <c r="AV31" i="4"/>
  <c r="BH31" i="4"/>
  <c r="AK31" i="4"/>
  <c r="AW31" i="4"/>
  <c r="Z31" i="4"/>
  <c r="AX31" i="4"/>
  <c r="BJ31" i="4"/>
  <c r="Z25" i="4"/>
  <c r="BJ25" i="4"/>
  <c r="AA25" i="4"/>
  <c r="AY25" i="4"/>
  <c r="BK25" i="4"/>
  <c r="AB25" i="4"/>
  <c r="AC25" i="4"/>
  <c r="AO25" i="4"/>
  <c r="BA25" i="4"/>
  <c r="BM25" i="4"/>
  <c r="AD25" i="4"/>
  <c r="AP25" i="4"/>
  <c r="BB25" i="4"/>
  <c r="BN25" i="4"/>
  <c r="AE25" i="4"/>
  <c r="AQ25" i="4"/>
  <c r="BO25" i="4"/>
  <c r="AF25" i="4"/>
  <c r="AR25" i="4"/>
  <c r="BD25" i="4"/>
  <c r="BP25" i="4"/>
  <c r="U25" i="4"/>
  <c r="AG25" i="4"/>
  <c r="AS25" i="4"/>
  <c r="BE25" i="4"/>
  <c r="BQ25" i="4"/>
  <c r="AH25" i="4"/>
  <c r="AT25" i="4"/>
  <c r="BF25" i="4"/>
  <c r="BR25" i="4"/>
  <c r="W25" i="4"/>
  <c r="AI25" i="4"/>
  <c r="AU25" i="4"/>
  <c r="BG25" i="4"/>
  <c r="BH25" i="4"/>
  <c r="X25" i="4"/>
  <c r="Y25" i="4"/>
  <c r="AJ25" i="4"/>
  <c r="AK25" i="4"/>
  <c r="AV25" i="4"/>
  <c r="AW25" i="4"/>
  <c r="Z19" i="4"/>
  <c r="AL19" i="4"/>
  <c r="AX19" i="4"/>
  <c r="BJ19" i="4"/>
  <c r="AA19" i="4"/>
  <c r="AM19" i="4"/>
  <c r="AY19" i="4"/>
  <c r="BK19" i="4"/>
  <c r="AB19" i="4"/>
  <c r="AN19" i="4"/>
  <c r="AZ19" i="4"/>
  <c r="AC19" i="4"/>
  <c r="AO19" i="4"/>
  <c r="BA19" i="4"/>
  <c r="BM19" i="4"/>
  <c r="AD19" i="4"/>
  <c r="AP19" i="4"/>
  <c r="BB19" i="4"/>
  <c r="BN19" i="4"/>
  <c r="AE19" i="4"/>
  <c r="AQ19" i="4"/>
  <c r="BO19" i="4"/>
  <c r="AF19" i="4"/>
  <c r="AR19" i="4"/>
  <c r="BD19" i="4"/>
  <c r="BP19" i="4"/>
  <c r="U19" i="4"/>
  <c r="AG19" i="4"/>
  <c r="AS19" i="4"/>
  <c r="BE19" i="4"/>
  <c r="BQ19" i="4"/>
  <c r="V19" i="4"/>
  <c r="AH19" i="4"/>
  <c r="AT19" i="4"/>
  <c r="BF19" i="4"/>
  <c r="BR19" i="4"/>
  <c r="W19" i="4"/>
  <c r="AI19" i="4"/>
  <c r="AU19" i="4"/>
  <c r="BG19" i="4"/>
  <c r="X19" i="4"/>
  <c r="AJ19" i="4"/>
  <c r="AV19" i="4"/>
  <c r="BH19" i="4"/>
  <c r="Y19" i="4"/>
  <c r="AK19" i="4"/>
  <c r="AW19" i="4"/>
  <c r="BI19" i="4"/>
  <c r="Z13" i="4"/>
  <c r="AX13" i="4"/>
  <c r="AA13" i="4"/>
  <c r="AM13" i="4"/>
  <c r="AY13" i="4"/>
  <c r="BK13" i="4"/>
  <c r="AB13" i="4"/>
  <c r="AN13" i="4"/>
  <c r="BL13" i="4"/>
  <c r="AC13" i="4"/>
  <c r="AO13" i="4"/>
  <c r="BA13" i="4"/>
  <c r="BM13" i="4"/>
  <c r="AD13" i="4"/>
  <c r="AP13" i="4"/>
  <c r="BB13" i="4"/>
  <c r="BN13" i="4"/>
  <c r="AE13" i="4"/>
  <c r="AQ13" i="4"/>
  <c r="BO13" i="4"/>
  <c r="AR13" i="4"/>
  <c r="BD13" i="4"/>
  <c r="BP13" i="4"/>
  <c r="U13" i="4"/>
  <c r="AG13" i="4"/>
  <c r="AS13" i="4"/>
  <c r="BE13" i="4"/>
  <c r="BQ13" i="4"/>
  <c r="V13" i="4"/>
  <c r="AH13" i="4"/>
  <c r="AT13" i="4"/>
  <c r="BF13" i="4"/>
  <c r="W13" i="4"/>
  <c r="BG13" i="4"/>
  <c r="AJ13" i="4"/>
  <c r="BH13" i="4"/>
  <c r="Y13" i="4"/>
  <c r="AK13" i="4"/>
  <c r="AW13" i="4"/>
  <c r="Z7" i="4"/>
  <c r="AX7" i="4"/>
  <c r="BJ7" i="4"/>
  <c r="AA7" i="4"/>
  <c r="AM7" i="4"/>
  <c r="AY7" i="4"/>
  <c r="BK7" i="4"/>
  <c r="AZ7" i="4"/>
  <c r="AC7" i="4"/>
  <c r="AO7" i="4"/>
  <c r="BA7" i="4"/>
  <c r="BM7" i="4"/>
  <c r="AD7" i="4"/>
  <c r="AP7" i="4"/>
  <c r="BB7" i="4"/>
  <c r="BN7" i="4"/>
  <c r="AE7" i="4"/>
  <c r="AQ7" i="4"/>
  <c r="BO7" i="4"/>
  <c r="AR7" i="4"/>
  <c r="BD7" i="4"/>
  <c r="BP7" i="4"/>
  <c r="U7" i="4"/>
  <c r="AG7" i="4"/>
  <c r="AS7" i="4"/>
  <c r="BE7" i="4"/>
  <c r="BQ7" i="4"/>
  <c r="V7" i="4"/>
  <c r="AH7" i="4"/>
  <c r="AT7" i="4"/>
  <c r="BF7" i="4"/>
  <c r="BR7" i="4"/>
  <c r="W7" i="4"/>
  <c r="AI7" i="4"/>
  <c r="BG7" i="4"/>
  <c r="AJ7" i="4"/>
  <c r="AV7" i="4"/>
  <c r="BH7" i="4"/>
  <c r="AW7" i="4"/>
  <c r="Y7" i="4"/>
  <c r="AK7" i="4"/>
  <c r="BD36" i="4"/>
  <c r="AU36" i="4"/>
  <c r="AV36" i="4"/>
  <c r="BC30" i="4"/>
  <c r="AM30" i="4"/>
  <c r="BL24" i="4"/>
  <c r="BC24" i="4"/>
  <c r="BL12" i="4"/>
  <c r="BC12" i="4"/>
  <c r="AF12" i="4"/>
  <c r="X12" i="4"/>
  <c r="AV12" i="4"/>
  <c r="BI12" i="4"/>
  <c r="AL12" i="4"/>
  <c r="AX12" i="4"/>
  <c r="AM12" i="4"/>
  <c r="AI66" i="4"/>
  <c r="AU66" i="4"/>
  <c r="AF60" i="4"/>
  <c r="AU60" i="4"/>
  <c r="AM60" i="4"/>
  <c r="BL60" i="4"/>
  <c r="AF48" i="4"/>
  <c r="BI48" i="4"/>
  <c r="BN78" i="4"/>
  <c r="AE78" i="4"/>
  <c r="AR78" i="4"/>
  <c r="BP78" i="4"/>
  <c r="AG78" i="4"/>
  <c r="AS78" i="4"/>
  <c r="BQ78" i="4"/>
  <c r="AH78" i="4"/>
  <c r="BF78" i="4"/>
  <c r="BR78" i="4"/>
  <c r="AI78" i="4"/>
  <c r="AW78" i="4"/>
  <c r="BI78" i="4"/>
  <c r="BO78" i="4"/>
  <c r="Z78" i="4"/>
  <c r="AX78" i="4"/>
  <c r="BJ78" i="4"/>
  <c r="AA78" i="4"/>
  <c r="AO78" i="4"/>
  <c r="BA78" i="4"/>
  <c r="BM78" i="4"/>
  <c r="AE72" i="4"/>
  <c r="BO72" i="4"/>
  <c r="AG72" i="4"/>
  <c r="BQ72" i="4"/>
  <c r="AH72" i="4"/>
  <c r="AT72" i="4"/>
  <c r="BR72" i="4"/>
  <c r="W72" i="4"/>
  <c r="AI72" i="4"/>
  <c r="AU72" i="4"/>
  <c r="BG72" i="4"/>
  <c r="X72" i="4"/>
  <c r="AJ72" i="4"/>
  <c r="AV72" i="4"/>
  <c r="BH72" i="4"/>
  <c r="Y72" i="4"/>
  <c r="AK72" i="4"/>
  <c r="AW72" i="4"/>
  <c r="BI72" i="4"/>
  <c r="Z72" i="4"/>
  <c r="AL72" i="4"/>
  <c r="BJ72" i="4"/>
  <c r="AM72" i="4"/>
  <c r="AY72" i="4"/>
  <c r="BK72" i="4"/>
  <c r="AB72" i="4"/>
  <c r="BL72" i="4"/>
  <c r="AO72" i="4"/>
  <c r="BA72" i="4"/>
  <c r="AP72" i="4"/>
  <c r="BN72" i="4"/>
  <c r="BD72" i="4"/>
  <c r="AE66" i="4"/>
  <c r="BP66" i="4"/>
  <c r="U66" i="4"/>
  <c r="AG66" i="4"/>
  <c r="AS66" i="4"/>
  <c r="BQ66" i="4"/>
  <c r="AH66" i="4"/>
  <c r="BF66" i="4"/>
  <c r="W66" i="4"/>
  <c r="BG66" i="4"/>
  <c r="X66" i="4"/>
  <c r="BH66" i="4"/>
  <c r="AW66" i="4"/>
  <c r="Z66" i="4"/>
  <c r="AX66" i="4"/>
  <c r="BJ66" i="4"/>
  <c r="AA66" i="4"/>
  <c r="AM66" i="4"/>
  <c r="BL66" i="4"/>
  <c r="AC66" i="4"/>
  <c r="AP66" i="4"/>
  <c r="BN66" i="4"/>
  <c r="AE60" i="4"/>
  <c r="AQ60" i="4"/>
  <c r="BO60" i="4"/>
  <c r="AR60" i="4"/>
  <c r="BP60" i="4"/>
  <c r="U60" i="4"/>
  <c r="AG60" i="4"/>
  <c r="AS60" i="4"/>
  <c r="BE60" i="4"/>
  <c r="BQ60" i="4"/>
  <c r="V60" i="4"/>
  <c r="AH60" i="4"/>
  <c r="BF60" i="4"/>
  <c r="BR60" i="4"/>
  <c r="AI60" i="4"/>
  <c r="BG60" i="4"/>
  <c r="AV60" i="4"/>
  <c r="BH60" i="4"/>
  <c r="Y60" i="4"/>
  <c r="AK60" i="4"/>
  <c r="AW60" i="4"/>
  <c r="BI60" i="4"/>
  <c r="Z60" i="4"/>
  <c r="AX60" i="4"/>
  <c r="BJ60" i="4"/>
  <c r="AA60" i="4"/>
  <c r="AB60" i="4"/>
  <c r="AN60" i="4"/>
  <c r="AC60" i="4"/>
  <c r="AO60" i="4"/>
  <c r="BA60" i="4"/>
  <c r="BM60" i="4"/>
  <c r="AD60" i="4"/>
  <c r="AP60" i="4"/>
  <c r="BB60" i="4"/>
  <c r="BN60" i="4"/>
  <c r="AR54" i="4"/>
  <c r="BP54" i="4"/>
  <c r="U54" i="4"/>
  <c r="AG54" i="4"/>
  <c r="AS54" i="4"/>
  <c r="BQ54" i="4"/>
  <c r="BF54" i="4"/>
  <c r="AI54" i="4"/>
  <c r="AJ54" i="4"/>
  <c r="BH54" i="4"/>
  <c r="Z54" i="4"/>
  <c r="BJ54" i="4"/>
  <c r="AA54" i="4"/>
  <c r="AY54" i="4"/>
  <c r="AB54" i="4"/>
  <c r="BL54" i="4"/>
  <c r="BA54" i="4"/>
  <c r="BM54" i="4"/>
  <c r="BN54" i="4"/>
  <c r="AD48" i="4"/>
  <c r="BN48" i="4"/>
  <c r="AE48" i="4"/>
  <c r="BO48" i="4"/>
  <c r="BD48" i="4"/>
  <c r="BP48" i="4"/>
  <c r="U48" i="4"/>
  <c r="AG48" i="4"/>
  <c r="BQ48" i="4"/>
  <c r="AH48" i="4"/>
  <c r="BF48" i="4"/>
  <c r="BR48" i="4"/>
  <c r="W48" i="4"/>
  <c r="AI48" i="4"/>
  <c r="BG48" i="4"/>
  <c r="AJ48" i="4"/>
  <c r="AV48" i="4"/>
  <c r="BH48" i="4"/>
  <c r="AK48" i="4"/>
  <c r="AW48" i="4"/>
  <c r="Z48" i="4"/>
  <c r="AX48" i="4"/>
  <c r="BJ48" i="4"/>
  <c r="AA48" i="4"/>
  <c r="BK48" i="4"/>
  <c r="AC48" i="4"/>
  <c r="BA48" i="4"/>
  <c r="AO48" i="4"/>
  <c r="BM48" i="4"/>
  <c r="AO42" i="4"/>
  <c r="BA42" i="4"/>
  <c r="BN42" i="4"/>
  <c r="AD42" i="4"/>
  <c r="AP42" i="4"/>
  <c r="BB42" i="4"/>
  <c r="BO42" i="4"/>
  <c r="AE42" i="4"/>
  <c r="BC42" i="4"/>
  <c r="BP42" i="4"/>
  <c r="AR42" i="4"/>
  <c r="BD42" i="4"/>
  <c r="BQ42" i="4"/>
  <c r="U42" i="4"/>
  <c r="AG42" i="4"/>
  <c r="AS42" i="4"/>
  <c r="BR42" i="4"/>
  <c r="AH42" i="4"/>
  <c r="BF42" i="4"/>
  <c r="AI42" i="4"/>
  <c r="BG42" i="4"/>
  <c r="X42" i="4"/>
  <c r="AJ42" i="4"/>
  <c r="AV42" i="4"/>
  <c r="BI42" i="4"/>
  <c r="Y42" i="4"/>
  <c r="AK42" i="4"/>
  <c r="AW42" i="4"/>
  <c r="BJ42" i="4"/>
  <c r="Z42" i="4"/>
  <c r="AX42" i="4"/>
  <c r="BK42" i="4"/>
  <c r="AA42" i="4"/>
  <c r="AY42" i="4"/>
  <c r="AB42" i="4"/>
  <c r="BM42" i="4"/>
  <c r="AC36" i="4"/>
  <c r="AO36" i="4"/>
  <c r="BA36" i="4"/>
  <c r="BM36" i="4"/>
  <c r="AD36" i="4"/>
  <c r="AP36" i="4"/>
  <c r="BB36" i="4"/>
  <c r="BN36" i="4"/>
  <c r="AE36" i="4"/>
  <c r="AQ36" i="4"/>
  <c r="BC36" i="4"/>
  <c r="BO36" i="4"/>
  <c r="AR36" i="4"/>
  <c r="BP36" i="4"/>
  <c r="U36" i="4"/>
  <c r="AG36" i="4"/>
  <c r="AS36" i="4"/>
  <c r="BE36" i="4"/>
  <c r="BQ36" i="4"/>
  <c r="AH36" i="4"/>
  <c r="AT36" i="4"/>
  <c r="BF36" i="4"/>
  <c r="BR36" i="4"/>
  <c r="W36" i="4"/>
  <c r="AI36" i="4"/>
  <c r="BG36" i="4"/>
  <c r="X36" i="4"/>
  <c r="AJ36" i="4"/>
  <c r="Y36" i="4"/>
  <c r="AK36" i="4"/>
  <c r="AW36" i="4"/>
  <c r="BI36" i="4"/>
  <c r="Z36" i="4"/>
  <c r="AL36" i="4"/>
  <c r="AX36" i="4"/>
  <c r="BJ36" i="4"/>
  <c r="AA36" i="4"/>
  <c r="AM36" i="4"/>
  <c r="AY36" i="4"/>
  <c r="BK36" i="4"/>
  <c r="AB36" i="4"/>
  <c r="AN36" i="4"/>
  <c r="R43" i="5" s="1"/>
  <c r="AZ36" i="4"/>
  <c r="BA30" i="4"/>
  <c r="BM30" i="4"/>
  <c r="AD30" i="4"/>
  <c r="AP30" i="4"/>
  <c r="BB30" i="4"/>
  <c r="BN30" i="4"/>
  <c r="AE30" i="4"/>
  <c r="AQ30" i="4"/>
  <c r="BO30" i="4"/>
  <c r="AF30" i="4"/>
  <c r="AR30" i="4"/>
  <c r="BD30" i="4"/>
  <c r="BP30" i="4"/>
  <c r="U30" i="4"/>
  <c r="AG30" i="4"/>
  <c r="BE30" i="4"/>
  <c r="BQ30" i="4"/>
  <c r="AH30" i="4"/>
  <c r="AT30" i="4"/>
  <c r="BF30" i="4"/>
  <c r="BR30" i="4"/>
  <c r="W30" i="4"/>
  <c r="BG30" i="4"/>
  <c r="AV30" i="4"/>
  <c r="BH30" i="4"/>
  <c r="AK30" i="4"/>
  <c r="AW30" i="4"/>
  <c r="Z30" i="4"/>
  <c r="AX30" i="4"/>
  <c r="BJ30" i="4"/>
  <c r="AY30" i="4"/>
  <c r="AB30" i="4"/>
  <c r="AB24" i="4"/>
  <c r="AN24" i="4"/>
  <c r="AZ24" i="4"/>
  <c r="AC24" i="4"/>
  <c r="AO24" i="4"/>
  <c r="BA24" i="4"/>
  <c r="BM24" i="4"/>
  <c r="AD24" i="4"/>
  <c r="AP24" i="4"/>
  <c r="BB24" i="4"/>
  <c r="BN24" i="4"/>
  <c r="AE24" i="4"/>
  <c r="AQ24" i="4"/>
  <c r="BO24" i="4"/>
  <c r="AF24" i="4"/>
  <c r="AR24" i="4"/>
  <c r="BD24" i="4"/>
  <c r="BP24" i="4"/>
  <c r="U24" i="4"/>
  <c r="AG24" i="4"/>
  <c r="AS24" i="4"/>
  <c r="BE24" i="4"/>
  <c r="BQ24" i="4"/>
  <c r="V24" i="4"/>
  <c r="AH24" i="4"/>
  <c r="AT24" i="4"/>
  <c r="BF24" i="4"/>
  <c r="BR24" i="4"/>
  <c r="W24" i="4"/>
  <c r="AI24" i="4"/>
  <c r="AU24" i="4"/>
  <c r="BG24" i="4"/>
  <c r="X24" i="4"/>
  <c r="AJ24" i="4"/>
  <c r="AV24" i="4"/>
  <c r="BH24" i="4"/>
  <c r="Y24" i="4"/>
  <c r="AK24" i="4"/>
  <c r="AW24" i="4"/>
  <c r="BI24" i="4"/>
  <c r="AY24" i="4"/>
  <c r="BJ24" i="4"/>
  <c r="BK24" i="4"/>
  <c r="Z24" i="4"/>
  <c r="AA24" i="4"/>
  <c r="AL24" i="4"/>
  <c r="AM24" i="4"/>
  <c r="AX24" i="4"/>
  <c r="AB18" i="4"/>
  <c r="AN18" i="4"/>
  <c r="AZ18" i="4"/>
  <c r="BL18" i="4"/>
  <c r="AC18" i="4"/>
  <c r="AO18" i="4"/>
  <c r="BA18" i="4"/>
  <c r="BM18" i="4"/>
  <c r="AD18" i="4"/>
  <c r="AP18" i="4"/>
  <c r="BB18" i="4"/>
  <c r="BN18" i="4"/>
  <c r="AE18" i="4"/>
  <c r="AQ18" i="4"/>
  <c r="BO18" i="4"/>
  <c r="AF18" i="4"/>
  <c r="AR18" i="4"/>
  <c r="BD18" i="4"/>
  <c r="BP18" i="4"/>
  <c r="U18" i="4"/>
  <c r="AG18" i="4"/>
  <c r="AS18" i="4"/>
  <c r="BE18" i="4"/>
  <c r="BQ18" i="4"/>
  <c r="V18" i="4"/>
  <c r="AH18" i="4"/>
  <c r="AT18" i="4"/>
  <c r="BF18" i="4"/>
  <c r="BR18" i="4"/>
  <c r="W18" i="4"/>
  <c r="AI18" i="4"/>
  <c r="AU18" i="4"/>
  <c r="BG18" i="4"/>
  <c r="X18" i="4"/>
  <c r="AJ18" i="4"/>
  <c r="AV18" i="4"/>
  <c r="BH18" i="4"/>
  <c r="Y18" i="4"/>
  <c r="AK18" i="4"/>
  <c r="AW18" i="4"/>
  <c r="BI18" i="4"/>
  <c r="Z18" i="4"/>
  <c r="AL18" i="4"/>
  <c r="AX18" i="4"/>
  <c r="BJ18" i="4"/>
  <c r="AA18" i="4"/>
  <c r="AM18" i="4"/>
  <c r="AY18" i="4"/>
  <c r="BK18" i="4"/>
  <c r="AB12" i="4"/>
  <c r="AN12" i="4"/>
  <c r="AZ12" i="4"/>
  <c r="AC12" i="4"/>
  <c r="AO12" i="4"/>
  <c r="BA12" i="4"/>
  <c r="BM12" i="4"/>
  <c r="AD12" i="4"/>
  <c r="AP12" i="4"/>
  <c r="BB12" i="4"/>
  <c r="BN12" i="4"/>
  <c r="AE12" i="4"/>
  <c r="AQ12" i="4"/>
  <c r="BO12" i="4"/>
  <c r="AR12" i="4"/>
  <c r="BD12" i="4"/>
  <c r="BP12" i="4"/>
  <c r="U12" i="4"/>
  <c r="AG12" i="4"/>
  <c r="AS12" i="4"/>
  <c r="BE12" i="4"/>
  <c r="BQ12" i="4"/>
  <c r="V12" i="4"/>
  <c r="AH12" i="4"/>
  <c r="AT12" i="4"/>
  <c r="BF12" i="4"/>
  <c r="BR12" i="4"/>
  <c r="W12" i="4"/>
  <c r="AI12" i="4"/>
  <c r="BG12" i="4"/>
  <c r="AJ12" i="4"/>
  <c r="BH12" i="4"/>
  <c r="Y12" i="4"/>
  <c r="AK12" i="4"/>
  <c r="AW12" i="4"/>
  <c r="Z12" i="4"/>
  <c r="BJ12" i="4"/>
  <c r="AY12" i="4"/>
  <c r="BK12" i="4"/>
  <c r="AA12" i="4"/>
  <c r="AB6" i="4"/>
  <c r="AO6" i="4"/>
  <c r="BA6" i="4"/>
  <c r="BN6" i="4"/>
  <c r="AE6" i="4"/>
  <c r="BD6" i="4"/>
  <c r="BP6" i="4"/>
  <c r="AG6" i="4"/>
  <c r="AS6" i="4"/>
  <c r="AH6" i="4"/>
  <c r="BG6" i="4"/>
  <c r="Z6" i="4"/>
  <c r="BK6" i="4"/>
  <c r="AF77" i="4"/>
  <c r="AR77" i="4"/>
  <c r="BD77" i="4"/>
  <c r="BP77" i="4"/>
  <c r="U77" i="4"/>
  <c r="AG77" i="4"/>
  <c r="AS77" i="4"/>
  <c r="BE77" i="4"/>
  <c r="BQ77" i="4"/>
  <c r="V77" i="4"/>
  <c r="AH77" i="4"/>
  <c r="AT77" i="4"/>
  <c r="BF77" i="4"/>
  <c r="BR77" i="4"/>
  <c r="W77" i="4"/>
  <c r="AI77" i="4"/>
  <c r="AU77" i="4"/>
  <c r="BG77" i="4"/>
  <c r="X77" i="4"/>
  <c r="AJ77" i="4"/>
  <c r="BH77" i="4"/>
  <c r="Y77" i="4"/>
  <c r="AK77" i="4"/>
  <c r="AW77" i="4"/>
  <c r="BI77" i="4"/>
  <c r="Z77" i="4"/>
  <c r="AX77" i="4"/>
  <c r="BJ77" i="4"/>
  <c r="AA77" i="4"/>
  <c r="AM77" i="4"/>
  <c r="AY77" i="4"/>
  <c r="BK77" i="4"/>
  <c r="AB77" i="4"/>
  <c r="AN77" i="4"/>
  <c r="AZ77" i="4"/>
  <c r="BL77" i="4"/>
  <c r="AC77" i="4"/>
  <c r="AO77" i="4"/>
  <c r="BA77" i="4"/>
  <c r="BM77" i="4"/>
  <c r="AD77" i="4"/>
  <c r="AP77" i="4"/>
  <c r="BB77" i="4"/>
  <c r="BN77" i="4"/>
  <c r="AE77" i="4"/>
  <c r="AQ77" i="4"/>
  <c r="BC77" i="4"/>
  <c r="BO77" i="4"/>
  <c r="AI71" i="4"/>
  <c r="BG71" i="4"/>
  <c r="X71" i="4"/>
  <c r="AV71" i="4"/>
  <c r="AK71" i="4"/>
  <c r="AW71" i="4"/>
  <c r="BI71" i="4"/>
  <c r="Z71" i="4"/>
  <c r="AL71" i="4"/>
  <c r="AX71" i="4"/>
  <c r="BJ71" i="4"/>
  <c r="AM71" i="4"/>
  <c r="BN71" i="4"/>
  <c r="AR71" i="4"/>
  <c r="BR71" i="4"/>
  <c r="BF71" i="4"/>
  <c r="AT71" i="4"/>
  <c r="U65" i="4"/>
  <c r="AG65" i="4"/>
  <c r="BQ65" i="4"/>
  <c r="AH65" i="4"/>
  <c r="BF65" i="4"/>
  <c r="AI65" i="4"/>
  <c r="AU65" i="4"/>
  <c r="BG65" i="4"/>
  <c r="X65" i="4"/>
  <c r="BH65" i="4"/>
  <c r="AW65" i="4"/>
  <c r="Z65" i="4"/>
  <c r="AX65" i="4"/>
  <c r="BJ65" i="4"/>
  <c r="AA65" i="4"/>
  <c r="AM65" i="4"/>
  <c r="BK65" i="4"/>
  <c r="AC65" i="4"/>
  <c r="AP65" i="4"/>
  <c r="BN65" i="4"/>
  <c r="AE65" i="4"/>
  <c r="AR65" i="4"/>
  <c r="BP65" i="4"/>
  <c r="U59" i="4"/>
  <c r="AG59" i="4"/>
  <c r="AS59" i="4"/>
  <c r="BE59" i="4"/>
  <c r="BQ59" i="4"/>
  <c r="V59" i="4"/>
  <c r="AH59" i="4"/>
  <c r="AT59" i="4"/>
  <c r="BF59" i="4"/>
  <c r="BR59" i="4"/>
  <c r="W59" i="4"/>
  <c r="AI59" i="4"/>
  <c r="AU59" i="4"/>
  <c r="BG59" i="4"/>
  <c r="X59" i="4"/>
  <c r="AJ59" i="4"/>
  <c r="AV59" i="4"/>
  <c r="BH59" i="4"/>
  <c r="Y59" i="4"/>
  <c r="AK59" i="4"/>
  <c r="AW59" i="4"/>
  <c r="BI59" i="4"/>
  <c r="Z59" i="4"/>
  <c r="AL59" i="4"/>
  <c r="AX59" i="4"/>
  <c r="BJ59" i="4"/>
  <c r="AA59" i="4"/>
  <c r="AM59" i="4"/>
  <c r="AY59" i="4"/>
  <c r="BK59" i="4"/>
  <c r="AB59" i="4"/>
  <c r="AN59" i="4"/>
  <c r="BL59" i="4"/>
  <c r="AC59" i="4"/>
  <c r="AO59" i="4"/>
  <c r="BA59" i="4"/>
  <c r="BM59" i="4"/>
  <c r="AD59" i="4"/>
  <c r="AP59" i="4"/>
  <c r="BB59" i="4"/>
  <c r="BN59" i="4"/>
  <c r="AE59" i="4"/>
  <c r="AQ59" i="4"/>
  <c r="BC59" i="4"/>
  <c r="BO59" i="4"/>
  <c r="AF59" i="4"/>
  <c r="AR59" i="4"/>
  <c r="BD59" i="4"/>
  <c r="BP59" i="4"/>
  <c r="U53" i="4"/>
  <c r="AG53" i="4"/>
  <c r="AS53" i="4"/>
  <c r="BQ53" i="4"/>
  <c r="AT53" i="4"/>
  <c r="BF53" i="4"/>
  <c r="BR53" i="4"/>
  <c r="AI53" i="4"/>
  <c r="AU53" i="4"/>
  <c r="X53" i="4"/>
  <c r="AJ53" i="4"/>
  <c r="BI53" i="4"/>
  <c r="Z53" i="4"/>
  <c r="BJ53" i="4"/>
  <c r="AA53" i="4"/>
  <c r="AM53" i="4"/>
  <c r="AY53" i="4"/>
  <c r="AB53" i="4"/>
  <c r="AC53" i="4"/>
  <c r="BA53" i="4"/>
  <c r="BM53" i="4"/>
  <c r="BN53" i="4"/>
  <c r="BO53" i="4"/>
  <c r="AR53" i="4"/>
  <c r="BP53" i="4"/>
  <c r="AF47" i="4"/>
  <c r="BD47" i="4"/>
  <c r="BP47" i="4"/>
  <c r="U47" i="4"/>
  <c r="AG47" i="4"/>
  <c r="AS47" i="4"/>
  <c r="BQ47" i="4"/>
  <c r="V47" i="4"/>
  <c r="AH47" i="4"/>
  <c r="AT47" i="4"/>
  <c r="BF47" i="4"/>
  <c r="BR47" i="4"/>
  <c r="W47" i="4"/>
  <c r="AI47" i="4"/>
  <c r="X47" i="4"/>
  <c r="AJ47" i="4"/>
  <c r="AV47" i="4"/>
  <c r="BH47" i="4"/>
  <c r="Y47" i="4"/>
  <c r="AW47" i="4"/>
  <c r="BI47" i="4"/>
  <c r="Z47" i="4"/>
  <c r="AX47" i="4"/>
  <c r="BJ47" i="4"/>
  <c r="AA47" i="4"/>
  <c r="BK47" i="4"/>
  <c r="BL47" i="4"/>
  <c r="AC47" i="4"/>
  <c r="AO47" i="4"/>
  <c r="BA47" i="4"/>
  <c r="BM47" i="4"/>
  <c r="AD47" i="4"/>
  <c r="AP47" i="4"/>
  <c r="BN47" i="4"/>
  <c r="BO47" i="4"/>
  <c r="AE47" i="4"/>
  <c r="AE41" i="4"/>
  <c r="BO41" i="4"/>
  <c r="AR41" i="4"/>
  <c r="BD41" i="4"/>
  <c r="BP41" i="4"/>
  <c r="U41" i="4"/>
  <c r="AG41" i="4"/>
  <c r="AS41" i="4"/>
  <c r="BQ41" i="4"/>
  <c r="AH41" i="4"/>
  <c r="BF41" i="4"/>
  <c r="BR41" i="4"/>
  <c r="AI41" i="4"/>
  <c r="S5" i="5" s="1"/>
  <c r="X41" i="4"/>
  <c r="BH41" i="4"/>
  <c r="Y41" i="4"/>
  <c r="AK41" i="4"/>
  <c r="AW41" i="4"/>
  <c r="Z41" i="4"/>
  <c r="AX41" i="4"/>
  <c r="BJ41" i="4"/>
  <c r="AA41" i="4"/>
  <c r="BK41" i="4"/>
  <c r="AO41" i="4"/>
  <c r="BM41" i="4"/>
  <c r="BN41" i="4"/>
  <c r="AD41" i="4"/>
  <c r="BB41" i="4"/>
  <c r="AP41" i="4"/>
  <c r="AE35" i="4"/>
  <c r="AQ35" i="4"/>
  <c r="BC35" i="4"/>
  <c r="BO35" i="4"/>
  <c r="AF35" i="4"/>
  <c r="AR35" i="4"/>
  <c r="BD35" i="4"/>
  <c r="BP35" i="4"/>
  <c r="U35" i="4"/>
  <c r="AG35" i="4"/>
  <c r="AS35" i="4"/>
  <c r="BE35" i="4"/>
  <c r="V35" i="4"/>
  <c r="AH35" i="4"/>
  <c r="AT35" i="4"/>
  <c r="BF35" i="4"/>
  <c r="BR35" i="4"/>
  <c r="AI35" i="4"/>
  <c r="X35" i="4"/>
  <c r="AJ35" i="4"/>
  <c r="Y35" i="4"/>
  <c r="AK35" i="4"/>
  <c r="AW35" i="4"/>
  <c r="BI35" i="4"/>
  <c r="Z35" i="4"/>
  <c r="AL35" i="4"/>
  <c r="AX35" i="4"/>
  <c r="BJ35" i="4"/>
  <c r="AA35" i="4"/>
  <c r="AM35" i="4"/>
  <c r="AY35" i="4"/>
  <c r="BK35" i="4"/>
  <c r="AN35" i="4"/>
  <c r="AZ35" i="4"/>
  <c r="BL35" i="4"/>
  <c r="AC35" i="4"/>
  <c r="AO35" i="4"/>
  <c r="BA35" i="4"/>
  <c r="AP35" i="4"/>
  <c r="BB35" i="4"/>
  <c r="BN35" i="4"/>
  <c r="AT29" i="4"/>
  <c r="AD29" i="4"/>
  <c r="BO29" i="4"/>
  <c r="AE29" i="4"/>
  <c r="AQ29" i="4"/>
  <c r="BD29" i="4"/>
  <c r="BP29" i="4"/>
  <c r="AF29" i="4"/>
  <c r="AR29" i="4"/>
  <c r="BE29" i="4"/>
  <c r="BQ29" i="4"/>
  <c r="U29" i="4"/>
  <c r="AG29" i="4"/>
  <c r="AS29" i="4"/>
  <c r="BF29" i="4"/>
  <c r="BR29" i="4"/>
  <c r="BG29" i="4"/>
  <c r="W29" i="4"/>
  <c r="AI29" i="4"/>
  <c r="AV29" i="4"/>
  <c r="BH29" i="4"/>
  <c r="X29" i="4"/>
  <c r="AJ29" i="4"/>
  <c r="AW29" i="4"/>
  <c r="Y29" i="4"/>
  <c r="AK29" i="4"/>
  <c r="AX29" i="4"/>
  <c r="BJ29" i="4"/>
  <c r="Z29" i="4"/>
  <c r="AY29" i="4"/>
  <c r="BK29" i="4"/>
  <c r="AA29" i="4"/>
  <c r="AM29" i="4"/>
  <c r="BL29" i="4"/>
  <c r="AB29" i="4"/>
  <c r="BA29" i="4"/>
  <c r="BM29" i="4"/>
  <c r="AC29" i="4"/>
  <c r="AO29" i="4"/>
  <c r="BB29" i="4"/>
  <c r="BN29" i="4"/>
  <c r="AP23" i="4"/>
  <c r="BB23" i="4"/>
  <c r="BN23" i="4"/>
  <c r="AE23" i="4"/>
  <c r="AQ23" i="4"/>
  <c r="AR23" i="4"/>
  <c r="BD23" i="4"/>
  <c r="BP23" i="4"/>
  <c r="U23" i="4"/>
  <c r="AG23" i="4"/>
  <c r="AS23" i="4"/>
  <c r="BQ23" i="4"/>
  <c r="AH23" i="4"/>
  <c r="BF23" i="4"/>
  <c r="BR23" i="4"/>
  <c r="W23" i="4"/>
  <c r="AI23" i="4"/>
  <c r="X23" i="4"/>
  <c r="AJ23" i="4"/>
  <c r="AV23" i="4"/>
  <c r="Y23" i="4"/>
  <c r="AK23" i="4"/>
  <c r="AW23" i="4"/>
  <c r="BI23" i="4"/>
  <c r="Z23" i="4"/>
  <c r="AX23" i="4"/>
  <c r="BJ23" i="4"/>
  <c r="AA23" i="4"/>
  <c r="AM23" i="4"/>
  <c r="AY23" i="4"/>
  <c r="BK23" i="4"/>
  <c r="BA23" i="4"/>
  <c r="AC23" i="4"/>
  <c r="BM23" i="4"/>
  <c r="AO23" i="4"/>
  <c r="AD17" i="4"/>
  <c r="AP17" i="4"/>
  <c r="BB17" i="4"/>
  <c r="BN17" i="4"/>
  <c r="AE17" i="4"/>
  <c r="AQ17" i="4"/>
  <c r="BO17" i="4"/>
  <c r="AR17" i="4"/>
  <c r="BD17" i="4"/>
  <c r="BP17" i="4"/>
  <c r="U17" i="4"/>
  <c r="AG17" i="4"/>
  <c r="AS17" i="4"/>
  <c r="BE17" i="4"/>
  <c r="BQ17" i="4"/>
  <c r="V17" i="4"/>
  <c r="AH17" i="4"/>
  <c r="AT17" i="4"/>
  <c r="BF17" i="4"/>
  <c r="BR17" i="4"/>
  <c r="W17" i="4"/>
  <c r="AI17" i="4"/>
  <c r="BG17" i="4"/>
  <c r="X17" i="4"/>
  <c r="AJ17" i="4"/>
  <c r="AV17" i="4"/>
  <c r="BH17" i="4"/>
  <c r="Y17" i="4"/>
  <c r="AK17" i="4"/>
  <c r="AW17" i="4"/>
  <c r="BI17" i="4"/>
  <c r="Z17" i="4"/>
  <c r="AL17" i="4"/>
  <c r="AX17" i="4"/>
  <c r="BJ17" i="4"/>
  <c r="AA17" i="4"/>
  <c r="AM17" i="4"/>
  <c r="AY17" i="4"/>
  <c r="BK17" i="4"/>
  <c r="AB17" i="4"/>
  <c r="AN17" i="4"/>
  <c r="AZ17" i="4"/>
  <c r="AO17" i="4"/>
  <c r="BA17" i="4"/>
  <c r="AC17" i="4"/>
  <c r="AD11" i="4"/>
  <c r="BN11" i="4"/>
  <c r="AE11" i="4"/>
  <c r="AQ11" i="4"/>
  <c r="BC11" i="4"/>
  <c r="AR11" i="4"/>
  <c r="BD11" i="4"/>
  <c r="U11" i="4"/>
  <c r="AG11" i="4"/>
  <c r="AS11" i="4"/>
  <c r="BQ11" i="4"/>
  <c r="V11" i="4"/>
  <c r="AH11" i="4"/>
  <c r="AT11" i="4"/>
  <c r="BF11" i="4"/>
  <c r="BR11" i="4"/>
  <c r="W11" i="4"/>
  <c r="AI11" i="4"/>
  <c r="AU11" i="4"/>
  <c r="BG11" i="4"/>
  <c r="X11" i="4"/>
  <c r="AJ11" i="4"/>
  <c r="AV11" i="4"/>
  <c r="BH11" i="4"/>
  <c r="Y11" i="4"/>
  <c r="AK11" i="4"/>
  <c r="AW11" i="4"/>
  <c r="Z11" i="4"/>
  <c r="BJ11" i="4"/>
  <c r="AA11" i="4"/>
  <c r="AY11" i="4"/>
  <c r="AZ11" i="4"/>
  <c r="BA11" i="4"/>
  <c r="AC11" i="4"/>
  <c r="BM11" i="4"/>
  <c r="BN5" i="4"/>
  <c r="BO5" i="4"/>
  <c r="BP5" i="4"/>
  <c r="AG5" i="4"/>
  <c r="BQ5" i="4"/>
  <c r="V5" i="4"/>
  <c r="AH5" i="4"/>
  <c r="BR5" i="4"/>
  <c r="AI5" i="4"/>
  <c r="AJ5" i="4"/>
  <c r="BI5" i="4"/>
  <c r="Z5" i="4"/>
  <c r="AX5" i="4"/>
  <c r="AY5" i="4"/>
  <c r="BK5" i="4"/>
  <c r="AC5" i="4"/>
  <c r="BA5" i="4"/>
  <c r="AO5" i="4"/>
  <c r="AU35" i="4"/>
  <c r="R46" i="5" s="1"/>
  <c r="AV35" i="4"/>
  <c r="BH35" i="4"/>
  <c r="AD35" i="4"/>
  <c r="BI29" i="4"/>
  <c r="AN29" i="4"/>
  <c r="AF23" i="4"/>
  <c r="BH23" i="4"/>
  <c r="AZ23" i="4"/>
  <c r="BC17" i="4"/>
  <c r="AF17" i="4"/>
  <c r="AU17" i="4"/>
  <c r="BL17" i="4"/>
  <c r="BM17" i="4"/>
  <c r="BH70" i="4"/>
  <c r="BC70" i="4"/>
  <c r="AU58" i="4"/>
  <c r="BI58" i="4"/>
  <c r="AL58" i="4"/>
  <c r="AB58" i="4"/>
  <c r="BL58" i="4"/>
  <c r="AR58" i="4"/>
  <c r="BE58" i="4"/>
  <c r="U34" i="4"/>
  <c r="BH34" i="4"/>
  <c r="BI34" i="4"/>
  <c r="AN34" i="4"/>
  <c r="BA34" i="4"/>
  <c r="AF34" i="4"/>
  <c r="W23" i="5"/>
  <c r="AQ3" i="4"/>
  <c r="W15" i="5"/>
  <c r="V47" i="5"/>
  <c r="BO3" i="4"/>
  <c r="AX3" i="4"/>
  <c r="AP3" i="4"/>
  <c r="AB3" i="4"/>
  <c r="W41" i="5"/>
  <c r="W35" i="5"/>
  <c r="S45" i="5"/>
  <c r="S46" i="5"/>
  <c r="BK3" i="4"/>
  <c r="AM3" i="4"/>
  <c r="X3" i="4"/>
  <c r="U3" i="4"/>
  <c r="W19" i="5"/>
  <c r="BE3" i="4"/>
  <c r="AV3" i="4"/>
  <c r="V8" i="5"/>
  <c r="W2" i="5"/>
  <c r="W38" i="5"/>
  <c r="V16" i="5"/>
  <c r="S16" i="5"/>
  <c r="V22" i="5"/>
  <c r="S49" i="5"/>
  <c r="S51" i="5"/>
  <c r="S44" i="5"/>
  <c r="W6" i="5"/>
  <c r="S43" i="5"/>
  <c r="X34" i="5"/>
  <c r="Y3" i="4"/>
  <c r="AC3" i="4"/>
  <c r="AG3" i="4"/>
  <c r="AK3" i="4"/>
  <c r="AO3" i="4"/>
  <c r="AS3" i="4"/>
  <c r="BA3" i="4"/>
  <c r="BI3" i="4"/>
  <c r="BM3" i="4"/>
  <c r="BQ3" i="4"/>
  <c r="V3" i="4"/>
  <c r="Z3" i="4"/>
  <c r="AH3" i="4"/>
  <c r="AL3" i="4"/>
  <c r="BB3" i="4"/>
  <c r="BF3" i="4"/>
  <c r="BJ3" i="4"/>
  <c r="BN3" i="4"/>
  <c r="BR3" i="4"/>
  <c r="W3" i="4"/>
  <c r="AE3" i="4"/>
  <c r="AI3" i="4"/>
  <c r="AU3" i="4"/>
  <c r="BG3" i="4"/>
  <c r="AF3" i="4"/>
  <c r="AN3" i="4"/>
  <c r="AR3" i="4"/>
  <c r="BD3" i="4"/>
  <c r="BH3" i="4"/>
  <c r="BL3" i="4"/>
  <c r="BP3" i="4"/>
  <c r="AT3" i="4"/>
  <c r="AA3" i="4"/>
  <c r="AY3" i="4"/>
  <c r="BC3" i="4"/>
  <c r="W44" i="5"/>
  <c r="V6" i="5"/>
  <c r="V26" i="5"/>
  <c r="V49" i="5"/>
  <c r="V30" i="5"/>
  <c r="V4" i="5"/>
  <c r="T44" i="5"/>
  <c r="T49" i="5"/>
  <c r="T28" i="5"/>
  <c r="R47" i="5"/>
  <c r="X44" i="5"/>
  <c r="W51" i="5"/>
  <c r="W47" i="5"/>
  <c r="W50" i="5"/>
  <c r="X14" i="5"/>
  <c r="W4" i="5"/>
  <c r="W10" i="5"/>
  <c r="W28" i="5"/>
  <c r="W17" i="5"/>
  <c r="W45" i="5"/>
  <c r="W16" i="5"/>
  <c r="W40" i="5"/>
  <c r="W20" i="5"/>
  <c r="U43" i="5"/>
  <c r="S41" i="5"/>
  <c r="S2" i="5"/>
  <c r="S42" i="5"/>
  <c r="R42" i="5"/>
  <c r="R26" i="5"/>
  <c r="R44" i="5"/>
  <c r="R28" i="5"/>
  <c r="W29" i="5" l="1"/>
  <c r="W14" i="5"/>
  <c r="S32" i="5"/>
  <c r="W7" i="5"/>
  <c r="V15" i="5"/>
  <c r="W22" i="5"/>
  <c r="V51" i="5"/>
  <c r="W37" i="5"/>
  <c r="U34" i="5"/>
  <c r="V41" i="5"/>
  <c r="U29" i="5"/>
  <c r="S47" i="5"/>
  <c r="T47" i="5"/>
  <c r="S21" i="5"/>
  <c r="R31" i="5"/>
  <c r="T51" i="5"/>
  <c r="R48" i="5"/>
  <c r="X40" i="5"/>
  <c r="W34" i="5"/>
  <c r="T15" i="5"/>
  <c r="S9" i="5"/>
  <c r="T29" i="5"/>
  <c r="U21" i="5"/>
  <c r="W9" i="5"/>
  <c r="W31" i="5"/>
  <c r="S30" i="5"/>
  <c r="W25" i="5"/>
  <c r="V25" i="5"/>
  <c r="R32" i="5"/>
  <c r="S20" i="5"/>
  <c r="W12" i="5"/>
  <c r="W46" i="5"/>
  <c r="U39" i="5"/>
  <c r="W42" i="5"/>
  <c r="T34" i="5"/>
  <c r="W5" i="5"/>
  <c r="R8" i="5"/>
  <c r="S6" i="5"/>
  <c r="S13" i="5"/>
  <c r="W36" i="5"/>
  <c r="W11" i="5"/>
  <c r="V11" i="5"/>
  <c r="W48" i="5"/>
  <c r="U5" i="5"/>
  <c r="V45" i="5"/>
  <c r="W26" i="5"/>
  <c r="X38" i="5"/>
  <c r="W33" i="5"/>
  <c r="R20" i="5"/>
  <c r="W30" i="5"/>
  <c r="S34" i="5"/>
  <c r="S23" i="5"/>
  <c r="S40" i="5"/>
  <c r="V10" i="5"/>
  <c r="V42" i="5"/>
  <c r="V35" i="5"/>
  <c r="R3" i="5"/>
  <c r="R25" i="5"/>
  <c r="T13" i="5"/>
  <c r="U20" i="5"/>
  <c r="V24" i="5"/>
  <c r="R22" i="5"/>
  <c r="T6" i="5"/>
  <c r="T37" i="5"/>
  <c r="R37" i="5"/>
  <c r="R51" i="5"/>
  <c r="R39" i="5"/>
  <c r="T38" i="5"/>
  <c r="V23" i="5"/>
  <c r="V37" i="5"/>
  <c r="V50" i="5"/>
  <c r="T39" i="5"/>
  <c r="R30" i="5"/>
  <c r="U45" i="5"/>
  <c r="V33" i="5"/>
  <c r="S10" i="5"/>
  <c r="U32" i="5"/>
  <c r="V39" i="5"/>
  <c r="X39" i="5"/>
  <c r="R2" i="5"/>
  <c r="T5" i="5"/>
  <c r="U28" i="5"/>
  <c r="X36" i="5"/>
  <c r="Q50" i="5"/>
  <c r="S8" i="5"/>
  <c r="T30" i="5"/>
  <c r="X51" i="5"/>
  <c r="U19" i="5"/>
  <c r="U40" i="5"/>
  <c r="S22" i="5"/>
  <c r="T40" i="5"/>
  <c r="X24" i="5"/>
  <c r="T43" i="5"/>
  <c r="V19" i="5"/>
  <c r="R4" i="5"/>
  <c r="T7" i="5"/>
  <c r="T11" i="5"/>
  <c r="T17" i="5"/>
  <c r="T18" i="5"/>
  <c r="U15" i="5"/>
  <c r="U30" i="5"/>
  <c r="W3" i="5"/>
  <c r="U24" i="5"/>
  <c r="V17" i="5"/>
  <c r="U7" i="5"/>
  <c r="R14" i="5"/>
  <c r="T4" i="5"/>
  <c r="W8" i="5"/>
  <c r="T33" i="5"/>
  <c r="T14" i="5"/>
  <c r="U23" i="5"/>
  <c r="V20" i="5"/>
  <c r="R49" i="5"/>
  <c r="R27" i="5"/>
  <c r="S27" i="5"/>
  <c r="T20" i="5"/>
  <c r="T16" i="5"/>
  <c r="T32" i="5"/>
  <c r="T48" i="5"/>
  <c r="U11" i="5"/>
  <c r="U9" i="5"/>
  <c r="R50" i="5"/>
  <c r="X16" i="5"/>
  <c r="V48" i="5"/>
  <c r="S50" i="5"/>
  <c r="T9" i="5"/>
  <c r="T3" i="5"/>
  <c r="V36" i="5"/>
  <c r="S39" i="5"/>
  <c r="R34" i="5"/>
  <c r="S14" i="5"/>
  <c r="T19" i="5"/>
  <c r="T45" i="5"/>
  <c r="T42" i="5"/>
  <c r="T25" i="5"/>
  <c r="U16" i="5"/>
  <c r="X28" i="5"/>
  <c r="X50" i="5"/>
  <c r="V7" i="5"/>
  <c r="S35" i="5"/>
  <c r="R10" i="5"/>
  <c r="S17" i="5"/>
  <c r="T23" i="5"/>
  <c r="T36" i="5"/>
  <c r="T22" i="5"/>
  <c r="T46" i="5"/>
  <c r="U4" i="5"/>
  <c r="X48" i="5"/>
  <c r="R13" i="5"/>
  <c r="R38" i="5"/>
  <c r="S25" i="5"/>
  <c r="T26" i="5"/>
  <c r="T21" i="5"/>
  <c r="T27" i="5"/>
  <c r="U35" i="5"/>
  <c r="U12" i="5"/>
  <c r="U31" i="5"/>
  <c r="Q2" i="5"/>
  <c r="Q51" i="5"/>
  <c r="S3" i="5"/>
  <c r="R23" i="5"/>
  <c r="S18" i="5"/>
  <c r="X27" i="5"/>
  <c r="W13" i="5"/>
  <c r="X17" i="5"/>
  <c r="AD37" i="5" a="1"/>
  <c r="AD37" i="5" s="1"/>
  <c r="AF37" i="5" a="1"/>
  <c r="AF37" i="5" s="1"/>
  <c r="P37" i="5"/>
  <c r="AC37" i="5" a="1"/>
  <c r="AC37" i="5" s="1"/>
  <c r="AB37" i="5" a="1"/>
  <c r="AB37" i="5" s="1"/>
  <c r="AA37" i="5" a="1"/>
  <c r="AA37" i="5" s="1"/>
  <c r="Z37" i="5" a="1"/>
  <c r="Z37" i="5" s="1"/>
  <c r="AE37" i="5" a="1"/>
  <c r="AE37" i="5" s="1"/>
  <c r="AH37" i="5" a="1"/>
  <c r="AH37" i="5" s="1"/>
  <c r="AG37" i="5" a="1"/>
  <c r="AG37" i="5" s="1"/>
  <c r="Z42" i="5" a="1"/>
  <c r="Z42" i="5" s="1"/>
  <c r="AG42" i="5" a="1"/>
  <c r="AG42" i="5" s="1"/>
  <c r="AB42" i="5" a="1"/>
  <c r="AB42" i="5" s="1"/>
  <c r="AK42" i="5" s="1"/>
  <c r="AF42" i="5" a="1"/>
  <c r="AF42" i="5" s="1"/>
  <c r="AA42" i="5" a="1"/>
  <c r="AA42" i="5" s="1"/>
  <c r="P42" i="5"/>
  <c r="AE42" i="5" a="1"/>
  <c r="AE42" i="5" s="1"/>
  <c r="AH42" i="5" a="1"/>
  <c r="AH42" i="5" s="1"/>
  <c r="AD42" i="5" a="1"/>
  <c r="AD42" i="5" s="1"/>
  <c r="AC42" i="5" a="1"/>
  <c r="AC42" i="5" s="1"/>
  <c r="AL42" i="5" s="1"/>
  <c r="AA40" i="5" a="1"/>
  <c r="AA40" i="5" s="1"/>
  <c r="Z40" i="5" a="1"/>
  <c r="Z40" i="5" s="1"/>
  <c r="AF40" i="5" a="1"/>
  <c r="AF40" i="5" s="1"/>
  <c r="AH40" i="5" a="1"/>
  <c r="AH40" i="5" s="1"/>
  <c r="AC40" i="5" a="1"/>
  <c r="AC40" i="5" s="1"/>
  <c r="P40" i="5"/>
  <c r="AD40" i="5" a="1"/>
  <c r="AD40" i="5" s="1"/>
  <c r="AG40" i="5" a="1"/>
  <c r="AG40" i="5" s="1"/>
  <c r="AP40" i="5" s="1"/>
  <c r="AB40" i="5" a="1"/>
  <c r="AB40" i="5" s="1"/>
  <c r="AE40" i="5" a="1"/>
  <c r="AE40" i="5" s="1"/>
  <c r="R19" i="5"/>
  <c r="R11" i="5"/>
  <c r="R40" i="5"/>
  <c r="S7" i="5"/>
  <c r="T24" i="5"/>
  <c r="W39" i="5"/>
  <c r="X7" i="5"/>
  <c r="X13" i="5"/>
  <c r="X9" i="5"/>
  <c r="X19" i="5"/>
  <c r="R33" i="5"/>
  <c r="U25" i="5"/>
  <c r="U10" i="5"/>
  <c r="V44" i="5"/>
  <c r="AD29" i="5" a="1"/>
  <c r="AD29" i="5" s="1"/>
  <c r="Z29" i="5" a="1"/>
  <c r="Z29" i="5" s="1"/>
  <c r="AF29" i="5" a="1"/>
  <c r="AF29" i="5" s="1"/>
  <c r="AH29" i="5" a="1"/>
  <c r="AH29" i="5" s="1"/>
  <c r="AB29" i="5" a="1"/>
  <c r="AB29" i="5" s="1"/>
  <c r="AA29" i="5" a="1"/>
  <c r="AA29" i="5" s="1"/>
  <c r="AG29" i="5" a="1"/>
  <c r="AG29" i="5" s="1"/>
  <c r="AE29" i="5" a="1"/>
  <c r="AE29" i="5" s="1"/>
  <c r="AC29" i="5" a="1"/>
  <c r="AC29" i="5" s="1"/>
  <c r="P29" i="5"/>
  <c r="X23" i="5"/>
  <c r="U38" i="5"/>
  <c r="Q29" i="5"/>
  <c r="Q12" i="5"/>
  <c r="S19" i="5"/>
  <c r="X25" i="5"/>
  <c r="AC26" i="5" a="1"/>
  <c r="AC26" i="5" s="1"/>
  <c r="X18" i="5"/>
  <c r="X42" i="5"/>
  <c r="X37" i="5"/>
  <c r="Q8" i="5"/>
  <c r="AD34" i="5" a="1"/>
  <c r="AD34" i="5" s="1"/>
  <c r="AC34" i="5" a="1"/>
  <c r="AC34" i="5" s="1"/>
  <c r="P34" i="5"/>
  <c r="AB34" i="5" a="1"/>
  <c r="AB34" i="5" s="1"/>
  <c r="AG34" i="5" a="1"/>
  <c r="AG34" i="5" s="1"/>
  <c r="AA34" i="5" a="1"/>
  <c r="AA34" i="5" s="1"/>
  <c r="AE34" i="5" a="1"/>
  <c r="AE34" i="5" s="1"/>
  <c r="AH34" i="5" a="1"/>
  <c r="AH34" i="5" s="1"/>
  <c r="AQ34" i="5" s="1"/>
  <c r="Z34" i="5" a="1"/>
  <c r="Z34" i="5" s="1"/>
  <c r="AF34" i="5" a="1"/>
  <c r="AF34" i="5" s="1"/>
  <c r="AE35" i="5" a="1"/>
  <c r="AE35" i="5" s="1"/>
  <c r="AG35" i="5" a="1"/>
  <c r="AG35" i="5" s="1"/>
  <c r="AP35" i="5" s="1"/>
  <c r="AA35" i="5" a="1"/>
  <c r="AA35" i="5" s="1"/>
  <c r="Z35" i="5" a="1"/>
  <c r="Z35" i="5" s="1"/>
  <c r="AD35" i="5" a="1"/>
  <c r="AD35" i="5" s="1"/>
  <c r="AH35" i="5" a="1"/>
  <c r="AH35" i="5" s="1"/>
  <c r="AB35" i="5" a="1"/>
  <c r="AB35" i="5" s="1"/>
  <c r="P35" i="5"/>
  <c r="AF35" i="5" a="1"/>
  <c r="AF35" i="5" s="1"/>
  <c r="AC35" i="5" a="1"/>
  <c r="AC35" i="5" s="1"/>
  <c r="AF28" i="5" a="1"/>
  <c r="AF28" i="5" s="1"/>
  <c r="AH28" i="5" a="1"/>
  <c r="AH28" i="5" s="1"/>
  <c r="AD28" i="5" a="1"/>
  <c r="AD28" i="5" s="1"/>
  <c r="AM28" i="5" s="1"/>
  <c r="AE28" i="5" a="1"/>
  <c r="AE28" i="5" s="1"/>
  <c r="Z28" i="5" a="1"/>
  <c r="Z28" i="5" s="1"/>
  <c r="AB28" i="5" a="1"/>
  <c r="AB28" i="5" s="1"/>
  <c r="AK28" i="5" s="1"/>
  <c r="AA28" i="5" a="1"/>
  <c r="AA28" i="5" s="1"/>
  <c r="AG28" i="5" a="1"/>
  <c r="AG28" i="5" s="1"/>
  <c r="AP28" i="5" s="1"/>
  <c r="AC28" i="5" a="1"/>
  <c r="AC28" i="5" s="1"/>
  <c r="P28" i="5"/>
  <c r="AA31" i="5" a="1"/>
  <c r="AA31" i="5" s="1"/>
  <c r="Z31" i="5" a="1"/>
  <c r="Z31" i="5" s="1"/>
  <c r="AB31" i="5" a="1"/>
  <c r="AB31" i="5" s="1"/>
  <c r="AF31" i="5" a="1"/>
  <c r="AF31" i="5" s="1"/>
  <c r="AD31" i="5" a="1"/>
  <c r="AD31" i="5" s="1"/>
  <c r="AG31" i="5" a="1"/>
  <c r="AG31" i="5" s="1"/>
  <c r="AC31" i="5" a="1"/>
  <c r="AC31" i="5" s="1"/>
  <c r="P31" i="5"/>
  <c r="AE31" i="5" a="1"/>
  <c r="AE31" i="5" s="1"/>
  <c r="AN31" i="5" s="1"/>
  <c r="AH31" i="5" a="1"/>
  <c r="AH31" i="5" s="1"/>
  <c r="R7" i="5"/>
  <c r="R35" i="5"/>
  <c r="R17" i="5"/>
  <c r="R5" i="5"/>
  <c r="T10" i="5"/>
  <c r="W21" i="5"/>
  <c r="X33" i="5"/>
  <c r="X3" i="5"/>
  <c r="X20" i="5"/>
  <c r="U13" i="5"/>
  <c r="U33" i="5"/>
  <c r="U37" i="5"/>
  <c r="V5" i="5"/>
  <c r="V14" i="5"/>
  <c r="V13" i="5"/>
  <c r="AB7" i="5" a="1"/>
  <c r="AB7" i="5" s="1"/>
  <c r="Z7" i="5" a="1"/>
  <c r="Z7" i="5" s="1"/>
  <c r="AA7" i="5" a="1"/>
  <c r="AA7" i="5" s="1"/>
  <c r="AC7" i="5" a="1"/>
  <c r="AC7" i="5" s="1"/>
  <c r="AH7" i="5" a="1"/>
  <c r="AH7" i="5" s="1"/>
  <c r="AF7" i="5" a="1"/>
  <c r="AF7" i="5" s="1"/>
  <c r="AO7" i="5" s="1"/>
  <c r="AE7" i="5" a="1"/>
  <c r="AE7" i="5" s="1"/>
  <c r="AD7" i="5" a="1"/>
  <c r="AD7" i="5" s="1"/>
  <c r="AG7" i="5" a="1"/>
  <c r="AG7" i="5" s="1"/>
  <c r="P7" i="5"/>
  <c r="AD10" i="5" a="1"/>
  <c r="AD10" i="5" s="1"/>
  <c r="AH10" i="5" a="1"/>
  <c r="AH10" i="5" s="1"/>
  <c r="AC10" i="5" a="1"/>
  <c r="AC10" i="5" s="1"/>
  <c r="AB10" i="5" a="1"/>
  <c r="AB10" i="5" s="1"/>
  <c r="AG10" i="5" a="1"/>
  <c r="AG10" i="5" s="1"/>
  <c r="AP10" i="5" s="1"/>
  <c r="AE10" i="5" a="1"/>
  <c r="AE10" i="5" s="1"/>
  <c r="AA10" i="5" a="1"/>
  <c r="AA10" i="5" s="1"/>
  <c r="Z10" i="5" a="1"/>
  <c r="Z10" i="5" s="1"/>
  <c r="AF10" i="5" a="1"/>
  <c r="AF10" i="5" s="1"/>
  <c r="P10" i="5"/>
  <c r="AE18" i="5" a="1"/>
  <c r="AE18" i="5" s="1"/>
  <c r="Z18" i="5" a="1"/>
  <c r="Z18" i="5" s="1"/>
  <c r="AG18" i="5" a="1"/>
  <c r="AG18" i="5" s="1"/>
  <c r="AB18" i="5" a="1"/>
  <c r="AB18" i="5" s="1"/>
  <c r="AA18" i="5" a="1"/>
  <c r="AA18" i="5" s="1"/>
  <c r="AD18" i="5" a="1"/>
  <c r="AD18" i="5" s="1"/>
  <c r="AC18" i="5" a="1"/>
  <c r="AC18" i="5" s="1"/>
  <c r="AF18" i="5" a="1"/>
  <c r="AF18" i="5" s="1"/>
  <c r="AH18" i="5" a="1"/>
  <c r="AH18" i="5" s="1"/>
  <c r="P18" i="5"/>
  <c r="AC46" i="5" a="1"/>
  <c r="AC46" i="5" s="1"/>
  <c r="AL46" i="5" s="1"/>
  <c r="AD46" i="5" a="1"/>
  <c r="AD46" i="5" s="1"/>
  <c r="Z46" i="5" a="1"/>
  <c r="Z46" i="5" s="1"/>
  <c r="AE46" i="5" a="1"/>
  <c r="AE46" i="5" s="1"/>
  <c r="AF46" i="5" a="1"/>
  <c r="AF46" i="5" s="1"/>
  <c r="AG46" i="5" a="1"/>
  <c r="AG46" i="5" s="1"/>
  <c r="AB46" i="5" a="1"/>
  <c r="AB46" i="5" s="1"/>
  <c r="AK46" i="5" s="1"/>
  <c r="AH46" i="5" a="1"/>
  <c r="AH46" i="5" s="1"/>
  <c r="AA46" i="5" a="1"/>
  <c r="AA46" i="5" s="1"/>
  <c r="P46" i="5"/>
  <c r="AE14" i="5" a="1"/>
  <c r="AE14" i="5" s="1"/>
  <c r="Z14" i="5" a="1"/>
  <c r="Z14" i="5" s="1"/>
  <c r="AG14" i="5" a="1"/>
  <c r="AG14" i="5" s="1"/>
  <c r="AF14" i="5" a="1"/>
  <c r="AF14" i="5" s="1"/>
  <c r="AA14" i="5" a="1"/>
  <c r="AA14" i="5" s="1"/>
  <c r="AD14" i="5" a="1"/>
  <c r="AD14" i="5" s="1"/>
  <c r="AB14" i="5" a="1"/>
  <c r="AB14" i="5" s="1"/>
  <c r="AC14" i="5" a="1"/>
  <c r="AC14" i="5" s="1"/>
  <c r="AH14" i="5" a="1"/>
  <c r="AH14" i="5" s="1"/>
  <c r="AQ14" i="5" s="1"/>
  <c r="P14" i="5"/>
  <c r="AA30" i="5" a="1"/>
  <c r="AA30" i="5" s="1"/>
  <c r="AC30" i="5" a="1"/>
  <c r="AC30" i="5" s="1"/>
  <c r="AE30" i="5" a="1"/>
  <c r="AE30" i="5" s="1"/>
  <c r="AD30" i="5" a="1"/>
  <c r="AD30" i="5" s="1"/>
  <c r="AB30" i="5" a="1"/>
  <c r="AB30" i="5" s="1"/>
  <c r="AH30" i="5" a="1"/>
  <c r="AH30" i="5" s="1"/>
  <c r="AG30" i="5" a="1"/>
  <c r="AG30" i="5" s="1"/>
  <c r="Z30" i="5" a="1"/>
  <c r="Z30" i="5" s="1"/>
  <c r="AF30" i="5" a="1"/>
  <c r="AF30" i="5" s="1"/>
  <c r="AO30" i="5" s="1"/>
  <c r="P30" i="5"/>
  <c r="AF47" i="5" a="1"/>
  <c r="AF47" i="5" s="1"/>
  <c r="AO47" i="5" s="1"/>
  <c r="AC47" i="5" a="1"/>
  <c r="AC47" i="5" s="1"/>
  <c r="AH47" i="5" a="1"/>
  <c r="AH47" i="5" s="1"/>
  <c r="AD47" i="5" a="1"/>
  <c r="AD47" i="5" s="1"/>
  <c r="AM47" i="5" s="1"/>
  <c r="Z47" i="5" a="1"/>
  <c r="Z47" i="5" s="1"/>
  <c r="AG47" i="5" a="1"/>
  <c r="AG47" i="5" s="1"/>
  <c r="AP47" i="5" s="1"/>
  <c r="AE47" i="5" a="1"/>
  <c r="AE47" i="5" s="1"/>
  <c r="AB47" i="5" a="1"/>
  <c r="AB47" i="5" s="1"/>
  <c r="AK47" i="5" s="1"/>
  <c r="AA47" i="5" a="1"/>
  <c r="AA47" i="5" s="1"/>
  <c r="P47" i="5"/>
  <c r="AE9" i="5" a="1"/>
  <c r="AE9" i="5" s="1"/>
  <c r="AC9" i="5" a="1"/>
  <c r="AC9" i="5" s="1"/>
  <c r="AL9" i="5" s="1"/>
  <c r="AF9" i="5" a="1"/>
  <c r="AF9" i="5" s="1"/>
  <c r="AB9" i="5" a="1"/>
  <c r="AB9" i="5" s="1"/>
  <c r="AH9" i="5" a="1"/>
  <c r="AH9" i="5" s="1"/>
  <c r="Z9" i="5" a="1"/>
  <c r="Z9" i="5" s="1"/>
  <c r="AG9" i="5" a="1"/>
  <c r="AG9" i="5" s="1"/>
  <c r="AD9" i="5" a="1"/>
  <c r="AD9" i="5" s="1"/>
  <c r="AA9" i="5" a="1"/>
  <c r="AA9" i="5" s="1"/>
  <c r="P9" i="5"/>
  <c r="AG19" i="5" a="1"/>
  <c r="AG19" i="5" s="1"/>
  <c r="AP19" i="5" s="1"/>
  <c r="Z19" i="5" a="1"/>
  <c r="Z19" i="5" s="1"/>
  <c r="AA19" i="5" a="1"/>
  <c r="AA19" i="5" s="1"/>
  <c r="AD19" i="5" a="1"/>
  <c r="AD19" i="5" s="1"/>
  <c r="AC19" i="5" a="1"/>
  <c r="AC19" i="5" s="1"/>
  <c r="AH19" i="5" a="1"/>
  <c r="AH19" i="5" s="1"/>
  <c r="AF19" i="5" a="1"/>
  <c r="AF19" i="5" s="1"/>
  <c r="AE19" i="5" a="1"/>
  <c r="AE19" i="5" s="1"/>
  <c r="AB19" i="5" a="1"/>
  <c r="AB19" i="5" s="1"/>
  <c r="P19" i="5"/>
  <c r="X46" i="5"/>
  <c r="X12" i="5"/>
  <c r="X8" i="5"/>
  <c r="S37" i="5"/>
  <c r="Q43" i="5"/>
  <c r="Q49" i="5"/>
  <c r="S15" i="5"/>
  <c r="S26" i="5"/>
  <c r="Q14" i="5"/>
  <c r="X49" i="5"/>
  <c r="X30" i="5"/>
  <c r="AF16" i="5" a="1"/>
  <c r="AF16" i="5" s="1"/>
  <c r="AO16" i="5" s="1"/>
  <c r="AH16" i="5" a="1"/>
  <c r="AH16" i="5" s="1"/>
  <c r="P16" i="5"/>
  <c r="AD16" i="5" a="1"/>
  <c r="AD16" i="5" s="1"/>
  <c r="Z16" i="5" a="1"/>
  <c r="Z16" i="5" s="1"/>
  <c r="AE16" i="5" a="1"/>
  <c r="AE16" i="5" s="1"/>
  <c r="AG16" i="5" a="1"/>
  <c r="AG16" i="5" s="1"/>
  <c r="AP16" i="5" s="1"/>
  <c r="AC16" i="5" a="1"/>
  <c r="AC16" i="5" s="1"/>
  <c r="AL16" i="5" s="1"/>
  <c r="AA16" i="5" a="1"/>
  <c r="AA16" i="5" s="1"/>
  <c r="AB16" i="5" a="1"/>
  <c r="AB16" i="5" s="1"/>
  <c r="AB21" i="5" a="1"/>
  <c r="AB21" i="5" s="1"/>
  <c r="AE21" i="5" a="1"/>
  <c r="AE21" i="5" s="1"/>
  <c r="AG21" i="5" a="1"/>
  <c r="AG21" i="5" s="1"/>
  <c r="AH21" i="5" a="1"/>
  <c r="AH21" i="5" s="1"/>
  <c r="AA21" i="5" a="1"/>
  <c r="AA21" i="5" s="1"/>
  <c r="Z21" i="5" a="1"/>
  <c r="Z21" i="5" s="1"/>
  <c r="AF21" i="5" a="1"/>
  <c r="AF21" i="5" s="1"/>
  <c r="AC21" i="5" a="1"/>
  <c r="AC21" i="5" s="1"/>
  <c r="AD21" i="5" a="1"/>
  <c r="AD21" i="5" s="1"/>
  <c r="P21" i="5"/>
  <c r="R6" i="5"/>
  <c r="S28" i="5"/>
  <c r="T12" i="5"/>
  <c r="T35" i="5"/>
  <c r="T31" i="5"/>
  <c r="T2" i="5"/>
  <c r="T8" i="5"/>
  <c r="U46" i="5"/>
  <c r="U6" i="5"/>
  <c r="U50" i="5"/>
  <c r="X10" i="5"/>
  <c r="S11" i="5"/>
  <c r="AE22" i="5" a="1"/>
  <c r="AE22" i="5" s="1"/>
  <c r="AF22" i="5" a="1"/>
  <c r="AF22" i="5" s="1"/>
  <c r="AO22" i="5" s="1"/>
  <c r="Z22" i="5" a="1"/>
  <c r="Z22" i="5" s="1"/>
  <c r="AB22" i="5" a="1"/>
  <c r="AB22" i="5" s="1"/>
  <c r="AD22" i="5" a="1"/>
  <c r="AD22" i="5" s="1"/>
  <c r="AC22" i="5" a="1"/>
  <c r="AC22" i="5" s="1"/>
  <c r="AA22" i="5" a="1"/>
  <c r="AA22" i="5" s="1"/>
  <c r="P22" i="5"/>
  <c r="AH22" i="5" a="1"/>
  <c r="AH22" i="5" s="1"/>
  <c r="AG22" i="5" a="1"/>
  <c r="AG22" i="5" s="1"/>
  <c r="AF25" i="5" a="1"/>
  <c r="AF25" i="5" s="1"/>
  <c r="AG25" i="5" a="1"/>
  <c r="AG25" i="5" s="1"/>
  <c r="AB25" i="5" a="1"/>
  <c r="AB25" i="5" s="1"/>
  <c r="AA25" i="5" a="1"/>
  <c r="AA25" i="5" s="1"/>
  <c r="AE25" i="5" a="1"/>
  <c r="AE25" i="5" s="1"/>
  <c r="P25" i="5"/>
  <c r="Z25" i="5" a="1"/>
  <c r="Z25" i="5" s="1"/>
  <c r="AC25" i="5" a="1"/>
  <c r="AC25" i="5" s="1"/>
  <c r="AH25" i="5" a="1"/>
  <c r="AH25" i="5" s="1"/>
  <c r="AD25" i="5" a="1"/>
  <c r="AD25" i="5" s="1"/>
  <c r="AA45" i="5" a="1"/>
  <c r="AA45" i="5" s="1"/>
  <c r="AC45" i="5" a="1"/>
  <c r="AC45" i="5" s="1"/>
  <c r="AL45" i="5" s="1"/>
  <c r="AD45" i="5" a="1"/>
  <c r="AD45" i="5" s="1"/>
  <c r="AH45" i="5" a="1"/>
  <c r="AH45" i="5" s="1"/>
  <c r="AG45" i="5" a="1"/>
  <c r="AG45" i="5" s="1"/>
  <c r="AP45" i="5" s="1"/>
  <c r="Z45" i="5" a="1"/>
  <c r="Z45" i="5" s="1"/>
  <c r="AB45" i="5" a="1"/>
  <c r="AB45" i="5" s="1"/>
  <c r="P45" i="5"/>
  <c r="AF45" i="5" a="1"/>
  <c r="AF45" i="5" s="1"/>
  <c r="AE45" i="5" a="1"/>
  <c r="AE45" i="5" s="1"/>
  <c r="R29" i="5"/>
  <c r="R24" i="5"/>
  <c r="R12" i="5"/>
  <c r="R16" i="5"/>
  <c r="R36" i="5"/>
  <c r="S4" i="5"/>
  <c r="S12" i="5"/>
  <c r="W24" i="5"/>
  <c r="X32" i="5"/>
  <c r="X47" i="5"/>
  <c r="X11" i="5"/>
  <c r="T41" i="5"/>
  <c r="U42" i="5"/>
  <c r="V27" i="5"/>
  <c r="V18" i="5"/>
  <c r="V34" i="5"/>
  <c r="V29" i="5"/>
  <c r="V12" i="5"/>
  <c r="V2" i="5"/>
  <c r="V32" i="5"/>
  <c r="V28" i="5"/>
  <c r="W49" i="5"/>
  <c r="AB32" i="5" a="1"/>
  <c r="AB32" i="5" s="1"/>
  <c r="AA32" i="5" a="1"/>
  <c r="AA32" i="5" s="1"/>
  <c r="AC32" i="5" a="1"/>
  <c r="AC32" i="5" s="1"/>
  <c r="AE32" i="5" a="1"/>
  <c r="AE32" i="5" s="1"/>
  <c r="Z32" i="5" a="1"/>
  <c r="Z32" i="5" s="1"/>
  <c r="AF32" i="5" a="1"/>
  <c r="AF32" i="5" s="1"/>
  <c r="AD32" i="5" a="1"/>
  <c r="AD32" i="5" s="1"/>
  <c r="AH32" i="5" a="1"/>
  <c r="AH32" i="5" s="1"/>
  <c r="AG32" i="5" a="1"/>
  <c r="AG32" i="5" s="1"/>
  <c r="P32" i="5"/>
  <c r="Q31" i="5"/>
  <c r="U26" i="5"/>
  <c r="U49" i="5"/>
  <c r="Q22" i="5"/>
  <c r="Q26" i="5"/>
  <c r="Q9" i="5"/>
  <c r="Q4" i="5"/>
  <c r="X41" i="5"/>
  <c r="Q5" i="5"/>
  <c r="R21" i="5"/>
  <c r="U8" i="5"/>
  <c r="X4" i="5"/>
  <c r="S38" i="5"/>
  <c r="W27" i="5"/>
  <c r="W18" i="5"/>
  <c r="AD8" i="5" a="1"/>
  <c r="AD8" i="5" s="1"/>
  <c r="Z8" i="5" a="1"/>
  <c r="Z8" i="5" s="1"/>
  <c r="AG8" i="5" a="1"/>
  <c r="AG8" i="5" s="1"/>
  <c r="AE8" i="5" a="1"/>
  <c r="AE8" i="5" s="1"/>
  <c r="AA8" i="5" a="1"/>
  <c r="AA8" i="5" s="1"/>
  <c r="AF8" i="5" a="1"/>
  <c r="AF8" i="5" s="1"/>
  <c r="AO8" i="5" s="1"/>
  <c r="AC8" i="5" a="1"/>
  <c r="AC8" i="5" s="1"/>
  <c r="P8" i="5"/>
  <c r="AB8" i="5" a="1"/>
  <c r="AB8" i="5" s="1"/>
  <c r="AH8" i="5" a="1"/>
  <c r="AH8" i="5" s="1"/>
  <c r="AD51" i="5" a="1"/>
  <c r="AD51" i="5" s="1"/>
  <c r="AC51" i="5" a="1"/>
  <c r="AC51" i="5" s="1"/>
  <c r="AL51" i="5" s="1"/>
  <c r="AE51" i="5" a="1"/>
  <c r="AE51" i="5" s="1"/>
  <c r="AG51" i="5" a="1"/>
  <c r="AG51" i="5" s="1"/>
  <c r="AP51" i="5" s="1"/>
  <c r="Z51" i="5" a="1"/>
  <c r="Z51" i="5" s="1"/>
  <c r="AB51" i="5" a="1"/>
  <c r="AB51" i="5" s="1"/>
  <c r="AA51" i="5" a="1"/>
  <c r="AA51" i="5" s="1"/>
  <c r="AF51" i="5" a="1"/>
  <c r="AF51" i="5" s="1"/>
  <c r="AH51" i="5" a="1"/>
  <c r="AH51" i="5" s="1"/>
  <c r="P51" i="5"/>
  <c r="Q46" i="5"/>
  <c r="R15" i="5"/>
  <c r="R45" i="5"/>
  <c r="R41" i="5"/>
  <c r="R18" i="5"/>
  <c r="R9" i="5"/>
  <c r="U2" i="5"/>
  <c r="U17" i="5"/>
  <c r="W43" i="5"/>
  <c r="W32" i="5"/>
  <c r="X5" i="5"/>
  <c r="X21" i="5"/>
  <c r="X45" i="5"/>
  <c r="X15" i="5"/>
  <c r="U22" i="5"/>
  <c r="U44" i="5"/>
  <c r="U41" i="5"/>
  <c r="V38" i="5"/>
  <c r="V43" i="5"/>
  <c r="V31" i="5"/>
  <c r="V46" i="5"/>
  <c r="V21" i="5"/>
  <c r="V3" i="5"/>
  <c r="AD50" i="5" a="1"/>
  <c r="AD50" i="5" s="1"/>
  <c r="AA50" i="5" a="1"/>
  <c r="AA50" i="5" s="1"/>
  <c r="AJ50" i="5" s="1"/>
  <c r="AC50" i="5" a="1"/>
  <c r="AC50" i="5" s="1"/>
  <c r="AG50" i="5" a="1"/>
  <c r="AG50" i="5" s="1"/>
  <c r="AP50" i="5" s="1"/>
  <c r="AB50" i="5" a="1"/>
  <c r="AB50" i="5" s="1"/>
  <c r="AE50" i="5" a="1"/>
  <c r="AE50" i="5" s="1"/>
  <c r="AH50" i="5" a="1"/>
  <c r="AH50" i="5" s="1"/>
  <c r="Z50" i="5" a="1"/>
  <c r="Z50" i="5" s="1"/>
  <c r="AF50" i="5" a="1"/>
  <c r="AF50" i="5" s="1"/>
  <c r="P50" i="5"/>
  <c r="T50" i="5"/>
  <c r="Z27" i="5" a="1"/>
  <c r="Z27" i="5" s="1"/>
  <c r="AE27" i="5" a="1"/>
  <c r="AE27" i="5" s="1"/>
  <c r="AB27" i="5" a="1"/>
  <c r="AB27" i="5" s="1"/>
  <c r="AD27" i="5" a="1"/>
  <c r="AD27" i="5" s="1"/>
  <c r="AA27" i="5" a="1"/>
  <c r="AA27" i="5" s="1"/>
  <c r="AH27" i="5" a="1"/>
  <c r="AH27" i="5" s="1"/>
  <c r="AQ27" i="5" s="1"/>
  <c r="AF27" i="5" a="1"/>
  <c r="AF27" i="5" s="1"/>
  <c r="AG27" i="5" a="1"/>
  <c r="AG27" i="5" s="1"/>
  <c r="AC27" i="5" a="1"/>
  <c r="AC27" i="5" s="1"/>
  <c r="P27" i="5"/>
  <c r="AA44" i="5" a="1"/>
  <c r="AA44" i="5" s="1"/>
  <c r="AG44" i="5" a="1"/>
  <c r="AG44" i="5" s="1"/>
  <c r="AP44" i="5" s="1"/>
  <c r="AE44" i="5" a="1"/>
  <c r="AE44" i="5" s="1"/>
  <c r="AB44" i="5" a="1"/>
  <c r="AB44" i="5" s="1"/>
  <c r="AK44" i="5" s="1"/>
  <c r="Z44" i="5" a="1"/>
  <c r="Z44" i="5" s="1"/>
  <c r="AH44" i="5" a="1"/>
  <c r="AH44" i="5" s="1"/>
  <c r="AQ44" i="5" s="1"/>
  <c r="AF44" i="5" a="1"/>
  <c r="AF44" i="5" s="1"/>
  <c r="AD44" i="5" a="1"/>
  <c r="AD44" i="5" s="1"/>
  <c r="AM44" i="5" s="1"/>
  <c r="AC44" i="5" a="1"/>
  <c r="AC44" i="5" s="1"/>
  <c r="AL44" i="5" s="1"/>
  <c r="P44" i="5"/>
  <c r="AH12" i="5" a="1"/>
  <c r="AH12" i="5" s="1"/>
  <c r="AG12" i="5" a="1"/>
  <c r="AG12" i="5" s="1"/>
  <c r="AA12" i="5" a="1"/>
  <c r="AA12" i="5" s="1"/>
  <c r="Z12" i="5" a="1"/>
  <c r="Z12" i="5" s="1"/>
  <c r="AD12" i="5" a="1"/>
  <c r="AD12" i="5" s="1"/>
  <c r="AC12" i="5" a="1"/>
  <c r="AC12" i="5" s="1"/>
  <c r="AB12" i="5" a="1"/>
  <c r="AB12" i="5" s="1"/>
  <c r="AF12" i="5" a="1"/>
  <c r="AF12" i="5" s="1"/>
  <c r="AE12" i="5" a="1"/>
  <c r="AE12" i="5" s="1"/>
  <c r="P12" i="5"/>
  <c r="Z6" i="5" a="1"/>
  <c r="Z6" i="5" s="1"/>
  <c r="AE6" i="5" a="1"/>
  <c r="AE6" i="5" s="1"/>
  <c r="AB6" i="5" a="1"/>
  <c r="AB6" i="5" s="1"/>
  <c r="AG6" i="5" a="1"/>
  <c r="AG6" i="5" s="1"/>
  <c r="AP6" i="5" s="1"/>
  <c r="AA6" i="5" a="1"/>
  <c r="AA6" i="5" s="1"/>
  <c r="AD6" i="5" a="1"/>
  <c r="AD6" i="5" s="1"/>
  <c r="AH6" i="5" a="1"/>
  <c r="AH6" i="5" s="1"/>
  <c r="AC6" i="5" a="1"/>
  <c r="AC6" i="5" s="1"/>
  <c r="AF6" i="5" a="1"/>
  <c r="AF6" i="5" s="1"/>
  <c r="AO6" i="5" s="1"/>
  <c r="P6" i="5"/>
  <c r="AD13" i="5" a="1"/>
  <c r="AD13" i="5" s="1"/>
  <c r="AG13" i="5" a="1"/>
  <c r="AG13" i="5" s="1"/>
  <c r="AE13" i="5" a="1"/>
  <c r="AE13" i="5" s="1"/>
  <c r="AC13" i="5" a="1"/>
  <c r="AC13" i="5" s="1"/>
  <c r="AB13" i="5" a="1"/>
  <c r="AB13" i="5" s="1"/>
  <c r="AF13" i="5" a="1"/>
  <c r="AF13" i="5" s="1"/>
  <c r="AA13" i="5" a="1"/>
  <c r="AA13" i="5" s="1"/>
  <c r="AH13" i="5" a="1"/>
  <c r="AH13" i="5" s="1"/>
  <c r="Z13" i="5" a="1"/>
  <c r="Z13" i="5" s="1"/>
  <c r="P13" i="5"/>
  <c r="AB24" i="5" a="1"/>
  <c r="AB24" i="5" s="1"/>
  <c r="AA24" i="5" a="1"/>
  <c r="AA24" i="5" s="1"/>
  <c r="Z24" i="5" a="1"/>
  <c r="Z24" i="5" s="1"/>
  <c r="AF24" i="5" a="1"/>
  <c r="AF24" i="5" s="1"/>
  <c r="AE24" i="5" a="1"/>
  <c r="AE24" i="5" s="1"/>
  <c r="AD24" i="5" a="1"/>
  <c r="AD24" i="5" s="1"/>
  <c r="AC24" i="5" a="1"/>
  <c r="AC24" i="5" s="1"/>
  <c r="AH24" i="5" a="1"/>
  <c r="AH24" i="5" s="1"/>
  <c r="AG24" i="5" a="1"/>
  <c r="AG24" i="5" s="1"/>
  <c r="P24" i="5"/>
  <c r="Q44" i="5"/>
  <c r="Q39" i="5"/>
  <c r="Q32" i="5"/>
  <c r="Q47" i="5"/>
  <c r="Q16" i="5"/>
  <c r="Q41" i="5"/>
  <c r="S24" i="5"/>
  <c r="S36" i="5"/>
  <c r="S48" i="5"/>
  <c r="X29" i="5"/>
  <c r="Z15" i="5" a="1"/>
  <c r="Z15" i="5" s="1"/>
  <c r="AB15" i="5" a="1"/>
  <c r="AB15" i="5" s="1"/>
  <c r="AG15" i="5" a="1"/>
  <c r="AG15" i="5" s="1"/>
  <c r="AP15" i="5" s="1"/>
  <c r="AC15" i="5" a="1"/>
  <c r="AC15" i="5" s="1"/>
  <c r="AA15" i="5" a="1"/>
  <c r="AA15" i="5" s="1"/>
  <c r="AE15" i="5" a="1"/>
  <c r="AE15" i="5" s="1"/>
  <c r="AH15" i="5" a="1"/>
  <c r="AH15" i="5" s="1"/>
  <c r="AD15" i="5" a="1"/>
  <c r="AD15" i="5" s="1"/>
  <c r="AF15" i="5" a="1"/>
  <c r="AF15" i="5" s="1"/>
  <c r="P15" i="5"/>
  <c r="AA41" i="5" a="1"/>
  <c r="AA41" i="5" s="1"/>
  <c r="Z41" i="5" a="1"/>
  <c r="Z41" i="5" s="1"/>
  <c r="AB41" i="5" a="1"/>
  <c r="AB41" i="5" s="1"/>
  <c r="AC41" i="5" a="1"/>
  <c r="AC41" i="5" s="1"/>
  <c r="AL41" i="5" s="1"/>
  <c r="AH41" i="5" a="1"/>
  <c r="AH41" i="5" s="1"/>
  <c r="AD41" i="5" a="1"/>
  <c r="AD41" i="5" s="1"/>
  <c r="AG41" i="5" a="1"/>
  <c r="AG41" i="5" s="1"/>
  <c r="AP41" i="5" s="1"/>
  <c r="AF41" i="5" a="1"/>
  <c r="AF41" i="5" s="1"/>
  <c r="AE41" i="5" a="1"/>
  <c r="AE41" i="5" s="1"/>
  <c r="P41" i="5"/>
  <c r="X2" i="5"/>
  <c r="S31" i="5"/>
  <c r="Q38" i="5"/>
  <c r="U47" i="5"/>
  <c r="U27" i="5"/>
  <c r="X22" i="5"/>
  <c r="Q21" i="5"/>
  <c r="Q17" i="5"/>
  <c r="Q15" i="5"/>
  <c r="Q48" i="5"/>
  <c r="Q42" i="5"/>
  <c r="Q33" i="5"/>
  <c r="P26" i="5"/>
  <c r="AG26" i="5" a="1"/>
  <c r="AG26" i="5" s="1"/>
  <c r="AD26" i="5" a="1"/>
  <c r="AD26" i="5" s="1"/>
  <c r="AH38" i="5" a="1"/>
  <c r="AH38" i="5" s="1"/>
  <c r="AF38" i="5" a="1"/>
  <c r="AF38" i="5" s="1"/>
  <c r="Z38" i="5" a="1"/>
  <c r="Z38" i="5" s="1"/>
  <c r="AE38" i="5" a="1"/>
  <c r="AE38" i="5" s="1"/>
  <c r="AG38" i="5" a="1"/>
  <c r="AG38" i="5" s="1"/>
  <c r="AP38" i="5" s="1"/>
  <c r="AB38" i="5" a="1"/>
  <c r="AB38" i="5" s="1"/>
  <c r="AC38" i="5" a="1"/>
  <c r="AC38" i="5" s="1"/>
  <c r="AL38" i="5" s="1"/>
  <c r="AA38" i="5" a="1"/>
  <c r="AA38" i="5" s="1"/>
  <c r="AD38" i="5" a="1"/>
  <c r="AD38" i="5" s="1"/>
  <c r="P38" i="5"/>
  <c r="AD39" i="5" a="1"/>
  <c r="AD39" i="5" s="1"/>
  <c r="AB39" i="5" a="1"/>
  <c r="AB39" i="5" s="1"/>
  <c r="AE39" i="5" a="1"/>
  <c r="AE39" i="5" s="1"/>
  <c r="AA39" i="5" a="1"/>
  <c r="AA39" i="5" s="1"/>
  <c r="AF39" i="5" a="1"/>
  <c r="AF39" i="5" s="1"/>
  <c r="AC39" i="5" a="1"/>
  <c r="AC39" i="5" s="1"/>
  <c r="AG39" i="5" a="1"/>
  <c r="AG39" i="5" s="1"/>
  <c r="AH39" i="5" a="1"/>
  <c r="AH39" i="5" s="1"/>
  <c r="Z39" i="5" a="1"/>
  <c r="Z39" i="5" s="1"/>
  <c r="P39" i="5"/>
  <c r="AE33" i="5" a="1"/>
  <c r="AE33" i="5" s="1"/>
  <c r="Z33" i="5" a="1"/>
  <c r="Z33" i="5" s="1"/>
  <c r="AF33" i="5" a="1"/>
  <c r="AF33" i="5" s="1"/>
  <c r="AC33" i="5" a="1"/>
  <c r="AC33" i="5" s="1"/>
  <c r="AA33" i="5" a="1"/>
  <c r="AA33" i="5" s="1"/>
  <c r="AG33" i="5" a="1"/>
  <c r="AG33" i="5" s="1"/>
  <c r="AD33" i="5" a="1"/>
  <c r="AD33" i="5" s="1"/>
  <c r="AB33" i="5" a="1"/>
  <c r="AB33" i="5" s="1"/>
  <c r="AH33" i="5" a="1"/>
  <c r="AH33" i="5" s="1"/>
  <c r="P33" i="5"/>
  <c r="AF4" i="5" a="1"/>
  <c r="AF4" i="5" s="1"/>
  <c r="AO4" i="5" s="1"/>
  <c r="AE4" i="5" a="1"/>
  <c r="AE4" i="5" s="1"/>
  <c r="AC4" i="5" a="1"/>
  <c r="AC4" i="5" s="1"/>
  <c r="AA4" i="5" a="1"/>
  <c r="AA4" i="5" s="1"/>
  <c r="AG4" i="5" a="1"/>
  <c r="AG4" i="5" s="1"/>
  <c r="AP4" i="5" s="1"/>
  <c r="AD4" i="5" a="1"/>
  <c r="AD4" i="5" s="1"/>
  <c r="AB4" i="5" a="1"/>
  <c r="AB4" i="5" s="1"/>
  <c r="AH4" i="5" a="1"/>
  <c r="AH4" i="5" s="1"/>
  <c r="Z4" i="5" a="1"/>
  <c r="Z4" i="5" s="1"/>
  <c r="P4" i="5"/>
  <c r="AA3" i="5" a="1"/>
  <c r="AA3" i="5" s="1"/>
  <c r="Z3" i="5" a="1"/>
  <c r="Z3" i="5" s="1"/>
  <c r="AF3" i="5" a="1"/>
  <c r="AF3" i="5" s="1"/>
  <c r="AH3" i="5" a="1"/>
  <c r="AH3" i="5" s="1"/>
  <c r="AG3" i="5" a="1"/>
  <c r="AG3" i="5" s="1"/>
  <c r="AB3" i="5" a="1"/>
  <c r="AB3" i="5" s="1"/>
  <c r="AE3" i="5" a="1"/>
  <c r="AE3" i="5" s="1"/>
  <c r="AD3" i="5" a="1"/>
  <c r="AD3" i="5" s="1"/>
  <c r="AC3" i="5" a="1"/>
  <c r="AC3" i="5" s="1"/>
  <c r="P3" i="5"/>
  <c r="AC36" i="5" a="1"/>
  <c r="AC36" i="5" s="1"/>
  <c r="AA36" i="5" a="1"/>
  <c r="AA36" i="5" s="1"/>
  <c r="AD36" i="5" a="1"/>
  <c r="AD36" i="5" s="1"/>
  <c r="AH36" i="5" a="1"/>
  <c r="AH36" i="5" s="1"/>
  <c r="AF36" i="5" a="1"/>
  <c r="AF36" i="5" s="1"/>
  <c r="AB36" i="5" a="1"/>
  <c r="AB36" i="5" s="1"/>
  <c r="Z36" i="5" a="1"/>
  <c r="Z36" i="5" s="1"/>
  <c r="AG36" i="5" a="1"/>
  <c r="AG36" i="5" s="1"/>
  <c r="AP36" i="5" s="1"/>
  <c r="AE36" i="5" a="1"/>
  <c r="AE36" i="5" s="1"/>
  <c r="P36" i="5"/>
  <c r="AG23" i="5" a="1"/>
  <c r="AG23" i="5" s="1"/>
  <c r="AP23" i="5" s="1"/>
  <c r="Z23" i="5" a="1"/>
  <c r="Z23" i="5" s="1"/>
  <c r="AF23" i="5" a="1"/>
  <c r="AF23" i="5" s="1"/>
  <c r="AE23" i="5" a="1"/>
  <c r="AE23" i="5" s="1"/>
  <c r="AD23" i="5" a="1"/>
  <c r="AD23" i="5" s="1"/>
  <c r="AM23" i="5" s="1"/>
  <c r="AC23" i="5" a="1"/>
  <c r="AC23" i="5" s="1"/>
  <c r="AH23" i="5" a="1"/>
  <c r="AH23" i="5" s="1"/>
  <c r="AB23" i="5" a="1"/>
  <c r="AB23" i="5" s="1"/>
  <c r="AA23" i="5" a="1"/>
  <c r="AA23" i="5" s="1"/>
  <c r="P23" i="5"/>
  <c r="X35" i="5"/>
  <c r="S33" i="5"/>
  <c r="Q30" i="5"/>
  <c r="Q40" i="5"/>
  <c r="U48" i="5"/>
  <c r="U14" i="5"/>
  <c r="X43" i="5"/>
  <c r="Q13" i="5"/>
  <c r="Q24" i="5"/>
  <c r="Q23" i="5"/>
  <c r="Q27" i="5"/>
  <c r="Q34" i="5"/>
  <c r="AH26" i="5" a="1"/>
  <c r="AH26" i="5" s="1"/>
  <c r="Z26" i="5" a="1"/>
  <c r="Z26" i="5" s="1"/>
  <c r="AE26" i="5" a="1"/>
  <c r="AE26" i="5" s="1"/>
  <c r="S29" i="5"/>
  <c r="Q45" i="5"/>
  <c r="U51" i="5"/>
  <c r="U36" i="5"/>
  <c r="V9" i="5"/>
  <c r="X31" i="5"/>
  <c r="Q6" i="5"/>
  <c r="Q28" i="5"/>
  <c r="Q36" i="5"/>
  <c r="Q19" i="5"/>
  <c r="Q37" i="5"/>
  <c r="Q35" i="5"/>
  <c r="AA26" i="5" a="1"/>
  <c r="AA26" i="5" s="1"/>
  <c r="AF26" i="5" a="1"/>
  <c r="AF26" i="5" s="1"/>
  <c r="AO26" i="5" s="1"/>
  <c r="AH48" i="5" a="1"/>
  <c r="AH48" i="5" s="1"/>
  <c r="AG48" i="5" a="1"/>
  <c r="AG48" i="5" s="1"/>
  <c r="AP48" i="5" s="1"/>
  <c r="AE48" i="5" a="1"/>
  <c r="AE48" i="5" s="1"/>
  <c r="AC48" i="5" a="1"/>
  <c r="AC48" i="5" s="1"/>
  <c r="AB48" i="5" a="1"/>
  <c r="AB48" i="5" s="1"/>
  <c r="AA48" i="5" a="1"/>
  <c r="AA48" i="5" s="1"/>
  <c r="AD48" i="5" a="1"/>
  <c r="AD48" i="5" s="1"/>
  <c r="Z48" i="5" a="1"/>
  <c r="Z48" i="5" s="1"/>
  <c r="AF48" i="5" a="1"/>
  <c r="AF48" i="5" s="1"/>
  <c r="P48" i="5"/>
  <c r="AA43" i="5" a="1"/>
  <c r="AA43" i="5" s="1"/>
  <c r="AF43" i="5" a="1"/>
  <c r="AF43" i="5" s="1"/>
  <c r="AD43" i="5" a="1"/>
  <c r="AD43" i="5" s="1"/>
  <c r="AE43" i="5" a="1"/>
  <c r="AE43" i="5" s="1"/>
  <c r="AN43" i="5" s="1"/>
  <c r="AG43" i="5" a="1"/>
  <c r="AG43" i="5" s="1"/>
  <c r="AH43" i="5" a="1"/>
  <c r="AH43" i="5" s="1"/>
  <c r="AB43" i="5" a="1"/>
  <c r="AB43" i="5" s="1"/>
  <c r="AK43" i="5" s="1"/>
  <c r="AC43" i="5" a="1"/>
  <c r="AC43" i="5" s="1"/>
  <c r="AL43" i="5" s="1"/>
  <c r="Z43" i="5" a="1"/>
  <c r="Z43" i="5" s="1"/>
  <c r="P43" i="5"/>
  <c r="AA5" i="5" a="1"/>
  <c r="AA5" i="5" s="1"/>
  <c r="AH5" i="5" a="1"/>
  <c r="AH5" i="5" s="1"/>
  <c r="AF5" i="5" a="1"/>
  <c r="AF5" i="5" s="1"/>
  <c r="Z5" i="5" a="1"/>
  <c r="Z5" i="5" s="1"/>
  <c r="AE5" i="5" a="1"/>
  <c r="AE5" i="5" s="1"/>
  <c r="AB5" i="5" a="1"/>
  <c r="AB5" i="5" s="1"/>
  <c r="AG5" i="5" a="1"/>
  <c r="AG5" i="5" s="1"/>
  <c r="AP5" i="5" s="1"/>
  <c r="AC5" i="5" a="1"/>
  <c r="AC5" i="5" s="1"/>
  <c r="AL5" i="5" s="1"/>
  <c r="AD5" i="5" a="1"/>
  <c r="AD5" i="5" s="1"/>
  <c r="P5" i="5"/>
  <c r="AA2" i="5" a="1"/>
  <c r="AA2" i="5" s="1"/>
  <c r="Z2" i="5" a="1"/>
  <c r="Z2" i="5" s="1"/>
  <c r="AG2" i="5" a="1"/>
  <c r="AG2" i="5" s="1"/>
  <c r="AP2" i="5" s="1"/>
  <c r="AF2" i="5" a="1"/>
  <c r="AF2" i="5" s="1"/>
  <c r="AH2" i="5" a="1"/>
  <c r="AH2" i="5" s="1"/>
  <c r="AE2" i="5" a="1"/>
  <c r="AE2" i="5" s="1"/>
  <c r="AD2" i="5" a="1"/>
  <c r="AD2" i="5" s="1"/>
  <c r="AC2" i="5" a="1"/>
  <c r="AC2" i="5" s="1"/>
  <c r="AL2" i="5" s="1"/>
  <c r="AB2" i="5" a="1"/>
  <c r="AB2" i="5" s="1"/>
  <c r="AK2" i="5" s="1"/>
  <c r="P2" i="5"/>
  <c r="AE49" i="5" a="1"/>
  <c r="AE49" i="5" s="1"/>
  <c r="AC49" i="5" a="1"/>
  <c r="AC49" i="5" s="1"/>
  <c r="AL49" i="5" s="1"/>
  <c r="AB49" i="5" a="1"/>
  <c r="AB49" i="5" s="1"/>
  <c r="AA49" i="5" a="1"/>
  <c r="AA49" i="5" s="1"/>
  <c r="AJ49" i="5" s="1"/>
  <c r="AD49" i="5" a="1"/>
  <c r="AD49" i="5" s="1"/>
  <c r="AM49" i="5" s="1"/>
  <c r="AF49" i="5" a="1"/>
  <c r="AF49" i="5" s="1"/>
  <c r="AO49" i="5" s="1"/>
  <c r="Z49" i="5" a="1"/>
  <c r="Z49" i="5" s="1"/>
  <c r="AH49" i="5" a="1"/>
  <c r="AH49" i="5" s="1"/>
  <c r="AQ49" i="5" s="1"/>
  <c r="AG49" i="5" a="1"/>
  <c r="AG49" i="5" s="1"/>
  <c r="P49" i="5"/>
  <c r="AE17" i="5" a="1"/>
  <c r="AE17" i="5" s="1"/>
  <c r="AD17" i="5" a="1"/>
  <c r="AD17" i="5" s="1"/>
  <c r="AF17" i="5" a="1"/>
  <c r="AF17" i="5" s="1"/>
  <c r="AB17" i="5" a="1"/>
  <c r="AB17" i="5" s="1"/>
  <c r="AA17" i="5" a="1"/>
  <c r="AA17" i="5" s="1"/>
  <c r="AG17" i="5" a="1"/>
  <c r="AG17" i="5" s="1"/>
  <c r="AP17" i="5" s="1"/>
  <c r="Z17" i="5" a="1"/>
  <c r="Z17" i="5" s="1"/>
  <c r="AC17" i="5" a="1"/>
  <c r="AC17" i="5" s="1"/>
  <c r="AH17" i="5" a="1"/>
  <c r="AH17" i="5" s="1"/>
  <c r="P17" i="5"/>
  <c r="AD11" i="5" a="1"/>
  <c r="AD11" i="5" s="1"/>
  <c r="AA11" i="5" a="1"/>
  <c r="AA11" i="5" s="1"/>
  <c r="AE11" i="5" a="1"/>
  <c r="AE11" i="5" s="1"/>
  <c r="AN11" i="5" s="1"/>
  <c r="AC11" i="5" a="1"/>
  <c r="AC11" i="5" s="1"/>
  <c r="AG11" i="5" a="1"/>
  <c r="AG11" i="5" s="1"/>
  <c r="AB11" i="5" a="1"/>
  <c r="AB11" i="5" s="1"/>
  <c r="Z11" i="5" a="1"/>
  <c r="Z11" i="5" s="1"/>
  <c r="AH11" i="5" a="1"/>
  <c r="AH11" i="5" s="1"/>
  <c r="AF11" i="5" a="1"/>
  <c r="AF11" i="5" s="1"/>
  <c r="P11" i="5"/>
  <c r="AE20" i="5" a="1"/>
  <c r="AE20" i="5" s="1"/>
  <c r="AC20" i="5" a="1"/>
  <c r="AC20" i="5" s="1"/>
  <c r="AA20" i="5" a="1"/>
  <c r="AA20" i="5" s="1"/>
  <c r="AG20" i="5" a="1"/>
  <c r="AG20" i="5" s="1"/>
  <c r="AP20" i="5" s="1"/>
  <c r="AB20" i="5" a="1"/>
  <c r="AB20" i="5" s="1"/>
  <c r="AD20" i="5" a="1"/>
  <c r="AD20" i="5" s="1"/>
  <c r="AF20" i="5" a="1"/>
  <c r="AF20" i="5" s="1"/>
  <c r="AH20" i="5" a="1"/>
  <c r="AH20" i="5" s="1"/>
  <c r="AQ20" i="5" s="1"/>
  <c r="Z20" i="5" a="1"/>
  <c r="Z20" i="5" s="1"/>
  <c r="P20" i="5"/>
  <c r="X6" i="5"/>
  <c r="Q10" i="5"/>
  <c r="U18" i="5"/>
  <c r="U3" i="5"/>
  <c r="V40" i="5"/>
  <c r="X26" i="5"/>
  <c r="Q25" i="5"/>
  <c r="Q3" i="5"/>
  <c r="Q11" i="5"/>
  <c r="Q20" i="5"/>
  <c r="Q18" i="5"/>
  <c r="Q7" i="5"/>
  <c r="AB26" i="5" a="1"/>
  <c r="AB26" i="5" s="1"/>
  <c r="AK26" i="5" s="1"/>
  <c r="BG81" i="4"/>
  <c r="Z81" i="4"/>
  <c r="BL82" i="4"/>
  <c r="AF81" i="4"/>
  <c r="BE81" i="4"/>
  <c r="BJ82" i="4"/>
  <c r="AV81" i="4"/>
  <c r="BL81" i="4"/>
  <c r="Y81" i="4"/>
  <c r="V82" i="4"/>
  <c r="AO81" i="4"/>
  <c r="BQ82" i="4"/>
  <c r="AI81" i="4"/>
  <c r="BM81" i="4"/>
  <c r="BO81" i="4"/>
  <c r="AN81" i="4"/>
  <c r="AX81" i="4"/>
  <c r="AQ81" i="4"/>
  <c r="X81" i="4"/>
  <c r="BP81" i="4"/>
  <c r="AG81" i="4"/>
  <c r="BF82" i="4"/>
  <c r="U82" i="4"/>
  <c r="AD81" i="4"/>
  <c r="AD82" i="4"/>
  <c r="AX82" i="4"/>
  <c r="BJ81" i="4"/>
  <c r="W82" i="4"/>
  <c r="BH81" i="4"/>
  <c r="BB82" i="4"/>
  <c r="AJ81" i="4"/>
  <c r="BN82" i="4"/>
  <c r="AY81" i="4"/>
  <c r="BE82" i="4"/>
  <c r="BB81" i="4"/>
  <c r="BC81" i="4"/>
  <c r="BK81" i="4"/>
  <c r="V81" i="4"/>
  <c r="AP81" i="4"/>
  <c r="AU81" i="4"/>
  <c r="AP82" i="4"/>
  <c r="BQ81" i="4"/>
  <c r="AA81" i="4"/>
  <c r="AK82" i="4"/>
  <c r="AC81" i="4"/>
  <c r="AB81" i="4"/>
  <c r="AS81" i="4"/>
  <c r="AZ81" i="4"/>
  <c r="BF81" i="4"/>
  <c r="BR81" i="4"/>
  <c r="AK81" i="4"/>
  <c r="AL81" i="4"/>
  <c r="AT81" i="4"/>
  <c r="BP82" i="4"/>
  <c r="Z82" i="4"/>
  <c r="AL82" i="4"/>
  <c r="AT82" i="4"/>
  <c r="BM82" i="4"/>
  <c r="AC82" i="4"/>
  <c r="AS82" i="4"/>
  <c r="AO82" i="4"/>
  <c r="Y82" i="4"/>
  <c r="AW82" i="4"/>
  <c r="AG82" i="4"/>
  <c r="BO82" i="4"/>
  <c r="AZ82" i="4"/>
  <c r="BG82" i="4"/>
  <c r="AQ82" i="4"/>
  <c r="AJ82" i="4"/>
  <c r="AB82" i="4"/>
  <c r="X82" i="4"/>
  <c r="AY82" i="4"/>
  <c r="AN82" i="4"/>
  <c r="AF82" i="4"/>
  <c r="AE82" i="4"/>
  <c r="AU82" i="4"/>
  <c r="BC82" i="4"/>
  <c r="BK82" i="4"/>
  <c r="AV82" i="4"/>
  <c r="BD82" i="4"/>
  <c r="AA82" i="4"/>
  <c r="AI82" i="4"/>
  <c r="AW81" i="4"/>
  <c r="BA82" i="4"/>
  <c r="BR82" i="4"/>
  <c r="BA81" i="4"/>
  <c r="BI81" i="4"/>
  <c r="AR81" i="4"/>
  <c r="U81" i="4"/>
  <c r="BN81" i="4"/>
  <c r="AH81" i="4"/>
  <c r="BD81" i="4"/>
  <c r="W81" i="4"/>
  <c r="AE81" i="4"/>
  <c r="AM81" i="4"/>
  <c r="BH82" i="4"/>
  <c r="AH82" i="4"/>
  <c r="BI82" i="4"/>
  <c r="AM82" i="4"/>
  <c r="AR82" i="4"/>
  <c r="AN50" i="5" l="1"/>
  <c r="AL36" i="5"/>
  <c r="AN16" i="5"/>
  <c r="AO2" i="5"/>
  <c r="AQ38" i="5"/>
  <c r="AK34" i="5"/>
  <c r="AP33" i="5"/>
  <c r="AP24" i="5"/>
  <c r="AP34" i="5"/>
  <c r="AL12" i="5"/>
  <c r="AK22" i="5"/>
  <c r="AK31" i="5"/>
  <c r="AO32" i="5"/>
  <c r="AK15" i="5"/>
  <c r="AO23" i="5"/>
  <c r="AP29" i="5"/>
  <c r="AP14" i="5"/>
  <c r="AJ43" i="5"/>
  <c r="AL32" i="5"/>
  <c r="AP12" i="5"/>
  <c r="AP11" i="5"/>
  <c r="AM29" i="5"/>
  <c r="AL6" i="5"/>
  <c r="AO15" i="5"/>
  <c r="AP7" i="5"/>
  <c r="AP37" i="5"/>
  <c r="AN34" i="5"/>
  <c r="AK48" i="5"/>
  <c r="AP22" i="5"/>
  <c r="AL21" i="5"/>
  <c r="AL47" i="5"/>
  <c r="AL13" i="5"/>
  <c r="AO51" i="5"/>
  <c r="AN29" i="5"/>
  <c r="AO41" i="5"/>
  <c r="AL20" i="5"/>
  <c r="AP26" i="5"/>
  <c r="AQ40" i="5"/>
  <c r="AM51" i="5"/>
  <c r="AP46" i="5"/>
  <c r="AN21" i="5"/>
  <c r="AO25" i="5"/>
  <c r="AN39" i="5"/>
  <c r="AM15" i="5"/>
  <c r="AP9" i="5"/>
  <c r="AP31" i="5"/>
  <c r="AK20" i="5"/>
  <c r="AL30" i="5"/>
  <c r="AP42" i="5"/>
  <c r="AL23" i="5"/>
  <c r="AK8" i="5"/>
  <c r="AN5" i="5"/>
  <c r="AK32" i="5"/>
  <c r="AO45" i="5"/>
  <c r="AO11" i="5"/>
  <c r="AP30" i="5"/>
  <c r="AL40" i="5"/>
  <c r="AL34" i="5"/>
  <c r="AM34" i="5"/>
  <c r="AP25" i="5"/>
  <c r="AQ7" i="5"/>
  <c r="AN8" i="5"/>
  <c r="AQ4" i="5"/>
  <c r="AN13" i="5"/>
  <c r="AL50" i="5"/>
  <c r="AM13" i="5"/>
  <c r="AO35" i="5"/>
  <c r="AK3" i="5"/>
  <c r="AO42" i="5"/>
  <c r="AO24" i="5"/>
  <c r="AN20" i="5"/>
  <c r="AO10" i="5"/>
  <c r="AM38" i="5"/>
  <c r="AK25" i="5"/>
  <c r="AM6" i="5"/>
  <c r="AN45" i="5"/>
  <c r="AM30" i="5"/>
  <c r="AM5" i="5"/>
  <c r="AK30" i="5"/>
  <c r="AK23" i="5"/>
  <c r="AQ15" i="5"/>
  <c r="AQ12" i="5"/>
  <c r="AK37" i="5"/>
  <c r="AM37" i="5"/>
  <c r="AM39" i="5"/>
  <c r="AK51" i="5"/>
  <c r="AO37" i="5"/>
  <c r="AO33" i="5"/>
  <c r="AO39" i="5"/>
  <c r="AO50" i="5"/>
  <c r="AP49" i="5"/>
  <c r="AQ3" i="5"/>
  <c r="AK33" i="5"/>
  <c r="AK39" i="5"/>
  <c r="AQ51" i="5"/>
  <c r="AL10" i="5"/>
  <c r="AJ2" i="5"/>
  <c r="AJ17" i="5"/>
  <c r="AM48" i="5"/>
  <c r="AJ4" i="5"/>
  <c r="AQ39" i="5"/>
  <c r="AK41" i="5"/>
  <c r="AJ51" i="5"/>
  <c r="AM42" i="5"/>
  <c r="AN17" i="5"/>
  <c r="AK49" i="5"/>
  <c r="AN48" i="5"/>
  <c r="AQ36" i="5"/>
  <c r="AJ39" i="5"/>
  <c r="AQ16" i="5"/>
  <c r="AK11" i="5"/>
  <c r="AQ33" i="5"/>
  <c r="AQ19" i="5"/>
  <c r="AK10" i="5"/>
  <c r="AN38" i="5"/>
  <c r="AM33" i="5"/>
  <c r="AM45" i="5"/>
  <c r="AJ26" i="5"/>
  <c r="AO38" i="5"/>
  <c r="AM8" i="5"/>
  <c r="AQ17" i="5"/>
  <c r="AO13" i="5"/>
  <c r="AK13" i="5"/>
  <c r="AN32" i="5"/>
  <c r="AN30" i="5"/>
  <c r="AM43" i="5"/>
  <c r="AK36" i="5"/>
  <c r="AL8" i="5"/>
  <c r="AM16" i="5"/>
  <c r="AM4" i="5"/>
  <c r="G39" i="5"/>
  <c r="AN44" i="5"/>
  <c r="AQ18" i="5"/>
  <c r="AL35" i="5"/>
  <c r="AQ43" i="5"/>
  <c r="AN15" i="5"/>
  <c r="AN35" i="5"/>
  <c r="AQ48" i="5"/>
  <c r="AP8" i="5"/>
  <c r="AK12" i="5"/>
  <c r="AJ33" i="5"/>
  <c r="AM18" i="5"/>
  <c r="AN12" i="5"/>
  <c r="AM40" i="5"/>
  <c r="AN4" i="5"/>
  <c r="AL27" i="5"/>
  <c r="AN28" i="5"/>
  <c r="AN49" i="5"/>
  <c r="AO48" i="5"/>
  <c r="AO5" i="5"/>
  <c r="AQ9" i="5"/>
  <c r="AM10" i="5"/>
  <c r="AQ11" i="5"/>
  <c r="AQ13" i="5"/>
  <c r="AL14" i="5"/>
  <c r="AL18" i="5"/>
  <c r="AK17" i="5"/>
  <c r="AJ48" i="5"/>
  <c r="AM11" i="5"/>
  <c r="AM2" i="5"/>
  <c r="AJ5" i="5"/>
  <c r="AL39" i="5"/>
  <c r="AN41" i="5"/>
  <c r="AM12" i="5"/>
  <c r="AO44" i="5"/>
  <c r="AQ32" i="5"/>
  <c r="AK19" i="5"/>
  <c r="AP39" i="5"/>
  <c r="AQ25" i="5"/>
  <c r="AM21" i="5"/>
  <c r="AN19" i="5"/>
  <c r="AN9" i="5"/>
  <c r="AN7" i="5"/>
  <c r="AQ28" i="5"/>
  <c r="AN33" i="5"/>
  <c r="AN40" i="5"/>
  <c r="AP43" i="5"/>
  <c r="AK24" i="5"/>
  <c r="AK27" i="5"/>
  <c r="AL22" i="5"/>
  <c r="AQ24" i="5"/>
  <c r="AM22" i="5"/>
  <c r="AM3" i="5"/>
  <c r="G4" i="5"/>
  <c r="AM25" i="5"/>
  <c r="AQ2" i="5"/>
  <c r="AK38" i="5"/>
  <c r="AN24" i="5"/>
  <c r="AJ12" i="5"/>
  <c r="AJ8" i="5"/>
  <c r="AL25" i="5"/>
  <c r="AO19" i="5"/>
  <c r="AK14" i="5"/>
  <c r="AN23" i="5"/>
  <c r="AJ38" i="5"/>
  <c r="AL24" i="5"/>
  <c r="AK6" i="5"/>
  <c r="AK7" i="5"/>
  <c r="AP3" i="5"/>
  <c r="AK4" i="5"/>
  <c r="AM14" i="5"/>
  <c r="AQ41" i="5"/>
  <c r="AL19" i="5"/>
  <c r="AN25" i="5"/>
  <c r="AL7" i="5"/>
  <c r="AO20" i="5"/>
  <c r="AO17" i="5"/>
  <c r="AM26" i="5"/>
  <c r="AJ41" i="5"/>
  <c r="AM17" i="5"/>
  <c r="AN6" i="5"/>
  <c r="AM7" i="5"/>
  <c r="G5" i="5"/>
  <c r="AQ5" i="5"/>
  <c r="AL3" i="5"/>
  <c r="AL4" i="5"/>
  <c r="G41" i="5"/>
  <c r="AL15" i="5"/>
  <c r="AP13" i="5"/>
  <c r="AK50" i="5"/>
  <c r="G8" i="5"/>
  <c r="AP21" i="5"/>
  <c r="AM20" i="5"/>
  <c r="G17" i="5"/>
  <c r="AN2" i="5"/>
  <c r="G43" i="5"/>
  <c r="AO43" i="5"/>
  <c r="AL48" i="5"/>
  <c r="AO36" i="5"/>
  <c r="G15" i="5"/>
  <c r="AM24" i="5"/>
  <c r="AM32" i="5"/>
  <c r="AM46" i="5"/>
  <c r="AN10" i="5"/>
  <c r="AL17" i="5"/>
  <c r="G49" i="5"/>
  <c r="AK5" i="5"/>
  <c r="G48" i="5"/>
  <c r="AN26" i="5"/>
  <c r="AM36" i="5"/>
  <c r="AM41" i="5"/>
  <c r="G12" i="5"/>
  <c r="AM50" i="5"/>
  <c r="AM9" i="5"/>
  <c r="G36" i="5"/>
  <c r="AJ36" i="5"/>
  <c r="AQ45" i="5"/>
  <c r="AL11" i="5"/>
  <c r="G2" i="5"/>
  <c r="AQ23" i="5"/>
  <c r="AO3" i="5"/>
  <c r="AO12" i="5"/>
  <c r="AM27" i="5"/>
  <c r="AQ50" i="5"/>
  <c r="AQ8" i="5"/>
  <c r="AM19" i="5"/>
  <c r="AO14" i="5"/>
  <c r="AF83" i="4"/>
  <c r="D44" i="5" s="1"/>
  <c r="BQ83" i="4"/>
  <c r="D17" i="5" s="1"/>
  <c r="AI20" i="5"/>
  <c r="Y20" i="5"/>
  <c r="AI11" i="5"/>
  <c r="Y11" i="5"/>
  <c r="AI49" i="5"/>
  <c r="Y49" i="5"/>
  <c r="AI43" i="5"/>
  <c r="Y43" i="5"/>
  <c r="G23" i="5"/>
  <c r="AI23" i="5"/>
  <c r="Y23" i="5"/>
  <c r="G3" i="5"/>
  <c r="AI3" i="5"/>
  <c r="Y3" i="5"/>
  <c r="G33" i="5"/>
  <c r="AI33" i="5"/>
  <c r="Y33" i="5"/>
  <c r="G38" i="5"/>
  <c r="G26" i="5"/>
  <c r="AJ15" i="5"/>
  <c r="AI15" i="5"/>
  <c r="Y15" i="5"/>
  <c r="AJ13" i="5"/>
  <c r="AJ6" i="5"/>
  <c r="AI6" i="5"/>
  <c r="Y6" i="5"/>
  <c r="AI44" i="5"/>
  <c r="Y44" i="5"/>
  <c r="AJ44" i="5"/>
  <c r="AO27" i="5"/>
  <c r="G50" i="5"/>
  <c r="AN51" i="5"/>
  <c r="G32" i="5"/>
  <c r="AJ32" i="5"/>
  <c r="AI45" i="5"/>
  <c r="Y45" i="5"/>
  <c r="AJ25" i="5"/>
  <c r="AQ21" i="5"/>
  <c r="AK16" i="5"/>
  <c r="AJ19" i="5"/>
  <c r="AJ9" i="5"/>
  <c r="AN47" i="5"/>
  <c r="AQ47" i="5"/>
  <c r="AJ30" i="5"/>
  <c r="AJ46" i="5"/>
  <c r="AO46" i="5"/>
  <c r="AP18" i="5"/>
  <c r="AJ7" i="5"/>
  <c r="G31" i="5"/>
  <c r="AO31" i="5"/>
  <c r="G28" i="5"/>
  <c r="G35" i="5"/>
  <c r="AI35" i="5"/>
  <c r="Y35" i="5"/>
  <c r="AO34" i="5"/>
  <c r="AJ34" i="5"/>
  <c r="AO29" i="5"/>
  <c r="AO40" i="5"/>
  <c r="AJ42" i="5"/>
  <c r="AI42" i="5"/>
  <c r="Y42" i="5"/>
  <c r="AI37" i="5"/>
  <c r="Y37" i="5"/>
  <c r="G37" i="5"/>
  <c r="G11" i="5"/>
  <c r="AJ11" i="5"/>
  <c r="AJ23" i="5"/>
  <c r="AI36" i="5"/>
  <c r="Y36" i="5"/>
  <c r="AJ3" i="5"/>
  <c r="AI41" i="5"/>
  <c r="Y41" i="5"/>
  <c r="G13" i="5"/>
  <c r="G27" i="5"/>
  <c r="AN27" i="5"/>
  <c r="G51" i="5"/>
  <c r="AP32" i="5"/>
  <c r="AI32" i="5"/>
  <c r="Y32" i="5"/>
  <c r="AJ45" i="5"/>
  <c r="AI25" i="5"/>
  <c r="Y25" i="5"/>
  <c r="AQ22" i="5"/>
  <c r="AN22" i="5"/>
  <c r="AO21" i="5"/>
  <c r="AJ16" i="5"/>
  <c r="AI16" i="5"/>
  <c r="Y16" i="5"/>
  <c r="G19" i="5"/>
  <c r="AI19" i="5"/>
  <c r="Y19" i="5"/>
  <c r="AK9" i="5"/>
  <c r="G47" i="5"/>
  <c r="AI30" i="5"/>
  <c r="Y30" i="5"/>
  <c r="G14" i="5"/>
  <c r="AI14" i="5"/>
  <c r="Y14" i="5"/>
  <c r="AQ46" i="5"/>
  <c r="AN46" i="5"/>
  <c r="G18" i="5"/>
  <c r="AI18" i="5"/>
  <c r="Y18" i="5"/>
  <c r="AI10" i="5"/>
  <c r="Y10" i="5"/>
  <c r="G7" i="5"/>
  <c r="AI7" i="5"/>
  <c r="Y7" i="5"/>
  <c r="AL31" i="5"/>
  <c r="AL28" i="5"/>
  <c r="AI28" i="5"/>
  <c r="Y28" i="5"/>
  <c r="AO28" i="5"/>
  <c r="AK35" i="5"/>
  <c r="AJ35" i="5"/>
  <c r="AI34" i="5"/>
  <c r="Y34" i="5"/>
  <c r="G29" i="5"/>
  <c r="AJ29" i="5"/>
  <c r="AI29" i="5"/>
  <c r="Y29" i="5"/>
  <c r="G40" i="5"/>
  <c r="AI40" i="5"/>
  <c r="Y40" i="5"/>
  <c r="AQ42" i="5"/>
  <c r="AJ37" i="5"/>
  <c r="AI17" i="5"/>
  <c r="Y17" i="5"/>
  <c r="AI26" i="5"/>
  <c r="Y26" i="5"/>
  <c r="AL33" i="5"/>
  <c r="AI24" i="5"/>
  <c r="Y24" i="5"/>
  <c r="AI13" i="5"/>
  <c r="Y13" i="5"/>
  <c r="AQ6" i="5"/>
  <c r="AJ27" i="5"/>
  <c r="AI27" i="5"/>
  <c r="Y27" i="5"/>
  <c r="AI50" i="5"/>
  <c r="Y50" i="5"/>
  <c r="AI51" i="5"/>
  <c r="Y51" i="5"/>
  <c r="G45" i="5"/>
  <c r="G25" i="5"/>
  <c r="G22" i="5"/>
  <c r="G21" i="5"/>
  <c r="AI21" i="5"/>
  <c r="Y21" i="5"/>
  <c r="AO9" i="5"/>
  <c r="AJ47" i="5"/>
  <c r="AI47" i="5"/>
  <c r="Y47" i="5"/>
  <c r="AJ14" i="5"/>
  <c r="AN14" i="5"/>
  <c r="AI46" i="5"/>
  <c r="Y46" i="5"/>
  <c r="AJ18" i="5"/>
  <c r="AN18" i="5"/>
  <c r="AJ10" i="5"/>
  <c r="AQ31" i="5"/>
  <c r="AI31" i="5"/>
  <c r="Y31" i="5"/>
  <c r="AQ35" i="5"/>
  <c r="AL26" i="5"/>
  <c r="AL29" i="5"/>
  <c r="AK29" i="5"/>
  <c r="AK40" i="5"/>
  <c r="AJ40" i="5"/>
  <c r="AN42" i="5"/>
  <c r="AQ37" i="5"/>
  <c r="AJ20" i="5"/>
  <c r="BG83" i="4"/>
  <c r="D39" i="5" s="1"/>
  <c r="G20" i="5"/>
  <c r="AI2" i="5"/>
  <c r="Y2" i="5"/>
  <c r="AI5" i="5"/>
  <c r="Y5" i="5"/>
  <c r="AI48" i="5"/>
  <c r="Y48" i="5"/>
  <c r="AQ26" i="5"/>
  <c r="AN36" i="5"/>
  <c r="AN3" i="5"/>
  <c r="AI4" i="5"/>
  <c r="Y4" i="5"/>
  <c r="AI39" i="5"/>
  <c r="Y39" i="5"/>
  <c r="AI38" i="5"/>
  <c r="Y38" i="5"/>
  <c r="G24" i="5"/>
  <c r="AJ24" i="5"/>
  <c r="G6" i="5"/>
  <c r="AI12" i="5"/>
  <c r="Y12" i="5"/>
  <c r="G44" i="5"/>
  <c r="AP27" i="5"/>
  <c r="AI8" i="5"/>
  <c r="Y8" i="5"/>
  <c r="AK45" i="5"/>
  <c r="AJ22" i="5"/>
  <c r="AI22" i="5"/>
  <c r="Y22" i="5"/>
  <c r="AJ21" i="5"/>
  <c r="AK21" i="5"/>
  <c r="G16" i="5"/>
  <c r="G9" i="5"/>
  <c r="AI9" i="5"/>
  <c r="Y9" i="5"/>
  <c r="G30" i="5"/>
  <c r="AQ30" i="5"/>
  <c r="G46" i="5"/>
  <c r="AO18" i="5"/>
  <c r="AK18" i="5"/>
  <c r="G10" i="5"/>
  <c r="AQ10" i="5"/>
  <c r="AM31" i="5"/>
  <c r="AJ31" i="5"/>
  <c r="AJ28" i="5"/>
  <c r="AM35" i="5"/>
  <c r="G34" i="5"/>
  <c r="AQ29" i="5"/>
  <c r="G42" i="5"/>
  <c r="AN37" i="5"/>
  <c r="AL37" i="5"/>
  <c r="BJ83" i="4"/>
  <c r="D6" i="5" s="1"/>
  <c r="BM83" i="4"/>
  <c r="D24" i="5" s="1"/>
  <c r="BP83" i="4"/>
  <c r="D10" i="5" s="1"/>
  <c r="AZ83" i="4"/>
  <c r="D51" i="5" s="1"/>
  <c r="AS83" i="4"/>
  <c r="D11" i="5" s="1"/>
  <c r="AV83" i="4"/>
  <c r="D37" i="5" s="1"/>
  <c r="AO83" i="4"/>
  <c r="D15" i="5" s="1"/>
  <c r="BE83" i="4"/>
  <c r="D45" i="5" s="1"/>
  <c r="BL83" i="4"/>
  <c r="D48" i="5" s="1"/>
  <c r="AN83" i="4"/>
  <c r="D43" i="5" s="1"/>
  <c r="X83" i="4"/>
  <c r="D34" i="5" s="1"/>
  <c r="AX83" i="4"/>
  <c r="D25" i="5" s="1"/>
  <c r="BK83" i="4"/>
  <c r="D31" i="5" s="1"/>
  <c r="Y83" i="4"/>
  <c r="D41" i="5" s="1"/>
  <c r="V83" i="4"/>
  <c r="D47" i="5" s="1"/>
  <c r="AJ83" i="4"/>
  <c r="D22" i="5" s="1"/>
  <c r="BO83" i="4"/>
  <c r="D26" i="5" s="1"/>
  <c r="U83" i="4"/>
  <c r="D8" i="5" s="1"/>
  <c r="AQ83" i="4"/>
  <c r="D40" i="5" s="1"/>
  <c r="BH83" i="4"/>
  <c r="D27" i="5" s="1"/>
  <c r="BR83" i="4"/>
  <c r="D14" i="5" s="1"/>
  <c r="AI83" i="4"/>
  <c r="D5" i="5" s="1"/>
  <c r="AB83" i="4"/>
  <c r="D42" i="5" s="1"/>
  <c r="AG83" i="4"/>
  <c r="D19" i="5" s="1"/>
  <c r="BF83" i="4"/>
  <c r="D4" i="5" s="1"/>
  <c r="Z83" i="4"/>
  <c r="D3" i="5" s="1"/>
  <c r="BB83" i="4"/>
  <c r="D30" i="5" s="1"/>
  <c r="BN83" i="4"/>
  <c r="D2" i="5" s="1"/>
  <c r="AD83" i="4"/>
  <c r="D28" i="5" s="1"/>
  <c r="AY83" i="4"/>
  <c r="D29" i="5" s="1"/>
  <c r="AW83" i="4"/>
  <c r="D16" i="5" s="1"/>
  <c r="AK83" i="4"/>
  <c r="D23" i="5" s="1"/>
  <c r="BD83" i="4"/>
  <c r="D38" i="5" s="1"/>
  <c r="AC83" i="4"/>
  <c r="D20" i="5" s="1"/>
  <c r="BC83" i="4"/>
  <c r="D50" i="5" s="1"/>
  <c r="W83" i="4"/>
  <c r="D33" i="5" s="1"/>
  <c r="AA83" i="4"/>
  <c r="D7" i="5" s="1"/>
  <c r="AU83" i="4"/>
  <c r="D46" i="5" s="1"/>
  <c r="AP83" i="4"/>
  <c r="D21" i="5" s="1"/>
  <c r="AL83" i="4"/>
  <c r="D49" i="5" s="1"/>
  <c r="AT83" i="4"/>
  <c r="D32" i="5" s="1"/>
  <c r="AE83" i="4"/>
  <c r="D12" i="5" s="1"/>
  <c r="BA83" i="4"/>
  <c r="D9" i="5" s="1"/>
  <c r="AM83" i="4"/>
  <c r="D35" i="5" s="1"/>
  <c r="AR83" i="4"/>
  <c r="D18" i="5" s="1"/>
  <c r="AH83" i="4"/>
  <c r="BI83" i="4"/>
  <c r="D36" i="5" s="1"/>
  <c r="AO54" i="5" l="1"/>
  <c r="H63" i="5" s="1"/>
  <c r="AJ54" i="5"/>
  <c r="H58" i="5" s="1"/>
  <c r="AQ54" i="5"/>
  <c r="H65" i="5" s="1"/>
  <c r="AL54" i="5"/>
  <c r="H60" i="5" s="1"/>
  <c r="AP54" i="5"/>
  <c r="H64" i="5" s="1"/>
  <c r="AK54" i="5"/>
  <c r="H59" i="5" s="1"/>
  <c r="AN54" i="5"/>
  <c r="H62" i="5" s="1"/>
  <c r="AI54" i="5"/>
  <c r="H57" i="5" s="1"/>
  <c r="AM54" i="5"/>
  <c r="H61" i="5" s="1"/>
  <c r="E22" i="5"/>
  <c r="E5" i="5"/>
  <c r="E8" i="5"/>
  <c r="E39" i="5"/>
  <c r="E27" i="5"/>
  <c r="E38" i="5"/>
  <c r="E36" i="5"/>
  <c r="E50" i="5"/>
  <c r="E40" i="5"/>
  <c r="E7" i="5"/>
  <c r="AV35" i="5"/>
  <c r="E9" i="5"/>
  <c r="E2" i="5"/>
  <c r="E41" i="5"/>
  <c r="E4" i="5"/>
  <c r="E47" i="5"/>
  <c r="E17" i="5"/>
  <c r="E28" i="5"/>
  <c r="E43" i="5"/>
  <c r="E13" i="5"/>
  <c r="E18" i="5"/>
  <c r="E32" i="5"/>
  <c r="E15" i="5"/>
  <c r="E49" i="5"/>
  <c r="AY29" i="5"/>
  <c r="E48" i="5"/>
  <c r="E11" i="5"/>
  <c r="E31" i="5"/>
  <c r="E19" i="5"/>
  <c r="E23" i="5"/>
  <c r="E12" i="5"/>
  <c r="E26" i="5"/>
  <c r="AZ30" i="5"/>
  <c r="AV19" i="5"/>
  <c r="AT38" i="5"/>
  <c r="AU48" i="5"/>
  <c r="AV40" i="5"/>
  <c r="AV26" i="5"/>
  <c r="AS38" i="5"/>
  <c r="AV13" i="5"/>
  <c r="AR18" i="5"/>
  <c r="AV36" i="5"/>
  <c r="AR31" i="5"/>
  <c r="AU36" i="5"/>
  <c r="AV25" i="5"/>
  <c r="AU16" i="5"/>
  <c r="AS19" i="5"/>
  <c r="AR51" i="5"/>
  <c r="AR13" i="5"/>
  <c r="AV12" i="5"/>
  <c r="AT12" i="5"/>
  <c r="AW36" i="5"/>
  <c r="AV39" i="5"/>
  <c r="AV30" i="5"/>
  <c r="AV50" i="5"/>
  <c r="AV48" i="5"/>
  <c r="AV7" i="5"/>
  <c r="AT21" i="5"/>
  <c r="AS2" i="5"/>
  <c r="AV46" i="5"/>
  <c r="AV17" i="5"/>
  <c r="AV45" i="5"/>
  <c r="AS16" i="5"/>
  <c r="AZ21" i="5"/>
  <c r="AT5" i="5"/>
  <c r="AR40" i="5"/>
  <c r="AZ26" i="5"/>
  <c r="AU40" i="5"/>
  <c r="AZ8" i="5"/>
  <c r="AY51" i="5"/>
  <c r="AS25" i="5"/>
  <c r="AS44" i="5"/>
  <c r="AR15" i="5"/>
  <c r="AS37" i="5"/>
  <c r="AR30" i="5"/>
  <c r="AR32" i="5"/>
  <c r="AR37" i="5"/>
  <c r="AV49" i="5"/>
  <c r="AV24" i="5"/>
  <c r="AV31" i="5"/>
  <c r="AY20" i="5"/>
  <c r="AW4" i="5"/>
  <c r="AW15" i="5"/>
  <c r="AS32" i="5"/>
  <c r="AV27" i="5"/>
  <c r="AV9" i="5"/>
  <c r="AV23" i="5"/>
  <c r="AZ34" i="5"/>
  <c r="AV5" i="5"/>
  <c r="AR22" i="5"/>
  <c r="AR12" i="5"/>
  <c r="AR25" i="5"/>
  <c r="AR42" i="5"/>
  <c r="AZ37" i="5"/>
  <c r="AV29" i="5"/>
  <c r="AV38" i="5"/>
  <c r="AV15" i="5"/>
  <c r="AZ20" i="5"/>
  <c r="AS4" i="5"/>
  <c r="AZ45" i="5"/>
  <c r="AZ16" i="5"/>
  <c r="AS47" i="5"/>
  <c r="AS50" i="5"/>
  <c r="AS18" i="5"/>
  <c r="AR21" i="5"/>
  <c r="AS17" i="5"/>
  <c r="AR43" i="5"/>
  <c r="AU38" i="5"/>
  <c r="AU46" i="5"/>
  <c r="AU50" i="5"/>
  <c r="AU25" i="5"/>
  <c r="AT6" i="5"/>
  <c r="AY50" i="5"/>
  <c r="AT37" i="5"/>
  <c r="AY10" i="5"/>
  <c r="AR38" i="5"/>
  <c r="AS20" i="5"/>
  <c r="AZ46" i="5"/>
  <c r="AR46" i="5"/>
  <c r="AR50" i="5"/>
  <c r="AT9" i="5"/>
  <c r="AR36" i="5"/>
  <c r="AS30" i="5"/>
  <c r="AS26" i="5"/>
  <c r="AS23" i="5"/>
  <c r="AS13" i="5"/>
  <c r="AS22" i="5"/>
  <c r="AR11" i="5"/>
  <c r="AU24" i="5"/>
  <c r="AZ28" i="5"/>
  <c r="AZ9" i="5"/>
  <c r="AZ23" i="5"/>
  <c r="AU8" i="5"/>
  <c r="AY11" i="5"/>
  <c r="AU28" i="5"/>
  <c r="AS8" i="5"/>
  <c r="AR24" i="5"/>
  <c r="AU29" i="5"/>
  <c r="AW43" i="5"/>
  <c r="AS14" i="5"/>
  <c r="AZ4" i="5"/>
  <c r="AS28" i="5"/>
  <c r="AR27" i="5"/>
  <c r="AS11" i="5"/>
  <c r="AR23" i="5"/>
  <c r="AS51" i="5"/>
  <c r="AR34" i="5"/>
  <c r="AS39" i="5"/>
  <c r="AR48" i="5"/>
  <c r="AZ36" i="5"/>
  <c r="AY21" i="5"/>
  <c r="AU49" i="5"/>
  <c r="AW10" i="5"/>
  <c r="AW26" i="5"/>
  <c r="AZ14" i="5"/>
  <c r="AW14" i="5"/>
  <c r="AY17" i="5"/>
  <c r="AU9" i="5"/>
  <c r="AR4" i="5"/>
  <c r="AS10" i="5"/>
  <c r="AR47" i="5"/>
  <c r="AR29" i="5"/>
  <c r="AS45" i="5"/>
  <c r="AS27" i="5"/>
  <c r="AS6" i="5"/>
  <c r="AR6" i="5"/>
  <c r="AS3" i="5"/>
  <c r="AR20" i="5"/>
  <c r="AU45" i="5"/>
  <c r="AS7" i="5"/>
  <c r="AR7" i="5"/>
  <c r="AR26" i="5"/>
  <c r="AU2" i="5"/>
  <c r="AU7" i="5"/>
  <c r="AU12" i="5"/>
  <c r="AY8" i="5"/>
  <c r="AR39" i="5"/>
  <c r="AT29" i="5"/>
  <c r="AR19" i="5"/>
  <c r="AW27" i="5"/>
  <c r="AS15" i="5"/>
  <c r="AR10" i="5"/>
  <c r="AU18" i="5"/>
  <c r="AW28" i="5"/>
  <c r="AZ7" i="5"/>
  <c r="AT48" i="5"/>
  <c r="AS35" i="5"/>
  <c r="AR2" i="5"/>
  <c r="AR33" i="5"/>
  <c r="AR41" i="5"/>
  <c r="AU10" i="5"/>
  <c r="AZ24" i="5"/>
  <c r="AZ35" i="5"/>
  <c r="AZ10" i="5"/>
  <c r="AT17" i="5"/>
  <c r="AT49" i="5"/>
  <c r="AY12" i="5"/>
  <c r="AY22" i="5"/>
  <c r="AS5" i="5"/>
  <c r="AS12" i="5"/>
  <c r="AS42" i="5"/>
  <c r="AS9" i="5"/>
  <c r="AR9" i="5"/>
  <c r="AR5" i="5"/>
  <c r="AS36" i="5"/>
  <c r="AR17" i="5"/>
  <c r="AR45" i="5"/>
  <c r="AV11" i="5"/>
  <c r="AV44" i="5"/>
  <c r="AV21" i="5"/>
  <c r="AV20" i="5"/>
  <c r="AV4" i="5"/>
  <c r="AV22" i="5"/>
  <c r="AU19" i="5"/>
  <c r="AU14" i="5"/>
  <c r="AU22" i="5"/>
  <c r="AW11" i="5"/>
  <c r="AW38" i="5"/>
  <c r="AW23" i="5"/>
  <c r="AW45" i="5"/>
  <c r="AZ48" i="5"/>
  <c r="AU11" i="5"/>
  <c r="AW33" i="5"/>
  <c r="AW2" i="5"/>
  <c r="AW21" i="5"/>
  <c r="AY34" i="5"/>
  <c r="AY27" i="5"/>
  <c r="AS46" i="5"/>
  <c r="AS40" i="5"/>
  <c r="AR8" i="5"/>
  <c r="AR16" i="5"/>
  <c r="AR49" i="5"/>
  <c r="AS24" i="5"/>
  <c r="AR14" i="5"/>
  <c r="AV2" i="5"/>
  <c r="AV16" i="5"/>
  <c r="AV34" i="5"/>
  <c r="AV37" i="5"/>
  <c r="AV43" i="5"/>
  <c r="AV3" i="5"/>
  <c r="AU20" i="5"/>
  <c r="AU13" i="5"/>
  <c r="AU44" i="5"/>
  <c r="AZ38" i="5"/>
  <c r="AW24" i="5"/>
  <c r="AU30" i="5"/>
  <c r="AW47" i="5"/>
  <c r="AZ32" i="5"/>
  <c r="AU37" i="5"/>
  <c r="AU51" i="5"/>
  <c r="AZ12" i="5"/>
  <c r="AT46" i="5"/>
  <c r="AT3" i="5"/>
  <c r="AT30" i="5"/>
  <c r="AY37" i="5"/>
  <c r="AY47" i="5"/>
  <c r="AY41" i="5"/>
  <c r="AS29" i="5"/>
  <c r="AS34" i="5"/>
  <c r="AS43" i="5"/>
  <c r="AR35" i="5"/>
  <c r="AR3" i="5"/>
  <c r="AS48" i="5"/>
  <c r="AR44" i="5"/>
  <c r="AR28" i="5"/>
  <c r="AV18" i="5"/>
  <c r="AV14" i="5"/>
  <c r="AV41" i="5"/>
  <c r="AV47" i="5"/>
  <c r="AV6" i="5"/>
  <c r="AV28" i="5"/>
  <c r="AU32" i="5"/>
  <c r="AU35" i="5"/>
  <c r="AU41" i="5"/>
  <c r="AV8" i="5"/>
  <c r="AW3" i="5"/>
  <c r="AU33" i="5"/>
  <c r="AW35" i="5"/>
  <c r="AW40" i="5"/>
  <c r="AZ42" i="5"/>
  <c r="AZ11" i="5"/>
  <c r="AZ27" i="5"/>
  <c r="AT2" i="5"/>
  <c r="AT35" i="5"/>
  <c r="AZ15" i="5"/>
  <c r="AY6" i="5"/>
  <c r="AY24" i="5"/>
  <c r="AS49" i="5"/>
  <c r="AS41" i="5"/>
  <c r="AS21" i="5"/>
  <c r="AS31" i="5"/>
  <c r="AS33" i="5"/>
  <c r="AV42" i="5"/>
  <c r="AV33" i="5"/>
  <c r="AV51" i="5"/>
  <c r="AV32" i="5"/>
  <c r="AV10" i="5"/>
  <c r="AU34" i="5"/>
  <c r="AU23" i="5"/>
  <c r="AU21" i="5"/>
  <c r="AU26" i="5"/>
  <c r="AU27" i="5"/>
  <c r="AW48" i="5"/>
  <c r="AT20" i="5"/>
  <c r="AY13" i="5"/>
  <c r="AY9" i="5"/>
  <c r="AZ49" i="5"/>
  <c r="AT51" i="5"/>
  <c r="AW39" i="5"/>
  <c r="AT40" i="5"/>
  <c r="AT18" i="5"/>
  <c r="AT43" i="5"/>
  <c r="AT47" i="5"/>
  <c r="AT7" i="5"/>
  <c r="AT23" i="5"/>
  <c r="AT25" i="5"/>
  <c r="AY35" i="5"/>
  <c r="AY23" i="5"/>
  <c r="AY28" i="5"/>
  <c r="AY40" i="5"/>
  <c r="AY15" i="5"/>
  <c r="AY2" i="5"/>
  <c r="AY31" i="5"/>
  <c r="AY38" i="5"/>
  <c r="AY36" i="5"/>
  <c r="AY30" i="5"/>
  <c r="AY18" i="5"/>
  <c r="AY3" i="5"/>
  <c r="AY44" i="5"/>
  <c r="AY32" i="5"/>
  <c r="AY14" i="5"/>
  <c r="AY46" i="5"/>
  <c r="AY26" i="5"/>
  <c r="AY4" i="5"/>
  <c r="AY39" i="5"/>
  <c r="AY45" i="5"/>
  <c r="AY5" i="5"/>
  <c r="AY25" i="5"/>
  <c r="AY43" i="5"/>
  <c r="AY49" i="5"/>
  <c r="AY42" i="5"/>
  <c r="AY19" i="5"/>
  <c r="AY48" i="5"/>
  <c r="AY7" i="5"/>
  <c r="AY16" i="5"/>
  <c r="AW37" i="5"/>
  <c r="AZ29" i="5"/>
  <c r="AT39" i="5"/>
  <c r="AT19" i="5"/>
  <c r="AT33" i="5"/>
  <c r="AT11" i="5"/>
  <c r="AT41" i="5"/>
  <c r="AT32" i="5"/>
  <c r="AT42" i="5"/>
  <c r="AT22" i="5"/>
  <c r="AT24" i="5"/>
  <c r="AT50" i="5"/>
  <c r="AT27" i="5"/>
  <c r="AT31" i="5"/>
  <c r="AT15" i="5"/>
  <c r="AT4" i="5"/>
  <c r="AT16" i="5"/>
  <c r="AT44" i="5"/>
  <c r="AT14" i="5"/>
  <c r="AT36" i="5"/>
  <c r="AT26" i="5"/>
  <c r="AT13" i="5"/>
  <c r="AT34" i="5"/>
  <c r="AT8" i="5"/>
  <c r="AT28" i="5"/>
  <c r="AT10" i="5"/>
  <c r="AT45" i="5"/>
  <c r="AZ31" i="5"/>
  <c r="AW20" i="5"/>
  <c r="AW31" i="5"/>
  <c r="AW49" i="5"/>
  <c r="AW16" i="5"/>
  <c r="AW42" i="5"/>
  <c r="AW29" i="5"/>
  <c r="AW51" i="5"/>
  <c r="AW7" i="5"/>
  <c r="AW50" i="5"/>
  <c r="AW13" i="5"/>
  <c r="AW9" i="5"/>
  <c r="AW32" i="5"/>
  <c r="AW12" i="5"/>
  <c r="AW22" i="5"/>
  <c r="AW30" i="5"/>
  <c r="AW41" i="5"/>
  <c r="AW44" i="5"/>
  <c r="AW25" i="5"/>
  <c r="AW17" i="5"/>
  <c r="AW8" i="5"/>
  <c r="AW18" i="5"/>
  <c r="AW5" i="5"/>
  <c r="AW6" i="5"/>
  <c r="AW19" i="5"/>
  <c r="AW34" i="5"/>
  <c r="AW46" i="5"/>
  <c r="AU5" i="5"/>
  <c r="AU47" i="5"/>
  <c r="AU17" i="5"/>
  <c r="AU42" i="5"/>
  <c r="AU4" i="5"/>
  <c r="AU15" i="5"/>
  <c r="AU43" i="5"/>
  <c r="AU6" i="5"/>
  <c r="AU3" i="5"/>
  <c r="AU39" i="5"/>
  <c r="AZ44" i="5"/>
  <c r="AZ51" i="5"/>
  <c r="AZ39" i="5"/>
  <c r="AZ17" i="5"/>
  <c r="AZ43" i="5"/>
  <c r="AZ2" i="5"/>
  <c r="AZ50" i="5"/>
  <c r="AZ13" i="5"/>
  <c r="AZ41" i="5"/>
  <c r="AZ33" i="5"/>
  <c r="AZ3" i="5"/>
  <c r="AZ22" i="5"/>
  <c r="AZ40" i="5"/>
  <c r="AZ47" i="5"/>
  <c r="AZ19" i="5"/>
  <c r="AZ25" i="5"/>
  <c r="AZ18" i="5"/>
  <c r="AZ5" i="5"/>
  <c r="AZ6" i="5"/>
  <c r="AU31" i="5"/>
  <c r="AX18" i="5"/>
  <c r="AX9" i="5"/>
  <c r="E14" i="5"/>
  <c r="E25" i="5"/>
  <c r="AX40" i="5"/>
  <c r="E35" i="5"/>
  <c r="AX31" i="5"/>
  <c r="AX46" i="5"/>
  <c r="AX27" i="5"/>
  <c r="E6" i="5"/>
  <c r="E3" i="5"/>
  <c r="E20" i="5"/>
  <c r="E46" i="5"/>
  <c r="E21" i="5"/>
  <c r="E24" i="5"/>
  <c r="E29" i="5"/>
  <c r="E34" i="5"/>
  <c r="AX28" i="5"/>
  <c r="E10" i="5"/>
  <c r="AX21" i="5"/>
  <c r="E42" i="5"/>
  <c r="AX29" i="5"/>
  <c r="E33" i="5"/>
  <c r="E16" i="5"/>
  <c r="E45" i="5"/>
  <c r="E44" i="5"/>
  <c r="AY33" i="5"/>
  <c r="E51" i="5"/>
  <c r="E30" i="5"/>
  <c r="E37" i="5"/>
  <c r="AX25" i="5"/>
  <c r="AX39" i="5"/>
  <c r="AX19" i="5"/>
  <c r="AX49" i="5"/>
  <c r="AX48" i="5"/>
  <c r="AX35" i="5"/>
  <c r="AX10" i="5"/>
  <c r="AX2" i="5"/>
  <c r="AX34" i="5"/>
  <c r="AX16" i="5"/>
  <c r="AX30" i="5"/>
  <c r="AX23" i="5"/>
  <c r="AX4" i="5"/>
  <c r="AX41" i="5"/>
  <c r="AX32" i="5"/>
  <c r="AX20" i="5"/>
  <c r="AX11" i="5"/>
  <c r="AX3" i="5"/>
  <c r="AX7" i="5"/>
  <c r="AX43" i="5"/>
  <c r="AX24" i="5"/>
  <c r="AX14" i="5"/>
  <c r="AX42" i="5"/>
  <c r="AX8" i="5"/>
  <c r="AX44" i="5"/>
  <c r="AX15" i="5"/>
  <c r="AX22" i="5"/>
  <c r="AX13" i="5"/>
  <c r="AX38" i="5"/>
  <c r="AX47" i="5"/>
  <c r="AX12" i="5"/>
  <c r="AX17" i="5"/>
  <c r="AX5" i="5"/>
  <c r="AX37" i="5"/>
  <c r="AX45" i="5"/>
  <c r="AX33" i="5"/>
  <c r="AX51" i="5"/>
  <c r="AX36" i="5"/>
  <c r="AX26" i="5"/>
  <c r="AX50" i="5"/>
  <c r="AX6" i="5"/>
  <c r="CE82" i="7"/>
  <c r="CC82" i="7"/>
  <c r="BY82" i="7"/>
  <c r="CF82" i="7"/>
  <c r="BZ82" i="7"/>
  <c r="CI82" i="7"/>
  <c r="CG82" i="7"/>
  <c r="AI84" i="4"/>
  <c r="F5" i="5" s="1"/>
  <c r="AZ84" i="4"/>
  <c r="F51" i="5" s="1"/>
  <c r="BE84" i="4"/>
  <c r="F45" i="5" s="1"/>
  <c r="AV84" i="4"/>
  <c r="F37" i="5" s="1"/>
  <c r="CA82" i="7"/>
  <c r="CH82" i="7"/>
  <c r="BK84" i="4"/>
  <c r="F31" i="5" s="1"/>
  <c r="Y84" i="4"/>
  <c r="F41" i="5" s="1"/>
  <c r="AL84" i="4"/>
  <c r="F49" i="5" s="1"/>
  <c r="AO84" i="4"/>
  <c r="F15" i="5" s="1"/>
  <c r="X84" i="4"/>
  <c r="F34" i="5" s="1"/>
  <c r="BH84" i="4"/>
  <c r="F27" i="5" s="1"/>
  <c r="CD82" i="7"/>
  <c r="CJ82" i="7"/>
  <c r="AU84" i="4"/>
  <c r="F46" i="5" s="1"/>
  <c r="AB84" i="4"/>
  <c r="F42" i="5" s="1"/>
  <c r="BD84" i="4"/>
  <c r="F38" i="5" s="1"/>
  <c r="BR84" i="4"/>
  <c r="F14" i="5" s="1"/>
  <c r="BN84" i="4"/>
  <c r="F2" i="5" s="1"/>
  <c r="AR84" i="4"/>
  <c r="F18" i="5" s="1"/>
  <c r="W84" i="4"/>
  <c r="F33" i="5" s="1"/>
  <c r="AS84" i="4"/>
  <c r="F11" i="5" s="1"/>
  <c r="BO84" i="4"/>
  <c r="F26" i="5" s="1"/>
  <c r="AG84" i="4"/>
  <c r="F19" i="5" s="1"/>
  <c r="AD84" i="4"/>
  <c r="F28" i="5" s="1"/>
  <c r="AF84" i="4"/>
  <c r="F44" i="5" s="1"/>
  <c r="BQ84" i="4"/>
  <c r="F17" i="5" s="1"/>
  <c r="AX84" i="4"/>
  <c r="F25" i="5" s="1"/>
  <c r="CK82" i="7"/>
  <c r="BP84" i="4"/>
  <c r="F10" i="5" s="1"/>
  <c r="AY84" i="4"/>
  <c r="F29" i="5" s="1"/>
  <c r="BF84" i="4"/>
  <c r="F4" i="5" s="1"/>
  <c r="Z84" i="4"/>
  <c r="F3" i="5" s="1"/>
  <c r="AM84" i="4"/>
  <c r="F35" i="5" s="1"/>
  <c r="AN84" i="4"/>
  <c r="F43" i="5" s="1"/>
  <c r="AK84" i="4"/>
  <c r="F23" i="5" s="1"/>
  <c r="BA84" i="4"/>
  <c r="F9" i="5" s="1"/>
  <c r="AH84" i="4"/>
  <c r="F13" i="5" s="1"/>
  <c r="BI84" i="4"/>
  <c r="F36" i="5" s="1"/>
  <c r="BC84" i="4"/>
  <c r="F50" i="5" s="1"/>
  <c r="AP84" i="4"/>
  <c r="F21" i="5" s="1"/>
  <c r="BM84" i="4"/>
  <c r="F24" i="5" s="1"/>
  <c r="BG84" i="4"/>
  <c r="F39" i="5" s="1"/>
  <c r="AT84" i="4"/>
  <c r="F32" i="5" s="1"/>
  <c r="BB84" i="4"/>
  <c r="F30" i="5" s="1"/>
  <c r="V84" i="4"/>
  <c r="F47" i="5" s="1"/>
  <c r="AJ84" i="4"/>
  <c r="F22" i="5" s="1"/>
  <c r="BL84" i="4"/>
  <c r="F48" i="5" s="1"/>
  <c r="BJ84" i="4"/>
  <c r="F6" i="5" s="1"/>
  <c r="U84" i="4"/>
  <c r="F8" i="5" s="1"/>
  <c r="AW84" i="4"/>
  <c r="F16" i="5" s="1"/>
  <c r="AE84" i="4"/>
  <c r="F12" i="5" s="1"/>
  <c r="AC84" i="4"/>
  <c r="F20" i="5" s="1"/>
  <c r="AQ84" i="4"/>
  <c r="F40" i="5" s="1"/>
  <c r="D13" i="5"/>
  <c r="BP82" i="7" s="1"/>
  <c r="CB82" i="7"/>
  <c r="AA84" i="4"/>
  <c r="F7" i="5" s="1"/>
  <c r="E54" i="5" l="1"/>
  <c r="L6" i="5"/>
  <c r="N6" i="5"/>
  <c r="L30" i="5"/>
  <c r="N30" i="5"/>
  <c r="L33" i="5"/>
  <c r="N33" i="5"/>
  <c r="L7" i="5"/>
  <c r="N7" i="5"/>
  <c r="L3" i="5"/>
  <c r="N3" i="5"/>
  <c r="L49" i="5"/>
  <c r="N49" i="5"/>
  <c r="L32" i="5"/>
  <c r="N32" i="5"/>
  <c r="L4" i="5"/>
  <c r="N4" i="5"/>
  <c r="L18" i="5"/>
  <c r="N18" i="5"/>
  <c r="L41" i="5"/>
  <c r="N41" i="5"/>
  <c r="L9" i="5"/>
  <c r="N9" i="5"/>
  <c r="L29" i="5"/>
  <c r="N29" i="5"/>
  <c r="L24" i="5"/>
  <c r="N24" i="5"/>
  <c r="L20" i="5"/>
  <c r="N20" i="5"/>
  <c r="L31" i="5"/>
  <c r="N31" i="5"/>
  <c r="L14" i="5"/>
  <c r="N14" i="5"/>
  <c r="L38" i="5"/>
  <c r="N38" i="5"/>
  <c r="L12" i="5"/>
  <c r="N12" i="5"/>
  <c r="L50" i="5"/>
  <c r="N50" i="5"/>
  <c r="L25" i="5"/>
  <c r="N25" i="5"/>
  <c r="L42" i="5"/>
  <c r="N42" i="5"/>
  <c r="L37" i="5"/>
  <c r="N37" i="5"/>
  <c r="L39" i="5"/>
  <c r="N39" i="5"/>
  <c r="L36" i="5"/>
  <c r="N36" i="5"/>
  <c r="L17" i="5"/>
  <c r="N17" i="5"/>
  <c r="L46" i="5"/>
  <c r="N46" i="5"/>
  <c r="L45" i="5"/>
  <c r="N45" i="5"/>
  <c r="L2" i="5"/>
  <c r="N2" i="5"/>
  <c r="L40" i="5"/>
  <c r="N40" i="5"/>
  <c r="L10" i="5"/>
  <c r="N10" i="5"/>
  <c r="L21" i="5"/>
  <c r="N21" i="5"/>
  <c r="L16" i="5"/>
  <c r="N16" i="5"/>
  <c r="L8" i="5"/>
  <c r="N8" i="5"/>
  <c r="L13" i="5"/>
  <c r="N13" i="5"/>
  <c r="L44" i="5"/>
  <c r="N44" i="5"/>
  <c r="L51" i="5"/>
  <c r="N51" i="5"/>
  <c r="L5" i="5"/>
  <c r="N5" i="5"/>
  <c r="L28" i="5"/>
  <c r="N28" i="5"/>
  <c r="L19" i="5"/>
  <c r="N19" i="5"/>
  <c r="L27" i="5"/>
  <c r="N27" i="5"/>
  <c r="L23" i="5"/>
  <c r="N23" i="5"/>
  <c r="L43" i="5"/>
  <c r="N43" i="5"/>
  <c r="L48" i="5"/>
  <c r="N48" i="5"/>
  <c r="L22" i="5"/>
  <c r="N22" i="5"/>
  <c r="L26" i="5"/>
  <c r="N26" i="5"/>
  <c r="L34" i="5"/>
  <c r="N34" i="5"/>
  <c r="L47" i="5"/>
  <c r="N47" i="5"/>
  <c r="L35" i="5"/>
  <c r="N35" i="5"/>
  <c r="L11" i="5"/>
  <c r="N11" i="5"/>
  <c r="L15" i="5"/>
  <c r="N15" i="5"/>
  <c r="M24" i="5"/>
  <c r="O24" i="5"/>
  <c r="M49" i="5"/>
  <c r="O49" i="5"/>
  <c r="M15" i="5"/>
  <c r="O15" i="5"/>
  <c r="M45" i="5"/>
  <c r="O45" i="5"/>
  <c r="M46" i="5"/>
  <c r="O46" i="5"/>
  <c r="M32" i="5"/>
  <c r="O32" i="5"/>
  <c r="M7" i="5"/>
  <c r="O7" i="5"/>
  <c r="M18" i="5"/>
  <c r="O18" i="5"/>
  <c r="M40" i="5"/>
  <c r="O40" i="5"/>
  <c r="M21" i="5"/>
  <c r="O21" i="5"/>
  <c r="M16" i="5"/>
  <c r="O16" i="5"/>
  <c r="M33" i="5"/>
  <c r="O33" i="5"/>
  <c r="M26" i="5"/>
  <c r="O26" i="5"/>
  <c r="M13" i="5"/>
  <c r="O13" i="5"/>
  <c r="M50" i="5"/>
  <c r="O50" i="5"/>
  <c r="M9" i="5"/>
  <c r="O9" i="5"/>
  <c r="M20" i="5"/>
  <c r="O20" i="5"/>
  <c r="M3" i="5"/>
  <c r="O3" i="5"/>
  <c r="M6" i="5"/>
  <c r="O6" i="5"/>
  <c r="M12" i="5"/>
  <c r="O12" i="5"/>
  <c r="M43" i="5"/>
  <c r="O43" i="5"/>
  <c r="M36" i="5"/>
  <c r="O36" i="5"/>
  <c r="M23" i="5"/>
  <c r="O23" i="5"/>
  <c r="M28" i="5"/>
  <c r="O28" i="5"/>
  <c r="M38" i="5"/>
  <c r="O38" i="5"/>
  <c r="M19" i="5"/>
  <c r="O19" i="5"/>
  <c r="M17" i="5"/>
  <c r="O17" i="5"/>
  <c r="M27" i="5"/>
  <c r="O27" i="5"/>
  <c r="M44" i="5"/>
  <c r="O44" i="5"/>
  <c r="M42" i="5"/>
  <c r="O42" i="5"/>
  <c r="M10" i="5"/>
  <c r="O10" i="5"/>
  <c r="M31" i="5"/>
  <c r="O31" i="5"/>
  <c r="M47" i="5"/>
  <c r="O47" i="5"/>
  <c r="M39" i="5"/>
  <c r="O39" i="5"/>
  <c r="M37" i="5"/>
  <c r="O37" i="5"/>
  <c r="M35" i="5"/>
  <c r="O35" i="5"/>
  <c r="M11" i="5"/>
  <c r="O11" i="5"/>
  <c r="M4" i="5"/>
  <c r="O4" i="5"/>
  <c r="M8" i="5"/>
  <c r="O8" i="5"/>
  <c r="M14" i="5"/>
  <c r="O14" i="5"/>
  <c r="M30" i="5"/>
  <c r="O30" i="5"/>
  <c r="M34" i="5"/>
  <c r="O34" i="5"/>
  <c r="M48" i="5"/>
  <c r="O48" i="5"/>
  <c r="M41" i="5"/>
  <c r="O41" i="5"/>
  <c r="M5" i="5"/>
  <c r="O5" i="5"/>
  <c r="M51" i="5"/>
  <c r="O51" i="5"/>
  <c r="M29" i="5"/>
  <c r="O29" i="5"/>
  <c r="M25" i="5"/>
  <c r="O25" i="5"/>
  <c r="M22" i="5"/>
  <c r="O22" i="5"/>
  <c r="M2" i="5"/>
  <c r="O2" i="5"/>
  <c r="K55" i="5" l="1"/>
  <c r="I55" i="5"/>
</calcChain>
</file>

<file path=xl/comments1.xml><?xml version="1.0" encoding="utf-8"?>
<comments xmlns="http://schemas.openxmlformats.org/spreadsheetml/2006/main">
  <authors>
    <author>Michal</author>
  </authors>
  <commentList>
    <comment ref="S90" authorId="0" shapeId="0">
      <text>
        <r>
          <rPr>
            <b/>
            <sz val="9"/>
            <color indexed="81"/>
            <rFont val="Segoe UI"/>
            <family val="2"/>
            <charset val="238"/>
          </rPr>
          <t>Michal:</t>
        </r>
        <r>
          <rPr>
            <sz val="9"/>
            <color indexed="81"/>
            <rFont val="Segoe UI"/>
            <family val="2"/>
            <charset val="238"/>
          </rPr>
          <t xml:space="preserve">
virtual data
</t>
        </r>
      </text>
    </comment>
    <comment ref="S91" authorId="0" shapeId="0">
      <text>
        <r>
          <rPr>
            <b/>
            <sz val="9"/>
            <color indexed="81"/>
            <rFont val="Segoe UI"/>
            <family val="2"/>
            <charset val="238"/>
          </rPr>
          <t>Michal:</t>
        </r>
        <r>
          <rPr>
            <sz val="9"/>
            <color indexed="81"/>
            <rFont val="Segoe UI"/>
            <family val="2"/>
            <charset val="238"/>
          </rPr>
          <t xml:space="preserve">
virtual data</t>
        </r>
      </text>
    </comment>
  </commentList>
</comments>
</file>

<file path=xl/comments2.xml><?xml version="1.0" encoding="utf-8"?>
<comments xmlns="http://schemas.openxmlformats.org/spreadsheetml/2006/main">
  <authors>
    <author>Michal</author>
  </authors>
  <commentList>
    <comment ref="BY18" authorId="0" shapeId="0">
      <text>
        <r>
          <rPr>
            <b/>
            <sz val="9"/>
            <color indexed="81"/>
            <rFont val="Segoe UI"/>
            <family val="2"/>
            <charset val="238"/>
          </rPr>
          <t>Michal:</t>
        </r>
        <r>
          <rPr>
            <sz val="9"/>
            <color indexed="81"/>
            <rFont val="Segoe UI"/>
            <family val="2"/>
            <charset val="238"/>
          </rPr>
          <t xml:space="preserve">
This number means, that 47% of "central cities" answered "yes" in this question. </t>
        </r>
      </text>
    </comment>
    <comment ref="BY82" authorId="0" shapeId="0">
      <text>
        <r>
          <rPr>
            <b/>
            <sz val="9"/>
            <color indexed="81"/>
            <rFont val="Segoe UI"/>
            <family val="2"/>
            <charset val="238"/>
          </rPr>
          <t>Michal:</t>
        </r>
        <r>
          <rPr>
            <sz val="9"/>
            <color indexed="81"/>
            <rFont val="Segoe UI"/>
            <family val="2"/>
            <charset val="238"/>
          </rPr>
          <t xml:space="preserve">
This number means average total score for the "central cities".</t>
        </r>
      </text>
    </comment>
  </commentList>
</comments>
</file>

<file path=xl/comments3.xml><?xml version="1.0" encoding="utf-8"?>
<comments xmlns="http://schemas.openxmlformats.org/spreadsheetml/2006/main">
  <authors>
    <author>Michal</author>
  </authors>
  <commentList>
    <comment ref="BU2" authorId="0" shapeId="0">
      <text>
        <r>
          <rPr>
            <b/>
            <sz val="9"/>
            <color indexed="81"/>
            <rFont val="Segoe UI"/>
            <family val="2"/>
            <charset val="238"/>
          </rPr>
          <t>Michal:</t>
        </r>
        <r>
          <rPr>
            <sz val="9"/>
            <color indexed="81"/>
            <rFont val="Segoe UI"/>
            <family val="2"/>
            <charset val="238"/>
          </rPr>
          <t xml:space="preserve">
This number means, that 47% of "central cities" answered "yes" in this question. </t>
        </r>
      </text>
    </comment>
    <comment ref="BU82" authorId="0" shapeId="0">
      <text>
        <r>
          <rPr>
            <b/>
            <sz val="9"/>
            <color indexed="81"/>
            <rFont val="Segoe UI"/>
            <family val="2"/>
            <charset val="238"/>
          </rPr>
          <t>Michal:</t>
        </r>
        <r>
          <rPr>
            <sz val="9"/>
            <color indexed="81"/>
            <rFont val="Segoe UI"/>
            <family val="2"/>
            <charset val="238"/>
          </rPr>
          <t xml:space="preserve">
This number means average total score for the "central cities".</t>
        </r>
      </text>
    </comment>
  </commentList>
</comments>
</file>

<file path=xl/sharedStrings.xml><?xml version="1.0" encoding="utf-8"?>
<sst xmlns="http://schemas.openxmlformats.org/spreadsheetml/2006/main" count="17516" uniqueCount="3996">
  <si>
    <t>UKR</t>
  </si>
  <si>
    <t>Recommendations_en</t>
  </si>
  <si>
    <t>1. Access to Information Policy</t>
  </si>
  <si>
    <t>Create on the City Council website an online platform for communication between citizens and the City Council, filing complaints, suggestions and appeals, as well as requests for information.</t>
  </si>
  <si>
    <t>Respond to citizens' appeals, suggestions, and complaints on the respective online platform within ten working days.</t>
  </si>
  <si>
    <t>Provide the possibility to track the progress of appeals, complaints, and suggestions on the respective online platform, indicate information on acceptance for consideration, employee responsible for processing, as well as the term of consideration.</t>
  </si>
  <si>
    <t>Respond to requests for information within the statutory deadlines (within five days from the date of receipt of request) and provide the requested information in full.</t>
  </si>
  <si>
    <t>Periodically (at least annually) publish on the City Council website the reports on the processing of requests for public information.</t>
  </si>
  <si>
    <t>Publish on the City Council website the City Council meetings materials (including transcripts, audio/video recording of the meetings, minutes of the sessions, and the results of roll-call votes).</t>
  </si>
  <si>
    <t>Publish on the City Council website the City Council standing committees’ meetings materials (including transcripts, audio/video recording of the meetings, minutes of the meetings, and the results of roll-call votes).</t>
  </si>
  <si>
    <t>Publish on the City Council website the regular reports of the mayor on his work (at least annually).</t>
  </si>
  <si>
    <t>Publish on the City Council website the information about the city mayor, City Council deputies, including resume or biographical information, contact information, time and place of reception of citizens.</t>
  </si>
  <si>
    <t>Publish on the City Council website the information on the list and contact details of the City Council standing committees, as well as names of Council standing committees’ members.</t>
  </si>
  <si>
    <t>Publish on the City Council website the information on the contact details of the City Council executive committee and names of its members.</t>
  </si>
  <si>
    <t>Publish on the City Council website the information on the approved socio-economic and cultural development programs, target programs, as well as reports on their implementation.</t>
  </si>
  <si>
    <t>Publish on the City Council website the information on the City Council executive committee meetings and the approved decisions.</t>
  </si>
  <si>
    <t>9. Public Participation</t>
  </si>
  <si>
    <t>Publish on the City Council website the procedure for the general meetings of citizens by place of residence (shall be approved by the charter of the territorial community).</t>
  </si>
  <si>
    <t>Approve and publish on the City Council website the procedure for submitting local initiative for consideration of the Council.</t>
  </si>
  <si>
    <t>Create on the City Council website a separate section for publishing information on the ongoing and completed local initiatives.</t>
  </si>
  <si>
    <t>Approve and publish on the City Council website the procedure for the public access to the City Council meetings.</t>
  </si>
  <si>
    <t>Publish on the City Council website information on convening the session no later than 10 days prior to the session (indicating time, venue and issues expected to be considered by the Council).</t>
  </si>
  <si>
    <t>Publish on the City Council website the preparatory materials to all meetings (including agenda, draft documents for approval), at least two days before the meeting.</t>
  </si>
  <si>
    <t>Launch on the City Council website an instrument allowing the public to submit, track and sign electronic petitions to the City Council.</t>
  </si>
  <si>
    <t>Approve and publish on the City Council website the conditions for providing grants and funding of business projects from the city budget to the city residents.</t>
  </si>
  <si>
    <t>Publish on the City Council website the information on the given grants and business projects financed from the city budget.</t>
  </si>
  <si>
    <t>Create on the City Council website a separate section for publishing information on partnership, cooperation, twinning between towns. Publish in the respective section of the City Council website the information on common activities and programs.</t>
  </si>
  <si>
    <t>Publish on the City Council website the information on the completed and ongoing projects with foreign funding, implemented in the territory of the community (grant projects, international technical assistance projects), including reports on their implementation.</t>
  </si>
  <si>
    <t>Publish on the City Council website the information on the open educational and cultural competitions for participation of youth and citizens.</t>
  </si>
  <si>
    <t>Approve and publish on the City Council website the fields and areas that require the involvement of the relevant international assistance.</t>
  </si>
  <si>
    <t>Create on the City Council website a separate section for the submission of proposals for attracting the available tools of international cooperation.</t>
  </si>
  <si>
    <t xml:space="preserve">Create on the City Council website a separate section in English, where the foreigners may find postal contact details, phone numbers of the City Council management in specific fields and the mayor. </t>
  </si>
  <si>
    <t>4. Public Procurement</t>
  </si>
  <si>
    <t>Publish on the City Council website the City Council procurement plan.</t>
  </si>
  <si>
    <t>Create on the City Council website a separate section containing publication of information on the City Council procurements, including notifications on the planned City Council procurements.</t>
  </si>
  <si>
    <t>Publish in the respective section the information on the completed City Council procurements. The section shall contain all the information on procurements - type of procurement, date, price, candidates, their proposals, minutes of meetings of the Commission.</t>
  </si>
  <si>
    <t>Publish on the City Council website all the contracts, including amendments thereto, on a regular basis. Make hyperlinks between contracts, invoices and amendments to contracts for the easy access to all the documents relating to the respective contract.</t>
  </si>
  <si>
    <t>Reflect on the City Council website in a real-time mode the information on procurements carried out through the Prozorro system providing the respective hyperlinks to the current offers.</t>
  </si>
  <si>
    <t>2. Territorial community’s property management</t>
  </si>
  <si>
    <t>Approve and publish on the City Council website the procedure and conditions of communal property objects’ privatization.</t>
  </si>
  <si>
    <t>Approve and publish on the City Council website the procedure and conditions for the deprivation of the right to use communal property objects.</t>
  </si>
  <si>
    <t>Approve and publish on the City Council website the procedure and conditions of the territorial community’s property rental.</t>
  </si>
  <si>
    <t>Approve and publish on the City Council website the procedure of competition for the right to purchase/rent the territorial community’s property.</t>
  </si>
  <si>
    <t>Publish on the City Council website the information on the planned competitive procedures for the sale/rental of the territorial community’s property.</t>
  </si>
  <si>
    <t>Publish on the City Council website the information on results of the competitive procedures of the sale/rental of the communal property objects.</t>
  </si>
  <si>
    <t>Before every sale/rental, publish on the City Council website the analysis of expediency of the sale/rental of property, including available financial maintenance expenses and the projected amount of revenues to the city budget.</t>
  </si>
  <si>
    <t>Publish on the City Council website the results of competitions for the sale/rental of property on a regular basis. Send results and minutes of the competition to all the participants of the competition.</t>
  </si>
  <si>
    <t xml:space="preserve">Publish on the City Council website the information regarding every sold/rented object with indication of the amount of revenues to the city budget and a person who has won the competition. </t>
  </si>
  <si>
    <t>5. Budgeting</t>
  </si>
  <si>
    <t>Publish on the City Council website the current budget with all the amendments; regularly publish the previous budgets (at least for the last 3 years).</t>
  </si>
  <si>
    <t>Publish on the City Council website the reports on the implementation of the budget for informing the population no less than 2 times a year.</t>
  </si>
  <si>
    <t>Publish on the City Council website a draft budget for the following year no later than 20 working days prior to consideration for the approval.</t>
  </si>
  <si>
    <t>Approve and publish on the City Council website the procedure and the schedule of consultations with citizens and businesses on content of the draft budget for the following year.</t>
  </si>
  <si>
    <t>Publish on the City Council website the report on the results of public consultations on the budget for the following year.</t>
  </si>
  <si>
    <t>6. Administrative, Utilities and Social Services</t>
  </si>
  <si>
    <t>Publish on the City Council website the list of categories of persons eligible for social aid from the local government, which shall include an indication of social services guaranteed by the City Council and departments (services) responsible for the provision of the respective services.</t>
  </si>
  <si>
    <t>Publish on the City Council website the information on the existing social protection programs.</t>
  </si>
  <si>
    <t>Create on the City Council website a separate section containing the contact details and working hours of the emergency services, communal institutions, institutions providing free primary legal assistance and other social services.</t>
  </si>
  <si>
    <t>Publish on the City Council website the information about the centers of administrative services within the respective city, including addresses, contact details, working hours.</t>
  </si>
  <si>
    <t>Publish on the City Council website the list of existing communal companies and companies providing services in the field of water/gas/energy supply, indicating contact details and conditions of servicing.</t>
  </si>
  <si>
    <t>Approve and publish on the City Council website schedules for installing heat metering devices in buildings/performing energy-saving repairs of buildings, etc.</t>
  </si>
  <si>
    <t>8. Human Resources</t>
  </si>
  <si>
    <t>Create on the City Council website a separate section for publishing information on the employment with the City Council.</t>
  </si>
  <si>
    <t>Approve and publish in the respective section of the City Council website the procedure for the competition aimed at filling the vacant posts in the City Council.</t>
  </si>
  <si>
    <t>Make the employees’ selection process transparent and accountable to the public.</t>
  </si>
  <si>
    <t>Publish in the respective section of the City Council website the announcements of competition aimed at filling the vacant post 1 month prior to the selection.</t>
  </si>
  <si>
    <t>Publish in the respective section of the City Council website the results of the selection process, including the final evaluation and the final ranking of candidates. The results shall also include: the vacancy description; the date of publication of the vacancy notification; the number and names of applicants; names of the Selection Committee members and their positions.</t>
  </si>
  <si>
    <t>7. Professional Ethics and Conflict of Interests</t>
  </si>
  <si>
    <t>Approve and publish on the City Council website rules of conduct for the elected officials and employees of the City Council (Code of Ethics).</t>
  </si>
  <si>
    <t>Publish on the City Council website the declarations of property, income, expenses and financial obligations of the mayor and city council members, for the period of occupation of positions and for a year after they resign.</t>
  </si>
  <si>
    <t>Approve and publish on the City Council website the procedure for monitoring and resolving conflicts of interest.</t>
  </si>
  <si>
    <t>Publish on the City Council website the hotline telephone number of the relevant law enforcement bodies for the reporting about the facts of corruption committed by the City Council employees, City Council members and the mayor.</t>
  </si>
  <si>
    <t>Establish a special regime of reporting on acts of misconduct (create special channels of information for the whistleblowers; introduce protection measures for the whistleblowers). Such a regime may be approved and published on the City Council website in the form of the internal anti-corruption plan.</t>
  </si>
  <si>
    <t>Create on the City Council website a separate section for the public, where one may leave messages (complaints) about violations of the code of ethics, illegal practices of the City Council employees, conflicts of interests. The section should contain a hotline number for the respective notifications.</t>
  </si>
  <si>
    <t>3. Land Planning and Construction Policy</t>
  </si>
  <si>
    <t>Create on the City Council website a separate section containing the publication of the local city building programs, development master plans, territory zoning plans and other city planning documentation.</t>
  </si>
  <si>
    <t>Publish on the City Council website the information on the unoccupied land plots.</t>
  </si>
  <si>
    <t>Approve and publish on the City Council website the procedure for public discussion of city planning activity.</t>
  </si>
  <si>
    <t>Publish on the City Council website the draft decisions on land issues to be considered at the session 20 working days prior to the session.</t>
  </si>
  <si>
    <t xml:space="preserve">Publish on the City Council website all the approved decisions on land issues, which have come into force. </t>
  </si>
  <si>
    <t>Approve at the session and publish on the City Council website the procedure and conditions for the sale of communal property land plots or rights thereto (lease, superficies, emphyteusis) on a competitive basis (land auction).</t>
  </si>
  <si>
    <t>Approve at the session and publish on the City Council website the procedure for determining the amount of rent for the communal property land.</t>
  </si>
  <si>
    <t>Categories_en</t>
  </si>
  <si>
    <t>Questions_en</t>
  </si>
  <si>
    <t>Questions_ukr</t>
  </si>
  <si>
    <t>Is  there an online platform for communication between citizens and the City Council available on the City Council website for filing complaints, suggestions and appeals, as well as requests for information?</t>
  </si>
  <si>
    <t>Do the responds to citizens' appeals, suggestions, and complaints are available on the respective online platform for public observation?</t>
  </si>
  <si>
    <t>Are the responds to citizens' appeals, suggestions, and complaints sent/published on the respective online platform within ten working days?</t>
  </si>
  <si>
    <t>Is there a possibility to track the progress of appeals, complaints, and suggestions on the respective online platform through the indication of information on acceptance for consideration, employee responsible for processing, as well as the term of consideration?</t>
  </si>
  <si>
    <t>Are materials of the City Council sessions published on the City Council website (including transcripts, audio/video recording of the sessions, minutes of the sessions and the results of roll-call votes)?</t>
  </si>
  <si>
    <t>Are materials of the City Council standing committees published on the City Council website (including transcripts, audio/video recording of the meetings, minutes of the meetings and the results of roll-call votes)?</t>
  </si>
  <si>
    <t>Are the regular reports of the mayor on his work published on the City Council website  (at least annually)?</t>
  </si>
  <si>
    <t>Is the information about the city mayor, City Council deputies (including CVs or biographical information, contact information, time and place of reception of citizens) published on the City Council website?</t>
  </si>
  <si>
    <t>Is the information on the list and contact details of the City Council standing committees, as well as names of Council standing committees’ members published on the City Council website?</t>
  </si>
  <si>
    <t>Is the information on the contact details of the City Council executive committee and names of its members  published on the City Council website?</t>
  </si>
  <si>
    <t>Is the information on the approved socio-economic and cultural development programs, target programs, as well as reports on their implementation published on the City Council website.</t>
  </si>
  <si>
    <t>Is the information on the City Council executive committee meetings and the approved decisions published on the City Council website?</t>
  </si>
  <si>
    <t>Are the reports on the processing of requests for public information published periodically (at least annually)  on the City Council website?</t>
  </si>
  <si>
    <t>Чи створено на веб-сайті міської ради онлайн платформу для комунікації між громадянином та міською радою, подання скарг, пропозицій та звернень, запитів на інформацію?</t>
  </si>
  <si>
    <t>Чи публікується у вільному доступі відповідь на звернення громадян, пропозиції, скарги на відповідній онлайн платформі?</t>
  </si>
  <si>
    <t>Чи публікується/надсилається відповідь на звернення громадян, пропозиції, скарги на відповідній онлайн платформі протягом десяти робочих днів?</t>
  </si>
  <si>
    <t xml:space="preserve">Чи надано можливість відстежувати стан розгляду звернень, скарг, пропозицій на відповідній онлайн платформі, із зазначенням інформації щодо прийняття до розгляду, відповідальної за опрацювання особи, терміну розгляду?   </t>
  </si>
  <si>
    <t>Чи опубліковуються періодично (не рідше 1 разу на рік) на веб-сайті міської ради звіти про виконання запитів на публічну інформацію?</t>
  </si>
  <si>
    <t>Чи публікуються на веб-сайті міської ради матеріали засідань міської ради (в тому числі стенограму, аудіо/відеозапис засідання, протоколи сесій, результати поіменного голосування)?</t>
  </si>
  <si>
    <t>Чи публікуються на веб-сайті міської ради матеріали засідань постійних комісій міської ради (в тому числі стенограму, аудіо/відеозапис засідання, протоколи засідань, результати поіменного голосування)?</t>
  </si>
  <si>
    <t xml:space="preserve">Чи публікуються на веб-сайті міської ради регулярно (не рідше 1 разу на рік) звіти міського голови про його роботу? </t>
  </si>
  <si>
    <t>Чи опубліковано на веб-сайті міської ради інформація про міського голову, депутатів міської ради (резюме чи біографічні дані та контактні дані, час та місце проведення прийому громадян)?</t>
  </si>
  <si>
    <t>Чи опубліковано на веб-сайті міської ради інформацію про перелік, поіменний склад та контактні дані постійних комісій ради?</t>
  </si>
  <si>
    <t>Чи опубліковано на веб-сайті міської ради інформацію про поіменний склад та контактні дані виконавчого комітету міської ради?</t>
  </si>
  <si>
    <t>Чи опубліковано на сайті міської ради інформацію про затвердженні програми соціально-економічного та культурного розвитку, цільові програми, включаючи звіти про їх виконання?</t>
  </si>
  <si>
    <t>Чи опубліковано на сайті міської ради інформацію про засідання виконавчого комітету міської ради та прийняті ним рішення?</t>
  </si>
  <si>
    <t>Is the procedure for the general meetings of citizens by place of residence (shall be approved by the charter of the territorial community) published on the City Council website?</t>
  </si>
  <si>
    <t>Is there a separate section on the City Council website for publishing information on the ongoing and completed local initiatives?</t>
  </si>
  <si>
    <t>Is there the information on convening the session published on the City Council website no later than 10 days prior to the session (indicating time, venue and issues expected to be considered by the Council)?</t>
  </si>
  <si>
    <t>Are the preparatory materials to all sessions (including agenda, draft documents for approval) published on the City Council website at least two days before the meeting?</t>
  </si>
  <si>
    <t>Is there an instrument allowing the public to submit, track and sign electronic petitions to the City Council on the City Council website?</t>
  </si>
  <si>
    <t>Are the conditions for providing grants and funding of business projects from the city budget to the city residents published on the City Council website?</t>
  </si>
  <si>
    <t>Is the information on the given grants and business projects financed from the city budget published on the City Council website?</t>
  </si>
  <si>
    <t>Is there a separate section for publishing information on partnership, cooperation, twinning between towns on the City Council website with links to the common activities and programs?</t>
  </si>
  <si>
    <t>Is the information on the completed and ongoing projects with foreign funding, implemented in the territory of the community (grant projects, international technical assistance projects), including reports on their implementation published on the City Council website?</t>
  </si>
  <si>
    <t>Is the information on the open educational and cultural competitions for participation of youth and citizens published on the City Council website?</t>
  </si>
  <si>
    <t>Is the list of fields and areas that require the involvement of the relevant international assistance published on the City Council website?</t>
  </si>
  <si>
    <t>Is there a separate section on the City Council website for the submission of proposals for attracting the available tools of international cooperation?</t>
  </si>
  <si>
    <t>Is there a separate section in English on the City Council website, where the foreigners may find postal contact details, phone numbers of the City Council management in specific fields and the mayor?</t>
  </si>
  <si>
    <t>Чи створено на веб-сайті міської ради розділ, де публікується інформація про поточні та завершені місцеві ініціативи?</t>
  </si>
  <si>
    <t>Чи опубліковується на веб-сайті міської ради інформація про скликання сесії не пізніше, як за 10 днів до сесії (із зазначенням часу, місця проведення та питань, які передбачається винести на розгляд ради)?</t>
  </si>
  <si>
    <t>Чи публікуються на веб-сайті міської ради підготовчі матеріали до всіх відкритих засідань (включаючи порядок денний, проекти документів до затвердження), принаймні за два дні до засідання?</t>
  </si>
  <si>
    <t>Чи створено на веб-сайті міської ради інструмент, який дозволяє громадськості подавати, підписувати і відстежувати електронні петиції до міської ради?</t>
  </si>
  <si>
    <t>Чи опубліковано на веб-сайті умови отримання грантів та фінансування бізнес проектів з міського бюджету жителями міста?</t>
  </si>
  <si>
    <t xml:space="preserve">Чи опубліковано на веб-сайті інформацію про надані гранти та профінансовані бізнес проекти з міського бюджету? </t>
  </si>
  <si>
    <t>Чи створено на  веб-сайті міської ради розділ, який би містив інформацію про партнерство, співробітництво, побратимство між містами із посиланням на спільні заходи та програми?</t>
  </si>
  <si>
    <t>Чи опубліковано на веб-сайті міської ради інформацію про завершені та триваючі проекти з іноземним фінансуванням, що реалізуються на території громади (грантових проектів, проектів міжнародної технічної допомоги), включаючи звіти про їх реалізацію?</t>
  </si>
  <si>
    <t>Чи опубліковано на веб-сайті міської ради інформацію про відкриті освітні та культурні конкурси для участі молоді та громадян?</t>
  </si>
  <si>
    <t>Чи опубліковано на веб-сайті перелік сфер та напрямів, які потребують залучення відповідної міжнародної допомоги?</t>
  </si>
  <si>
    <t>Чи створено окремий розділ на веб-сайті для подання пропозицій щодо залучення доступних інструментів міжнародної співпраці?</t>
  </si>
  <si>
    <t>Чи створено на веб-сайті окремий розділ англійською мовою для отримання іноземцями поштових контактних даних (електронної пошти), телефонів керівників підрозділів та міського голови?</t>
  </si>
  <si>
    <t>Is the City Council procurement plan for the current period published on the City Council website?</t>
  </si>
  <si>
    <t>Is there a separate section on the City Council website containing publication of information on the City Council procurements, including notifications on the planned City Council procurements?</t>
  </si>
  <si>
    <t>Is the information on the completed City Council procurements published in the respective section (type of procurement, date, price, candidates, their proposals, minutes of meetings of the Commission)?</t>
  </si>
  <si>
    <t>Are all the contracts and the amendments thereto published on the City Council website on a regular basis (providing hyperlinks between contracts, invoices and amendments to contracts for easy access to all the documents relating to the respective contract)?</t>
  </si>
  <si>
    <t>Is there a possibility to track on the City Council website  in a real-time mode the information on procurements carried out through the Prozorro system with the respective hyperlinks  to the current offers?</t>
  </si>
  <si>
    <t>Чи опубліковано на веб-сайті плани закупівель на поточний період?</t>
  </si>
  <si>
    <t>Чи опубліковано у відповідному розділі інформацію про завершені закупівлі міської ради (із зазначенням типу закупівлі, дати, ціни, кандидатів, їх пропозиції, протоколів засідань Комісії)?</t>
  </si>
  <si>
    <t>Чи опубліковуються на веб-сайті на постійній основі всі договори закупівель, в тому числі всі зміни до них (із зазначенням гіперпосилань між договорами, рахунками і змінами до договорів для легкого доступу до всіх документів, що відносяться до відповідного договору)?</t>
  </si>
  <si>
    <t>Чи відображено в режимі реального часу на веб-сайті міської ради інформацію про закупівлі, які здійснюються через систему Prozorro з наданням відповідних гіперпосилань на актуальні пропозиції?</t>
  </si>
  <si>
    <t>Is the information on the planned competitive procedures for the sale/rental of the territorial community’s property published on the City Council website?</t>
  </si>
  <si>
    <t>Is the information on results of the competitive procedures of the sale/rental of the communal property objects published on the City Council website?</t>
  </si>
  <si>
    <t>Is the analysis of expediency of the sale/rental of property, including available financial maintenance expenses and the projected amount of revenues to the city budget published before every sale/rental on the City Council website?</t>
  </si>
  <si>
    <t>Are the results of competitions for the sale/rental of property published on the City Council website on a regular basis?</t>
  </si>
  <si>
    <t>Is the information regarding every sold/rented object with indication of the amount of revenues to the city budget and a person who has won the competition published on the City Council website?</t>
  </si>
  <si>
    <t>Чи опубліковано на сайті інформацію щодо запланованих конкурсних процедур продажу/здачі в оренду об’єктів комунальної власності?</t>
  </si>
  <si>
    <t>Чи опубліковано на сайті інформацію про результати конкурсних процедур продажу об’єктів комунальної власності або їх оренди?</t>
  </si>
  <si>
    <t>Чи опубліковано на сайті аналіз доцільності продажу/здачі в оренду майна, включаючи наявні фінансові витрати на утримання та прогнозований розмір надходжень до міського бюджету,  перед будь-яким продажем/орендою?</t>
  </si>
  <si>
    <t>Чи публікуються на постійній основі результати конкурсів щодо продажу/здачі в оренду майна на офіційному сайті міської ради?</t>
  </si>
  <si>
    <t>Чи публікується на сайті інформація щодо кожного проданого/зданого в оренду об’єкту  із зазначенням розміру надходжень до міського бюджету та особи, яка виграла конкурс?</t>
  </si>
  <si>
    <t>Is the current budget with all the amendments published on the City Council website?</t>
  </si>
  <si>
    <t>Are the budgets for 2013, 2014, 2015 published on the City Council website?</t>
  </si>
  <si>
    <t>Does the City Council publish on its website the reports on the implementation of the budget for informing the population no less than 2 times a year?</t>
  </si>
  <si>
    <t>Does the City Council publish on its website draft budgets for the following year no later than 20 working days prior to consideration for the approval?</t>
  </si>
  <si>
    <t>Does the City Council publish on its website the report on the results of public consultations on the budget for the following year?</t>
  </si>
  <si>
    <t>Does the City Council website contain the information on the local borrowings and loans to the local budget, including decisions, justification of involvement, and repayment schedules?</t>
  </si>
  <si>
    <t>Does the City Council website contain a separate section containing the contact details and working hours of the emergency services, communal institutions, institutions providing free primary legal assistance and other social services?</t>
  </si>
  <si>
    <t>Does the City Council website contain a separate section for publishing information on the employment with the City Council?</t>
  </si>
  <si>
    <t>Does the City Council publish on its website all announcements of competition aimed at filling the vacant post 1 month prior to the selection?</t>
  </si>
  <si>
    <t>Does the City Council publish on its website the results of the selection process, including the final evaluation and the final ranking of candidates?</t>
  </si>
  <si>
    <t>Do the results of the selection process published on the City Council website include the vacancy description; the date of publication of the vacancy notification; the number and names of applicants; names of the Selection Committee members and their positions?</t>
  </si>
  <si>
    <t>Does the City Council website contain the declarations of property, income, expenses and financial obligations of the mayor and city council members in 2015?</t>
  </si>
  <si>
    <t>Does the City Council website contain the hotline telephone number of the relevant law enforcement bodies for the reporting about the facts of corruption committed by the City Council employees, City Council members and the mayor?</t>
  </si>
  <si>
    <t>Did the City Council establish a special regime of reporting on acts of misconduct (create special channels of information for the whistleblowers; introduce protection measures for the whistleblowers)?</t>
  </si>
  <si>
    <t>Does the City Council website contain a separate section for the public, where one may leave messages (complaints) about violations of the code of ethics, illegal practices of the City Council employees, conflicts of interests?</t>
  </si>
  <si>
    <t>Does the City Council website contain a separate section containing the publication of the local city building programs, development master plans, territory zoning plans and other city planning documentation?</t>
  </si>
  <si>
    <t>Does the City Council publish on its website the information on the unoccupied land plots?</t>
  </si>
  <si>
    <t>Does the City Council publish on its website the draft decisions on land issues to be considered at the session 20 working days prior to the session?</t>
  </si>
  <si>
    <t>Does the City Council publish on its website all the approved decisions on land issues, which have come into force?</t>
  </si>
  <si>
    <t>Did the City Council publish on its website the list of categories of persons eligible for social aid from the local government that include social services guaranteed by the City Council and departments (services) responsible for the provision of the respective services?</t>
  </si>
  <si>
    <t>Did the City Council publish on its website  the information on the existing social protection programs?</t>
  </si>
  <si>
    <t>Did the City Council publish on its website the information about the centers of administrative services within the respective city, including addresses, contact details, working hours?</t>
  </si>
  <si>
    <t>Did the City Council publish on its website the list of existing communal companies and companies providing services in the field of water/gas/energy supply, indicating contact details and conditions of servicing?</t>
  </si>
  <si>
    <t>Чи опублікований на веб-сайті міської ради поточний бюджет зі всіма змінами?</t>
  </si>
  <si>
    <t>Чи опубліковані на веб-сайті міської ради  бюджети за 2013, 2014, 2015 роки?</t>
  </si>
  <si>
    <t>Чи публікує міська рада на своєму веб-сайті звіт про виконання бюджету для інформування населення не менш, як 2 рази на рік?</t>
  </si>
  <si>
    <t>Чи публікує міська рада на своєму веб-сайті проект бюджету на наступний рік не пізніш як за 20 робочих днів до дати його розгляду з метою прийняття?</t>
  </si>
  <si>
    <t>Затвердити та опублікувати на веб-сайті міської ради порядок та графік проведення консультацій із громадянами та бізнесом щодо змісту проекту бюджету на наступний рік.</t>
  </si>
  <si>
    <t>Чи публікує міська рада на своєму веб-сайті про результати консультацій із громадськістю щодо бюджету на наступний рік?</t>
  </si>
  <si>
    <t>Чи містить сайт міської ради інформацію про місцеві запозичення та позики місцевому бюджету, включаючи рішення, обґрунтування необхідності залучення та графіки погашення?</t>
  </si>
  <si>
    <t>Чи опубліковано на веб-сайті міської ради перелік категорій осіб, які можуть отримати соціальну допомогу від міської влади, що містить зазначення соціальних послуг, що гарантуються міською радою та підрозділи (служби), що відповідають за надання відповідних послуг?</t>
  </si>
  <si>
    <t>Чи опубліковано на веб-сайті міської ради інформацію про діючі програми соціального захисту?</t>
  </si>
  <si>
    <t>Чи створено на веб-сайті окремий розділ з публікацією контактної інформації та режиму роботи аварійно-рятувальних служб, комунальних установ, установ з надання безоплатної первинної правової допомоги та інших соціальних служб?</t>
  </si>
  <si>
    <t>Чи опубліковано на веб-сайті міської ради інформацію про центри надання адміністративних послуг в межах відповідного міста, зокрема, адреси, контактні дані, режим роботи?</t>
  </si>
  <si>
    <t>Чи опубліковано на веб-сайті міської ради перелік наявних комунальних підприємств та підприємств надання послуг у сфері водо/газо/енергопостачання з вказанням контактних даних та умов надання послуг?</t>
  </si>
  <si>
    <t>Чи створено розділ на веб-сайті міської ради для розміщення інформації про закупівлі міської ради, в тому числі повідомлень про заплановані закупівлі міської ради?</t>
  </si>
  <si>
    <t>Чи створено окремий розділ на веб-сайті міської ради з публікацією інформації про працевлаштування в ній?</t>
  </si>
  <si>
    <t>Чи міська рада публікує на своєму веб-сайті оголошення про проведення конкурсу на заміщення вакантної посади на веб-сайті міської ради за 1 місяць до початку відбору?</t>
  </si>
  <si>
    <t>Чи міська рада публікує на своєму веб-сайті результати процесу відбору, в тому числі підсумкової оцінки і остаточного рейтингу претендентів?</t>
  </si>
  <si>
    <t>Чи результати процесу відбору, опубліковані на веб-сайті міської ради, містять опис вакансії, дату публікації повідомлення про вакансію, кількість і імена претендентів, імена членів Конкурсної комісії і їх позиції?</t>
  </si>
  <si>
    <t>Чи опубліковано на веб-сайті міської ради декларації про майно, доходи, витрати і зобов’язання фінансового характеру міського голови, депутатів міської ради за 2015 рік?</t>
  </si>
  <si>
    <t>Чи опубліковано на веб-сайті міської ради телефон гарячої лінії відповідних правоохоронних органів для повідомлення про наявні факти вчинення корупційних діянь працівниками міської ради, депутатів міської ради та міського голови?</t>
  </si>
  <si>
    <t>Чи на веб-сайті міської ради створено окремий розділ для громадськості, в якому можна залишити повідомлення (скарги) про порушення кодексу етики, незаконні практики працівників міської ради, конфлікту інтересів?</t>
  </si>
  <si>
    <t>Чи на веб-сайті міської ради створено окремий розділ з публікацією місцевих містобудівних програм, генеральних планів забудови, планів зонування території та іншої містобудівної документації?</t>
  </si>
  <si>
    <t>Чи міська рада публікує на своєму веб-сайті дані про вільні земельні ділянки?</t>
  </si>
  <si>
    <t>Чи міська рада публікує на своєму веб-сайті проекти рішень з земельних питань, які будуть розглядатись на сесії,за 20 робочих днів до розгляду сесії?</t>
  </si>
  <si>
    <t>Чи міська рада публікує на своєму веб-сайті прийняті рішення з земельних питань, які набули чинності?</t>
  </si>
  <si>
    <t>Recommendations_ukr</t>
  </si>
  <si>
    <t>Публікувати на сайті міської ради інформацію про засідання виконавчого комітету міської ради та прийняті ним рішення.</t>
  </si>
  <si>
    <t>Публікувати на сайті міської ради інформацію про затвердженні програми соціально-економічного та культурного розвитку, цільові програми, включаючи звіти про їх виконання.</t>
  </si>
  <si>
    <t>Публікувати на веб-сайті міської ради інформацію про поіменний склад та контактні дані виконавчого комітету міської ради.</t>
  </si>
  <si>
    <t>Публікувати на веб-сайті міської ради інформацію про перелік, поіменний склад та контактні дані постійних комісій ради.</t>
  </si>
  <si>
    <t>Публікувати на веб-сайті міської ради інформацію про міського голову, депутатів міської ради, зокрема: резюме чи біографічні дані та контактні дані, час та місце проведення прийому громадян.</t>
  </si>
  <si>
    <t>Публікувати на веб-сайті міської ради регулярні звіти міського голови про його роботу (не рідше 1 разу на рік).</t>
  </si>
  <si>
    <t>Публікувати на веб-сайті міської ради матеріали засідань постійних комісій міської ради (в тому числі стенограму, аудіо/відеозапис засідання, протоколи засідань, результати поіменного голосування).</t>
  </si>
  <si>
    <t>Публікувати на веб-сайті міської ради матеріали засідань міської ради (в тому числі стенограму, аудіо/відеозапис засідання, протоколи сесій, результати поіменного голосування).</t>
  </si>
  <si>
    <t>Періодично (не рідше 1 разу на рік) публікувати на веб-сайті міської ради звіти про виконання запитів на публічну інформацію.</t>
  </si>
  <si>
    <t>Надавати відповідь на запити на інформацію у встановлені законом терміни (не пізніше п'яти робочих днів з дня отримання запиту) і надавати повну інформацію за запитом.</t>
  </si>
  <si>
    <t xml:space="preserve">Надавати можливість відстежувати стан розгляду звернень, скарг, пропозицій на відповідній онлайн платформі, зазначаючи інформацію щодо прийняття до розгляду, відповідальної за опрацювання особи, терміну розгляду.   </t>
  </si>
  <si>
    <t>Надавати відповідь на звернення громадян, пропозиції, скарги на відповідній онлайн платформі протягом десяти робочих днів.</t>
  </si>
  <si>
    <t>Створити на веб-сайті міської ради онлайн платформу для комунікації між громадянином та міською радою, подання скарг, пропозицій та звернень, запитів на інформацію.</t>
  </si>
  <si>
    <t xml:space="preserve">Опублікувати на веб-сайті міської ради порядок проведення загальних зборів громадян за місцем проживання (повинен бути затверджений статутом територіальної громади). </t>
  </si>
  <si>
    <t xml:space="preserve">Затвердити та опублікувати на веб-сайті міської ради порядок внесення місцевої ініціативи на розгляд ради. </t>
  </si>
  <si>
    <t xml:space="preserve">Опубліковувати на веб-сайті міської ради інформацію про скликання сесії не пізніше, як за 10 днів до сесії (із зазначенням часу, місця проведення та питань, які передбачається винести на розгляд ради). </t>
  </si>
  <si>
    <t>Створити на веб-сайті міської ради розділ, де публікуватиметься інформація про поточні та завершені місцеві ініціативи.</t>
  </si>
  <si>
    <t>Затвердити та опублікувати на веб-сайті міської ради порядок доступу громадян до засідань міської ради.</t>
  </si>
  <si>
    <t>Ввести на веб-сайті міської ради інструмент, який дозволить громадськості подавати, підписувати і відстежувати електронні петиції до міської ради.</t>
  </si>
  <si>
    <t>Опубліковувати на веб-сайті міської ради підготовчі матеріали до всіх відкритих засідань (включаючи порядок денний, проекти документів до затвердження), принаймні за два дні до засідання.</t>
  </si>
  <si>
    <t>Затвердити та опублікувати на веб-сайті умови отримання грантів та фінансування бізнес проектів з міського бюджету жителями міста.</t>
  </si>
  <si>
    <t xml:space="preserve">Опубліковувати на веб-сайті інформацію про надані гранти та профінансовані бізнес проекти з міського бюджету.  </t>
  </si>
  <si>
    <t>Створити на  веб-сайті міської ради розділ, який би містив інформацію про партнерство, співробітництво, побратимство між містами. Розміщувати у відповідному розділі на веб-сайті міської ради інформацію про спільні заходи та програми.</t>
  </si>
  <si>
    <t>Публікувати на веб-сайті міської ради інформацію про минулі та триваючі проекти з іноземним фінансуванням, що реалізуються на території громади (грантових проектів, проектів міжнародної технічної допомоги), включаючи звіти про їх реалізацію.</t>
  </si>
  <si>
    <t>Публікувати на веб-сайті міської ради інформацію про відкриті освітні та культурні конкурси для участі молоді та громадян.</t>
  </si>
  <si>
    <t>Затвердити та опублікувати на веб-сайті сфери та напрямки, які потребують залучення відповідної міжнародної допомоги.</t>
  </si>
  <si>
    <t>Створити окремий розділ на веб-сайті для подання пропозицій щодо залучення доступних інструментів міжнародної співпраці.</t>
  </si>
  <si>
    <t>Створити на веб-сайті окремий розділ англійською мовою для отримання іноземцями поштових контактних телефонів керівників напрямів та міського голови.</t>
  </si>
  <si>
    <t>Відображати в режимі реального часу на веб-сайті міської ради інформацію про закупівлі, які здійснюються через систему Prozorro з наданням відповідних гіперпосилань на актуальні пропозиції.</t>
  </si>
  <si>
    <t>Публікувати на веб-сайті всі договори, в тому числі всі зміни до них, на постійній основі. Зробити гіперпосилання між договорами, рахунками і змінами до договорів для легкого доступу до всіх документів, що відносяться до відповідного договору.</t>
  </si>
  <si>
    <t>Публікувати у відповідному розділі інформацію про завершені закупівлі міської ради. Розділ повинен містити всю інформацію про закупівлі - тип закупівлі, дату, ціну, кандидатів, їх пропозиції, протоколи засідань Комісії.</t>
  </si>
  <si>
    <t>Створити розділ на веб-сайті з публікацією інформації про закупівлі міської ради, в тому числі повідомлень про заплановані закупівлі міської ради.</t>
  </si>
  <si>
    <t>Публікувати на веб-сайті плани закупівель.</t>
  </si>
  <si>
    <t>Публікувати на сайті інформацію щодо кожного проданого/зданого в оренду об’єкту  із зазначенням розміру надходжень до міського бюджету та особи, яка виграла конкурс.</t>
  </si>
  <si>
    <t>Затвердити та опублікувати на веб-сайті міської ради порядок та умови приватизації об’єктів права комунальної власності.</t>
  </si>
  <si>
    <t>Публікувати результати конкурсів щодо продажу/здачі в оренду майна на офіційному сайті міської ради на постійній основі. Надсилати результати, а також протоколи конкурсу всім учасникам конкурсу.</t>
  </si>
  <si>
    <t>Публікувати на сайті аналіз доцільності продажу/здачі в оренду майна, включаючи наявні фінансові витрати на утримання та прогнозований розмір надходжень до міського бюджету,  перед будь-яким продажем/орендою.</t>
  </si>
  <si>
    <t>Публікувати на сайті інформацію про результати конкурсних процедур продажу об’єктів комунальної власності або їх оренди.</t>
  </si>
  <si>
    <t>Публікувати на сайті інформацію щодо запланованих конкурсних процедур продажу/здачі в оренду об’єктів комунальної власності.</t>
  </si>
  <si>
    <t>Затвердити та опублікувати на веб-сайті міської ради порядок проведення конкурсу на право купівлі/оренди майна територіальної громади.</t>
  </si>
  <si>
    <t>Затвердити та опублікувати на веб-сайті міської ради порядок та умови здачі в оренду майна територіальної громади.</t>
  </si>
  <si>
    <t>Затвердити та опублікувати на веб-сайті міської ради порядок та умови позбавлення права користування об’єктами права комунальної власності.</t>
  </si>
  <si>
    <t>Публікувати на веб-сайті міської ради поточний бюджет зі всіма змінами; постійно публікувати минулі бюджети (принаймні за 3 останні роки).</t>
  </si>
  <si>
    <t xml:space="preserve">Публікувати на веб-сайті міської ради звіт про виконання бюджету для інформування населення не менш, як 2 рази на рік. </t>
  </si>
  <si>
    <t xml:space="preserve">Публікувати на веб-сайті міської ради проект бюджету на наступний рік не пізніш як за 20 робочих днів до дати його розгляду з метою прийняття. </t>
  </si>
  <si>
    <t>Публікувати звіт про результати консультацій із громадськістю щодо бюджету на наступний рік на веб-сайті міськради.</t>
  </si>
  <si>
    <t>Опублікувати на веб-сайті міської ради перелік категорій осіб, які можуть отримати соціальну допомогу від міської влади, що повинен містити зазначення соціальних послуг, що гарантуються міською радою та підрозділи (служби), що відповідають за надання відповідних послуг.</t>
  </si>
  <si>
    <t>Опублікувати на веб-сайті міської ради інформацію про діючі програми соціального захисту.</t>
  </si>
  <si>
    <t>Створити розділ на веб-сайті з публікацією контактної інформації та режиму роботи аварійно-рятувальних служб, комунальних установ, установ з надання безоплатної первинної правової допомоги та інших соціальних служб.</t>
  </si>
  <si>
    <t>Публікувати на веб-сайті міської ради інформацію про центри надання адміністративних послуг в межах відповідного міста, зокрема, адреси, контактні дані, режим роботи.</t>
  </si>
  <si>
    <t xml:space="preserve">Опублікувати на веб-сайті міської ради перелік наявних комунальних підприємств та підприємств надання послуг у сфері водо/газо/енергопостачання з вказанням контактних даних та умов надання послуг. </t>
  </si>
  <si>
    <t>Затвердити та опублікувати графік забезпечення будинків теплолічильниками/проведення енергозберігаючих реконструкцій тощо.</t>
  </si>
  <si>
    <t>Публікувати у відповідному розділі на веб-сайті міської ради результати процесу відбору, в тому числі підсумкової оцінки і остаточного рейтингу претендентів. Результати повинні також включати: опис вакансії, дату публікації повідомлення про вакансію, кількість і імена претендентів, імена членів Конкурсної комісії і їх позиції.</t>
  </si>
  <si>
    <t>Публікувати у відповідному розділі на веб-сайті міської ради оголошення про проведення конкурсу на заміщення вакантної посади на веб-сайті міської ради за 1 місяць до початку відбору.</t>
  </si>
  <si>
    <t>Створити розділ на веб-сайті міської ради з публікацією інформації про працевлаштування в міській раді.</t>
  </si>
  <si>
    <t>Встановити та опублікувати у відповідному розділі на веб-сайті міської ради порядок проведення конкурсу на заміщення вакантних посад міської ради.</t>
  </si>
  <si>
    <t>Зробити процес відбору працівників прозорим і підзвітним громадськості.</t>
  </si>
  <si>
    <t>Затвердити та опублікувати на веб-сайті міської ради порядок здійснення моніторингу та вирішення конфлікту інтересів.</t>
  </si>
  <si>
    <t>Затвердити та опублікувати на веб-сайті міської ради правила поведінки для виборних посадових осіб, а також найманих працівників міської ради (кодекс етики).</t>
  </si>
  <si>
    <t>Опублікувати на веб-сайті міської ради декларації про майно, доходи, витрати і зобов’язання фінансового характеру міського голови, депутатів міської ради, за період перебування ними на посадах та рік потому.</t>
  </si>
  <si>
    <t xml:space="preserve">Опублікувати на сайті телефон гарячої лінії відповідних правоохоронних органів для повідомлення про наявні факти вчинення корупційних діянь працівниками міської ради, депутатів міської ради та міського голови. </t>
  </si>
  <si>
    <t>Встановити спеціальний режим звітності про порушення правил поведінки (створити особливі канали надання інформації доброчесними викривачами фактів корупції, запровадити  заходи захисту таких викривачів). Такий режим може бути затверджений та опублікований на веб-сайті міської ради у формі внутрішнього антикорупційного плану.</t>
  </si>
  <si>
    <t>Створити окремий розділ веб-сайту міської влади для громадськості, в якому можна залишити повідомлення (скарги) про порушення кодексу етики, незаконні практики працівників міської ради, конфлікту інтересів.  Розділ повинен містити номер гарячої лінії для відповідних повідомлень.</t>
  </si>
  <si>
    <t>Затвердити на сесії та опублікувати на сайті міської ради порядок визначення розміру орендної плати за землі комунальної власності.</t>
  </si>
  <si>
    <t>Створити розділ на веб-сайті з публікацією місцевих містобудівних програм, генеральних планів забудови, планів зонування території та іншої містобудівної документації.</t>
  </si>
  <si>
    <t>Опублікувати на веб-сайті міської ради дані про вільні земельні ділянки.</t>
  </si>
  <si>
    <t>Затвердити та опублікувати на веб-сайті порядок громадського обговорення містобудівної діяльності.</t>
  </si>
  <si>
    <t>За 20 робочих днів до розгляду сесії публікувати на сайті міської ради проекти рішень з земельних питань, які будуть розглядатись на сесії.</t>
  </si>
  <si>
    <t>Публікувати на сайті міської ради прийняті рішення з земельних питань, які набули чинності.</t>
  </si>
  <si>
    <t>Затвердити на сесії та опублікувати на веб-сайті міської ради порядок та умови продажу земельних ділянок комунальної власності або прав на них (оренда, суперфіцій, емфітевзис) на конкурсних засадах (земельних торгах).</t>
  </si>
  <si>
    <t xml:space="preserve">Чи опубліковано на веб-сайті міської ради порядок внесення місцевої ініціативи на розгляд ради? </t>
  </si>
  <si>
    <t>Is the procedure for submitting local initiative for consideration of the Council published on the City Council website?</t>
  </si>
  <si>
    <t>Чи опубліковано на веб-сайті міської ради порядок доступу громадян до засідань міської ради?</t>
  </si>
  <si>
    <t>Is the procedure for the public access to the City Council sessions published on the City Council website?</t>
  </si>
  <si>
    <t>Чи опубліковано на веб-сайті міської ради порядок та умови приватизації об’єктів права комунальної власності?</t>
  </si>
  <si>
    <t>Are the procedure and conditions of communal property objects’ privatization published on the City Council website?</t>
  </si>
  <si>
    <t>Чи опубліковано на веб-сайті міської ради порядок та умови позбавлення права користування об’єктами права комунальної власності?</t>
  </si>
  <si>
    <t>Are the procedure and conditions for the deprivation of the right to use communal property objects published on the City Council website?</t>
  </si>
  <si>
    <t>Чи опубліковано на веб-сайті міської ради порядок та умови здачі в оренду майна територіальної громади?</t>
  </si>
  <si>
    <t>Are the procedure and conditions of the territorial community’s property rental  published on the City Council website?</t>
  </si>
  <si>
    <t>Чи опубліковано на веб-сайті міської ради порядок здійснення моніторингу та вирішення конфлікту інтересів?</t>
  </si>
  <si>
    <t>Did the City Council publish on its website the procedure for monitoring and resolving conflicts of interest?</t>
  </si>
  <si>
    <t>Чи  опубліковано на веб-сайті міської ради порядок громадського обговорення містобудівної діяльності?</t>
  </si>
  <si>
    <t>Did the City Council publish on its website the procedure for public discussion of city planning activity?</t>
  </si>
  <si>
    <t>Чи опубліковано на веб-сайті міської ради порядок та умови продажу земельних ділянок комунальної власності або прав на них (оренда, суперфіцій, емфітевзис) на конкурсних засадах (земельних торгах)?</t>
  </si>
  <si>
    <t>Did the City Council publish on its website the procedure and conditions for the sale of communal property land plots or rights thereto (lease, superficies, emphyteusis) on a competitive basis (land auction)?</t>
  </si>
  <si>
    <t>Чи опубліковано на веб-сайті міської ради порядок визначення розміру орендної плати за землі комунальної власності?</t>
  </si>
  <si>
    <t>Did the City Council publish on its website the procedure for determining the amount of rent for the communal property land?</t>
  </si>
  <si>
    <t xml:space="preserve">Чи міська рада опублікувала на своєму веб-сайті </t>
  </si>
  <si>
    <t>Did the City Council publish the procedure for the competition aimed at filling the vacant posts in the City Council?</t>
  </si>
  <si>
    <t>Чи опубліковано на веб-сайті міської ради графік забезпечення будинків теплолічильниками/проведення енергозберігаючих реконструкцій?</t>
  </si>
  <si>
    <t>Did the City Council publish on its website  schedules for installing heat metering devices in buildings/performing energy-saving repairs of buildings?</t>
  </si>
  <si>
    <t>Чи опубліковано на веб-сайті міської ради порядок та графік проведення консультацій із громадянами та бізнесом щодо змісту проекту бюджету на наступний рік.</t>
  </si>
  <si>
    <t>Did the City Council publish on its website the procedure and the schedule of consultations with citizens and businesses on content of the draft budget for the following year?</t>
  </si>
  <si>
    <t>Чи опубліковано на веб-сайті міської ради порядок проведення конкурсу на право купівлі/оренди майна територіальної громади?</t>
  </si>
  <si>
    <t>Is the procedure of competition for the right to purchase/rent the territorial community’s property published on the City Council website?</t>
  </si>
  <si>
    <t>Чи опубліковано веб-сайті міської ради порядок проведення загальних зборів громадян за місцем проживання (повинен бути затверджений статутом територіальної громади)?</t>
  </si>
  <si>
    <t>Чи  опубліковано на веб-сайті міської ради правила поведінки для виборних посадових осіб, а також найманих працівників міської ради (кодекс етики)?</t>
  </si>
  <si>
    <t>Did the City Council publish on its website rules of conduct for the elected officials and employees of the City Council (Code of Ethics)?</t>
  </si>
  <si>
    <t>questionID</t>
  </si>
  <si>
    <t>Q1</t>
  </si>
  <si>
    <t>Q2</t>
  </si>
  <si>
    <t>Q3</t>
  </si>
  <si>
    <t>Q4</t>
  </si>
  <si>
    <t>Q5</t>
  </si>
  <si>
    <t>Q6</t>
  </si>
  <si>
    <t>Q7</t>
  </si>
  <si>
    <t>Q8</t>
  </si>
  <si>
    <t>Q9</t>
  </si>
  <si>
    <t>Q10</t>
  </si>
  <si>
    <t>Q11</t>
  </si>
  <si>
    <t>Q12</t>
  </si>
  <si>
    <t>Q13</t>
  </si>
  <si>
    <t>Q14</t>
  </si>
  <si>
    <t>Q15</t>
  </si>
  <si>
    <t>Q16</t>
  </si>
  <si>
    <t>Q17</t>
  </si>
  <si>
    <t>Q18</t>
  </si>
  <si>
    <t>Q19</t>
  </si>
  <si>
    <t>Q20</t>
  </si>
  <si>
    <t>Q21</t>
  </si>
  <si>
    <t>Q22</t>
  </si>
  <si>
    <t>Q23</t>
  </si>
  <si>
    <t>Q24</t>
  </si>
  <si>
    <t>Q25</t>
  </si>
  <si>
    <t>Q26</t>
  </si>
  <si>
    <t>Q27</t>
  </si>
  <si>
    <t>Q28</t>
  </si>
  <si>
    <t>Q29</t>
  </si>
  <si>
    <t>Q30</t>
  </si>
  <si>
    <t>Q31</t>
  </si>
  <si>
    <t>Q32</t>
  </si>
  <si>
    <t>Q33</t>
  </si>
  <si>
    <t>Q34</t>
  </si>
  <si>
    <t>Q35</t>
  </si>
  <si>
    <t>Q36</t>
  </si>
  <si>
    <t>Q37</t>
  </si>
  <si>
    <t>Q38</t>
  </si>
  <si>
    <t>Q39</t>
  </si>
  <si>
    <t>Q40</t>
  </si>
  <si>
    <t>Q41</t>
  </si>
  <si>
    <t>Q42</t>
  </si>
  <si>
    <t>Q43</t>
  </si>
  <si>
    <t>Q44</t>
  </si>
  <si>
    <t>Q45</t>
  </si>
  <si>
    <t>Q46</t>
  </si>
  <si>
    <t>Q47</t>
  </si>
  <si>
    <t>Q48</t>
  </si>
  <si>
    <t>Q49</t>
  </si>
  <si>
    <t>Q50</t>
  </si>
  <si>
    <t>Q51</t>
  </si>
  <si>
    <t>Q52</t>
  </si>
  <si>
    <t>Q53</t>
  </si>
  <si>
    <t>Q54</t>
  </si>
  <si>
    <t>Q55</t>
  </si>
  <si>
    <t>Q56</t>
  </si>
  <si>
    <t>Q57</t>
  </si>
  <si>
    <t>Q58</t>
  </si>
  <si>
    <t>Q59</t>
  </si>
  <si>
    <t>Q60</t>
  </si>
  <si>
    <t>Q61</t>
  </si>
  <si>
    <t>Q62</t>
  </si>
  <si>
    <t>Q63</t>
  </si>
  <si>
    <t>Q64</t>
  </si>
  <si>
    <t>Q65</t>
  </si>
  <si>
    <t>Q66</t>
  </si>
  <si>
    <t>Q67</t>
  </si>
  <si>
    <t>Q68</t>
  </si>
  <si>
    <t>Q69</t>
  </si>
  <si>
    <t>Q70</t>
  </si>
  <si>
    <t>Q71</t>
  </si>
  <si>
    <t>Q72</t>
  </si>
  <si>
    <t>Q73</t>
  </si>
  <si>
    <t>Q74</t>
  </si>
  <si>
    <t>Q75</t>
  </si>
  <si>
    <t>Q76</t>
  </si>
  <si>
    <t>Q77</t>
  </si>
  <si>
    <t>question</t>
  </si>
  <si>
    <t>Бахмут</t>
  </si>
  <si>
    <t>Бахмут_comment</t>
  </si>
  <si>
    <t>Бердичів</t>
  </si>
  <si>
    <t>Бердичів_comment</t>
  </si>
  <si>
    <t>Бердянськ</t>
  </si>
  <si>
    <t>Бердянськ_comment</t>
  </si>
  <si>
    <t>Біла Церква</t>
  </si>
  <si>
    <t>Біла Церква_comment</t>
  </si>
  <si>
    <t>Бровари</t>
  </si>
  <si>
    <t>Бровари_comment</t>
  </si>
  <si>
    <t>Вінниця</t>
  </si>
  <si>
    <t>Вінниця_comment</t>
  </si>
  <si>
    <t>Дніпро</t>
  </si>
  <si>
    <t>Дніпро_comment</t>
  </si>
  <si>
    <t>Дрогобич</t>
  </si>
  <si>
    <t>Дрогобич_comment</t>
  </si>
  <si>
    <t>Житомир</t>
  </si>
  <si>
    <t>Житомир_comment</t>
  </si>
  <si>
    <t>Запоріжжя</t>
  </si>
  <si>
    <t>Запоріжжя_comment</t>
  </si>
  <si>
    <t>Івано-Франківськ</t>
  </si>
  <si>
    <t>Івано-Франківськ_comment</t>
  </si>
  <si>
    <t>Ізмаїл</t>
  </si>
  <si>
    <t>Ізмаїл_comment</t>
  </si>
  <si>
    <t>Кам'янець-Подільський</t>
  </si>
  <si>
    <t>Кам'янець-Подільський_comment</t>
  </si>
  <si>
    <t>Кам'янське</t>
  </si>
  <si>
    <t>Кам'янське_comment</t>
  </si>
  <si>
    <t>Київ</t>
  </si>
  <si>
    <t>Київ_comment</t>
  </si>
  <si>
    <t>Ковель</t>
  </si>
  <si>
    <t>Ковель_comment</t>
  </si>
  <si>
    <t>Конотоп</t>
  </si>
  <si>
    <t>Конотоп_comment</t>
  </si>
  <si>
    <t>Костянтинівка</t>
  </si>
  <si>
    <t>Костянтинівка_comment</t>
  </si>
  <si>
    <t>Краматорськ</t>
  </si>
  <si>
    <t>Краматорськ_comment</t>
  </si>
  <si>
    <t>Кременчук</t>
  </si>
  <si>
    <t>Кременчук_comment</t>
  </si>
  <si>
    <t>Кривий Ріг</t>
  </si>
  <si>
    <t>Кривий Ріг_comment</t>
  </si>
  <si>
    <t>Кропивницький</t>
  </si>
  <si>
    <t>Кропивницький_comment</t>
  </si>
  <si>
    <t>Лисичанськ</t>
  </si>
  <si>
    <t>Лисичанськ_comment</t>
  </si>
  <si>
    <t>Луцьк</t>
  </si>
  <si>
    <t>Луцьк_comment</t>
  </si>
  <si>
    <t>Львів</t>
  </si>
  <si>
    <t>Львів_comment</t>
  </si>
  <si>
    <t>Маріуполь</t>
  </si>
  <si>
    <t>Маріуполь_comment</t>
  </si>
  <si>
    <t>Мелітополь</t>
  </si>
  <si>
    <t>Мелітополь_comment</t>
  </si>
  <si>
    <t>Миколаїв</t>
  </si>
  <si>
    <t>Миколаїв_comment</t>
  </si>
  <si>
    <t>Мукачеве</t>
  </si>
  <si>
    <t>Мукачеве_comment</t>
  </si>
  <si>
    <t>Ніжин</t>
  </si>
  <si>
    <t>Ніжин_comment</t>
  </si>
  <si>
    <t>Нікополь</t>
  </si>
  <si>
    <t>Нікополь_comment</t>
  </si>
  <si>
    <t>Новомосковськ</t>
  </si>
  <si>
    <t>Новомосковськ_comment</t>
  </si>
  <si>
    <t>Одеса</t>
  </si>
  <si>
    <t>Одеса_comment</t>
  </si>
  <si>
    <t>Олександрія</t>
  </si>
  <si>
    <t>Олександрія_comment</t>
  </si>
  <si>
    <t>Павлоград</t>
  </si>
  <si>
    <t>Павлоград_comment</t>
  </si>
  <si>
    <t>Полтава</t>
  </si>
  <si>
    <t>Полтава_comment</t>
  </si>
  <si>
    <t>Рівне</t>
  </si>
  <si>
    <t>Рівне_comment</t>
  </si>
  <si>
    <t>Сєвєродонецьк</t>
  </si>
  <si>
    <t>Сєвєродонецьк_comment</t>
  </si>
  <si>
    <t>Слов'янськ</t>
  </si>
  <si>
    <t>Слов'янськ_comment</t>
  </si>
  <si>
    <t xml:space="preserve"> Суми</t>
  </si>
  <si>
    <t xml:space="preserve"> Суми_comment</t>
  </si>
  <si>
    <t>Тернопіль</t>
  </si>
  <si>
    <t>Тернопіль_comment</t>
  </si>
  <si>
    <t>Ужгород</t>
  </si>
  <si>
    <t>Ужгород_comment</t>
  </si>
  <si>
    <t>Умань</t>
  </si>
  <si>
    <t>Умань_comment</t>
  </si>
  <si>
    <t>Харків</t>
  </si>
  <si>
    <t>Харків_comment</t>
  </si>
  <si>
    <t>Херсон</t>
  </si>
  <si>
    <t>Херсон_comment</t>
  </si>
  <si>
    <t>Хмельницький</t>
  </si>
  <si>
    <t>Хмельницький_comment</t>
  </si>
  <si>
    <t>Черкаси</t>
  </si>
  <si>
    <t>Черкаси_comment</t>
  </si>
  <si>
    <t>Чернівці</t>
  </si>
  <si>
    <t>Чернівці_comment</t>
  </si>
  <si>
    <t>Чернігів</t>
  </si>
  <si>
    <t>Чернігів_comment</t>
  </si>
  <si>
    <t>Шостка</t>
  </si>
  <si>
    <t>Шостка_comment</t>
  </si>
  <si>
    <t>так</t>
  </si>
  <si>
    <t>ні</t>
  </si>
  <si>
    <t>частково</t>
  </si>
  <si>
    <t>Чи міська рада опублікувала на своєму веб-сайті процедуру конкурсного відбору на заміщення вакантної посади?</t>
  </si>
  <si>
    <t>щомісячно http://www.berdychiv.com.ua/zvti.html</t>
  </si>
  <si>
    <t>http://www.berdychiv.com.ua/sklad_komisiy.html</t>
  </si>
  <si>
    <t>http://www.berdychiv.com.ua/sklad_vikonavchogo_komtetu.html</t>
  </si>
  <si>
    <t>http://www.berdychiv.com.ua/rshennya/rishennya-proekt-rada/</t>
  </si>
  <si>
    <t>http://www.berdychiv.com.ua/komunalna_sfera.html</t>
  </si>
  <si>
    <t>http://www.berdychiv.com.ua/perelk_nezadyanih_zemelnih_dlyanok.html</t>
  </si>
  <si>
    <t>http://bmr.gov.ua/index.php?id=800000514</t>
  </si>
  <si>
    <t>http://bmr.gov.ua/index.php?id=800000883</t>
  </si>
  <si>
    <t>http://bc-rada.gov.ua/node/1838</t>
  </si>
  <si>
    <t>http://bc-rada.gov.ua/node/1835</t>
  </si>
  <si>
    <t>http://bc-rada.gov.ua/node/1841</t>
  </si>
  <si>
    <t>http://bc-rada.gov.ua/node/4924</t>
  </si>
  <si>
    <t>http://bc-rada.gov.ua/node/1901</t>
  </si>
  <si>
    <t>http://bc-rada.gov.ua/node/2096</t>
  </si>
  <si>
    <t>http://bc-rada.gov.ua/node/5905</t>
  </si>
  <si>
    <t>отримано повну відповідь</t>
  </si>
  <si>
    <t xml:space="preserve">http://www.bc-rada.gov.ua/sites/default/files/
rozporiadzhennia/16_2_09_19.zip
</t>
  </si>
  <si>
    <t>http://bc-rada.gov.ua/node/5196</t>
  </si>
  <si>
    <t>http://www.zvit.pro/</t>
  </si>
  <si>
    <t>http://bc-rada.gov.ua/</t>
  </si>
  <si>
    <t>http://bc-rada.gov.ua/node/4900</t>
  </si>
  <si>
    <t>Відповідно до ч. 4 ст. 53 Закону України «Про запобігання корупції» Білоцерківською міською радою та її виконавчим комітетом забезпечені умови для повідомлень їх працівниками про порушення вимог цього Закону іншою особою, зокрема через офіційний веб-сайт (http://bc-rada.gov.ua ), засоби електронного зв’язку (bc_mvk@ukr.net) та веб-сайти структурних підрозділів виконавчого комітету та їх електронні адреси</t>
  </si>
  <si>
    <t>http://www.bc-rada.gov.ua/sites/default/files/rozporiadzhennia/15_231_K.zip</t>
  </si>
  <si>
    <t xml:space="preserve">http://bc-rada.gov.ua/node/2096 
</t>
  </si>
  <si>
    <t>http://www.bc-rada.gov.ua/sites/default/files/rada/1175-57-vi.zip</t>
  </si>
  <si>
    <t>http://www.bc-rada.gov.ua/sites/default/files/rada/1179-57-vi.zip</t>
  </si>
  <si>
    <t>http://bc-rada.gov.ua/node/1920</t>
  </si>
  <si>
    <t>Чи опубліковано на веб-сайті міської ради порядок проведення загальних зборів громадян за місцем проживання (повинен бути затверджений статутом територіальної громади)?</t>
  </si>
  <si>
    <t>http://brovary-rada.gov.ua/content/dostup-do-publichnoi-informacii1.html</t>
  </si>
  <si>
    <t>http://brovary-rada.gov.ua/content/postiyni-komisii.html</t>
  </si>
  <si>
    <t>http://brovary-rada.gov.ua/content/avariyni-sluzhbi-mista.html</t>
  </si>
  <si>
    <t>Чи публікує міська рада на своєму веб-сайті результати консультацій із громадськістю щодо бюджету на наступний рік?</t>
  </si>
  <si>
    <t>http://drohobych-rada.gov.ua/postijni-komisiyi2/</t>
  </si>
  <si>
    <t>http://drohobych-rada.gov.ua/zvity-miskogo-golovy/</t>
  </si>
  <si>
    <t>http://drohobych-rada.gov.ua/deputaty/</t>
  </si>
  <si>
    <t>http://drohobych-rada.gov.ua/vykonavchyj-komitet/</t>
  </si>
  <si>
    <t>http://drohobych-rada.gov.ua/programy-rozvytku/</t>
  </si>
  <si>
    <t>http://drohobych-rada.gov.ua/category/rishennya-vykonkomu/</t>
  </si>
  <si>
    <t>http://drohobych-rada.gov.ua/gromada/statut-terytorialnoyi-gromady-mista-drogobych/</t>
  </si>
  <si>
    <t>http://drohobych-rada.gov.ua/deputaty-diyalnist-rady/</t>
  </si>
  <si>
    <t>http://drohobych-rada.gov.ua/category/proekty-rishen-sesiyi/</t>
  </si>
  <si>
    <t>http://drohobych-rada.gov.ua/gromada/elektronni-petytsiyi-gromadyan/</t>
  </si>
  <si>
    <t xml:space="preserve">http://drohobych-rada.gov.ua/dovidka3/elektronni-zakupivli/
http://drohobych-rada.gov.ua/category/informatsiya-drogobytskoyi-miskoyi-rady-pro-prodazhi-auktsiony-zakupivli-ta-konkursy/
</t>
  </si>
  <si>
    <t>http://drohobych-rada.gov.ua/dovidka3/elektronni-zakupivli/</t>
  </si>
  <si>
    <t>http://drohobych-rada.gov.ua/category/informatsiya-drogobytskoyi-miskoyi-rady-pro-prodazhi-auktsiony-zakupivli-ta-konkursy/</t>
  </si>
  <si>
    <t>http://drohobych-rada.gov.ua/informatsiya-vykonavchyh-organiv/byudzhet-drogobycha/</t>
  </si>
  <si>
    <t>http://drohobych-rada.gov.ua/zavtra-u-ratushi-vidbudetsya-bryfing-pro-pidsumky-obgovorennya-z-predstavnykamy-gromadskosti-proektu-byudzhetu-na-2017-rik/</t>
  </si>
  <si>
    <t>http://drohobych-rada.gov.ua/dovidka/</t>
  </si>
  <si>
    <t>http://drohobych-rada.gov.ua/viddily/tsnap/</t>
  </si>
  <si>
    <t>http://drohobych-rada.gov.ua/mizhnarodni-zv-yazky-2/mista-pobratymy/</t>
  </si>
  <si>
    <t>http://drohobych-rada.gov.ua/category/konkursy-na-zamishhennya-vakantnyh-posad/</t>
  </si>
  <si>
    <t>http://drohobych-rada.gov.ua/komunalni-pidpryyemstva-ustanovy-ta-sluzhby-mista/</t>
  </si>
  <si>
    <t>http://drohobych-rada.gov.ua/zemelni-dilyanky/</t>
  </si>
  <si>
    <t>http://drohobych-rada.gov.ua/category/rishennya-sesij/</t>
  </si>
  <si>
    <t>Чи встановлено міською радою спеціальний режим звітності про порушення правил поведінки (створити особливі канали надання інформації доброчесними викривачами фактів корупції, запровадити  заходи захисту таких викривачів)?</t>
  </si>
  <si>
    <t>http://mkrada.gov.ua/content/zviti.html</t>
  </si>
  <si>
    <t>http://petition.mkrada.gov.ua/</t>
  </si>
  <si>
    <t>http://zvit.nadal.te.ua/</t>
  </si>
  <si>
    <t>http://rada.te.ua/miskiy-golova/ та http://rada.te.ua/deputatskiy-korpus/</t>
  </si>
  <si>
    <t>http://rada.te.ua/deputatski-komisii/</t>
  </si>
  <si>
    <t>http://rada.te.ua/vikonavchiy-komitet/</t>
  </si>
  <si>
    <t>http://rada.te.ua/petitsii/</t>
  </si>
  <si>
    <t>http://rada.te.ua/predprinimatelstvo_i/</t>
  </si>
  <si>
    <t>http://rada.te.ua/mista-partneri-ta-po/</t>
  </si>
  <si>
    <t>http://rada.te.ua/ogoloshennya-konkurs/</t>
  </si>
  <si>
    <t>http://rada.te.ua/elektronni_zakupivli/</t>
  </si>
  <si>
    <t>http://rada.te.ua/ogoloshennya-konkurs/ogoloshennya/</t>
  </si>
  <si>
    <t>http://rada.te.ua/normativnie-dokument/byudget_mista_ternop/</t>
  </si>
  <si>
    <t>http://rada.te.ua/komunalni_pidpriemst/</t>
  </si>
  <si>
    <t>http://rada.te.ua/aktualno/14816.html</t>
  </si>
  <si>
    <t>http://kam-pod.gov.ua/gromadianam/zapitannia-do-vladi</t>
  </si>
  <si>
    <t>http://kam-pod.gov.ua/documents/dostup-do-publ-informatsii/zviti-ta-poshireni-vidpovidi</t>
  </si>
  <si>
    <t>http://kam-pod.gov.ua/vikonkom/sklad-vikonavchogo-komitetu</t>
  </si>
  <si>
    <t>https://onedrive.live.com/?authkey=%21AJkowX0xBaYgE80&amp;cid=ECE43D51F9A9D478&amp;id=ECE43D51F9A9D478%216625&amp;parId=ECE43D51F9A9D478%212523&amp;o=OneUp</t>
  </si>
  <si>
    <t>http://kam-pod.gov.ua/documents/proekti-normativno-pravovikh-aktiv-miskoji-radi</t>
  </si>
  <si>
    <t>http://petition.kam-pod.gov.ua/</t>
  </si>
  <si>
    <t>http://kam-pod.gov.ua/economika/dergavni-zakupivli/ogoloshennya-pro-derzhavni-zakupivli</t>
  </si>
  <si>
    <t>http://kam-pod.gov.ua/gromadianam/materiali-z-pitan-sotsialnogo-zakhistu</t>
  </si>
  <si>
    <t>http://cnap.kam-pod.gov.ua/</t>
  </si>
  <si>
    <t>http://kam-pod.gov.ua/economika/komunalni-pidpriemstva/perelik-komunalnikh-pidpriemstv</t>
  </si>
  <si>
    <t>http://kam-pod.gov.ua/nashe-misto/genplan</t>
  </si>
  <si>
    <t>http://kam-pod.gov.ua/documents/of-docs-miskradi/rishennia-miskradi</t>
  </si>
  <si>
    <t>http://rada.ck.ua/petitions/web/</t>
  </si>
  <si>
    <t>http://kmr.gov.ua/uk/content/zvity</t>
  </si>
  <si>
    <t>http://www.izmail-rada.gov.ua/2011-11-16-07-26-09/2011-11-16-07-28-44</t>
  </si>
  <si>
    <t>http://www.izmail-rada.gov.ua/2010-05-05-12-39-15</t>
  </si>
  <si>
    <t>http://www.izmail-rada.gov.ua/2012-04-02-13-48-01/2012-04-02-13-49-56</t>
  </si>
  <si>
    <t>http://www.izmail-rada.gov.ua/2012-04-02-13-48-01/2012-04-02-13-50-26</t>
  </si>
  <si>
    <t>http://www.izmail-rada.gov.ua/2012-02-07-10-14-54/184-2012-02-07-10-13-29/1812-2012-02-07-10-39-03</t>
  </si>
  <si>
    <t>http://www.izmail-rada.gov.ua/2010-03-18-10-53-55</t>
  </si>
  <si>
    <t>http://www.izmail-rada.gov.ua/2010-05-11-07-53-46</t>
  </si>
  <si>
    <t>http://www.izmail-rada.gov.ua/2013-10-24-06-00-07</t>
  </si>
  <si>
    <t>http://www.izmail-rada.gov.ua/2011-09-16-11-36-23/2012-04-17-05-44-59</t>
  </si>
  <si>
    <t>http://www.mvk.if.ua/pinfzv</t>
  </si>
  <si>
    <t>http://www.mrada.if.ua/%D0%BF%D1%80%D0%BE-%D0%BC%D1%96%D1%81%D1%8C%D0%BA%D1%83-%D1%80%D0%B0%D0%B4%D1%83/%D0%B4%D0%B5%D0%BF%D1%83%D1%82%D0%B0%D1%82%D1%81%D1%8C%D0%BA%D1%96-%D0%BA%D0%BE%D0%BC%D1%96%D1%81%D1%96%D1%97</t>
  </si>
  <si>
    <t>http://www.mvk.if.ua/sclad</t>
  </si>
  <si>
    <t>http://www.mvk.if.ua/socprog</t>
  </si>
  <si>
    <t>http://www.mrada.if.ua/%D0%B4%D0%BE%D0%BA%D1%83%D0%BC%D0%B5%D0%BD%D1%82%D0%B8-%D1%80%D0%B0%D0%B4%D0%B8/%D0%BF%D1%80%D0%BE%D0%B5%D0%BA%D1%82%D0%B8-%D1%80%D1%96%D1%88%D0%B5%D0%BD%D1%8C</t>
  </si>
  <si>
    <t>http://petition.mvk.if.ua/</t>
  </si>
  <si>
    <t>http://www.mvk.if.ua/energmod</t>
  </si>
  <si>
    <t>http://chernigiv-rada.gov.ua/project/info-access</t>
  </si>
  <si>
    <t>http://www.city.kherson.ua/c/publichna-informaciya</t>
  </si>
  <si>
    <t>http://khmelnytsky.com/index.php?option=com_content&amp;view=category&amp;layout=blog&amp;id=300&amp;Itemid=534</t>
  </si>
  <si>
    <t>http://www.city.kherson.ua/articles/elektronni-peticiyi-2</t>
  </si>
  <si>
    <t>http://www.city.kherson.ua/articles/vidkriti-vakansiyi</t>
  </si>
  <si>
    <t>http://www.city.kherson.ua/c/publichna-informaciya/s/protidiya-korupciyi</t>
  </si>
  <si>
    <t>http://www.city.kherson.ua/act_search/3</t>
  </si>
  <si>
    <t>http://rada-uzhgorod.gov.ua/rada_docs_taxonomy/zvity-pro-zapyty-na-informatsiyu/</t>
  </si>
  <si>
    <t>http://sed-rada.org.ua/zvorotniy-zvyazok</t>
  </si>
  <si>
    <t>http://sed-rada.org.ua/zviti-shchodo-zadovolennya-zapitiv-na-publichnu-informaciyu/zvit</t>
  </si>
  <si>
    <t>http://www.slavrada.gov.ua/?view=public_info</t>
  </si>
  <si>
    <t>http://slavrada.gov.ua/?view=sostav_ispolkom</t>
  </si>
  <si>
    <t>http://slavrada.gov.ua/?view=prozorro</t>
  </si>
  <si>
    <t>http://sed-rada.org.ua/prozorro</t>
  </si>
  <si>
    <t>http://www.slavrada.gov.ua/?view=budget</t>
  </si>
  <si>
    <t>http://olexrada.gov.ua/zapmg</t>
  </si>
  <si>
    <t>http://www.rada-poltava.gov.ua/petition/</t>
  </si>
  <si>
    <t>http://pavlogradmrada.dp.gov.ua/category/vikonkom-2/zapiti-na-publichnu-informaciyu</t>
  </si>
  <si>
    <t>http://www.rada-poltava.gov.ua/documents/public_reports/</t>
  </si>
  <si>
    <t>http://pavlogradmrada.dp.gov.ua/category/vikonkom-2/rishennya-vikonkomu</t>
  </si>
  <si>
    <t>http://www.rada-poltava.gov.ua/documents/rishennya_miskvikonkomu/</t>
  </si>
  <si>
    <t>https://www.google.com/url?q=http://www.rada-poltava.gov.ua/files/Statut%2520ter%2520gromadu.doc&amp;sa=U&amp;ved=0ahUKEwiMu5qTkcLQAhXDVywKHXojBaIQFggEMAA&amp;client=internal-uds-cse&amp;usg=AFQjCNFp-2zYIG8490WWUWDppooqeyaFdw</t>
  </si>
  <si>
    <t>http://pavlogradmrada.dp.gov.ua/ogoloshennya/povidomlennya-51.html</t>
  </si>
  <si>
    <t>http://www.rada-poltava.gov.ua/documents/rozporyadzhennya_miskogo_golovi/</t>
  </si>
  <si>
    <t>http://pavlogradmrada.dp.gov.ua/category/miska-rada/proekti-rishen-miskoї-radi</t>
  </si>
  <si>
    <t>http://www.rada-poltava.gov.ua/petition/petition_add/</t>
  </si>
  <si>
    <t>http://olexrada.gov.ua/category/mf_pp/support_smb</t>
  </si>
  <si>
    <t>http://olexrada.gov.ua/category/gov_supply</t>
  </si>
  <si>
    <t>http://olexrada.gov.ua/category/budget/bg_in_out</t>
  </si>
  <si>
    <t>http://pavlogradmrada.dp.gov.ua/miska-rada/proekti-rishen-misko%D1%97-radi/proekti-16-sesi%D1%97.html</t>
  </si>
  <si>
    <t>http://pavlogradmrada.dp.gov.ua/reehstracijjno-dozvilnijj-centr/informaciya-pro-reehstracijjno-dozvilnijj-viddil.html</t>
  </si>
  <si>
    <t>http://www.rada-poltava.gov.ua/city/municipaleconomy/</t>
  </si>
  <si>
    <t>http://olexrada.gov.ua/category/vacanci</t>
  </si>
  <si>
    <t>http://pavlogradmrada.dp.gov.ua/category/ogoloshennya/rabota</t>
  </si>
  <si>
    <t>http://www.rada-poltava.gov.ua/people/vacancy/</t>
  </si>
  <si>
    <t>http://pavlogradmrada.dp.gov.ua/category/zapobigannya-proyavam-korupci%D1%97</t>
  </si>
  <si>
    <t>http://pavlogradmrada.dp.gov.ua/news/generalnijj-plan-mista-pavlograda.html
http://pavlogradmrada.dp.gov.ua/category/arkhitektura/proekti-detalnikh-planiv-teritorijj</t>
  </si>
  <si>
    <t>http://pavlogradmrada.dp.gov.ua/zemelni-resursi/perelik-vilnikh-zemelnikh-dilyanok.html</t>
  </si>
  <si>
    <t>http://pavlogradmrada.dp.gov.ua/miska-rada/rishennya-miskradi/rishennya-12-sesiї.html</t>
  </si>
  <si>
    <t>http://pavlogradmrada.dp.gov.ua/regulyatorka/proekti-ra/pro-zatverdzhennya-metodiki-rozrakhunku-orendno%D1%97-plati-za-komunalne-majjno-yake-eh-vlasnistyu-teritorialno%D1%97-gromadi-m-pavlograda-ta-proporci%D1%97-%D1%97%D1%97-rozpodilu.html</t>
  </si>
  <si>
    <t>http://www.kovelrada.gov.ua/publichna_informaciya.html</t>
  </si>
  <si>
    <t>http://www.kovelrada.gov.ua/tenderni_zakupivli.html</t>
  </si>
  <si>
    <t>http://www.kovelrada.gov.ua/budget.html</t>
  </si>
  <si>
    <t>http://kr.gov.ua/anonsi_podiy</t>
  </si>
  <si>
    <t>http://pet.kr.gov.ua/</t>
  </si>
  <si>
    <t>http://kr.gov.ua/karta_saytu_pidrozdili_vikonkomu/upravlinnya_komunalnoi_vlasnosti_mista/ofitsiyni_povidomlennya</t>
  </si>
  <si>
    <t>http://kr.gov.ua/sesii_miskradi/proekti/proekti_rishen_krivorizkoi_miskoi_radi</t>
  </si>
  <si>
    <t>http://mlt.gov.ua/index.php?option=com_content&amp;task=view&amp;id=4370&amp;Itemid=296</t>
  </si>
  <si>
    <t>Про мера без контактів
http://mlt.gov.ua/index.php?option=com_content&amp;task=view&amp;id=6100
Про депутатів без біографії
http://mlt.gov.ua/index.php?option=com_content&amp;task=view&amp;id=4276&amp;Itemid=283</t>
  </si>
  <si>
    <t xml:space="preserve">Лише контакти знизу зліва
http://mlt.gov.ua/index.php?option=com_frontpage&amp;Itemid=1
</t>
  </si>
  <si>
    <t>http://mlt.gov.ua/index.php?option=com_content&amp;task=view&amp;id=2662&amp;Itemid=240</t>
  </si>
  <si>
    <t>https://melitopol-online.gov.ua/</t>
  </si>
  <si>
    <t>http://mlt.gov.ua/index.php?option=com_content&amp;task=blogcategory&amp;id=88&amp;Itemid=327</t>
  </si>
  <si>
    <t>http://mlt.gov.ua/index.php?option=com_content&amp;task=blogcategory&amp;id=88&amp;Itemid=327
http://mlt.gov.ua/index.php?option=com_content&amp;task=blogcategory&amp;id=97&amp;Itemid=339
http://mlt.gov.ua/index.php?option=com_content&amp;task=blogcategory&amp;id=98&amp;Itemid=340</t>
  </si>
  <si>
    <t>http://mlt.gov.ua/index.php?option=com_content&amp;task=view&amp;id=10414&amp;Itemid=1</t>
  </si>
  <si>
    <t>http://mlt.gov.ua/index.php?option=com_content&amp;task=view&amp;id=4267&amp;Itemid=279</t>
  </si>
  <si>
    <t>http://mlt.gov.ua/index.php?option=com_content&amp;task=view&amp;id=10732</t>
  </si>
  <si>
    <t>http://mlt.gov.ua/index.php?option=com_content&amp;task=blogsection&amp;id=59&amp;Itemid=396</t>
  </si>
  <si>
    <t>http://cnap.mlt.gov.ua/</t>
  </si>
  <si>
    <t>http://mlt.gov.ua/index.php?option=com_content&amp;task=blogcategory&amp;id=79&amp;Itemid=308</t>
  </si>
  <si>
    <t>http://mlt.gov.ua/index.php?option=com_content&amp;task=blogcategory&amp;id=115&amp;Itemid=370
http://mlt.gov.ua/index.php?option=com_content&amp;task=blogcategory&amp;id=126&amp;Itemid=403</t>
  </si>
  <si>
    <t>http://mlt.gov.ua/index.php?option=com_content&amp;task=blogcategory&amp;id=98&amp;Itemid=340</t>
  </si>
  <si>
    <t>http://www.nizhynrada.gov.ua/article/990/komunalne-mayno.html</t>
  </si>
  <si>
    <t>http://novomoskovsk-rada.gov.ua/static/richni-zviti-shchodo-dostupu-do-publichnoyi-informaciyi</t>
  </si>
  <si>
    <t>http://www.novomoskovsk-rada.gov.ua/static/chleni-vikonavchogo-komitetu
http://www.novomoskovsk-rada.gov.ua/graphic</t>
  </si>
  <si>
    <t>http://novomoskovsk-rada.gov.ua/mayor-orders</t>
  </si>
  <si>
    <t>http://novomoskovsk-rada.gov.ua/state_buy</t>
  </si>
  <si>
    <t>http://konstrada.gov.ua/zvernennya-gromadyan</t>
  </si>
  <si>
    <t>http://konstrada.gov.ua/vlada/miskij-golova та депутати http://konstrada.gov.ua/vlada/miska-rada/32-miska-rada/deputati-miskoji-radi</t>
  </si>
  <si>
    <t>http://konstrada.gov.ua/vlada/miska-rada/35-miska-rada/postijni-komisiji</t>
  </si>
  <si>
    <t>http://konstrada.gov.ua/vlada/vikonavchij-komitet/42-vikonavchij-komitet/sklad-vikonavchogo-komitetu</t>
  </si>
  <si>
    <t>http://konstrada.gov.ua/sotsialno-ekonomichnij-rozvitok/programi</t>
  </si>
  <si>
    <t>http://konstrada.gov.ua/</t>
  </si>
  <si>
    <t>http://konstrada.gov.ua/component/documents/?menu=&amp;typedoc=5&amp;Itemid=181</t>
  </si>
  <si>
    <t>http://petition.konstrada.gov.ua/uk</t>
  </si>
  <si>
    <t>http://konstrada.gov.ua/sotsialno-ekonomichnij-rozvitok/ekonomika-ta-torgivlya/123-sotsialno-ekonomichnij-rozvitok/ekonomika-ta-torgivlya/168-informatsiya-dlya-biznesa</t>
  </si>
  <si>
    <t>http://konstrada.gov.ua/sotsialno-ekonomichnij-rozvitok/byudzhet/170-byudzhet</t>
  </si>
  <si>
    <t>http://konstrada.gov.ua/sotsialne-zabezpechennya-naselennya/sotsialnij-zakhist-naselennya</t>
  </si>
  <si>
    <t>http://konstrada.gov.ua/telefonnij-dovidnik</t>
  </si>
  <si>
    <t>http://konstrada.gov.ua/tsnap</t>
  </si>
  <si>
    <t>http://konstrada.gov.ua/kadrova-robota</t>
  </si>
  <si>
    <t>http://konstrada.gov.ua/vidomosti-pro-majno-dokhodi-vitrati-i-zobov-yazannya-finansovogo-kharakteru</t>
  </si>
  <si>
    <t>http://konstrada.gov.ua/protidiya-koruptsiji</t>
  </si>
  <si>
    <t>https://petition.kremen.gov.ua/</t>
  </si>
  <si>
    <t>https://www.kremen.gov.ua/index.php/rozdil/miska_vlada/radanova/materials</t>
  </si>
  <si>
    <t>https://www.kremen.gov.ua/index.php/rozdil/miska_vlada/radanova/materials та відео https://www.kremen.gov.ua/index.php/rozdil/miska_vlada/radanova/%20video</t>
  </si>
  <si>
    <t>https://www.kremen.gov.ua/index.php/rozdil/miska_vlada/heads та https://www.kremen.gov.ua/index.php/rozdil/miska_vlada/radanova/deputy</t>
  </si>
  <si>
    <t>https://www.kremen.gov.ua/index.php/rozdil/miska_vlada/radanova/deputy/content/2040</t>
  </si>
  <si>
    <t>https://www.kremen.gov.ua/index.php/rozdil/miska_vlada/radanova/deputy/page/432</t>
  </si>
  <si>
    <t>https://www.kremen.gov.ua/index.php/rozdil/miska_vlada/komitet</t>
  </si>
  <si>
    <t>https://www.kremen.gov.ua/index.php/rozdil/gromadyanam/social/socialprograms</t>
  </si>
  <si>
    <t>https://www.kremen.gov.ua/index.php/evikonkom/pdenny/index</t>
  </si>
  <si>
    <t>https://www.kremen.gov.ua/index.php/site/index</t>
  </si>
  <si>
    <t>https://budget.kremen.org.ua/</t>
  </si>
  <si>
    <t>https://www.kremen.gov.ua/index.php/rozdil/gromadyanam/misto/mistapobratymi</t>
  </si>
  <si>
    <t>https://www.kremen.gov.ua/index.php/rozdil/publichna_inform/dergzakupivli</t>
  </si>
  <si>
    <t>https://www.kremen.gov.ua/index.php/download/file/8102847614739901712</t>
  </si>
  <si>
    <t>https://www.kremen.gov.ua/index.php/rozdil/miska_vlada/radanova/budget</t>
  </si>
  <si>
    <t>https://www.kremen.gov.ua/index.php/dpages/hotdocs/index</t>
  </si>
  <si>
    <t>https://kremen.gov.ua/index.php/branches/department/28</t>
  </si>
  <si>
    <t>http://cnap-kremen.gov.ua/</t>
  </si>
  <si>
    <t>https://www.kremen.gov.ua/index.php/branches/list/198</t>
  </si>
  <si>
    <t>https://www.kremen.gov.ua/index.php/branches/page/579</t>
  </si>
  <si>
    <t>https://kremen.gov.ua/files/upload/declarations/kerivnyk/maletskyi2015.pdf та https://www.kremen.gov.ua/index.php/rozdil/miska_vlada/radanova/deputy/page/452</t>
  </si>
  <si>
    <t>https://www.kremen.gov.ua/index.php/rozdil/gromadyanam/misto/planmista</t>
  </si>
  <si>
    <t>http://www.kr-rada.gov.ua/postiyni-deputatski-komisiyi.html</t>
  </si>
  <si>
    <t>https://www.lvivrada.gov.ua/miska-rada/postiyni-komisii</t>
  </si>
  <si>
    <t>http://mayno.lviv.ua/konkursy-ta-aukciony</t>
  </si>
  <si>
    <t>http://marsovet.org.ua/articles/show/article/3433</t>
  </si>
  <si>
    <t>http://marsovet.org.ua/articles/show/article/2336</t>
  </si>
  <si>
    <t>http://marsovet.org.ua/articles/show/menu/3226</t>
  </si>
  <si>
    <t>http://marsovet.org.ua/articles/show/article/2366</t>
  </si>
  <si>
    <t>http://marsovet.org.ua/articles/show/article/36</t>
  </si>
  <si>
    <t>http://marsovet.org.ua/articles/show/article/2335 та відео http://marsovet.org.ua/videogallery</t>
  </si>
  <si>
    <t>http://marsovet.org.ua/news/index/sect/5</t>
  </si>
  <si>
    <t>http://marsovet.org.ua/articles/show/article/2511</t>
  </si>
  <si>
    <t>http://marsovet.org.ua/articles/show/menu/558</t>
  </si>
  <si>
    <t>http://marsovet.org.ua/articles/show/menu/74</t>
  </si>
  <si>
    <t>http://marsovet.org.ua/articles/show/article/653</t>
  </si>
  <si>
    <t>http://marsovet.org.ua/articles/show/article/2428</t>
  </si>
  <si>
    <t>http://marsovet.org.ua/articles/show/menu/2301</t>
  </si>
  <si>
    <t>http://openbudget.in.ua/widgets/town_profile/budget_files/577518fb67cb7d204c000000?locale=uk</t>
  </si>
  <si>
    <t>http://marsovet.org.ua/documents/show/menu/16493</t>
  </si>
  <si>
    <t>http://marsovet.org.ua/documents/show/catalog/3</t>
  </si>
  <si>
    <t>http://marsovet.org.ua/articles/show/menu/72</t>
  </si>
  <si>
    <t>http://marsovet.org.ua/articles/show/menu/980</t>
  </si>
  <si>
    <t>http://marsovet.org.ua/articles/show/article/3648</t>
  </si>
  <si>
    <t>http://marsovet.org.ua/articles/show/article/3653</t>
  </si>
  <si>
    <t>http://marsovet.org.ua/articles/show/menu/92</t>
  </si>
  <si>
    <t>http://marsovet.org.ua/articles/show/article/656</t>
  </si>
  <si>
    <t>https://mukachevo-rada.gov.ua/index.php/vidkryte-misto/dostup-do-publichnoi-informatsii</t>
  </si>
  <si>
    <t>https://mukachevo-rada.gov.ua/index.php/miska-vlada/mukachivska-miska-rada/deputatskyi-komisii</t>
  </si>
  <si>
    <t>https://mukachevo-rada.gov.ua/index.php/miska-vlada/vykonavchyi-komitet/sklad-vikonkomu</t>
  </si>
  <si>
    <t>https://mukachevo-rada.gov.ua/index.php/vidkryte-misto/derzhavni-zakupivli/plan-po-derzhzakupivliam</t>
  </si>
  <si>
    <t>https://mukachevo-rada.gov.ua/index.php/hromadianam/pro-mukacheve/mista-pobratimi-mukacheva</t>
  </si>
  <si>
    <t>http://www.nikopol-mrada.dp.gov.ua/zvit-po-informatsiynim-zapitam</t>
  </si>
  <si>
    <t>Чи опубліковано на веб-сайті міської ради порядок та умови приватизації об’єктів комунальної власності?</t>
  </si>
  <si>
    <t>Чи опубліковано на веб-сайті міської ради порядок та умови відчуження об’єктів комунальної власності?</t>
  </si>
  <si>
    <t>http://omr.gov.ua/ru/essential/67023</t>
  </si>
  <si>
    <t>http://www.city-adm.rv.ua/RivnePortal/ContentPages/Public/SessionProtocol/session_protocol.aspx?id=255</t>
  </si>
  <si>
    <t>http://www.khomko.rv.ua/Khomko/ContentPages/Public/Mayor/mayor_zvit.aspx</t>
  </si>
  <si>
    <t>http://www.city-adm.rv.ua/RivnePortal/ContentPages/Public/RadaProj/rada_project_year.aspx</t>
  </si>
  <si>
    <t>http://www.city-adm.rv.ua/Petitions/home</t>
  </si>
  <si>
    <t>http://www.city-adm.rv.ua/RivnePortal/ukr/city_partners.aspx</t>
  </si>
  <si>
    <t>http://www.city-adm.rv.ua/RivnePortal/ukr/international_projects.aspx</t>
  </si>
  <si>
    <t>http://economy.rv.ua/PDZ/</t>
  </si>
  <si>
    <t>http://www.city-adm.rv.ua/RivnePortal/ukr/tender_richniplany.aspx</t>
  </si>
  <si>
    <t>http://www.city-adm.rv.ua/RivnePortal/ukr/budget/budget.aspx</t>
  </si>
  <si>
    <t>http://www.city-adm.rv.ua/RivnePortal/ukr/files/energo_prog_2015_002.doc</t>
  </si>
  <si>
    <t>http://www.khomko.rv.ua/Khomko/ContentPages/Public/Mayor/mayor_deklaracia.aspx</t>
  </si>
  <si>
    <t>http://uman-rada.gov.ua/index.php/vykonavchyi-komitet</t>
  </si>
  <si>
    <t>http://uman-rada.gov.ua/index.php/dokumenty/rishennia-vykonavchoho-komitetu</t>
  </si>
  <si>
    <t>http://uman-rada.gov.ua/index.php/dokumenty/proekty-rishen-miskoi-rady</t>
  </si>
  <si>
    <t>http://uman-rada.gov.ua/index.php/mizhnarodni-zviazky</t>
  </si>
  <si>
    <t>http://uman-rada.gov.ua/index.php/derzhavni-zakupivli</t>
  </si>
  <si>
    <t>http://uman-rada.gov.ua/index.php/komunalne-maino/orenda</t>
  </si>
  <si>
    <t>http://uman-rada.gov.ua/index.php/miskyi-biudzhet</t>
  </si>
  <si>
    <t>http://uman-rada.gov.ua/index.php/kadrova-polityka/itemlist/category/71-vakansii</t>
  </si>
  <si>
    <t>http://uman-rada.gov.ua/index.php/mistobuduvannia</t>
  </si>
  <si>
    <t>http://uman-rada.gov.ua/index.php/dokumenty/rishennia-miskoi-rady</t>
  </si>
  <si>
    <t>http://www.city.kharkov.ua/uk/gorodskaya-vlast/gorodskoj-sovet/pomenne-golosuvannya.html</t>
  </si>
  <si>
    <t>http://www.city.kharkov.ua/uk/gorodskaya-vlast/gorodskoj-sovet/komissii.html</t>
  </si>
  <si>
    <t>http://www.city.kharkov.ua/uk/gorodskaya-vlast/ispolnitelnyie-organyi/sostav-ispolkoma.html</t>
  </si>
  <si>
    <t>http://www.city.kharkov.ua/uk/dokumentyi/ustav-territorialnoj-gromadyi.html</t>
  </si>
  <si>
    <t>http://petition.city.kharkov.ua/uk/</t>
  </si>
  <si>
    <t>http://www.city.kharkov.ua/uk/dokumentyi/byudzhet.html</t>
  </si>
  <si>
    <t>http://www.city.kharkov.ua/uk/gorodskaya-vlast/gorodskoj-golova/biografiya.html</t>
  </si>
  <si>
    <t>http://www.city.kharkov.ua/uk/kommunalnyie-predpriyatiya.html</t>
  </si>
  <si>
    <t>http://zvernennya.chernivtsy.eu/</t>
  </si>
  <si>
    <t>http://chernivtsy.eu/portal/1109-2</t>
  </si>
  <si>
    <t>http://chernivtsy.eu/portal/postijni-deputatski-komisiyi-chernivetskoyi-miskoyi-rady</t>
  </si>
  <si>
    <t>http://chernivtsy.eu/portal/12832-2</t>
  </si>
  <si>
    <t>yes</t>
  </si>
  <si>
    <t>no</t>
  </si>
  <si>
    <t>partially</t>
  </si>
  <si>
    <t>Чи забезпечено надання повної інформації у відповіді на запит на інформацію? (заповнення опитувальника)</t>
  </si>
  <si>
    <t>Чи забезпечено надання відповіді на запити на інформацію у встановлені законом терміни (не пізніше п'яти робочих днів з дня отримання запиту)? (заповнення опитувальника)</t>
  </si>
  <si>
    <t>Чи забезпечено надання відповіді на запити на інформацію у встановлені законом терміни (не пізніше п'яти робочих днів з дня отримання запиту)? (Відповідь на запит "таємного клієнта")</t>
  </si>
  <si>
    <t>Чи забезпечено надання повної інформації у відповіді на запит на інформацію? (Відповідь на запит "таємного клієнта")</t>
  </si>
  <si>
    <t>Does the municipality provide the responce to requests for information within the statutory deadlines (within five days from the date of receipt of request)? (filling in the questionnaire)</t>
  </si>
  <si>
    <t>Does the municipality provide the responce to requests for information in full?  (filling in the questionnaire)</t>
  </si>
  <si>
    <t>Does the municipality provide the responce to requests for information within the statutory deadlines (within five days from the date of receipt of request)? (response to the 'Secret shopper’s request')</t>
  </si>
  <si>
    <t>Does the municipality provide the responce to requests for information in full?  (response to the 'Secret shopper’s request')</t>
  </si>
  <si>
    <t>Bakhmut</t>
  </si>
  <si>
    <t>Bakhmut_comment</t>
  </si>
  <si>
    <t>Berdychiv</t>
  </si>
  <si>
    <t>Berdychiv_comment</t>
  </si>
  <si>
    <t>Berdiansk</t>
  </si>
  <si>
    <t>Berdiansk_comment</t>
  </si>
  <si>
    <t>Bila Tserkva</t>
  </si>
  <si>
    <t>Bila Tserkva_comment</t>
  </si>
  <si>
    <t>Brovary</t>
  </si>
  <si>
    <t>Brovary_comment</t>
  </si>
  <si>
    <t>Vinnytsia</t>
  </si>
  <si>
    <t>Vinnytsia_comment</t>
  </si>
  <si>
    <t>Dnipro</t>
  </si>
  <si>
    <t>Dnipro_comment</t>
  </si>
  <si>
    <t>Drohobych</t>
  </si>
  <si>
    <t>Drohobych_comment</t>
  </si>
  <si>
    <t>Zhytomyr</t>
  </si>
  <si>
    <t>Zhytomyr_comment</t>
  </si>
  <si>
    <t>Zaporizhzhia</t>
  </si>
  <si>
    <t>Zaporizhzhia_comment</t>
  </si>
  <si>
    <t>Ivano-Frankivsk</t>
  </si>
  <si>
    <t>Ivano-Frankivsk_comment</t>
  </si>
  <si>
    <t>Izmail</t>
  </si>
  <si>
    <t>Izmail_comment</t>
  </si>
  <si>
    <t>Kamianets-Podilskyi</t>
  </si>
  <si>
    <t>Kamianets-Podilskyi_comment</t>
  </si>
  <si>
    <t>Kamianske</t>
  </si>
  <si>
    <t>Kamianske_comment</t>
  </si>
  <si>
    <t>Kyiv</t>
  </si>
  <si>
    <t>Kyiv_comment</t>
  </si>
  <si>
    <t>Kovel</t>
  </si>
  <si>
    <t>Kovel_comment</t>
  </si>
  <si>
    <t>Konotop</t>
  </si>
  <si>
    <t>Konotop_comment</t>
  </si>
  <si>
    <t>Kostiantynivka</t>
  </si>
  <si>
    <t>Kostiantynivka_comment</t>
  </si>
  <si>
    <t>Kramatorsk</t>
  </si>
  <si>
    <t>Kramatorsk_comment</t>
  </si>
  <si>
    <t>Kremenchuk</t>
  </si>
  <si>
    <t>Kremenchuk_comment</t>
  </si>
  <si>
    <t>Kryvyi Rih</t>
  </si>
  <si>
    <t>Kryvyi Rih_comment</t>
  </si>
  <si>
    <t>Kropyvnytskyi</t>
  </si>
  <si>
    <t>Kropyvnytskyi_comment</t>
  </si>
  <si>
    <t>Lysychansk</t>
  </si>
  <si>
    <t>Lysychansk_comment</t>
  </si>
  <si>
    <t>Lutsk</t>
  </si>
  <si>
    <t>Lutsk_comment</t>
  </si>
  <si>
    <t>Lviv</t>
  </si>
  <si>
    <t>Lviv_comment</t>
  </si>
  <si>
    <t>Mariupol</t>
  </si>
  <si>
    <t>Mariupol_comment</t>
  </si>
  <si>
    <t>Melitopol</t>
  </si>
  <si>
    <t>Melitopol_comment</t>
  </si>
  <si>
    <t>Mykolaiv</t>
  </si>
  <si>
    <t>Mykolaiv_comment</t>
  </si>
  <si>
    <t>Mukacheve</t>
  </si>
  <si>
    <t>Mukacheve_comment</t>
  </si>
  <si>
    <t>Nizhyn</t>
  </si>
  <si>
    <t>Nizhyn_comment</t>
  </si>
  <si>
    <t>Nikopol</t>
  </si>
  <si>
    <t>Nikopol_comment</t>
  </si>
  <si>
    <t>Novomoskovsk</t>
  </si>
  <si>
    <t>Novomoskovsk_comment</t>
  </si>
  <si>
    <t>Odesa</t>
  </si>
  <si>
    <t>Odesa_comment</t>
  </si>
  <si>
    <t>Oleksandriia</t>
  </si>
  <si>
    <t>Oleksandriia_comment</t>
  </si>
  <si>
    <t>Pavlohrad</t>
  </si>
  <si>
    <t>Pavlohrad_comment</t>
  </si>
  <si>
    <t>Poltava</t>
  </si>
  <si>
    <t>Poltava_comment</t>
  </si>
  <si>
    <t>Rivne</t>
  </si>
  <si>
    <t>Rivne_comment</t>
  </si>
  <si>
    <t>Sievierodonetsk</t>
  </si>
  <si>
    <t>Sievierodonetsk_comment</t>
  </si>
  <si>
    <t>Sloviansk</t>
  </si>
  <si>
    <t>Sloviansk_comment</t>
  </si>
  <si>
    <t>Sumy</t>
  </si>
  <si>
    <t>Sumy_comment</t>
  </si>
  <si>
    <t>Ternopil</t>
  </si>
  <si>
    <t>Ternopil_comment</t>
  </si>
  <si>
    <t>Uzhhorod</t>
  </si>
  <si>
    <t>Uzhhorod_comment</t>
  </si>
  <si>
    <t>Uman</t>
  </si>
  <si>
    <t>Uman_comment</t>
  </si>
  <si>
    <t>Kharkiv</t>
  </si>
  <si>
    <t>Kharkiv_comment</t>
  </si>
  <si>
    <t>Kherson</t>
  </si>
  <si>
    <t>Kherson_comment</t>
  </si>
  <si>
    <t>Khmelnytskyi</t>
  </si>
  <si>
    <t>Khmelnytskyi_comment</t>
  </si>
  <si>
    <t>Cherkasy</t>
  </si>
  <si>
    <t>Cherkasy_comment</t>
  </si>
  <si>
    <t>Chernivtsi</t>
  </si>
  <si>
    <t>Chernivtsi_comment</t>
  </si>
  <si>
    <t>Chernihiv</t>
  </si>
  <si>
    <t>Chernihiv_comment</t>
  </si>
  <si>
    <t>Shostka</t>
  </si>
  <si>
    <t>Shostka_comment</t>
  </si>
  <si>
    <t xml:space="preserve"> Secret shopper’s request_questions</t>
  </si>
  <si>
    <t>Questions included to the questionnaire</t>
  </si>
  <si>
    <t>+</t>
  </si>
  <si>
    <t>response received in full</t>
  </si>
  <si>
    <t>response received in time</t>
  </si>
  <si>
    <t>відповідь отримано вчасно</t>
  </si>
  <si>
    <t>http://lutskrada.gov.ua/elektronni-petyciyi-1</t>
  </si>
  <si>
    <t>question_eng</t>
  </si>
  <si>
    <t>question_ukr</t>
  </si>
  <si>
    <t>category</t>
  </si>
  <si>
    <t>max points</t>
  </si>
  <si>
    <t>ans1</t>
  </si>
  <si>
    <t>ans1en</t>
  </si>
  <si>
    <t>ans2</t>
  </si>
  <si>
    <t>ans2en</t>
  </si>
  <si>
    <t>ans3</t>
  </si>
  <si>
    <t>ans3en</t>
  </si>
  <si>
    <t>ans4</t>
  </si>
  <si>
    <t>ans4en</t>
  </si>
  <si>
    <t>pts1</t>
  </si>
  <si>
    <t>pts2</t>
  </si>
  <si>
    <t>pts3</t>
  </si>
  <si>
    <t>pts4</t>
  </si>
  <si>
    <t>TOTAL POINTS</t>
  </si>
  <si>
    <t>N/A</t>
  </si>
  <si>
    <t>MAX POINTS</t>
  </si>
  <si>
    <t>%</t>
  </si>
  <si>
    <t>RANK</t>
  </si>
  <si>
    <t>score</t>
  </si>
  <si>
    <t>City</t>
  </si>
  <si>
    <t>Max points</t>
  </si>
  <si>
    <t>acc RANK</t>
  </si>
  <si>
    <t>par RANK</t>
  </si>
  <si>
    <t>proc RANK</t>
  </si>
  <si>
    <t>prop RANK</t>
  </si>
  <si>
    <t>bug RANK</t>
  </si>
  <si>
    <t>soc RANK</t>
  </si>
  <si>
    <t>hr RANK</t>
  </si>
  <si>
    <t>et RANK</t>
  </si>
  <si>
    <t>land RANK</t>
  </si>
  <si>
    <t>population</t>
  </si>
  <si>
    <t>chief of the region</t>
  </si>
  <si>
    <t xml:space="preserve">new or reelected? </t>
  </si>
  <si>
    <t>reelected</t>
  </si>
  <si>
    <t>part of Ukraine</t>
  </si>
  <si>
    <t>Oblast</t>
  </si>
  <si>
    <t>Donetsk Oblast</t>
  </si>
  <si>
    <t>Zhytomyr Oblast</t>
  </si>
  <si>
    <t>Zaporizhia Oblast</t>
  </si>
  <si>
    <t>Kiev Oblast</t>
  </si>
  <si>
    <t>Vinnytsia Oblast</t>
  </si>
  <si>
    <t>Dnipropetrovsk Oblast</t>
  </si>
  <si>
    <t>Lviv Oblast</t>
  </si>
  <si>
    <t>Ivano-Frankivsk Oblast</t>
  </si>
  <si>
    <t>Khmelnytskyi Oblast</t>
  </si>
  <si>
    <t>Volyn Oblast</t>
  </si>
  <si>
    <t>Sumy Oblast</t>
  </si>
  <si>
    <t>Poltava Oblast</t>
  </si>
  <si>
    <t>Kirovohrad Oblast</t>
  </si>
  <si>
    <t>Luhansk Oblast</t>
  </si>
  <si>
    <t>Mykolaiv Oblast</t>
  </si>
  <si>
    <t>Zakarpattia Oblast</t>
  </si>
  <si>
    <t>Chernihiv Oblast</t>
  </si>
  <si>
    <t>Odesa Oblast</t>
  </si>
  <si>
    <t>Rivne Oblast</t>
  </si>
  <si>
    <t>Ternopil Oblast</t>
  </si>
  <si>
    <t>Cherkasy Oblast</t>
  </si>
  <si>
    <t>Kharkiv Oblast</t>
  </si>
  <si>
    <t>Kherson Oblast</t>
  </si>
  <si>
    <t>Chernivtsi Oblast</t>
  </si>
  <si>
    <t>eastern</t>
  </si>
  <si>
    <t>central</t>
  </si>
  <si>
    <t>western</t>
  </si>
  <si>
    <t>southern</t>
  </si>
  <si>
    <t>independent</t>
  </si>
  <si>
    <t>left-wing</t>
  </si>
  <si>
    <t>right-wing</t>
  </si>
  <si>
    <t>new</t>
  </si>
  <si>
    <t xml:space="preserve">new </t>
  </si>
  <si>
    <t>number</t>
  </si>
  <si>
    <t>control</t>
  </si>
  <si>
    <t>best</t>
  </si>
  <si>
    <t>worst</t>
  </si>
  <si>
    <t>less than 100 thousand</t>
  </si>
  <si>
    <t>less than 300 thousand</t>
  </si>
  <si>
    <t>less than 1 million</t>
  </si>
  <si>
    <t>more than 1 million</t>
  </si>
  <si>
    <t>Total average</t>
  </si>
  <si>
    <t>all cities</t>
  </si>
  <si>
    <t>Are materials of the City Council standing committees' sessions published on the City Council website (including transcripts, audio/video recording of the meetings, minutes of the meetings and the results of roll-call votes)?</t>
  </si>
  <si>
    <t>http://mayno.lviv.ua/normatyvno-pravova-baza/pryvatyzaciya</t>
  </si>
  <si>
    <t>http://mayno.lviv.ua/normatyvno-pravova-baza/orenda</t>
  </si>
  <si>
    <t>http://www8.city-adm.lviv.ua/inTEAM/Uhvaly.nsf/(SearchForWeb)/B4C36EEC4431D579C22572FA004A42C2?OpenDocument</t>
  </si>
  <si>
    <t xml:space="preserve">Чи опубліковано на веб-сайті інформацію про надані гранти/ профінансовані бізнес проекти з міського бюджету? </t>
  </si>
  <si>
    <t>Is the information on the given grants/business projects financed from the city budget published on the City Council website?</t>
  </si>
  <si>
    <t>Чи опубліковано на веб-сайті умови отримання грантів/ фінансування бізнес проектів з міського бюджету жителями міста?</t>
  </si>
  <si>
    <t>відповіді надаються вибірково http://rada.te.ua/pytannia-vidpovidi/</t>
  </si>
  <si>
    <t xml:space="preserve">Протоколи http://rada.te.ua/normativnie-dokument/protokoly_sesij_mr/ рішення, ключаючи результати поіменного голосування http://rada.te.ua/normativnie-dokument/rishennya-miskoi-rad/ </t>
  </si>
  <si>
    <t>Протоколи http://rada.te.ua/normativnie-dokument/protokoli_visnovki_rekomendatsiy/</t>
  </si>
  <si>
    <t>http://rada.te.ua/normativnie-dokument/rishennya-vikonavcho/ http://rada.te.ua/normativnie-dokument/protokoly_vukonkomu/</t>
  </si>
  <si>
    <t>Стаття 4.5 Статуту http://rada.te.ua/normativnie-dokument/proekt_statutu_gromadi/10633.html Положення про загальні збори http://rada.te.ua/normativnie-dokument/rishennya-miskoi-rad/23012.html</t>
  </si>
  <si>
    <t>http://rada.te.ua/novyny/53639.html</t>
  </si>
  <si>
    <t>http://rada.te.ua/novyny/53843.html</t>
  </si>
  <si>
    <t>http://rada.te.ua/ogoloshennya-konkurs/ogoloshennya/49975.html</t>
  </si>
  <si>
    <t>http://rada.te.ua/normativnie-dokument/byudget_mista_ternop/15811.html</t>
  </si>
  <si>
    <t>http://rada.te.ua/ogoloshennya-konkurs/ogoloshennya/53812.html</t>
  </si>
  <si>
    <t>Банери на головній сторінці відсилають на http://komun.te.ua/%D0%BF%D0%B5%D1%80%D0%B5%D0%BB%D1%96%D0%BA-%D0%BF%D1%96%D0%B4%D0%BF%D1%80%D0%B8%D1%94%D0%BC%D1%81%D1%82%D0%B2/ http://ternopil.legalaid.gov.ua/ua/</t>
  </si>
  <si>
    <t>http://rada.te.ua/deklaratsiya_deputat/ http://rada.te.ua/deklaraciia_MR/46981.html</t>
  </si>
  <si>
    <t>http://izmail-rada.gov.ua/component/content/article/164-2011-01-31-07-52-55/2448-2012-08-14-05-12-27</t>
  </si>
  <si>
    <t>http://www.izmail-rada.gov.ua/2009-09-14-09-14-45/2010-02-23-10-11-08</t>
  </si>
  <si>
    <t>http://www.izmail-rada.gov.ua/2011-09-16-11-36-23/2012-04-17-05-44-59/5645-2015-06-15-11-51-10</t>
  </si>
  <si>
    <t>http://www.izmail-rada.gov.ua/2011-05-25-09-20-29/2012-04-24-07-15-52</t>
  </si>
  <si>
    <t>http://www.izmail-rada.gov.ua/2012-04-02-13-48-01/2012-04-02-13-49-01</t>
  </si>
  <si>
    <t>http://www.city.kharkov.ua/uk/gorodskaya-vlast/gorodskoj-sovet/deputatyi.html http://www.city.kharkov.ua/uk/gorodskaya-vlast/gorodskoj-golova/obratnaya-svyaz/obratitsya-k-gorodskomu-golove.-lichnyij-priem.html http://www.city.kharkov.ua/uk/gorodskaya-vlast/gorodskoj-golova/biografiya.html</t>
  </si>
  <si>
    <t>https://doc.citynet.kharkov.ua/ru/profile/</t>
  </si>
  <si>
    <t>http://www.city.kharkov.ua/uk/news/zavtra-vidbudetsya-chergova-sesiya-miskoi-radi-34128.html</t>
  </si>
  <si>
    <t>http://www.city.kharkov.ua/uk/o-xarkove/goroda-partneryi.html</t>
  </si>
  <si>
    <t>http://www.city.kharkov.ua/uk/dovdnik/ekstrennyie-telefonyi.html</t>
  </si>
  <si>
    <t>http://e-dem.in.ua/pavlograd</t>
  </si>
  <si>
    <t>http://pavlogradmrada.dp.gov.ua/category/tenders/docs-torgiv</t>
  </si>
  <si>
    <t>http://pavlogradmrada.dp.gov.ua/category/tenders/ogoloshennya-tender</t>
  </si>
  <si>
    <t>http://pavlogradmrada.dp.gov.ua/kommayno/poryadok-provedennya-konkursu-na-pravo-orendi-majjna.html</t>
  </si>
  <si>
    <t>http://pavlogradmrada.dp.gov.ua/category/kommayno/orenda http://pavlogradmrada.dp.gov.ua/kommayno/privatizaciya/informacijjne-povidomlennya-20.html</t>
  </si>
  <si>
    <t>Лише за 2015
http://pavlogradmrada.dp.gov.ua/finansove-upravlinnya/pro-miskijj-byudzhet-na-2015-rik-2.html</t>
  </si>
  <si>
    <t>Банери на сторінці
http://pavlogradmrada.dp.gov.ua/</t>
  </si>
  <si>
    <t>http://pavlogradmrada.dp.gov.ua/kerivnictvo-mista</t>
  </si>
  <si>
    <t>Лише оренда
http://pavlogradmrada.dp.gov.ua/normativna-baza</t>
  </si>
  <si>
    <t>http://www.city.kherson.ua/articles/mistobudivna-dokumentaciya</t>
  </si>
  <si>
    <t>http://brovary-rada.gov.ua/content/chleni-vikonavchogo-komitetu.html</t>
  </si>
  <si>
    <t>http://novomoskovsk-rada.gov.ua/council-decisions-projects</t>
  </si>
  <si>
    <t xml:space="preserve">Total </t>
  </si>
  <si>
    <t>Category</t>
  </si>
  <si>
    <t>Total</t>
  </si>
  <si>
    <t>Через відсутність опублікованих відповідей на платформі, час розгляду невідомий.</t>
  </si>
  <si>
    <t>http://kievcity.gov.ua/news/?c=254 and http://investinkyiv.gov.ua/ua/projects/10</t>
  </si>
  <si>
    <t>ID</t>
  </si>
  <si>
    <t>C16Q1</t>
  </si>
  <si>
    <t>C16Q2</t>
  </si>
  <si>
    <t>C16Q3</t>
  </si>
  <si>
    <t>C16Q4</t>
  </si>
  <si>
    <t>C16Q5</t>
  </si>
  <si>
    <t>C16Q6</t>
  </si>
  <si>
    <t>C16Q7</t>
  </si>
  <si>
    <t>C16Q8</t>
  </si>
  <si>
    <t>C16Q9</t>
  </si>
  <si>
    <t>C16Q10</t>
  </si>
  <si>
    <t>C16Q11</t>
  </si>
  <si>
    <t>C16Q12</t>
  </si>
  <si>
    <t>C16Q13</t>
  </si>
  <si>
    <t>C16Q14</t>
  </si>
  <si>
    <t>C16Q15</t>
  </si>
  <si>
    <t>C16Q16</t>
  </si>
  <si>
    <t>C16Q17</t>
  </si>
  <si>
    <t>C16Q18</t>
  </si>
  <si>
    <t>C16Q19</t>
  </si>
  <si>
    <t>C16Q20</t>
  </si>
  <si>
    <t>C16Q21</t>
  </si>
  <si>
    <t>C16Q22</t>
  </si>
  <si>
    <t>C16Q23</t>
  </si>
  <si>
    <t>C16Q24</t>
  </si>
  <si>
    <t>C16Q25</t>
  </si>
  <si>
    <t>C16Q26</t>
  </si>
  <si>
    <t>C16Q27</t>
  </si>
  <si>
    <t>C16Q28</t>
  </si>
  <si>
    <t>C16Q29</t>
  </si>
  <si>
    <t>C16Q30</t>
  </si>
  <si>
    <t>C16Q31</t>
  </si>
  <si>
    <t>C16Q32</t>
  </si>
  <si>
    <t>C16Q33</t>
  </si>
  <si>
    <t>C16Q34</t>
  </si>
  <si>
    <t>C16Q35</t>
  </si>
  <si>
    <t>C16Q36</t>
  </si>
  <si>
    <t>C16Q37</t>
  </si>
  <si>
    <t>C16Q38</t>
  </si>
  <si>
    <t>C16Q39</t>
  </si>
  <si>
    <t>C16Q40</t>
  </si>
  <si>
    <t>C16Q41</t>
  </si>
  <si>
    <t>C16Q42</t>
  </si>
  <si>
    <t>C16Q43</t>
  </si>
  <si>
    <t>C16Q44</t>
  </si>
  <si>
    <t>C16Q45</t>
  </si>
  <si>
    <t>C16Q46</t>
  </si>
  <si>
    <t>C16Q47</t>
  </si>
  <si>
    <t>C16Q48</t>
  </si>
  <si>
    <t>C16Q49</t>
  </si>
  <si>
    <t>C16Q50</t>
  </si>
  <si>
    <t>C16Q51</t>
  </si>
  <si>
    <t>C16Q52</t>
  </si>
  <si>
    <t>C16Q53</t>
  </si>
  <si>
    <t>C16Q54</t>
  </si>
  <si>
    <t>C16Q55</t>
  </si>
  <si>
    <t>C16Q56</t>
  </si>
  <si>
    <t>C16Q57</t>
  </si>
  <si>
    <t>C16Q58</t>
  </si>
  <si>
    <t>C16Q59</t>
  </si>
  <si>
    <t>C16Q60</t>
  </si>
  <si>
    <t>C16Q61</t>
  </si>
  <si>
    <t>C16Q62</t>
  </si>
  <si>
    <t>C16Q63</t>
  </si>
  <si>
    <t>C16Q64</t>
  </si>
  <si>
    <t>C16Q65</t>
  </si>
  <si>
    <t>C16Q66</t>
  </si>
  <si>
    <t>C16Q67</t>
  </si>
  <si>
    <t>C16Q68</t>
  </si>
  <si>
    <t>C16Q69</t>
  </si>
  <si>
    <t>C16Q70</t>
  </si>
  <si>
    <t>C16Q71</t>
  </si>
  <si>
    <t>C16Q72</t>
  </si>
  <si>
    <t>C16Q73</t>
  </si>
  <si>
    <t>C16Q74</t>
  </si>
  <si>
    <t>C16Q75</t>
  </si>
  <si>
    <t>C16Q76</t>
  </si>
  <si>
    <t>C16Q77</t>
  </si>
  <si>
    <t>col</t>
  </si>
  <si>
    <t>sum</t>
  </si>
  <si>
    <t>max</t>
  </si>
  <si>
    <t>3. Please provide the procedure for public access to the City Council sessions.</t>
  </si>
  <si>
    <t>2. Please provide the scanned copy of the document approving the Schedule.</t>
  </si>
  <si>
    <t>Чи опубліковано на сайті аналіз доцільності продажу/здачі в оренду майна, включаючи наявні фінансові витрати на утримання та прогнозований розмір надходжень до міського бюджету, перед будь-яким продажем/орендою?</t>
  </si>
  <si>
    <t>Чи публікується на сайті інформація щодо кожного проданого/зданого в оренду об’єкту із зазначенням розміру надходжень до міського бюджету та особи, яка виграла конкурс?</t>
  </si>
  <si>
    <t>Чи опубліковано на веб-сайті міської ради порядок та графік проведення консультацій із громадянами та бізнесом щодо змісту проекту бюджету на наступний рік?</t>
  </si>
  <si>
    <t>Чи міська рада публікує на своєму веб-сайті проекти рішень з земельних питань, які будуть розглядатись на сесії за 20 робочих днів до розгляду сесії?</t>
  </si>
  <si>
    <t>http://artemrada.gov.ua/cnap</t>
  </si>
  <si>
    <t>http://artemrada.gov.ua/vacation</t>
  </si>
  <si>
    <t>http://www.berdychiv.com.ua/rshennya/rishennya-rada/</t>
  </si>
  <si>
    <t xml:space="preserve">http://www.berdychiv.com.ua/rshennya/vikonavchiy-komtet/5670-perelk-rshen-vikonavchogo-komtetu-priynyatih-na-zasdann-14122017.html
http://www.berdychiv.com.ua/rshennya/rishennya-rada/5690-ogoloshennya.html
</t>
  </si>
  <si>
    <t>https://bmr.gov.ua/index.php?id=521
http://petition.bmr.gov.ua
https://bmr.gov.ua/index.php?id=800000253
https://bmr.gov.ua/index.php?id=800000267</t>
  </si>
  <si>
    <t>https://berdiansk.pb.org.ua</t>
  </si>
  <si>
    <t>Дана інформація висвітлюється на офіційному сайті міської ради в рубриці «Жителям» - «Електронне звернення»</t>
  </si>
  <si>
    <t>Програма соціально-економічного та культурного розвитку міста Біла Церква затверджується рішенням міської ради та розміщується на офіційному сайті міської ради в рубриці «Документи» - «Рішення міської ради»</t>
  </si>
  <si>
    <t>Дана інформація висвітлюється на офіційному сайті міської ради в рубриці «Громадський бюджет Білої Церкви»</t>
  </si>
  <si>
    <t>Відповідно до Закону України «Про публічні закупівлі» річний план, додаток до річного плану та зміни до них безоплатно оприлюднюються на веб-порталі Уповноваженого органу з питань закупівель.
На офіційному сайті міської ради замовники можуть додатково оприлюднювати дану інформацію в рубриці «Інформація для підприємців міста щодо тендерних закупівель відділів та управлінь міської ради» - «Загальна інформація про державні закупівлі»</t>
  </si>
  <si>
    <t>Дана інформація висвітлюється на офіційному сайті міської ради в рубриці «Прозорий бюджет» - «Система звітності розпорядників бюджетних коштів»</t>
  </si>
  <si>
    <t>Дана інформація висвітлюється на офіційному сайті міської ради в рубриці «Управління комунальної власності та концесії інформує»</t>
  </si>
  <si>
    <t>Дана інформація висвітлюється на офіційному сайті міської ради в рубриці «Рішення міської ради» за 2013, 2014, 2015</t>
  </si>
  <si>
    <t>Проект бюджету на наступний рік обговорюється на засіданнях постійної комісії з питань планування соціально-економічного розвитку, бюджету та фінансів, куди запрошуються всі бажаючі. Повідомлення про засідання комісій – в рубриці «Анонси»</t>
  </si>
  <si>
    <t>Дана інформація висвітлюється на офіційному сайті міської ради в рубриці «Центр надання адміністративних послуг»</t>
  </si>
  <si>
    <t>Дана інформація висвітлюється на офіційному сайті міської ради в рубриці «Працевлаштування» - «Перелік вакансій місцевого самоврядування»</t>
  </si>
  <si>
    <t xml:space="preserve">Дана інформація висвітлюється на офіційному сайті міської ради в рубриці «Вакансії» </t>
  </si>
  <si>
    <t>Дана інформація висвітлюється на офіційному сайті міської ради в рубриці «Містобудівна документація» - «Генеральний план міста Біла Церква»</t>
  </si>
  <si>
    <t>Дана інформація висвітлюється на офіційному сайті міської ради в рубриці «Рішення міської ради»</t>
  </si>
  <si>
    <t xml:space="preserve">http://brovary-rada.gov.ua/documents/?c=5 </t>
  </si>
  <si>
    <t xml:space="preserve">http://brovary-rada.gov.ua/content/derzhavni-zakupivli.html </t>
  </si>
  <si>
    <t xml:space="preserve">http://brovary-rada.gov.ua/documents/28454.html </t>
  </si>
  <si>
    <t xml:space="preserve">http://brovary-rada.gov.ua/content/kadrova-politika-ta-profesiyna-etika.html </t>
  </si>
  <si>
    <t xml:space="preserve">http://brovary-rada.gov.ua/content/feedback.html , http://brovary-rada.gov.ua/content/ochishchennya-vladi.html  , http://brovary-rada.gov.ua/content/kadrova-politika-ta-profesiyna-etika.html </t>
  </si>
  <si>
    <t xml:space="preserve"> http://brovary-rada.gov.ua/content/mistobuduvannya-ta-arhitektura.html ,  http://brovary-rada.gov.ua/content/blagoustriy-ta-zhkg.html , http://brovary-rada.gov.ua/documents/?c=29 , http://brovary-rada.gov.ua/news/13884.html , http://brovary-rada.gov.ua/content/programi.html , http://brovary-rada.gov.ua/documents/27481.html .</t>
  </si>
  <si>
    <t>-</t>
  </si>
  <si>
    <t>http://www.mvk.if.ua/tender</t>
  </si>
  <si>
    <t>http://kam-pod.gov.ua/vakansiji/item/169-vakansii-miskoi-rady</t>
  </si>
  <si>
    <t>http://kam.gov.ua/miska_vlada/vakansii_miskoi_radi</t>
  </si>
  <si>
    <t>http://so.kam.gov.ua/treezas_so/pg/1_dl/</t>
  </si>
  <si>
    <t xml:space="preserve">http://kr.gov.ua/sotsialno_ekonomichniy_rozvitok </t>
  </si>
  <si>
    <t xml:space="preserve">https://gb.kr.gov.ua/ </t>
  </si>
  <si>
    <t xml:space="preserve">http://kr.gov.ua/sklad_vikonavchogo_komitetu/vakansii </t>
  </si>
  <si>
    <t xml:space="preserve">Лисичанська міська рада долучилась до Єдиної системи електронних петицій. На офіційному сайті Лисичанської міської ради на головній сторінці для доступу до Єдиної системи електронних петицій розташовані банери для прямого доступу. Також створено розділ «Звернення громадян», де можна знайти нормативно-правові документи, графіки прийому громадян, аналіз звернень громадян тощо. У даному розділі є інформація про електронну адресу для прийняття електронних звернень (заяв, скарг, пропозицій) complaint@lis.gov.ua. </t>
  </si>
  <si>
    <t>У розділі «Міські програми розвитку» за посиланням http://lis.gov.ua/lisichansk-today/programs.html.</t>
  </si>
  <si>
    <t xml:space="preserve">http://www.old.lutskrada.gov.ua/elektronni-zakupivli-luckoyi-miskoyi-rady </t>
  </si>
  <si>
    <t>Скаргу можна надіслати через загальну систему електронних звернень, обравши тип звернення «Скарга» - http://city-adm.lviv.ua/services/application</t>
  </si>
  <si>
    <t>Створено через особистий кабінет https://drive.google.com/open?id=1kA-Ystqzv3wQ4vIFGkkWsCODFN4NMjaf</t>
  </si>
  <si>
    <t>Передбачено відповідний для публікації інформації про місцеві ініціативи: http://mariupolrada.gov.ua/public-participation</t>
  </si>
  <si>
    <t>http://mariupolrada.gov.ua/en/person/bojchenko-vadim-sergijovich - міський голова, http://mariupolradа.gov.ua/en/person/assіstants - заступники</t>
  </si>
  <si>
    <t xml:space="preserve">Усі закупівлі http://mariupolrada.gov.ua/page/elektronni-zakupivli </t>
  </si>
  <si>
    <t>http://mariupolrada.gov.ua/page/elektronni- zakupivli Шляхом пошуку можуть бути знайдені завершені закупівлі, через посилання на портал закупівель по кожній з закупівель доступна детальна інформація щодо типу закупівлі, дати, ціни, кандидатів, їх пропозиції, протоколів засідань Комісії</t>
  </si>
  <si>
    <t xml:space="preserve">http://mariupolada.gov.ua/privatisation  </t>
  </si>
  <si>
    <t>Зміст проекту бюджету на наступний рік http://mariupolrada.gov.ua/page/deputatskii-korpus День депутата 12.12.2017 (порядок, протокол, список присутніх) http://mariupolrada.gov.ua/page/deputatskij-korpus</t>
  </si>
  <si>
    <t>http://mariupolrada.gov.ua/page/socialna-dopomoga-derzhavna-dopomoga-dlia-riznih-verstv-naselennia</t>
  </si>
  <si>
    <t>http://mariupolada.gov.ua/page/centr-nadannia-administrativnih-poslug-cnap</t>
  </si>
  <si>
    <t>http://mariupolrada.gov.ua/vacancies</t>
  </si>
  <si>
    <t>http://mariupolrada.gov.ua/citv-council-solutions/oro-zatverdzhennia-%C2%ABkodeksu-etiki-deputativ- mariupolskoi-miskoi-radi%C2%BB http://mariupolrada.gov.ua/page/pam%E2%80 %99jatka--posadovoi-osobi-organiv-miscevogo-samovrjaduvannia-</t>
  </si>
  <si>
    <t>Створено через особистий кабінет https://drive.google.conm/open?id=lkA-Ystazv3w04vlFGkkWsCODFN4NMiaf Повідомити про факти корупції http://mariupolrada.gov.ua/page/povidomiti-pro-fakti-korupcii</t>
  </si>
  <si>
    <t>Генеральні плани міста Маріуполь http://mariupolrada.gov.ua/page/generalni-plani-mista-mariupol План зонування http://mariupolrada.gov.ua/page/plan-zonuvannja-teritorii-mista-zoning тощо у розділі Економіка/Архітектура та містобудування</t>
  </si>
  <si>
    <t>http://mariupolrada.gov.ua/citv-council-solutions?number=&amp;daterange=&amp;search=%D0%B7%D0%B5%D0%BC</t>
  </si>
  <si>
    <t>http://petition.mlt.gov.ua/index.php/uk/elektronni-petitsiii-ta-zvernennya</t>
  </si>
  <si>
    <t>https://melitopol-online.gov.ua/ http://mlt.gov.ua/index.php?option=com_content&amp;task=view&amp;id=T 1945&amp;Itemid=1</t>
  </si>
  <si>
    <t>http://investmelitopol.org/index.php/contacts</t>
  </si>
  <si>
    <t>- У відповідності до ЗУ «Про публічні закупівлі» вся інформація про закупівлі публікується на сайті уповноваженого органу в системі «ProZorro», яка має вільний відкритий доступ для кожного пересічного громадянина України. Також там можна коментувати та задавати питання он-лайн.</t>
  </si>
  <si>
    <t>http://mlt.gov.ua/index.php?option=com_content&amp;task=blogcategory&amp;id=104&amp;Itemid=355 Також формується інформація щодо таких об'єктів на 2018 рік.</t>
  </si>
  <si>
    <t>http://mlt.gov.ua/index.php?option=com_content&amp;task=view&amp;id=12609&amp;Itemid=1 http://mlt.gov.ua/index.php?option=com_content&amp;task=view&amp;id=12671&amp;Itemid=1</t>
  </si>
  <si>
    <t>http://mlt.gov.ua/index.php?option=content&amp;task=blogsection&amp;id=68&amp;Itemid=442</t>
  </si>
  <si>
    <t>http://petition.mlt.gov.ua/index.php/uk/elektronni-petitsiji-ta-zvemennva https://docs.google.eom/forms/d/e/lFAIpOLSfivOoHc37fSKU9jpdXZ6evmt7UBU0Q4n5MppOZDsEdvaSg/viewform#start=openform</t>
  </si>
  <si>
    <t>http://mlt.gov.ua/index.php?option=com_content&amp;task=blogcategory&amp;id=138&amp;Itemid=446</t>
  </si>
  <si>
    <t>http://mlt.gov.ua/index.php?option=com_content&amp;task=blogcategory&amp;id=110&amp;Itemid=361 http://mlt.gov.ua/index.php?option=com_content&amp;task=blogcategory&amp;id=109&amp;Itemid=362</t>
  </si>
  <si>
    <t>http://nikopol-mrada.dp.gov.ua/servisi/pytannia-meru</t>
  </si>
  <si>
    <t>http://www.novomoskovsk-rada.gov.ua/static/programi-socialno-ekonomichnogo-ta-kulturnogo-rozvitku-m-novomoskovska</t>
  </si>
  <si>
    <t>http://www.novomoskovsk-rada.gov.ua/sites/default/files/novomoskovsk_zoning.pdf http://www.novomoskovsk-rada.gov.ua/sites/default/files/zonyng_novomoskovsk_pz_27.10_3.pdf http://novomoskovsk-rada.gov.ua/sites/default/files/genplan.jpg</t>
  </si>
  <si>
    <t>http://olexrada.gov.ua/category/ethic</t>
  </si>
  <si>
    <t>http://www.rada-poltava.gov.ua/documents/diyuchi_programi_miskoi_radi/</t>
  </si>
  <si>
    <t>http://www.rada-poltava.gov.ua/people/parcutupator/</t>
  </si>
  <si>
    <t>http://www.rada-poltava.gov.ua/files/rish_7_9_46.zip</t>
  </si>
  <si>
    <t>http://cnap-pl.gov.ua/</t>
  </si>
  <si>
    <t xml:space="preserve">http://www.rada-poltava.gov.ua/city/plans/  http://www.rada-poltava.gov.ua/city/plan/  http://www.rada-poltava.gov.ua/city/zoning_plan/  http://www.rada-poltava.gov.ua/city/shema_buldings/ </t>
  </si>
  <si>
    <t>http://www.city-adm.rv.ua/RivnePortal/ukr/tender.aspx</t>
  </si>
  <si>
    <t xml:space="preserve">https://www.cnaprv.gov.ua/ </t>
  </si>
  <si>
    <t xml:space="preserve">http://www.city-adm.rv.ua/RivnePortal/ukr/Units/viewdocs.aspx?tp=35&amp;d=4 </t>
  </si>
  <si>
    <t xml:space="preserve">http://www.city-adm.rv.ua/RivnePortal/ukr/Units/viewcontent.aspx?upr=4&amp;fdid=24416  </t>
  </si>
  <si>
    <t>http://slavrada.gov.ua/?view=vacance</t>
  </si>
  <si>
    <t>http://slavrada.gov.ua/?view=archi</t>
  </si>
  <si>
    <t xml:space="preserve">https://smr.gov.ua/uk/miska-vlada/vakansiji.html </t>
  </si>
  <si>
    <t xml:space="preserve">https://smr.gov.ua/uk/miska-vlada/vikonavchi-organi/zahalni-pravyla-etychnoi-povedinky.html </t>
  </si>
  <si>
    <t xml:space="preserve">https://smr.gov.ua/uk/dokumenti/mistobudivna-dokumentatsiya.html </t>
  </si>
  <si>
    <t xml:space="preserve">Усі програми та звіти про їх виконання опубліковуються у розділах «Нормативні документи» - «Програми» за посиланням http://rada.te.ua/normativnie-dokument/programi/ та «Нормативні документи» - «Рішення сесії міської ради» за посиланням http://rada.te.ua/normativnie-dokument/rishennya-miskoi-rad/ </t>
  </si>
  <si>
    <t xml:space="preserve">З жовтня 2015 року для подання місцевих ініціатив Тернопільської міської ради функціонує підрозділ «Петиції» http://e-dem.in.ua/ternopil , де можна побачити інформацію про поточні та завершені місцеві ініціативи. </t>
  </si>
  <si>
    <t xml:space="preserve">Зі станом електронних закупівель можна ознайомитися на сайті міської ради у розділі «Електронні закупівлі» за посиланням http://rada.te.ua/elektronni_zakupivli/ </t>
  </si>
  <si>
    <t xml:space="preserve">Інформація щодо запланованих конкурсних процедур продажу/здачі в оренду об’єктів комунальної власності публікується у розділі «Аукціони, тендери, оголошення, конкурси»/ «Оголошення-аукціони»за посиланням http://rada.te.ua/ogoloshennya-konkurs/ogoloshennya/ Також інформацію про майно комунальної власності можна знайти у рубриці «Майно комунальної власності» http://rada.te.ua/mayno_komunalnoi_vla/ </t>
  </si>
  <si>
    <t>Інформація про оголошення та підсумки конкурсу публікується у тій же рубриці «Аукціони, тендери, оголошення, конкурси»/ «Оголошення-аукціони»</t>
  </si>
  <si>
    <t xml:space="preserve">Інформація публікується у рубриці «Бюджет Тернополя» - «Рішення Тернопільської міської ради» за посиланням http://rada.te.ua/normativnie-dokument/byudget_mista_ternop/15811.html </t>
  </si>
  <si>
    <t>Інформація публікується у рубриці «Аукціони, тендери, оголошення, конкурси»/ «Оголошення-аукціони»</t>
  </si>
  <si>
    <t>На сайті є рубрика «Аукціони, тендери, оголошення, конкурси»/ «Вакансії» за посиланням http://rada.te.ua/ogoloshennya-konkurs/vakansii/</t>
  </si>
  <si>
    <t>Кодекс поведінки посадових осіб Тернопільської міської ради опубліковано на сайті у рубриці «Система управління якістю» за посиланням http://rada.te.ua/normativnie-dokument/sistema_upravlinnya_/ .Щодо виробних посадових осіб є інформація у рубриці «Депутатський корпус» http://rada.te.ua/deputatskiy-korpus/</t>
  </si>
  <si>
    <t>Можна написати про порушення кодексу етики, незаконні практики працівників міської ради, конфлікту інтересів у рубрику «Питання-відповіді», а також на електронну скриньку skargatmr@gmail.com повідомлення, про що йдеться тут  http://rada.te.ua/aktualno/55681.html або проінформувати безпосередньо працівників відділу взаємодії з правоохоронними органами, запобігання корупції та мобілізаційної роботи http://rada.te.ua/strukturni-pidrozdil/55425.html</t>
  </si>
  <si>
    <t>Уся наявна інформація є у рубриці «Генеральний план м.Тернополя» http://rada.te.ua/normativnie-dokument/proekt_generalnogo_planu/, а також у рубриці «Нормативні документи»/ «Містобудівні умови та обмеження. Паспорти прив’язки» http://rada.te.ua/normativnie-dokument/mistobudivni_umovi_y/</t>
  </si>
  <si>
    <t xml:space="preserve">На сайті Тернопільської міської ради публікуються усі рішення, у т.ч. із земельних питань у рубриці «Нормативні документи» http://rada.te.ua/normativnie-dokument/ </t>
  </si>
  <si>
    <t>http://uman-rada.gov.ua/index.php/komunalne-maino</t>
  </si>
  <si>
    <t>http://uman-rada.gov.ua/index.php/elektronna-hromadska-pryimalnia</t>
  </si>
  <si>
    <t>На сайті є можливість направити звернення (http://www.citv.kharkov.ua/uk/gorodskava-vlast/gorodskoi-golova/obratnava-svyaz/vopros-gorodskomu-golove.html), додані зразки письмових звернень, на окремій сторінці міститься інформація про відділ публічної інформації та всіх посадових осіб, що є відповідальними за неї у департаментах міської ради (http://www.citv.kharkov.ua/ukypublichnava-infonnacziva.html). Також в банерній системі сайту розміщене пряме посилання на систему звернень громадян. В системі діє пошук, постійно оновлюється статус звернень а також існує можливість направити звернення онлайн (http://cdr.citynet.kharkov.ua/webdocprof)</t>
  </si>
  <si>
    <t>Програми соціально-економічного розвитку та звіти про їх виконання розміщуються на сторінці «Важливі документи» - http://www.city.kharkov.ua/uk/dokumentyi/important-docs.html та в стрічці новин сайту Цільові програми та всі супутні документи виставляються у Реєстрі актів - https://doc.citynet.kharkov.ua/uk/profile/</t>
  </si>
  <si>
    <t>Інформація міститься в розділі «Публічні закупівлі» на сторінці «Електронні закупівлі» (http://www.city.kharkov.ua/uk/dokumentyi/gosudarstvennvie-zakupki/e-tender.html)</t>
  </si>
  <si>
    <t>В розділі «Документи» на сторінці «Оголошення» - http://wvww.city.kharkov.ua/uk/dokumentyi/obyavleniya.html публікується інформація Управління комунального майна та приватизації. Щодо повноважень Департаменту земельних відносин: протягом 2017 року не було наявних матеріалів для проведення запланованих конкурсних процедур продажу/здачі в оренду об’єктів комунальної власності. В зв’язку з цим, інформація про продаж земельних ділянок або прав на них на конкурентних засадах Департаментом земельних відносин до Департаменту у справах інформації та зв'язків з громадськістю Харківської міської ради для публікації на сайті не надавалась.</t>
  </si>
  <si>
    <t xml:space="preserve">В розділі «Документи» на сторінці «Оголошення» - http://www.city.kharkov.ua/uk/dokumentyi/obyavleniya.html публікується інформація Управління комунального майна та приватизації.  </t>
  </si>
  <si>
    <t>В розділі сайту «Довідник» створено спеціальну сторінку «Каталог соціальних послуг» (http://www.city.kharkov.ua/uk/dovdnik/katalog-soczalnix-poslug.html)</t>
  </si>
  <si>
    <t xml:space="preserve">Відповідно до п. 10 Порядку проведення конкурсу на заміщення вакантних посад державних службовців, затвердженого постановою Кабінету Міністрів України від 15.02.2002 № 169, інформація про оголошення конкурсів на заміщення вакантних посад у виконавчих органах Харківської міської ради публікується в газеті «Харьковские известия» та оприлюднюється на сайті Харківської міської ради, міського голови, виконавчого комітету у розділі «Довідник» (вкладка «Вакансії») за посиланням http://www.city.kharkov.ua/ru/dovdnik/vakansii.html не пізніше ніж за місяць до початку конкурсу і містить переліки вимог до рівня освіти і кваліфікації претендента та необхідних документів для участі у конкурсі. </t>
  </si>
  <si>
    <t>На сайті є можливість направити звернення (http://www.city.kharkov.ua/uk/gorodskaya-vlast/gorodskoi-golova/obratnaya-svyaz/vopros-gorodskomu-golove.html), додані зразки письмових звернень, на окремій сторінці міститься інформація про відділ публічної інформації та всіх посадових осіб, що є відповідальними за неї у департаментах міської ради (http://www.city.kharkov.ua/uk./publichnaya-informacziya.html). Також в банерній системі сайту розміщене пряме посилання на систему звернень громадян. В системі діє пошук, постійно оновлюється статус звернень а також існує можливість направити звернення онлайн (http://cdr.citynet.kharkov.ua/webdocprof/)</t>
  </si>
  <si>
    <t xml:space="preserve">Основні положення матеріалів генерального плану м. Харкова (зі змінами) опубліковані на сайті Харківської міської ради (http://www.city.kharkov.ua), сайті єдиного державного веб-порталу відкритих даних data.gov.ua, веб-порталі відкритих даних Харкова data.city.kharkov.ua, сайті Департаменту містобудування, архітектури та генерального плану uga.kharkov.ua. Матеріали плану зонування (зонінгу) м. Харкова та детальних планів територій м. Харкова розміщені на сайті Департаменту містобудування, архітектури та генерального плану uga.kharkov.ua. </t>
  </si>
  <si>
    <t>Прийняті Харківською міською радою рішення з земельних питань, які набули чинності, публікуються на веб-сайті Харківської міської ради (http://www.city.kharkov.ua).</t>
  </si>
  <si>
    <t>http://bc-rada.gov.ua/node/1907</t>
  </si>
  <si>
    <t>http://brovary-rada.gov.ua/content/zvit-miskogo-golovi.html</t>
  </si>
  <si>
    <t>https://drive.google.com/file/d/1Qwl-StZEWeuOCjWWHv7hselpY8LwaWtD/view</t>
  </si>
  <si>
    <t>https://dniprorada.gov.ua/uk/page/prozorro</t>
  </si>
  <si>
    <t>http://drohobych-rada.gov.ua/servisy/</t>
  </si>
  <si>
    <t>http://drohobych-rada.gov.ua/gromada/elektronni-petytsiyi-gromadyan/ http://drohobych-rada.gov.ua/elektronne-zvernennya/</t>
  </si>
  <si>
    <t>http://drohobych-rada.gov.ua/pryjmalnya/</t>
  </si>
  <si>
    <t>http://bc-rada.gov.ua/sites/default/files/2017/160701_zvit_pi.zip</t>
  </si>
  <si>
    <t>https://smr.gov.ua/uk/misto/2017-03-14-08-10-17/2188-zviti-pro-zapiti-na-publichnu-informatsiyu.html</t>
  </si>
  <si>
    <t>http://shostka-rada.gov.ua/public/zvit/zvti_pro_dostup_do_publchno_nformac_u_vikonkom_shostkinsko_msko_radi_za_2017_rk</t>
  </si>
  <si>
    <t>Про Програму економічного і соціального розвитку м. Маріуполя на 2018 рік http://mariapolrada.gov.ua/citv-council-solution-proiects/pro-progjamu-ekonomichnogo-і-socialnogo-rozvitku-m.-mariupolia-na-2018-rik Про звіт постійної комісії з питань соціально-економічного розвитку, бюджету та фінансам про діяльність з 01.11.2017 до 01.11.2017 http://mariupolrada.gov.ua/citv-council-solutions/pro-zvit-postijnoi-komisii-z-pitan-socialno-ekonomichnogo-rozvitku-biudzhetu-ta-finansam-pro-dijalnist-z-01.11.2017-do- 01.01.2017 http://mariupolrada.gov.ua/citv-counci]-solutions/pro-vnesennia-zmin-do-rishennia-miskoi-radi-vid-28.01.2017-74-39-%C2%ABpro-perejmenuvannia-obektiv- toponimiki-mista%C2%BB Документи Міської ради публікуються на сайті у роділлі прозоре місто/Документи міської ради http://mariupolrada.gov.ua/page/dokumenti-mariupolskoi-miskoi-radi</t>
  </si>
  <si>
    <t>http://www.city-adm.rv.ua/RivnePortal/ContentPages/Public/RadaProj/rada_project_agenda.aspx?id=140&amp;year=2017</t>
  </si>
  <si>
    <t xml:space="preserve">http://marsovet.org.ua/documents/show/search/4?title=ПОРЯДОК+ДЕННИЙ+&amp;date_from=13.10.2017&amp;date_to=13.10.2017&amp;submit=Найти та http://marsovet.org.ua/documents/show/menu/16489/page/3
</t>
  </si>
  <si>
    <t>http://pavlogradmrada.dp.gov.ua/vikonkom-2/rishennya-vikonkomu/pro-stan-realizaci%D1%97-grantovikh-program-u-m-pavlogradi-u-2017-roci-2.html</t>
  </si>
  <si>
    <t>http://konstrada.gov.ua/images/image/2017/10/%D1%81%D0%B2%D0%BE%D0%B1%D0%BE%D0%B4%D0%BD%D1%8B%D0%B5_%D0%BF%D0%BE%D0%BC%D0%B5%D1%89%D0%B5%D0%BD%D0%B8%D1%8F_120116.doc</t>
  </si>
  <si>
    <t>http://konstrada.gov.ua/images/doc/2017/01/20170119rpz.doc</t>
  </si>
  <si>
    <t>http://mariupolrada.gov.ua/page/normativni-dokumenti - архів 2015, 2017. Інформація щодо виконання бюджетів: http://mariupolrada.gov.ua/ru/page/zviti-pro-vikonannia-bjudzhetu-mista Звіти про виконання міського бюджету за 2013-2015 роки в архівній версії сайту за посиланням http://marsovet.org.ua/articles/show/menu/2042</t>
  </si>
  <si>
    <t>http://pavlogradmrada.dp.gov.ua/vikonkom-2/rishennya-vikonkomu/zvit-pro-vikonannya-miskogo-byudzhetu-za-9-misyaciv-2017-roku-2.html</t>
  </si>
  <si>
    <t>https://mukachevo-rada.gov.ua/index.php/hromadianam/2017-07-05-07-32-59</t>
  </si>
  <si>
    <t>http://bc-rada.gov.ua/sites/default/files/2017/160325_ekz_vid.pdf</t>
  </si>
  <si>
    <t>http://mariupolrada.gov.ua/page/informacija-pro-richni-plani-zakupivel</t>
  </si>
  <si>
    <t>http://mariupolrada.gov.ua/page/elektronni-zakupivli</t>
  </si>
  <si>
    <t xml:space="preserve">http://drohobych-rada.gov.ua/category/proekty-zahody-podiyi/, the City Council cooperates with the UNDP http://drohobych-rada.gov.ua/ponad-20-osbb-drogobycha-otrymaly-spivfinansuvannya-proektu-так-proon-mrg-foto/ </t>
  </si>
  <si>
    <t>Оголошення про покупку житла http://mariupolrada.gov.ua/page/ogoloshennia-pro-provedennia-zakupivli-zhitla Оренда майна http://mariupolrada.gov.ua/page/obekti-neruhomogo-maina-komunalnoi-vlasnosti-teritoriainoi-gromadi-mista-mariupolja http://mariupolrada.gov.ua/page/orenda-maina-miskoi-komunalnoi-vlasnosti Приєднання до проекту Prozorro.Sales</t>
  </si>
  <si>
    <t>http://marsovet.org.ua/news/index/sect/6 and decisions http://marsovet.org.ua/documents/show/menu/16493</t>
  </si>
  <si>
    <t>http://drohobych-rada.gov.ua/category/videonovyny2/ and minutes, votes http://drohobych-rada.gov.ua/deputaty-diyalnist-rady/</t>
  </si>
  <si>
    <t>http://drohobych-rada.gov.ua/wp-content/uploads/2017/04/Deklaratsiya-Kuchma-za-2015-rik.zip</t>
  </si>
  <si>
    <t>Форма електронного звернення :http://www.krm.gov.ua/zapit/view/135 Форма інформаційного запиту:http://www.krm.gov.ua/zapit/view/29</t>
  </si>
  <si>
    <t xml:space="preserve">Аудіо/відео записи пленарних засідань http://www.krm.gov.ua/article/view/429
Протоколи сесій - http://www.krm.gov.ua/article/view/587
Результати поіменних голосувань - підрозділ на сайті “Міська рада”/”Поіменне голосування”. З квітня 2019 року публікуються у форматі відкритих даних (приклад)- https://odp.krm.gov.ua/dataset/pe3yjibtatn-noimehhnx-rojiocybahb-njiehaphnx-3acidahb-kpamatopcbkoi-micbkoi-padn-vii-ckjinkahhr
https://odp.krm.gov.ua/dataset/id_090720191037
https://odp.krm.gov.ua/dataset/id_090820191447
</t>
  </si>
  <si>
    <t>Порядок денний депутатських комісій 2019 р- http://www.krm.gov.ua/article/view/824</t>
  </si>
  <si>
    <t>Звіти міського голови http://www.krm.gov.ua/article/view/32</t>
  </si>
  <si>
    <t xml:space="preserve">Інформ по міському голові: http://www.krm.gov.ua/article/view/32 Інформація по депутатському корпусу:http://www.krm.gov.ua/person
</t>
  </si>
  <si>
    <t>Склад депутатських комісій:http://www.krm.gov.ua/article/view/45 Положення про депутатські комісії: http://www.krm.gov.ua/article/view/46 Графік засідань:http://www.krm.gov.ua/article/view/821</t>
  </si>
  <si>
    <t>http://www.krm.gov.ua/article/view/58</t>
  </si>
  <si>
    <t>Громадьске обговорення Програми соц.економічного розвитку http://www.krm.gov.ua/article/view/816 Програма  на 2019: http://www.krm.gov.ua/article/view/823 Звіт за 1 півріччя http://www.krm.gov.ua/article/view/890 Зміни до Програми http://www.krm.gov.ua/article/view/833 Програма сприяння розвитку малого і середнього підприємництва в м. Краматорську на 2019-2020 роки  http://www.krm.gov.ua/article/view/840</t>
  </si>
  <si>
    <t>Статут міста http://www.krm.gov.ua/article/view/629</t>
  </si>
  <si>
    <t>Місцеві ініціативи до міської ради не надходили</t>
  </si>
  <si>
    <t xml:space="preserve">Громадян мають можливість вільного доступу до засідань міської ради. Обмежень не передбачено </t>
  </si>
  <si>
    <t xml:space="preserve">Місто підключено до загальнодержавного сервісу “Єдиної системи місцевих петицій ”-https://e-dem.in.ua/kramatorsk
http://www.krm.gov.ua/article/view/505
Місто підключено до загальнодержавного сервісу “Єдиної системи місцевих петицій ”-https://e-dem.in.ua/kramatorsk
http://www.krm.gov.ua/article/view/505
</t>
  </si>
  <si>
    <t>Грантові програми - http://www.krm.gov.ua/article/view/24</t>
  </si>
  <si>
    <t xml:space="preserve">Інфраструктурні проекти міста 2019р.- http://www.krm.gov.ua/article/view/851
Проекти ДФРР2019р. http://www.krm.gov.ua/article/view/852
Грантові проекти Європейського Союзу -http://www.krm.gov.ua/article/view/756, http://www.krm.gov.ua/article/view/757
Фандрайзингова стратегія  
http://www.krm.gov.ua/article/view/649
Інфраструктурні проекти міста 2019р.- http://www.krm.gov.ua/article/view/851
Проекти ДФРР2019р. http://www.krm.gov.ua/article/view/852
Грантові проекти Європейського Союзу -http://www.krm.gov.ua/article/view/756, http://www.krm.gov.ua/article/view/757
Фандрайзингова стратегія  
http://www.krm.gov.ua/article/view/649
</t>
  </si>
  <si>
    <t xml:space="preserve">На сайті міської ради -http://www.krm.gov.ua/article/view/842
У форматі відкритих даних  https://odp.krm.gov.ua/dataset/fc523faf-0579-4435-af9d-4ac48751e8ad
У форматі відкритих даних  https://odp.krm.gov.ua/dataset/fc523faf-0579-4435-af9d-4ac48751e8ad
</t>
  </si>
  <si>
    <t xml:space="preserve">Інформація по тендерам з відгуками http://www.krm.gov.ua/article/view/830
Інформація по розпорядникам бюджетних коштів з планами закупівель.
Розділ сайту krm.gov.ua 
“Публічні закупівлі”/”Замовники”
Інформація по розпорядникам бюджентих коштів з планами закупівель.
</t>
  </si>
  <si>
    <t>Інформація про закупівлю товарів, робіт та послуг по Краматорській міській раді - http://www.krm.gov.ua/article/view/842</t>
  </si>
  <si>
    <t xml:space="preserve">Тендери з відгуками на порталі DOZORRO:
https://dozorro.org/customers/04052809/tenders?tid=&amp;status=®ion=&amp;reaction=0
</t>
  </si>
  <si>
    <t>http://www.krm.gov.ua/article/view/169</t>
  </si>
  <si>
    <t>Бюджет 2019 року http://www.krm.gov.ua/article/view/822</t>
  </si>
  <si>
    <t xml:space="preserve">2016 - http://www.krm.gov.ua/article/view/409
2017 -http://www.krm.gov.ua/article/view/521
2018 - http://www.krm.gov.ua/article/view/646
</t>
  </si>
  <si>
    <t xml:space="preserve">Виконання міського бюджету за 2017 р 
http://www.krm.gov.ua/article/view/521#met170
Виконання міського бюджету за 2018 р http://www.krm.gov.ua/article/view/646#met170
Виконання міського бюджету за 2019 р http://www.krm.gov.ua/article/view/822#met170
</t>
  </si>
  <si>
    <t xml:space="preserve">Інформація про основні показники, положення і вимоги щодо формування проекту міського бюджету на 2019 рік - http://www.krm.gov.ua/news/view/25180
Повідомлення про проведення громад обговорення - http://www.krm.gov.ua/news/view/25022
Громадське обговорення 
http://www.krm.gov.ua/article/view/516#met245
</t>
  </si>
  <si>
    <t xml:space="preserve">Звіт про громадське обговорення 
http://www.krm.gov.ua/article/view/516#met245_1
</t>
  </si>
  <si>
    <t>http://www.krm.gov.ua/news/section/19</t>
  </si>
  <si>
    <t>http://www.krm.gov.ua/article/view/317</t>
  </si>
  <si>
    <t xml:space="preserve">Інформація про центр - http://www.krm.gov.ua/article/view/382
Графік прийому громадян - http://www.krm.gov.ua/article/view/383
Структура центру- http://www.krm.gov.ua/article/view/384
Перелік адміністративних послуг - http://www.krm.gov.ua/article/view/385
</t>
  </si>
  <si>
    <t xml:space="preserve">КПП "КРАМАТОРСКИЙ ВОДОКАНАЛ" - http://www.krm.gov.ua/article/view/605
КВП «Краматорська тепломережа»
http://www.krm.gov.ua/article/view/606
КП «Міськсвітло» - http://www.krm.gov.ua/article/view/856
</t>
  </si>
  <si>
    <t>http://www.krm.gov.ua/article/view/596</t>
  </si>
  <si>
    <t>Вакансії http://www.krm.gov.ua/article/view/193</t>
  </si>
  <si>
    <t>Порядок проведення конкурсу на заміщення вакантних посад - http://www.krm.gov.ua/article/view/193</t>
  </si>
  <si>
    <t>Оголошення в новостной стрічці -http://www.krm.gov.ua/news/view/27303, http://www.krm.gov.ua/news/view/24052, http://www.krm.gov.ua/news/view/26769</t>
  </si>
  <si>
    <t>http://www.krm.gov.ua/news/view/27131</t>
  </si>
  <si>
    <t>Міський голова http://www.krm.gov.ua/article/view/32</t>
  </si>
  <si>
    <t>Конфлікт інтересів http://www.krm.gov.ua/article/view/813</t>
  </si>
  <si>
    <t>Спеціальні уповноважені суб’єкти у сфері протидії корупції http://www.krm.gov.ua/article/view/809</t>
  </si>
  <si>
    <t xml:space="preserve">Плани зонування  
http://www.krm.gov.ua/article/view/323, http://www.krm.gov.ua/article/view/352, http://www.krm.gov.ua/article/view/353, http://www.krm.gov.ua/article/view/358
Детальні плани http://www.krm.gov.ua/article/view/347, http://www.krm.gov.ua/article/view/282, http://www.krm.gov.ua/article/view/287, http://www.krm.gov.ua/article/view/301
</t>
  </si>
  <si>
    <t>http://www.krm.gov.ua/article/view/416</t>
  </si>
  <si>
    <t>http://www.krm.gov.ua/docs/proekti/page/2</t>
  </si>
  <si>
    <t>http://www.krm.gov.ua/docs/sessija</t>
  </si>
  <si>
    <t>Повідомте про корупцію -http://www.krm.gov.ua/zapit/view/808</t>
  </si>
  <si>
    <t xml:space="preserve">http://artemrada.gov.ua/8587
Верхнє меню - Розділ «Звернення громадян»
</t>
  </si>
  <si>
    <t xml:space="preserve">http://artemrada.gov.ua/18265 
Головне меню – Розділ «Міська рада», вкладка №1 Депутатський корпус, далі вкладки :
•  Рада голів постійних комісій Бахмутської міської ради 
•  Постійні комісії Бахмутської міської ради (далі на сторінку кожної постійної комісії)
•  Депутатські фракції та групи
</t>
  </si>
  <si>
    <t xml:space="preserve">http://artemrada.gov.ua/15891 
Головне меню – Розділ «Міський голова», вкладка Звіти міського голови
</t>
  </si>
  <si>
    <t>Відсутня відповідна платформа</t>
  </si>
  <si>
    <t xml:space="preserve">Інформація надана окремо:
На сторінці http://artemrada.gov.ua/deputy/comition є перелік постійних комісій,  далі на сторінках кожної постійної комісії є склад
Контактні дані депутатів можна отримати http://artemrada.gov.ua/deputy/6_convocation 
Головне меню – Розділ «Міська рада», вкладка №1 Депутатський корпус, С П И С О К ДЕПУТАТІВ БАХМУТСЬКОЇ МІСЬКОЇ РАДИ 6-го СКЛИКАННЯ
</t>
  </si>
  <si>
    <t xml:space="preserve">http://artemrada.gov.ua/executivecommittee/members
Головне меню – Розділ «Виконавчий комітет», вкладка «Персональний склад виконавчого комітету Бахмутського міської ради»
</t>
  </si>
  <si>
    <t xml:space="preserve">http://artemrada.gov.ua/cityprogram
Головне меню – Розділ «Міські програми»
</t>
  </si>
  <si>
    <t xml:space="preserve">http://artemrada.gov.ua/documents/regulations/committee
Головне меню – Розділ «Виконавчий комітет», вкладка Рішення виконкому Бахмутської міської ради
</t>
  </si>
  <si>
    <t xml:space="preserve">http://artemrada.gov.ua/meeting
Головне меню – Розділ «Суспільство», вкладка Загальні збори громадян м. Бахмут
</t>
  </si>
  <si>
    <t xml:space="preserve">http://artemrada.gov.ua/inventions
Головне меню – Розділ «Суспільство», вкладка «Книга реєстрації місцевих ініціатив у м. Бахмуті» 
</t>
  </si>
  <si>
    <t xml:space="preserve">http://artemrada.gov.ua/inventions
Головне меню – Розділ «Суспільство», вкладка «Книга реєстрації місцевих ініціатив у м. Бахмуті»
</t>
  </si>
  <si>
    <t xml:space="preserve">http://artemrada.gov.ua/deputy/6_convocation/reglament
Головне меню – Розділ «Міська рада», вкладка «Регламент Бахмутского городского совета 6 созыва
(ст.4)
</t>
  </si>
  <si>
    <t xml:space="preserve">http://artemrada.gov.ua/news/24678
інформація про скликання сесії надається як новини
</t>
  </si>
  <si>
    <t xml:space="preserve">http://artemrada.gov.ua/sessionproject
http://artemrada.gov.ua/isp-proekt
</t>
  </si>
  <si>
    <t>http://artemrada.gov.ua/petition</t>
  </si>
  <si>
    <t xml:space="preserve">http://artemrada.gov.ua/9661
Верхне меню –вкладка « Підприємцю»
•  Порядок використання коштів, передбачених в міському бюджеті м. Бахмута на відшкодування частини  відсоткової ставки за кредитами, наданими  кредитно-фінансовими  установами  суб’єктам малого і середнього підприємництва 
•  Конкурс проектів "Український Донецький куркуль"
•  Інформація щодо актуальних грантів та конкурсів, які надаються міжнародними організаціями  малому бізнесу
•  Програма розвитку малого і середнього підприємництва м. Бахмута на 2017-2020 роки http://artemrada.gov.ua/15844
</t>
  </si>
  <si>
    <t xml:space="preserve">http://artemrada.gov.ua/20114
</t>
  </si>
  <si>
    <t xml:space="preserve">http://artemrada.gov.ua/16565 </t>
  </si>
  <si>
    <t xml:space="preserve">http://artemrada.gov.ua/16565
</t>
  </si>
  <si>
    <t xml:space="preserve">http://artemrada.gov.ua/20633
Підтримка громадських ініціатив:
http://artemrada.gov.ua/news/24723
Оголошується проведення міського відео-конкурсу «Як я бачу майбутнє моєї громади»!
</t>
  </si>
  <si>
    <t xml:space="preserve">http://artemrada.gov.ua/economics/investment
</t>
  </si>
  <si>
    <t>http://artemrada.gov.ua/ У верхній правій незмінній частині сайту є адреса, телефон та контактні дані Бахмутської міської ради англійською мовою.</t>
  </si>
  <si>
    <t xml:space="preserve">http://artemrada.gov.ua/18101
Верхнє меню Прозоре місто
</t>
  </si>
  <si>
    <t xml:space="preserve">http://artemrada.gov.ua/22966 
Верхнє меню Прозоре місто
https://prozorro.gov.ua/plan/search/?query=бахмутська%20міська%20рада
https://prozorro.gov.ua/tender/search?edrpou=04052732
</t>
  </si>
  <si>
    <t xml:space="preserve">http://artemrada.gov.ua/22966 
Верхнє меню Прозоре місто
https://prozorro.gov.ua/tender/search?edrpou=04052732
</t>
  </si>
  <si>
    <t xml:space="preserve">http://artemrada.gov.ua/22966 
Верхнє меню Прозоре місто
https://prozorro.gov.ua/tender/search?edrpou=04052732
</t>
  </si>
  <si>
    <t xml:space="preserve">Головне меню – Муніципальний розвиток - Положення про порядок приватизації та відчуження об'єктів права комунальної власності територіальної громади міста Бахмута
http://artemrada.gov.ua/documents/%D0%B1%D0%B0%D1%85%D0%BC%D1%83%D1%82/125-%D0%B2%D1%96%D0%B4-30012019/20190130-%E2%84%966125-2439
</t>
  </si>
  <si>
    <t xml:space="preserve">Головне меню – Муніципальний розвиток - Положення про порядок приватизації та відчуження об'єктів права комунальної власності територіальної громади міста Бахмута
http://artemrada.gov.ua/documents/%D0%B1%D0%B0%D1%85%D0%BC%D1%83%D1%82/125-%D0%B2%D1%96%D0%B4-30012019/20190130-%E2%84%966125-2439
</t>
  </si>
  <si>
    <t xml:space="preserve">Головне меню – Муніципальний розвиток -
https://drive.google.com/file/d/1oPFcG4Xephya4cb1_ievEGlZLaF3q-Lm/view
</t>
  </si>
  <si>
    <t xml:space="preserve">http://artemrada.gov.ua/news/23462
</t>
  </si>
  <si>
    <t>http://artemrada.gov.ua/21844</t>
  </si>
  <si>
    <t xml:space="preserve">http://artemrada.gov.ua/16616
</t>
  </si>
  <si>
    <t xml:space="preserve">http://artemrada.gov.ua/documents/economics/budget
</t>
  </si>
  <si>
    <t>http://artemrada.gov.ua/articles/9291</t>
  </si>
  <si>
    <t xml:space="preserve">http://artemrada.gov.ua/22321
</t>
  </si>
  <si>
    <t xml:space="preserve">План консультацій с громадськістю за 2017,2018, 2019 роки:
https://drive.google.com/file/d/0BzjcETnBOh5HRTFXX1R1a09PSnc/view
https://drive.google.com/file/d/1-s2_P9o-t_kpGNpIVxYjWS8fTakAuDsf/view
https://drive.google.com/file/d/1_qUJ2DQbrcF1cHUlAn4SkmTH3IfZLHKU/view
</t>
  </si>
  <si>
    <t xml:space="preserve">Громадські обговорення:
http://artemrada.gov.ua/3112
</t>
  </si>
  <si>
    <t xml:space="preserve">http://artemrada.gov.ua/news/24687
http://artemrada.gov.ua/documents/%D0%B1%D0%B0%D1%85%D0%BC%D1%83%D1%82/129-%D0%B2%D1%96%D0%B4-22052019/20190522-%E2%84%966129-2567
</t>
  </si>
  <si>
    <t xml:space="preserve">http://artemrada.gov.ua/11799
Головне меню – Соціальна сфера - Територіальний центр надання соціальних послуг Бахмутської міської ради
Перелік соціальних послуг, умови та порядок їх надання структурними підрозділами територіального центру
Інформація про цільову аудиторію
Як отримати соціальні послуги у територіальному центрі?
http://artemrada.gov.ua/protection
</t>
  </si>
  <si>
    <t xml:space="preserve">Комунальні служби
http://artemrada.gov.ua/18509
Аварійні служби
http://artemrada.gov.ua/7260
безоплатна первинна правова допомога 
http://artemrada.gov.ua/department/yurv%D1%96dd%D1%96l
http://artemrada.gov.ua/15542
</t>
  </si>
  <si>
    <t xml:space="preserve">http://artemrada.gov.ua/18509
</t>
  </si>
  <si>
    <t xml:space="preserve">http://artemrada.gov.ua/21417
</t>
  </si>
  <si>
    <t xml:space="preserve">http://artemrada.gov.ua/vacation
</t>
  </si>
  <si>
    <t xml:space="preserve">http://artemrada.gov.ua/13421
</t>
  </si>
  <si>
    <t xml:space="preserve">http://artemrada.gov.ua/vacation
http://artemrada.gov.ua/13421
</t>
  </si>
  <si>
    <t>http://artemrada.gov.ua/documents/%D0%B1%D0%B0%D1%85%D0%BC%D1%83%D1%82/111-%D0%B2%D1%96%D0%B4-28032018/20180328-%E2%84%966111-2154 та http://artemrada.gov.ua/deputy_committee</t>
  </si>
  <si>
    <t xml:space="preserve">Відповідно до ч. 2 ст. 12 Закону України "Про засади запобігання і протидії корупції" від 7 квітня 2011 року № 3206-VI, що втратив чинність 01.09.2016, відомості, зазначені у декларації про майно, доходи, витрати і зобов’язання фінансового характеру за минулий рік Президента України, Голови Верховної Ради України, народних депутатів України, Прем’єр-міністра України, членів Кабінету Міністрів України, Голови та суддів Конституційного Суду України, Голови та суддів Верховного Суду України, голів та суддів вищих спеціалізованих судів України, Генерального прокурора України та його заступників, Голови Національного банку України, Голови Рахункової палати, Голови та членів Вищої ради юстиції, членів Центральної виборчої комісії, Уповноваженого Верховної Ради України з прав людини, Голови та членів Вищої кваліфікаційної комісії суддів України, перших заступників та заступників міністрів, заступників міністрів - керівників апаратів, керівників інших державних органів, органів влади Автономної Республіки Крим та їх заступників, членів колегіальних державних органів (комісій, рад), сільського, селищного, міського голови, голови районної у місті (у разі її утворення), районної, обласної ради та їх заступників, керівників виконавчих органів сільських, селищних, міських, районних у містах (у разі їх утворення) рад та їх заступників, секретаря сільської, селищної, міської ради, підлягали оприлюдненню протягом 30 днів з дня їх подання на офіційному веб-сайті відповідного державного органу чи органу місцевого самоврядування на строк не менше одного року.
Цим Законом не передбачено конкретного терміну зберігання на офіційному веб-сайті сканованих копій декларацій про майно, доходи, витрати і зобов’язання фінансового характеру посадових осіб місцевого самоврядування.
Чинним Законом України «Про запобігання корупції» від 14.10.2014 року № 1700-VII передбачено обов’язок щорічно до 01 квітня подавати шляхом заповнення на офіційному веб-сайті Національного агентства з питань запобігання корупції декларацію особи, уповноваженої на виконання функцій держави або місцевого самоврядування, за минулий рік за формою, що визначається Національним агентством з питань запобігання корупції.
</t>
  </si>
  <si>
    <t>http://artemrada.gov.ua/documents/%D0%B1%D0%B0%D1%85%D0%BC%D1%83%D1%82/6-%D1%81%D0%BE%D0%B7%D1%8B%D0%B2/20160831-%E2%84%96690-1635.</t>
  </si>
  <si>
    <t>http://artemrada.gov.ua/13058</t>
  </si>
  <si>
    <t>http://arh.bahmutrada.gov.ua/</t>
  </si>
  <si>
    <t>http://artemrada.gov.ua/economics/investment</t>
  </si>
  <si>
    <t xml:space="preserve">http://arh.bahmutrada.gov.ua/gromadski
</t>
  </si>
  <si>
    <t>http://artemrada.gov.ua/sessionproject</t>
  </si>
  <si>
    <t xml:space="preserve">http://artemrada.gov.ua/documents/regulations/session
</t>
  </si>
  <si>
    <t>Згідно п.6 ст.123 Земельного кодексу України (за 10 днів)</t>
  </si>
  <si>
    <t>http://artemrada.gov.ua/documents/regulations/session
+D72D2:D78+D73:D78</t>
  </si>
  <si>
    <t>http://www.berdychiv.com.ua/index.php?do=feedback</t>
  </si>
  <si>
    <t xml:space="preserve">Відповідь надсилається </t>
  </si>
  <si>
    <t xml:space="preserve">http://www.berdychiv.com.ua/golova.html http://www.berdychiv.com.ua/deputaty_VII.html http://www.berdychiv.com.ua/miska-rada/priyom-gromadjan/ </t>
  </si>
  <si>
    <t xml:space="preserve">http://www.berdychiv.com.ua/rshennya/vikonavchiy-komtet/ </t>
  </si>
  <si>
    <t xml:space="preserve">http://petition.berdychiv.com.ua/uk </t>
  </si>
  <si>
    <t>Інформація публікується на головній сторінці порталу</t>
  </si>
  <si>
    <t xml:space="preserve">Інформація публікується на Prozorro </t>
  </si>
  <si>
    <t>Інформація публікується на Edata</t>
  </si>
  <si>
    <t xml:space="preserve">Інформація публікується на головній сторінці порталу </t>
  </si>
  <si>
    <t xml:space="preserve">Інформація публікується в розділі http://www.berdychiv.com.ua/rshennya/rishennyarada/ </t>
  </si>
  <si>
    <t xml:space="preserve">http://www.berdychiv.com.ua/vikoristannyabyudzhetnih-koshtv/ </t>
  </si>
  <si>
    <t xml:space="preserve">http://www.berdychiv.com.ua/rshennya/proektirshen-vikonavchogo-komtetu/6519-proekti-rshenyak-vinosyatsya-na-rozglyad-chergovogo-zasdannyavikonavchogo-komtetu.html </t>
  </si>
  <si>
    <t>Проводяться відкриті громадські слухання</t>
  </si>
  <si>
    <t>Проект бюджету заслуховується на відкритому засіданні виконавчого комітету</t>
  </si>
  <si>
    <t>Так</t>
  </si>
  <si>
    <t xml:space="preserve">http://www.berdychiv.com.ua/komunalna_sfera.html </t>
  </si>
  <si>
    <t>http://cnap.berdychiv.com.ua/</t>
  </si>
  <si>
    <t>Надається оголошення в місцеву газету</t>
  </si>
  <si>
    <t xml:space="preserve">Підготовлений та опублікований проєкт рішення http://www.berdychiv.com.ua/rshennya/rishennya-proekt-rada/ </t>
  </si>
  <si>
    <t>http://www.berdychiv.com.ua/deklaracyi.html</t>
  </si>
  <si>
    <t>http://www.berdychiv.com.ua/zapobgannya_proyavam_korupcyi.html</t>
  </si>
  <si>
    <t>http://www.berdychiv.com.ua/generalniy_plan.html</t>
  </si>
  <si>
    <t>Це не передбачено чинним законодавством</t>
  </si>
  <si>
    <t>Відповідно до ст.20 ЗУ „Про звернення громадян” звернення розглядаються і вирішуються у термін не більше одного місяця від дня їх надходження, а ті, які не потребують додаткового вивчення, - невідкладно, але не пізніше п'ятнадцяти днів від дня їх отримання. Якщо в місячний термін вирішити порушені у зверненні питання неможливо, керівник відповідного органу, підприємства, установи, організації або його заступник встановлюють необхідний термін для його розгляду, про що повідомляється особі, яка подала звернення. При цьому загальний термін вирішення питань, порушених у зверненні, не може перевищувати сорока п'яти днів.</t>
  </si>
  <si>
    <t>Забезпечено відповідно до ст. 20 Закону України „Про доступ до публічної інформації”’.</t>
  </si>
  <si>
    <t>Забезпечено відповідно до ст. 20 Закону України „Про доступ до публічної інформації”’. У разі наявності у запиті відмітки про спосіб отримання відповіді, відповідь надається особисто в руки, надсилається поштою або електронною поштою.</t>
  </si>
  <si>
    <t>Забезпечено відповідно до ст. 20 Закону України „Про доступ до публічної інформації”. У разі наявності у запиті відмітки про спосіб отримання відповіді, відповідь надається особисто в руки, надсилається поштою або електронною поштою.</t>
  </si>
  <si>
    <t>Забезпечено відповідно до ст. 20 Закону України „Про доступ до публічної інформації”.</t>
  </si>
  <si>
    <t>http://bmr.gov.ua/index.php?id=800000269 https://bmr.gov.ua/index.php? id-800000839 https://bmr.gov.ua/index.php?%20id=800000598&amp;no_cache=%201%20&amp;tx_bmrfeusers_bmrfeusers%20%5BlrontendUserBmr%5D=%201%20203&amp;tx_bmrfeusers_bmrfeus%20ers%5Baction%5D=show&amp;tx%20_bm%20rfeusers_bmrfeusers%%205B%20controller%5D=FrontendUser%20Bmr&amp;cHash=77f25b84038dd%20ed0b439066a74cc52e6</t>
  </si>
  <si>
    <t>https://bmr.gov.ua/index.php?
id-800000714
https://bmr.gov.ua/index.php?id=800000317&amp;no_cache=1&amp;L=456</t>
  </si>
  <si>
    <t>Біографія міського голови https://bmr.gov.ua/index.php?id=212&amp;no_cache-l Прийом міського голови https://bmr.gov.ua/index.php?id=522 Інформація та Прийом громадян депутатами https://bmr.gov.ua/index.php?%20id=800000598&amp;no_cache=%201 https://bmr.gov.ua/index.php? id=63</t>
  </si>
  <si>
    <t xml:space="preserve">https://bmr.gov.ua/index.php?
id=58&amp;L=456
</t>
  </si>
  <si>
    <t>https://bmr.gov.ua/index.php?%20id=225&amp;L=%D%201%20%96%D0%%20BD%D1%84%D0%BE</t>
  </si>
  <si>
    <t xml:space="preserve">https://bmr.gov.ua/index.php?id=800000272
</t>
  </si>
  <si>
    <t>https://bmr.gov.ua/fileadmin/documentation/inf-komunik.resursi/2017/Statut_teritor_gromadi_mista.pdf</t>
  </si>
  <si>
    <t>https://bmr.gov.ua/index.php?%20id=800000125&amp;tx_news_pi1%5Bnews%5D=13873&amp;tx_ne%20ws_pi%201%20%5%20Bcontroller%5D=N%20ews&amp;tx_news_pi%201%20%5Baction%20%5D=detail&amp;cHash=f9056fd%201%20db7bb09f939bc9579b5043a%206</t>
  </si>
  <si>
    <t>https://bmr.gov.ua/flleadmin/Miska_rada/Normativno-pravova_baza_Berdjanskoji_ miskoji_radi/Reglament_BM R VII sklikannja.pdf</t>
  </si>
  <si>
    <t>https://bmr.gov.ua/index.php?id=2&amp;no_cache=1&amp;no_cache=1</t>
  </si>
  <si>
    <t>https://bmr.gov.ua/index.php?id=800000905</t>
  </si>
  <si>
    <t>https://petition.bmr.gov.ua/public/</t>
  </si>
  <si>
    <t>https://bmr.gov.ua/index.php?і%20d—800000125&amp;tx_news_pi%201%20%5Bnews%5D=l%203873&amp;tx_ne%20ws_pi%201%20%5Bcontroller%5D=N%20ews&amp;tx_news_pi%20l%5Baction%20%5D=detail&amp;cHash=f9056fd%20Idb7bb09f939bo9579b5043a%206</t>
  </si>
  <si>
    <t>https://bmr.gov.ua/index.php?id=49&amp;L=920</t>
  </si>
  <si>
    <t>https://bmr.gov.ua/index.php?%20id-800001795&amp;L=520</t>
  </si>
  <si>
    <t>https://bmr.gov.ua/index.php?id=800001796&amp;L=520</t>
  </si>
  <si>
    <t>https://bmr.gov.ua/index.php?id=800001797&amp;L=520</t>
  </si>
  <si>
    <t>https://bmr.gov.ua/index.php?id=800000871&amp;L=920</t>
  </si>
  <si>
    <t xml:space="preserve">https://bmr.gov.ua/index.php?
id-800000176
</t>
  </si>
  <si>
    <t xml:space="preserve">https://bmr.gov.ua/index.php?
id=800000936
</t>
  </si>
  <si>
    <t xml:space="preserve">https://bmr.gov.ua/index.php?
id=800000880
</t>
  </si>
  <si>
    <t>Закон України "Про місцеве самоврядування в Україні" Цивільний кодекс України</t>
  </si>
  <si>
    <t>Закон України „Про оренду державного та комунального майна, Цивільний кодексом України, Господарським кодексом України та іншими нормативно- правовими актами</t>
  </si>
  <si>
    <t>https://bmr.gov.ua/index.php? id=800000396&amp;no_cache=l https://bmr.gov.ua/index.php? id=800000384&amp;no_cache=1</t>
  </si>
  <si>
    <t>https://bmr.gov.ua/index.php?id=800000396&amp;nocache=l</t>
  </si>
  <si>
    <t>Не передбачено нормами чинного законодавства України</t>
  </si>
  <si>
    <t>https://bmr.gov.ua/index.php? id=800000396&amp;no_cache=l https://bmr.gov.ua/index.php? id=800000384&amp;no_cache=l</t>
  </si>
  <si>
    <t>https://bmr.gov.ua/index.php? id=800000396&amp;no_cache= 1 https://bmr.gov.ua/index.php? id=800000384&amp;no_cache=l</t>
  </si>
  <si>
    <t xml:space="preserve">https://bmr.gov.ua/index.php?
id=119 https://bmr.gov.ua/index.php?id=800000880&amp;L=920
</t>
  </si>
  <si>
    <t xml:space="preserve">https://bmr.gov.ua/index.php?
id=800000880&amp;L=920
2015 рік від 11.02.2015 № 1
</t>
  </si>
  <si>
    <t>https://bmr.gov.ua/index.php? id=l 19 https://bmr.gov.ua/index.php?id=800000880&amp;L=920</t>
  </si>
  <si>
    <t>https://bmr.gov.ua/index.php? id=800000905</t>
  </si>
  <si>
    <t>Інформаційні карти Управління праці та соціального захисту населення виконкому Бердянської міської Ради https://bmr.gov.ua/index.php? id—800001027
Перелік адміністративних послуг Центру надання адміністративних послуг та інформаційні карти до них https://bmr.gov.ua/index.php? id-800001134
Реєстр соціальних послуг та суб'єктів, що здійснюють їх надання  https://bmr.gov.ua/index.php? id-800000125&amp;tx_news_pi 1 %5Bnews%5D= 13065&amp;tx_ne ws_pi 1 %5Bcontroller%5D=N ews&amp;tx_news_pi 1 %5Baction %5D=detail&amp;cHash= 1108989 f00d3f443d67d9b19e97b2d85 Дорожня карта для демобілізованих військовослужбовців які проходили військову службу в районах проведення АТО  https://bmr.gov.ua/fileadmin/documentation/department_social_protection/Novini/DOROZHNJA_KARTA_zi_zminami.pdf Протидія домашньому насильству https://bmr.gov.ua/index.php? id=351</t>
  </si>
  <si>
    <t>https://bmr.gov.ua/index.php?%20id800001132&amp;L=%D%201%20%96%20%D0%BD%D%201%84%DO%B%20%D0%95</t>
  </si>
  <si>
    <t xml:space="preserve">https://bmr.gov.ua/index.php? id=800000462 </t>
  </si>
  <si>
    <t xml:space="preserve">https://bmr.gov.ua/index.php?
id-800001130&amp;L= 198
</t>
  </si>
  <si>
    <t>https://bmr.gov.ua/index.php? id=800000872&amp;L=198</t>
  </si>
  <si>
    <t>Законом України “Про службу в органах місцевого самоврядування”, постановою Кабінету Міністрів України від 15.02.2002 №169
“Про затвердження Порядку ведення конкурсу на заміщення вакантних посад державних службовців” зі змінами непередбачено оприлюднення результатів процесу відбору, кількість і імена претендентів. Опис вакансії, дата публікації оприлюднюється за посиланням  https://bmr.gov.ua/index.php?%20id=800000872 Імена членів Конкурсної комісії оприлюднені https://bmr.gov.ua/index.php? id=800001130</t>
  </si>
  <si>
    <t>https://bmr.gov.ua/index.php?id=800001130 https://bmr.gov.ua/fileadmin/documentation/vacancies/Pro_zatverdzhennja_Zagalnikh_pravi...___vid_05.08.pdf</t>
  </si>
  <si>
    <t>Посилання на декларацію про майно, доходи, витрати і зобов’язання фінансового характеру міського голови  https://bmr.gov.ua/index.php?id=212&amp;no_cache=l</t>
  </si>
  <si>
    <t>https://bmr.gov.ua/index.php? id=800000689&amp;L=%D 1 %96 %D0%BD%D 1 %84%D0%B Е</t>
  </si>
  <si>
    <t xml:space="preserve">https://bmr.gov.ua/index.php? id=800001759&amp;L=%D 1 %96 %DO%BD%D 1 %84%D0%B </t>
  </si>
  <si>
    <t xml:space="preserve">Відповідно до ст. 35 Закону України “Про землеустрій” інвентаризація земель проводиться з метою встановлення місця розташування об'єктів землеустрою, їхніх меж, розмірів, правового статусу, виявлення земель, що не використовуються, використовуються нераціонально або не за цільовим призначенням, виявлення і консервації деградованих сільськогосподарських угідь і забруднених земель, встановлення кількісних та якісних характеристик земель, необхідних для ведення державного земельного кадастру, здійснення державного контролю за використанням та охороною земель і прийняття на їх основі відповідних рішень органами виконавчої влади та органами місцевого самоврядування. На день надання відповіді, інвентаризація земель міста Бердянська не проводилась у зв'язку з відсутністю фінансування.
Рішенням шостої сесії Бердянської міської ради від 21.01.2016 №21 затверджена Програма з впровадження заходів щодо збереження, охорони, відтворення та раціонального використання земельних ресурсів міста Бердянськ па 2016-2020 роки. Складовими частинами комплексу робіт і заходів Програми визначено проведення інвентаризації земель міста Бердянська.
На теперішній час, роботи з розробки технічної документації по проведенню інвентаризації земель міста Бердянська не замовлялись, відповідно документація із землеустрою не розроблялась. 3 урахуванням вищезазначеного, за відсутності, на теперішній час, у виконавчому комітеті Бердянської міської ради підсумкових матеріалів інвентаризації земель міста Бердянська, опублікувати на своєму веб-сайті дані про вільні земельні ділянки, на сьогодення, немає можливості.
</t>
  </si>
  <si>
    <t>https://bmr.gov.ua/index.php?id=259</t>
  </si>
  <si>
    <t>3 рішеннями Бердянської міської ради зацікавлені особи можуть ознайомитись на офіційному сайті Бердянської міської ради в розділі “Рішення сесії” https://bmr.gov.ua/index.php? id=800000880</t>
  </si>
  <si>
    <t xml:space="preserve">На теперішній час, в Бердянській міській раді відсутній порядок, який би регулював процедуру продажу земельних ділянок комунальної власності або прав на них (оренда, суперфіцій, емфітевзис) на конкурентних засадах (земельних торгах) у м. Бердянську.
Бердянська міська рада при проведенні земельних торгів (аукціонів) керується Главою 21 Земельного кодексу України та іншими чинними нормативно- правовими актами, що регулюють земельні відносини
</t>
  </si>
  <si>
    <t xml:space="preserve">https://bmr.gov.ua/index.php?id=800000880
Рішення №17 сесії №58 "Про встановлення ставок по платі за оренду землі на 2019 рік" від 29.01.2019
</t>
  </si>
  <si>
    <t>http://brovary-rada.gov.ua/content/centr-nadannya-administrativnih-poslug.html</t>
  </si>
  <si>
    <t>drive.google.com/file/d/1f_9cYojWa7Yn-zeMI Pwyaqc_dAqTIuz/view</t>
  </si>
  <si>
    <t>http://brovary-rada.gov.ua/content/arhiv-sesiy-miskoi-radi.html http://brovary-rada.gov.ua/content/protokoli-sesiy-miskoi-radi.html</t>
  </si>
  <si>
    <t>http://brovary-rada.gov.ua/content/protokoli-postiynih-deputatskih-komisiy-vii-sklikannya.html</t>
  </si>
  <si>
    <t>http://brovary-rada.gov.ua/content/biografichna-dovidka.html http://brovary-rada.gov.ua/content/povnovazhennya.html http://brovary-rada.gov.ua/content/deputatskiy-korpus.html http://brovary-rada.gov.ua/content/grafik-priyomu-deputativ.html</t>
  </si>
  <si>
    <t>http://brovary-rada.gov.ua/documents/25748.html</t>
  </si>
  <si>
    <t xml:space="preserve">http://brovary-rada.gov.ua/documents/?c=l
</t>
  </si>
  <si>
    <t>http://brovary-rada.gov.ua/documents/?c=5</t>
  </si>
  <si>
    <t>http://brovary-rada.gov.ua/content/gromadskiy-byudzhet.html http://brovary-rada.gov.ua/content/gromadska-rada-pri-vikonavchomu-komiteti.html</t>
  </si>
  <si>
    <t>Доступ громадян на засідання Броварської міської ради вільний</t>
  </si>
  <si>
    <t>http://brovary-rada.gov.ua/documents/32118.html http://brovary-rada.gov.ua/documents/31906.html</t>
  </si>
  <si>
    <t>http://brovary-rada.gov.ua/news/18024.html http://brovary-rada.gov.ua/news/17899.html http://brovary-rada.gov.ua/news/17618.html</t>
  </si>
  <si>
    <t xml:space="preserve">https://petition.brovary-rada.gov.ua/
</t>
  </si>
  <si>
    <t xml:space="preserve">http://brovary-rada.gov.ua/content/2019-rik.html
</t>
  </si>
  <si>
    <t>onedrive.live.com/edit.aspx?resid=76CC13A1B9E773BD!5708&amp;ithint=file%2cdocx&amp;authkev=l%20AJnUxnHU%20хгІЗбо</t>
  </si>
  <si>
    <t>http://brovary-rada.gov.ua/news/17148.html</t>
  </si>
  <si>
    <t>Оприлюднюються  в розділі «Державні закупівлі» http://brovary-rada.gov.ua/content/derzhavni-zakupivli.html</t>
  </si>
  <si>
    <t>https://spending.gov.ua/new/disposers/04054932/agreements</t>
  </si>
  <si>
    <t>http://brovary-rada.gov.ua/documents/30702.html</t>
  </si>
  <si>
    <t>http://brovary-rada.gov.ua/news/18027.html</t>
  </si>
  <si>
    <t>https://drive.google.com/file/d/lt%20KNjoaL4xRLd1JABxU21QgfZzETJ2Mf/view</t>
  </si>
  <si>
    <t>http://brovary-rada.gov.ua/documents/28273.html http://brovary-rada.gov.ua/documents/32073.html http://brovary-rada.gov.ua/news/16187.html http://brovary-rada.gov.ua/documents/32093.html</t>
  </si>
  <si>
    <t>http://brovary-rada.gov.ua/content/dodatkova-informaciya.html</t>
  </si>
  <si>
    <t>http://brovary-rada.gov.ua/news/18134.html</t>
  </si>
  <si>
    <t>http://brovary-rada.gov.ua/content/kadrova-politika-ta-profesiyna-etika.html</t>
  </si>
  <si>
    <t>http://brovary-rada.gov.ua/documents/31635.html процедура - шляхом створення конкурсної комісії</t>
  </si>
  <si>
    <t>http://brovary-rada.gov.ua/news/16833.html http://brovary-rada.gov.ua/news/17225.html http://brovary-rada.gov.ua/news/16211.html</t>
  </si>
  <si>
    <t>http://brovary-rada.gov.ua/news/17725.html</t>
  </si>
  <si>
    <t>http://brovary-rada.gov.ua/documents/32069.html http://brovary-rada.gov.ua/documents/32060.html</t>
  </si>
  <si>
    <t>Інформація публікується на сторінці порталу</t>
  </si>
  <si>
    <t xml:space="preserve"> http://bc-rada.gov.ua/node/10471 http://bc-rada.gov.ua/node/9457 https://www.youtube.com/channel/UCHXNEneGtYx0jMpYwiSY_PA/live</t>
  </si>
  <si>
    <t>https://new.bc-rada.gov.ua/miska_rada/zvitnist/zvituvannia_miskoho_holovy/zvit_miskoho_holovy_za_sichen-serpen_2018r.html</t>
  </si>
  <si>
    <t>http://bc-rada.gov.ua/node/1918 http://2.auc.org.ua/page/pro-amu</t>
  </si>
  <si>
    <t>http://bc-rada.gov.ua/node/8429</t>
  </si>
  <si>
    <t>http://www.bc-ukv.org.ua/аукціони/</t>
  </si>
  <si>
    <t>http://www.bc-ukv.org.ua</t>
  </si>
  <si>
    <t>http://www.bc-ukv.org.ua/конкурси/</t>
  </si>
  <si>
    <t>http://bc-mvs.gov.ua</t>
  </si>
  <si>
    <t>http://tc.bc-rada.gov.ua/pdf/polozhennya.pdf</t>
  </si>
  <si>
    <t>http://uszn.org.ua</t>
  </si>
  <si>
    <t xml:space="preserve">Розміщені на сайті Бердянської міської ради в розділі - Рішення сесії https://bmr.gov.ua/index.php?id=800000880 Діючі програми соціального захисту:
1. Про затвердження Програми соціального захисту на 2018-2021 роки в новій редакції (рішення № 58 сесії міської ради № 67 від 05.09.2019)
2. Про затвердження Програми компенсаційних виплат за надані пільги окремим категоріям громадян на 2017-2019 роки в новій редакції
(рішення № 54 сесії міської ради № 63 від 23.05.2019)
3. Про затвердження Програми соціального захисту бездомних громадян на 2016-2020 роки
(рішення № 38 сесії міської ради № 56 від 20.12.2018)
4. Про затвердження Програми надання фінансової підтримки громадським організаціям ветеранів та осіб з інвалідністю, діяльність яких має соціальну спрямованість на 2019 рік у повій редакції
(рішення № 55 сесії міської ради № 63 від 23.05.2019)
5. Про затвердження міської Програми поліпшення стану безпеки, умов праці та виробничого середовища на 2017-2020 роки в новій редакції
(рішення № 59 сесії міської ради № 63 від 23.05.2019)
6. Про затвердження Програми залучення безробітних до громадських робіт «Подолаємо безробіття разом» на 2018 - 2022 роки в новій редакції (Рішення № 4 сесії міської ради № 58 від 29.01.2019)
7. Про затвердження Програми соціальної підтримки учасників антитерористичної операції та членів їх сімей, на 2018-2021 роки (Рішення № 29 сесії міської ради № 37 від 22.12.2019)
</t>
  </si>
  <si>
    <t>https://www.vmr.gov.ua/Lists/Officials/Default.aspx
також, розміщено лінк онлайн-чату «Онлайн «Цілодобова варта» на сторінці відділу оперативного реагування «Цілодобова варта» міської ради за наступним посиланням: https://1560.vmr.gov.ua/default.aspx;</t>
  </si>
  <si>
    <t>На веб-сайті Дніпровської міської ради в розділі «Звернення громадян» створено форму «Електронне звернення до міської ради» - http://dmr.dp.ua/dniprorada/</t>
  </si>
  <si>
    <t>Портал Електронні петиції http://ep.zp.gov.ua/uk/
Контакт-центр 15-80 https://1580.zp.gov.ua/
Форма зворотного зв’язку https://zp.gov.ua/uk/page/contact-form</t>
  </si>
  <si>
    <t>https://www.vmr.gov.ua/Lists/CitizenAddressResponses/Default.aspx
http://maps2.vmr.gov.ua/ (розділ «Звернення громадян»)</t>
  </si>
  <si>
    <t>http://maps2.vmr.gov.ua/ (розділ «Звернення громадян»)</t>
  </si>
  <si>
    <t>Відповідь за надісланими «Електронними зверненнями до міської ради» надається заявникам відповідно до Закону України «Про звернення громадян» у визначений термін.</t>
  </si>
  <si>
    <t>http://zt-rada.gov.ua</t>
  </si>
  <si>
    <t>http://www.vmr.gov.ua</t>
  </si>
  <si>
    <t>На веб-сайті Дніпровської міської ради в розділі «Звернення громадян» є посилання на систему «Контакт-центр ДМР» - https://hotline.dniprorada.gov.ua/ . На онлайн платформі реалізовано подання звернень мешканців міста з питань благоустрою та комунального господарства з можливістю відстеження стану розгляду звернень в особистому кабінеті.</t>
  </si>
  <si>
    <t>https://www.vmr.gov.ua/TransparentCity/SitePages/AppealsRequestsInfo.aspx</t>
  </si>
  <si>
    <t>https://dniprorada.gov.ua/uk/page/zviti-pro-zapiti-na-publichnu-informaciyu</t>
  </si>
  <si>
    <t>http://drohobych-rada.gov.ua</t>
  </si>
  <si>
    <t>http://zt-rada.gov.ua/?3506[0]=29</t>
  </si>
  <si>
    <t>https://zp.gov.ua/uk/page/zviti-pro-zadovolennya-zapitiv-na-publichnu-informaciyu</t>
  </si>
  <si>
    <t>https://www.vmr.gov.ua/Lists/CityCouncil/ShowContent.aspx?ID=55;
https://www.vmr.gov.ua/Lists/CityCouncil/ShowContent.aspx?ID=80</t>
  </si>
  <si>
    <t>Протоколи сесій міської ради -
https://dniprorada.gov.ua/uk/articles/category/protokoli-provedennya/
Результати поіменного голосування -
https://dniprorada.gov.ua/uk/articles/item/20259/rezultati-poimennogo-golosuvannya
Сайт поіменного голосування депутатів міської ради (результати голосування викладені у зручній графічній формі). При переході на сторінку будь-якого депутата у розділі «Рішення проголосовано» можна побачити назву та кількість рішень проголосованих депутатом «за», «проти», «утримався», «не голосував», «був відсутній» - http://edeputat.dniprorada.gov.ua/uk/deputies 
Проекти Порядків денних міської ради оприлюднюються в розділі Пошук проектів документів Дніпровської міської ради після прийняття проекту рішення він переміщується з розділу проектів в розділ Пошук прийнятих документів Дніпровської міської ради
Порядки денні сесій міської ради  -
https://dniprorada.gov.ua/uk/page/poshuk-prijnyatih-dokumentiv-dniprovskoi-miskoi-radi
Оберіть у рядку «Всі види документів» - «Рішення міської ради», а рядку «Всі галузі» - «Про порядки денні». Натисніть «Показати». Ви отримаєте перелік прийнятих рішень міської ради «Про Порядок денний».
Он-лайн трансляції сесій -
https://dniprorada.gov.ua/uk/page/onlajn-translyacii</t>
  </si>
  <si>
    <t>http://zt-rada.gov.ua/?3398[0]=54</t>
  </si>
  <si>
    <t>https://zp.gov.ua/uk/sessions/48/votes</t>
  </si>
  <si>
    <t>https://www.vmr.gov.ua/Lists/CityCouncil/ShowContent.aspx?ID=79</t>
  </si>
  <si>
    <t>Графік проведення засідань - Онлайн трансляції - https://dniprorada.gov.ua/uk/page/onlajn-translyacii-zasidan-postijnih-komisij-miskoi-radi</t>
  </si>
  <si>
    <t>http://zt-rada.gov.ua/graficcomisiy</t>
  </si>
  <si>
    <t>Постійні комісії https://zp.gov.ua/uk/organizations/category/komissii-miskrady/ на сторінці кожної з них публікуються протоколи засідань з результатами поіменного голосування, наприклад, https://zp.gov.ua/uk/organizations/item/47/postijna-komisiya-miskoi-radi-z-pitan-zhittezabezpechennya-mista</t>
  </si>
  <si>
    <t>https://www.vmr.gov.ua/Lists/CityMajor/ShowContent.aspx?ID=3</t>
  </si>
  <si>
    <t>Згідно зі ст. 38 Закону України «Про засади державної регуляторної політики у сфері господарської діяльності» (далі – Закон) міська рада заслуховує щорічний звіт міського голови про здійснення державної регуляторної політики виконавчими органами міської ради.
Відповідно до Закону прийнято рішення міської ради від 23.01.2019 № 43/40 «Про звіт міського голови щодо здійснення державної регуляторної політики виконавчими органами міської ради у 2018 році» (далі – Звіт).
Звіт згідно з Законом оприлюднено у встановленому порядку:
-на офіційному веб-сайті Дніпровської міської ради у розділі «Регуляторна політика»;
-на офіційному веб-сайті Дніпровської міської ради у розділі «Документи міської ради»;
у газеті «Наше місто».</t>
  </si>
  <si>
    <t>http://zt-rada.gov.ua/?3505[0]=1</t>
  </si>
  <si>
    <t>http://drv.vmr.gov.ua/deputaty.aspx
https://www.vmr.gov.ua/Lists/CityMajor/Default.aspx</t>
  </si>
  <si>
    <t>Міський голова - https://dniprorada.gov.ua/uk/persons/item/211/filatov-boris-albertovich
Перелік депутатів міської ради з гіперпосиланнями на особисту сторінку кожного депутата -
https://dniprorada.gov.ua/uk/persons/category/deputati-miskoi-radi-/
На особистих сторінках депутатів оприлюднено автобіографія, контактні дані, місце та час проведення прийому громадян, депутатські запити, звіти про депутатську діяльність, інформація про реєстрацію депутатів на засіданнях постійних комісій та на сесіях міської ради, помічників депутата, декларації про майно, доходи, витрати і зобов’язання фінансового характеру за 2016, 2017, 2018 роки. 
Також інформація про депутатів - http://edeputat.dniprorada.gov.ua/uk/deputies</t>
  </si>
  <si>
    <t>http://zt-rada.gov.ua/depytatu
http://zt-rada.gov.ua/?3505[0]=27</t>
  </si>
  <si>
    <t>Міський голова https://zp.gov.ua/uk/persons/item/3/buryak-volodimir-viktorovich
Депутати міської ради https://zp.gov.ua/uk/persons/category/deputati-miskoi-radi/ на сторінці кожного з них публікуються біографія, контактні дані, графік прийому</t>
  </si>
  <si>
    <t>https://www.vmr.gov.ua/Lists/CityCouncil/ShowContent.aspx?ID=64</t>
  </si>
  <si>
    <t>Перелік постійних комісій https://dniprorada.gov.ua/uk/page/postijni-komissii-miskoi-radi
з гіперпосиланнями на сторінку кожної постійної комісії:
  Комісія міської ради з питань екології
  Комісія міської ради з питань архітектури, містобудування та земельних відносин
  Комісія міської ради з питань бюджету, фінансів та місцевого самоврядування
  Комісія міської ради з питань житлово-комунального та дорожнього господарства
  Комісія міської ради з питань освіти, культури, молоді та спорту
  Комісія міської ради з питань транспорту та зв’язку
  Комісія міської ради з питань комунальної власності, енергозбереження та законності
  Комісія міської ради з питань етики, материнства, дитинства та партнерських стосунків
  Комісія міської ради з питань охорони здоров'я, соціального захисту населення та міжнародних зв'язків
  Комісія міської ради з питань промисловості, підприємництва та торгівлі</t>
  </si>
  <si>
    <t>Наприклад, https://zp.gov.ua/uk/organizations/item/49/postijna-komisiya-miskoi-radi-z-pitan-regulyatornoi-politiki-rozvitku-pidpriemnictva-torgivli-poslug-ta-zahistu-prav-spozhivachiv- у нижній частині сторінки</t>
  </si>
  <si>
    <t>https://www.vmr.gov.ua/Lists/TheExecutiveCommittee/ShowContent.aspx?ID=24</t>
  </si>
  <si>
    <t>https://dniprorada.gov.ua/uk/page/vikonkom-miskoi-radi</t>
  </si>
  <si>
    <t>http://zt-rada.gov.ua/?3506[0]=3</t>
  </si>
  <si>
    <t>https://zp.gov.ua/uk/persons/category/vykonkom/</t>
  </si>
  <si>
    <t>https://www.vmr.gov.ua/TransparentCity/Lists/Vinnytsia2020/ShowContent.aspx?ID=14</t>
  </si>
  <si>
    <t>http://zt-rada.gov.ua/miskycilyovyprogramu</t>
  </si>
  <si>
    <t>Програми і звіти публікуються в розділі Документи. Наприклад:
Рішення міської ради №24 від 26.06.2019 Про внесення змін до рішення міської ради від 20.12.2017 №35 «Про затвердження міської програми «Програма охорони пам’яток історії та культури у м.Запоріжжя на 2018-2022 роки (зі змінами та доповненнями)» Рішення міської ради №55 від 19.12.2018. Дата оприлюднення 28.12.2018 Про Програму економічного і соціального розвитку м.Запоріжжя на 2019 рік та звіти про її виконання https://zp.gov.ua/uk/page/socialno-ekonomichnij-rozvitok-mista а саме Інформація щодо виконання Програми економічного і соціального розвитку м.Запоріжжя на 2018 рік, затвердженної рішенням міської ради від 20.12.2017 №54 за підсумками 2018 року</t>
  </si>
  <si>
    <t xml:space="preserve">https://www.vmr.gov.ua/Docs/ExecutiveCommitteeDecisions/Forms/AllItems.aspx
https://www.vmr.gov.ua/Lists/TheExecutiveCommittee/ShowContent.aspx?ID=23 </t>
  </si>
  <si>
    <t>Рішення виконавчого комітету - https://dniprorada.gov.ua/uk/page/poshuk-prijnyatih-dokumentiv-dniprovskoi-miskoi-radi</t>
  </si>
  <si>
    <t>Інформація про засідання виконавчого комітету оприлюднюється у розділі "Новини" http://zt-rada.gov.ua/?3998[0]=8763 прийняті рішення у розділі "Документи", "Рішення виконавчого комітету" http://zt-rada.gov.ua/documents?4026=23</t>
  </si>
  <si>
    <t>Інформація про засідання публікується в анонсах, наприклад, https://zp.gov.ua/uk/articles/item/5885/zasidannya-vikonavchogo-komitetu-zaporizkoi-miskoi-radi
Рішення виконкому публікуються в розділі https://zp.gov.ua/uk/documents/category/rishennya-miskvikonkomu/</t>
  </si>
  <si>
    <t>https://www.vmr.gov.ua/Lists/VinnytsyaCity/ShowContent.aspx?ID=3 (Стаття 4.4. Загальні збори (конференції) членів міської громади Статуту територіальної громади м.Вінниці)</t>
  </si>
  <si>
    <t>https://dniprorada.gov.ua/uk/page/statut-teritorialnoi-gromadi-mista - ст. 18 статуту територіальної громади</t>
  </si>
  <si>
    <t>http://zt-rada.gov.ua/statutZt</t>
  </si>
  <si>
    <t>https://zp.gov.ua/uk/page/statut</t>
  </si>
  <si>
    <t>https://www.vmr.gov.ua/TransparentCity/Lists/PublicDiscussion/ShowContent.aspx?ID=1</t>
  </si>
  <si>
    <t>https://dniprorada.gov.ua/uk/page/statut-teritorialnoi-gromadi-mista - ст. 19 статуту територіальної громади</t>
  </si>
  <si>
    <t>https://zp.gov.ua/uk/page/elektronni-peticii</t>
  </si>
  <si>
    <t>https://www.vmr.gov.ua/TransparentCity/Lists/CitInitiative/News.aspx</t>
  </si>
  <si>
    <t>https://dniprorada.gov.ua/uk/page/gromadski-iniciativi</t>
  </si>
  <si>
    <t>https://zt-rada.gov.ua/?3445[0]=82</t>
  </si>
  <si>
    <t>http://ep.zp.gov.ua/uk</t>
  </si>
  <si>
    <t>https://www.vmr.gov.ua/Lists/CityCouncil/ShowContent.aspx?ID=83  (Стаття 1.4. Регламенту Вінницької міської ради)</t>
  </si>
  <si>
    <t>Реєстрація для відвідування сесій міської ради - https://cnap.dniprorada.gov.ua/dpregistration/
Відповідно до Регламенту Дніпровської міської ради VII скликання члени територіальної громади, інші громадяни, що є представниками громадських організацій або політичних партій, можуть бути присутніми також за реєстрацією, що проводиться безпосередньо перед початком засідання за пред’явленням документа, що посвідчує особу.</t>
  </si>
  <si>
    <t>Передбачено регламентом вільний доступ https://zt-rada.gov.ua/?3398[0]=53</t>
  </si>
  <si>
    <t>https://www.vmr.gov.ua/Lists/CityCouncil/ShowContent.aspx?ID=55</t>
  </si>
  <si>
    <t>https://dniprorada.gov.ua/uk/page/poshuk-prijnyatih-dokumentiv-dniprovskoi-miskoi-radi 
Оберіть у рядку «Всі види документів» - «Розпорядження міського голови», а у рядку «слова з назви» - «скликання». Натисніть «Показати». Ви отримаєте перелік прийнятих розпоряджень міського голови про скликання сесій. 
Проекти розпоряджень розміщуються у розділі 
Пошук проектів документів Дніпровської міської ради пошук здійснюється за такими ж параметрами, як і пошук прийнятих розпоряджень. Після підписання проектів розпоряджень міським головою вони  переміщуються у розділ прийнятих документів. Отже, якщо сесія на даний час не планується або ще не має 10 днів до сесії ви можете не знайти у розділі  Пошук проектів документів Дніпровської міської ради проекту розпорядження міського голови про скликання сесії міської ради.</t>
  </si>
  <si>
    <t>http://zt-rada.gov.ua/?3398[0]=8767</t>
  </si>
  <si>
    <t>Інформація про засідання публікується в анонсах, наприклад, https://zp.gov.ua/uk/articles/item/5959/42-a-sesiya-zaporizkoi-miskoi-radi
Порядок денний https://zp.gov.ua/uk/sessions/48/agenda</t>
  </si>
  <si>
    <t>https://www.vmr.gov.ua/Lists/CityCouncil/ShowContent.aspx?ID=55
https://www.vmr.gov.ua/Lists/TheExecutiveCommittee/ShowContent.aspx?ID=29
https://www.vmr.gov.ua/Docs/ExecutiveCommitteeDecisions/Forms/Projects.aspx</t>
  </si>
  <si>
    <t>https://dniprorada.gov.ua/uk/page/poshuk-proektiv-dokumentiv-dniprovskoi-miskoi-radi 
У пошуковій системі на сайті треба задати параметри «Вид документа» та період, який ви бажаєте, натиснути кнопку «Показати» і ви отримаєте перелік проектів рішень міської ради.</t>
  </si>
  <si>
    <t>Порядок денний http://zt-rada.gov.ua/?3398[0]=8763</t>
  </si>
  <si>
    <t>Проекти рішень міськради https://zp.gov.ua/uk/sessions/current/projects/
Проекти рішень виконкому https://zp.gov.ua/uk/documents/category/proekti-rishen-miskvikonkomu/</t>
  </si>
  <si>
    <t>https://www.vmr.gov.ua/Lists/Officials/Default.aspx</t>
  </si>
  <si>
    <t>https://dniprorada.gov.ua/uk/page/edina-sistema-miscevih-peticij, https://e-dem.in.ua/dnipropetrovsk</t>
  </si>
  <si>
    <t>http://petitions.zt-rada.gov.ua</t>
  </si>
  <si>
    <t>https://www.vmr.gov.ua/Branches/Lists/BusinessSupport/ShowContent.aspx?ID=13
Міською радою запроваджено Порядок часткової компенсації відсотків за залученими кредитами суб’єктам МСП Вінницької МОТГ. Даний інструмент фінансової підтримки дозволяє знизити вартість користування кредитними ресурсами банків-партнерів Програми, які залучаються для розширення бізнесу або впровадження проектів з енергозбереження.</t>
  </si>
  <si>
    <t>Умови прописуються в положеннях про проведення конкурсів/грантів в рішеннях міської ради, виконавчого комітету http://zt-rada.gov.ua/?3398%5B0%5D=6290</t>
  </si>
  <si>
    <t>https://www.vmr.gov.ua/Branches/Lists/BusinessSupport/ShowContent.aspx?ID=13
Загальна кількість учасників часткової компенсації відсотків, сума виплаченої компенсації</t>
  </si>
  <si>
    <t>https://adm.dniprorada.gov.ua/
https://dniprorada.gov.ua/uk/page/schorichnij-konkurs-proektiv-ta-startapiv-innodnipro
https://mapa.dniprorada.gov.ua/?category_id=11</t>
  </si>
  <si>
    <t>http://zt-rada.gov.ua/?3398%5B0%5D=6290</t>
  </si>
  <si>
    <t>https://www.vmr.gov.ua/en/Lists/CooperationNews/News.aspx</t>
  </si>
  <si>
    <t>У розділі «Новини» офіційного веб-сайту Дніпровської міської ради (https://dniprorada.gov.ua/uk/articles/category/novini/) публікуються усі новини про зустрічі, співробітництво з містами інших країн, містами-партнерами, у тому числі інформація щодо спільних заходів рамках співпраці</t>
  </si>
  <si>
    <t>http://zt-rada.gov.ua/?3445[0]=54</t>
  </si>
  <si>
    <t>https://zp.gov.ua/uk/page/pobratymy</t>
  </si>
  <si>
    <t>https://www.vmr.gov.ua/en/default.aspx</t>
  </si>
  <si>
    <t>Інформацію про проекти опубліковано на веб-сайті комунального підприємства «Агентство розвитку Дніпра» Дніпровської міської ради в розділі «Проекти» - 
http://dda.dp.ua/proekty/</t>
  </si>
  <si>
    <t>http://invest.zp.gov.ua/uk/pages/successful_projects</t>
  </si>
  <si>
    <t>https://schoolprojects.vmr.gov.ua/default.aspx
https://www.vmr.gov.ua/Lists/CivicOrganizations/ShowContent.aspx?ID=14
https://gromada.vmr.gov.ua/default.aspx</t>
  </si>
  <si>
    <t>Інформація про відкриті освітні та культурні конкурси для участі молоді та громадян публікується в розділі «Прес-центр» веб-сайту міської ради - https://dniprorada.gov.ua/uk/page/news</t>
  </si>
  <si>
    <t>Інформація оприлюднюється і вигляді новин</t>
  </si>
  <si>
    <t>https://www.vmr.gov.ua/Branches/Lists/EconomicsBusinessAndInvestmens/ShowContent.aspx?ID=309</t>
  </si>
  <si>
    <t>В розділі «Новини» публікується інформація про напрями діяльності комунального підприємства «Агентство розвитку Дніпра» Дніпровської міської ради  - https://dniprorada.gov.ua/uk/articles/category/novini/ . Також на веб-сайті Дніпровської міської ради є сторінка комунального підприємства «Агентство розвитку Дніпра» Дніпровської міської ради (https://dniprorada.gov.ua/uk/page/komunalne-pidpriemstvo-agenstvo-rozvitku-dnipra-dniprovskoi-miskoi-radi)</t>
  </si>
  <si>
    <t>Листування здійснюється за допомогою офіційної електронної адреси Дніпровської міської ради.</t>
  </si>
  <si>
    <t>http://invest.zp.gov.ua/uk</t>
  </si>
  <si>
    <t>https://www.vmr.gov.ua/en/Lists/ExecutiveBodies/Default.aspx 
https://www.vmr.gov.ua/en/Lists/ExecutiveCommittee/Default.aspx
https://www.vmr.gov.ua/en/Lists/ExecutiveCommittee/ShowContent.aspx?ID=2</t>
  </si>
  <si>
    <t>Листування здійснюється за допомогою офіційної електронної адреси Дніпровської міської ради. Адреси електронної пошти на офіційному веб-сайті міської ради зазначено англійською мовою, що є зрозумілим для іноземців у тому числі. Англійською мовою доступна інформація про керівництво та міську раду на http://edeputat.dniprorada.gov.ua/en</t>
  </si>
  <si>
    <t>http://zt-rada.gov.ua/?3398[0]=6279</t>
  </si>
  <si>
    <t>https://zp.gov.ua/en</t>
  </si>
  <si>
    <t xml:space="preserve">https://www.vmr.gov.ua/TransparentCity/Lists/TenderPlans/Default.aspx </t>
  </si>
  <si>
    <t>Публікується на порталі ZAKUPKI.PROM.UA http://zt-rada.gov.ua/ZakupkiProm</t>
  </si>
  <si>
    <t>Частково https://zp.gov.ua/uk/documents/category/tenders/
https://zp.gov.ua/uk/page/prozorro-1
Також плани закупівель комунальних підприємств публікуються на їх власних сайтах або на платформі Prozorro, наприклад, http://teploseti.zp.ua/ru/o-kontserne/plany-zakupok/plan_zakupok_2019.php 
https://prozorro.gov.ua/plan/search?edrpou=03327121</t>
  </si>
  <si>
    <t>https://www.vmr.gov.ua/TransparentCity/Lists/TenderMonitoring/Default.aspx</t>
  </si>
  <si>
    <t>На сайті міської ради https://dniprorada.gov.ua є посилання на сторінку «Prozorro»: - https://dniprorada.gov.ua/uk/page/prozorro</t>
  </si>
  <si>
    <t>http://zt-rada.gov.ua/onlineport</t>
  </si>
  <si>
    <t>https://zp.gov.ua/uk/page/prozorro-1</t>
  </si>
  <si>
    <t>https://www.vmr.gov.ua/TransparentCity/Lists/TenderMonitoring/Default.aspx
https://opendata.gov.ua/organization/940035d2-fb74-4331-8ee4-42bfefa6ac8d</t>
  </si>
  <si>
    <t>На сайті міської ради https://dniprorada.gov.ua  є посилання на сторінку «Prozorro»: - https://dniprorada.gov.ua/uk/page/prozorro</t>
  </si>
  <si>
    <t>https://www.vmr.gov.ua/TransparentCity/Lists/TenderMonitoring/Default.aspx
https://opendata.gov.ua/dataset?groups=oihahcn
https://spending.gov.ua/new/disposers/03084813/agreements</t>
  </si>
  <si>
    <t>https://www.vmr.gov.ua/Executives/Lists/DepartmentOfWorkAndSocialProtection/ShowContent.aspx?ID=41
https://www.vmr.gov.ua/TransparentCity/Lists/TenderMonitoring/Default.asp</t>
  </si>
  <si>
    <t>http://zt-rada.gov.ua/?3398[0]=7912</t>
  </si>
  <si>
    <t>https://www.vmr.gov.ua/Branches/Lists/GMDepkomunresursiv/ShowContent.aspx?ID=16</t>
  </si>
  <si>
    <t>https://dniprorada.gov.ua/uk/page/poshuk-prijnyatih-dokumentiv-dniprovskoi-miskoi-radi</t>
  </si>
  <si>
    <t>https://drohobych-rada.gov.ua/povidomlennya-pro-prodazh-na-elektronnomu-auktsioni-ob-yektiv-komunalnoyi-vlasnosti-terytorialnoyi-gromady-drogobycha/</t>
  </si>
  <si>
    <t xml:space="preserve">Рішення міської ради №83 від 05.10.2011 «Про Програму приватизації об’єктів комунальної власності м. Запоріжжя» (зі змінами, внесеними згідно з рішеннями Запорізької міської ради від 24.12.2012 № 33, від 10.06.2015 №29) Дата оприлюднення 05.10.2011, 24.12.2012, 10.06.2015. 
Опубліковано в розділі «Рішення міської ради» https://zp.gov.ua/uk/sessions/48/resolutions/. 
Програма приватизації об’єктів комунальної власності м. Запоріжжя оприлюднена в розділі «Департамент комунальної власності та приватизації запорізької міської ради» https://zp.gov.ua/upload/editor/programa_privatizacii_.pdf </t>
  </si>
  <si>
    <t>https://www.vmr.gov.ua/Branches/Lists/GMDepkomunresursiv/ShowContent.aspx?ID=15</t>
  </si>
  <si>
    <t>https://dniprorada.gov.ua/uk/articles/category/ogoloshennya/</t>
  </si>
  <si>
    <t>http://zt-rada.gov.ua/?3506[0]=24</t>
  </si>
  <si>
    <t>https://www.vmr.gov.ua/Branches/Lists/GMDepkomunresursiv/ShowContent.aspx?ID=4</t>
  </si>
  <si>
    <t>https://dniprorada.gov.ua/uk/page/orenda-neruhomogo-majna-komunalnoi-vlasnosti</t>
  </si>
  <si>
    <t>https://drohobych-rada.gov.ua/analiz-vplyvu-regulyatornogo-aktu-pro-zatverdzhennya-polozhennya-pro-poryadok-ta-umovy-nadannya-pilg-za-korystuvannya-majnom-komunalnoyi-vlasnosti-terytorialnoyi-gromady-m-drogobycha-dlya-byudzhetnyh/</t>
  </si>
  <si>
    <t>Оренда
Рішення міської ради №42 від 27.04.2012. Дата оприлюднення 27.04.2012 Про затвердження Положення про порядок передачі в оренду об’єктів права комунальної власності територіальної громади м.Запоріжжя https://zp.gov.ua/uk/documents/item/1237</t>
  </si>
  <si>
    <t xml:space="preserve">Оренда
Рішення міської ради №81 від 05.10.2011. Дата оприлюднення 05.10.2011Про затвердження Положення про порядок проведення конкурсів на право оренди об'єктів комунальноївласності територіальної громади м.Запоріжжя (опубліковано на сайті)  https://zp.gov.ua/uk/documents/item/1237 
Рішення міської ради №81 від 05.10.2011. Дата оприлюднення 05.10.2011Про затвердження Положення про порядок проведення конкурсів на право оренди об'єктів комунальної власності територіальної громади м.Запоріжжя (опубліковано на сайті) https://zp.gov.ua/uk/documents/item/1237
Приватизація
Рішення міської ради №83 від 05.10.2011 «Про Програму приватизації об’єктів комунальної власності м. Запоріжжя» (зі змінами, внесеними згідно з рішеннями Запорізької міської ради від 24.12.2012 № 33, від 10.06.2015 №29) Дата оприлюднення 05.10.2011, 24.12.2012, 10.06.2015. Публікація на сайті в розділі «Департамент комунальної власності та приватизації запорізької міської ради»
https://zp.gov.ua/upload/editor/programa_privatizacii_.pdf </t>
  </si>
  <si>
    <t>https://www.vmr.gov.ua/Lists/Actual/ShowNews.aspx?ID=1067</t>
  </si>
  <si>
    <t>https://dniprorada.gov.ua/uk/articles/category/konkursi/, https://dniprorada.gov.ua/uk/articles/category/ogoloshennya/</t>
  </si>
  <si>
    <t>Інформація публікується у розділі «Оголошення» http://zt-rada.gov.ua/?3398[0]=8395 та в газеті</t>
  </si>
  <si>
    <t>Оренда
Публікується на сайті https://zp.gov.ua  в розділі "Економіка " https://zp.gov.ua/uk/page/karta-rozdilu-ekonomika – «Підприємцю» https://zp.gov.ua/uk/page/admin-services -«оренда та приватизація» -https://zp.gov.ua/uk/page/orenda-ta-privatizaciya
Приватизація
На теперішній час департаментом не здійснюються заходи щодо проведення конкурсних процедур продажу об’єктів комунальної власності,  у разі їх проведення публікація буде оприлюднена у розділі - рішення міської ради  https://zp.gov.ua/uk/sessions/48/resolutions 
Перелік об’єктів комунальної власності, які підлягають приватизації оприлюднені в розділі Відкриті дані (на підставі рішення МВК №293 від 01.07.2019 «Про затвердження Порядку розміщення наборів даних Запорізької міської ради, які підлягають оприлюдненню у формі відкритих даних, в мережі Інтернет»)</t>
  </si>
  <si>
    <t>https://www.vmr.gov.ua/Branches/Lists/GMDepkomunresursiv/ShowContent.aspx?ID=15
https://www.vmr.gov.ua/Branches/Lists/GMDepkomunresursiv/ShowContent.aspx?ID=16</t>
  </si>
  <si>
    <t>http://zt-rada.gov.ua/?3398[0]=8578; http://zt-rada.gov.ua/?3398[0]=7843</t>
  </si>
  <si>
    <t>Оренда
Публікується на сайті https://zp.gov.ua  в розділі "Економіка " https://zp.gov.ua/uk/page/karta-rozdilu-ekonomika – «Підприємцю» https://zp.gov.ua/uk/page/admin-services -«оренда та приватизація» -https://zp.gov.ua/uk/page/orenda-ta-privatizaciya 
Приватизація
На теперішній час департамент не має результатів конкурсних процедур продажу об’єктів комунальної власності, у разі їх наявності публікація буде здійснена у розділі "Економіка " https://zp.gov.ua/uk/page/karta-rozdilu-ekonomika
«Підприємцю» https://zp.gov.ua/uk/page/admin-services -«оренда та приватизація» -https://zp.gov.ua/uk/page/orenda-ta-privatizaciya</t>
  </si>
  <si>
    <t>У розділі «Оголошення»</t>
  </si>
  <si>
    <t>Оренда
Публікується на сайті https://zp.gov.ua  в розділі "Економіка " https://zp.gov.ua/uk/page/karta-rozdilu-ekonomika – «Підприємцю» https://zp.gov.ua/uk/page/admin-services -«орнеда та приватизація» -https://zp.gov.ua/uk/page/orenda-ta-privatizaciya 
Приватизація
На теперішній час департаментом не здійснюються заходи щодо проведення конкурсів щодо продажу майна, у разі їх проведення результати конкурсів будуть опубліковані у розділі "Економіка " https://zp.gov.ua/uk/page/karta-rozdilu-ekonomika – «Підприємцю» https://zp.gov.ua/uk/page/admin-services -«оренда та приватизація» -https://zp.gov.ua/uk/page/orenda-ta-privatizaciya</t>
  </si>
  <si>
    <t>https://www.vmr.gov.ua/Branches/Lists/GMDepkomunresursiv/ShowContent.aspx?ID=15 (Перелік діючих договорів оренди об'єктів нерухомого майна комунальної власності)</t>
  </si>
  <si>
    <t>Оренда
Розміщується на підставі Постанова КМУ від 21.10.2015р. №835 «Про завтереження положення про набори даних, які підлягають оприлюдненю у формі відкритих даних» рішення МВК №293 від 01.07.2019 Про затвердежння порядку розміщення наборів даних ЗМР, які підлягають оприлюдненню відкритих даних, в мережі інтернет
Приватизація
Розміщується на сайті https://zp.gov.ua  в розділі "Економіка " https://zp.gov.ua/uk/page/karta-rozdilu-ekonomika – «Підприємцю» https://zp.gov.ua/uk/page/admin-services -«оренда та приватизація» -https://zp.gov.ua/uk/page/orenda-ta-privatizaciya</t>
  </si>
  <si>
    <t>https://www.vmr.gov.ua/TransparentCity/Lists/BudjMista/ShowContent.aspx?ID=126</t>
  </si>
  <si>
    <t>https://dniprorada.gov.ua/uk/articles/category/rishennya-pro-miskij-byudzhet/</t>
  </si>
  <si>
    <t>http://zt-rada.gov.ua/?3398%5B0%5D=5191</t>
  </si>
  <si>
    <t>https://zp.gov.ua/uk/page/rishennya-pro-byudzhet</t>
  </si>
  <si>
    <t>https://www.vmr.gov.ua/TransparentCity/Lists/BudjMista/ShowContent.aspx?ID=17</t>
  </si>
  <si>
    <t xml:space="preserve">https://drohobych-rada.gov.ua/informatsiya-vykonavchyh-organiv/byudzhet-drogobycha-2013-rik/ https://drohobych-rada.gov.ua/informatsiya-vykonavchyh-organiv/byudzhet-drogobycha-2014-rik/ </t>
  </si>
  <si>
    <t>http://zt-rada.gov.ua/?3398[0]=1852</t>
  </si>
  <si>
    <t xml:space="preserve">https://www.vmr.gov.ua/TransparentCity/Lists/BudjMista/ShowContent.aspx?ID=33 
https://www.vmr.gov.ua/TransparentCity/Lists/BudjMista/ShowContent.aspx?ID=34 </t>
  </si>
  <si>
    <r>
      <t>В розділі «Бюджет» підрозділ «Звіти про виконання бюджету» - https://dniprorada.gov.ua/uk/articles/category/zviti-pro-vikonannya-byudzhetu/
На порталі відкритих даних м. Дніпра - https://opendata.dniprorada.gov.ua/dataset/бюджет-дніпровської-міської-ради</t>
    </r>
    <r>
      <rPr>
        <sz val="11"/>
        <color rgb="FFFF0000"/>
        <rFont val="Calibri"/>
        <family val="2"/>
        <charset val="204"/>
        <scheme val="minor"/>
      </rPr>
      <t xml:space="preserve"> </t>
    </r>
  </si>
  <si>
    <t>http://zt-rada.gov.ua/?3398[0]=866</t>
  </si>
  <si>
    <t>https://zp.gov.ua/uk/page/bugjet</t>
  </si>
  <si>
    <t>https://www.vmr.gov.ua/TransparentCity/Lists/BudjMista/ShowContent.aspx?ID=142</t>
  </si>
  <si>
    <t>В розділі «Бюджет» підрозділ «Обговорення міського бюджету» - https://dniprorada.gov.ua/uk/page/obgovorennya-proektu-miskogo-byudzhetu-na-2019-rik</t>
  </si>
  <si>
    <t>У розділі "Проєкти рішень"</t>
  </si>
  <si>
    <t>https://zp.gov.ua/uk/documents/item/33222</t>
  </si>
  <si>
    <t xml:space="preserve">https://www.vmr.gov.ua/Lists/Actual/ShowNews.aspx?ID=934 
https://www.vmr.gov.ua/Lists/Actual/ShowNews.aspx?ID=944 </t>
  </si>
  <si>
    <t>http://zt-rada.gov.ua/?3398[0]=8729</t>
  </si>
  <si>
    <t>https://www.vmr.gov.ua/TransparentCity/Lists/TheResultsOfPublicHearings/ShowNews.aspx?ID=154 
https://www.vmr.gov.ua/Branches/Lists/Finances/ShowContent.aspx?ID=96 
https://www.vmr.gov.ua/Branches/Lists/Finances/ShowContent.aspx?ID=99</t>
  </si>
  <si>
    <t>http://drohobych-rada.gov.ua/wp-content/uploads/2018/08/V-termin.pdf http://drohobych-rada.gov.ua/wp-content/uploads/2018/08/no_termin.pdf https://drohobych-rada.gov.ua/wp-content/uploads/2018/04/podani-v-termin-.pdf https://drohobych-rada.gov.ua/wp-content/uploads/2018/04/podani-pislya-terminu.pdf</t>
  </si>
  <si>
    <t>https://www.vmr.gov.ua/Branches/Lists/Finances/ShowContent.aspx?ID=92</t>
  </si>
  <si>
    <t>На офіційному Інтернет-порталі Дніпровської міської ради в розділі «Документи міської ради» публікуються рішення про місцеві запозичення (https://dniprorada.gov.ua/uk/page/dokumenti-miskoi-radi).</t>
  </si>
  <si>
    <t>https://www.vmr.gov.ua/Branches/Lists/WorkAndSocialProtection/ShowContent.aspx?ID=3
https://www.vmr.gov.ua/Branches/Lists/WorkAndSocialProtection/ShowContent.aspx?ID=23
https://www.vmr.gov.ua/Branches/Lists/WorkAndSocialProtection/ShowContent.aspx?ID=9</t>
  </si>
  <si>
    <t>Інформація розміщена на головній сторінці веб-сайту міської ради в блоці «Корисна інформація» за посиланням «Соціальні послуги» - https://dniprorada.gov.ua/uk/page/socialni-poslugi
А також на сторінці департаменту соціальної політики - https://dniprorada.gov.ua/uk/page/departament-socialnoi-politiki-dniprovskoi-miskoi-radi
розміщена інформація про підпорядковані комунальні підприємства, заклади, установи та в вкладці «Матеріальна допомога» зазначена інформація та перелік категорій осіб щодо отримання допомоги від міської влади.</t>
  </si>
  <si>
    <t>http://zt-rada.gov.ua/?3506[0]=223</t>
  </si>
  <si>
    <t>https://zp.gov.ua/uk/page/socialni-poslugi
https://zp.gov.ua/uk/page/socialna-sfera-mista</t>
  </si>
  <si>
    <t>https://www.vmr.gov.ua/Branches/Lists/WorkAndSocialProtection/ShowContent.aspx?ID=4
https://www.vmr.gov.ua/Branches/Lists/WorkAndSocialProtection/ShowContent.aspx?ID=30</t>
  </si>
  <si>
    <t>http://zt-rada.gov.ua/?3398[0]=7217</t>
  </si>
  <si>
    <t>Рішення міської ради № 30 від 19.12.2018 Про затвердження Міської комплексної програми соціального захисту населення міста Запоріжжя на 2019-2021 роки</t>
  </si>
  <si>
    <t>https://www.vmr.gov.ua/Lists/HelpAdviceServices/Default.aspx
https://www.vmr.gov.ua/Branches/Lists/Housing/ShowContent.aspx?ID=4
https://1560.vmr.gov.ua/default.aspx (Цілодобова варта)
https://www.vmr.gov.ua/Executives/Lists/DepartmentOfWorkAndSocialProtection/ShowContent.aspx?ID=39 (ON-LINE спілкування в реальному часі з спеціалістом департаменту соціальної політики) https://www.vmr.gov.ua/Branches/Lists/PrivacyPolicyAndPublicOrder/ShowContent.aspx?ID=6 (первинна правова допомога)</t>
  </si>
  <si>
    <t>Створена цілодобова Єдина Гаряча Лінія для звернень громадян 
+380 |56| 732 12 12
+380 |95| 732 12 12
+380 |96| 732 12 12
+380 |73| 732 12 12
та система «Контакт-Центр м. Дніпра» для аварійних звернень мешканців міста з питань благоустрою та інфраструктури - https://hotline.dniprorada.gov.ua/
Безоплатна правова допомога - https://dniprorada.gov.ua/uk/page/bezoplatna-pravova-dopomoga. Соціальні служби на сторінці департаменту соціальної політики - https://dniprorada.gov.ua/uk/page/departament-socialnoi-politiki-dniprovskoi-miskoi-radi</t>
  </si>
  <si>
    <t>https://drohobych-rada.gov.ua/pro-upr-soczah/ https://drohobych-rada.gov.ua/sector_pracy/</t>
  </si>
  <si>
    <t>http://zt-rada.gov.ua/?3506[0]=1#deptp8</t>
  </si>
  <si>
    <t>https://1580.zp.gov.ua/
https://zp.gov.ua/uk/page/telefonnij-dovidnik
https://zp.gov.ua/uk/page/socialna-sfera-mista</t>
  </si>
  <si>
    <t>https://transparent.vmr.gov.ua/Lists/TransparentOffice/ShowContent.aspx?ID=6
https://transparent.vmr.gov.ua/Lists/TransparentOffice/ShowContent.aspx?ID=7
https://transparent.vmr.gov.ua/Lists/TransparentOffice/ShowContent.aspx?ID=8
https://transparent.vmr.gov.ua/Lists/TransparentOffice/ShowContent.aspx?ID=9</t>
  </si>
  <si>
    <t>https://cnap.dniprorada.gov.ua/</t>
  </si>
  <si>
    <t>http://zt-rada.gov.ua/?3398[0]=379</t>
  </si>
  <si>
    <t>https://zp.gov.ua/uk/page/centri-nadannya-administrativnih-poslug</t>
  </si>
  <si>
    <t>https://www.vmr.gov.ua/MunicipalEnreprise/default.aspx (перелік КП)
КП ВМР "Вінницяміськтеплоенерго"
https://www.vmr.gov.ua/MunicipalEnreprise/Lists/KPVMTE/Default.aspx
КП «Вишенькаміськтеплоенерго»
https://www.vmr.gov.ua/MunicipalEnreprise/Lists/VyshMTE/Default.aspx
КП "Вінницька транспортна компанія"
https://www.vmr.gov.ua/MunicipalEnreprise/Lists/KPVTK/Default.aspx
Вінницьке КП "СМЕД ОДР"
https://www.vmr.gov.ua/MunicipalEnreprise/Lists/VinnytsiaSIMSM/Default.aspx
КП "Аеропорт Вінниця"
https://www.vmr.gov.ua/MunicipalEnreprise/Lists/AirportVinnytsia/Default.aspx</t>
  </si>
  <si>
    <t>https://dniprorada.gov.ua/uk/page/komunalni-pidpriemstva-ta-zakladi-dniprovskoi-miskoi-radi</t>
  </si>
  <si>
    <t>https://zp.gov.ua/uk/organizations/category/communalny-pidpryemstva/</t>
  </si>
  <si>
    <t>https://www.vmr.gov.ua/Executives/Lists/DepartmentOfDwellingSector/ShowContent.aspx?ID=43
https://www.vmr.gov.ua/Executives/Lists/DepartmentOfDwellingSector/ShowContent.aspx?ID=58
http://vmte.vn.ua/table_info10</t>
  </si>
  <si>
    <t>https://www.vmr.gov.ua/TransparentCity/SitePages/Job.aspx</t>
  </si>
  <si>
    <t>На веб-сайті Дніпровської міської ради створено окремий розділ «Вакансії» - https://dniprorada.gov.ua/uk/articles/category/vakansii/</t>
  </si>
  <si>
    <t>http://zt- rada.gov.ua/?3398[0]=198</t>
  </si>
  <si>
    <t>https://zp.gov.ua/uk/page/vakansii</t>
  </si>
  <si>
    <t>https://www.vmr.gov.ua/TransparentCity/Lists/vacancies/ShowContent.aspx?ID=1</t>
  </si>
  <si>
    <t>https://dniprorada.gov.ua/uk/articles/category/vakansii/</t>
  </si>
  <si>
    <t>https://www.vmr.gov.ua/TransparentCity/Lists/CompetitionForPositionsInTheEBCC/News.aspx</t>
  </si>
  <si>
    <t>http://zt-rada.gov.ua/?3398[0]=198</t>
  </si>
  <si>
    <t>https://www.vmr.gov.ua/TransparentCity/Lists/vacancies/ShowContent.aspx?ID=7</t>
  </si>
  <si>
    <t>Результати відбору (протокол) публікуються в кожному оголошенні про конкурс після його проведення - https://dniprorada.gov.ua/uk/articles/category/vakansii/</t>
  </si>
  <si>
    <t>https://www.vmr.gov.ua/TransparentCity/Lists/CompetitionForPositionsInTheEBCC/News.aspx
https://www.vmr.gov.ua/TransparentCity/Lists/vacancies/ShowContent.aspx?ID=4 
https://www.vmr.gov.ua/TransparentCity/Lists/vacancies/ShowContent.aspx?ID=5</t>
  </si>
  <si>
    <t>Протокол проведення конкурсу з іменами членів Конкурсної комісії публікується в кожному оголошенні про конкурс після його проведення в розділі «Вакансії» - https://dniprorada.gov.ua/uk/articles/category/vakansii/</t>
  </si>
  <si>
    <t>https://www.vmr.gov.ua/Executives/Lists/DepartmentOfPersonnelPolicy/ShowContent.aspx?ID=5
https://www.vmr.gov.ua/TransparentCity/Lists/AntiCorruptionPolitics/ShowContent.aspx?ID=3</t>
  </si>
  <si>
    <t>Кодекс етики депутатів Дніпровської міської ради, затверджений  рішенням міської ради від 20.03.2019 № 58/43 - 
https://dniprorada.gov.ua/uk/page/kodeks-etiki-deputativ
Рішенням міської ради від 25.04.2018 № 79/31 (зі змінами) було затверджено Кодекс поведінки працівників Дніпровської міської ради, який оприлюднено в розділі «Розпорядчі документи міської ради»</t>
  </si>
  <si>
    <t>http://zt- rada.gov.ua/?3398[0]=3814</t>
  </si>
  <si>
    <t>https://www.vmr.gov.ua/Lists/CityMajor/Default.aspx
https://drv.vmr.gov.ua/deputaty.aspx</t>
  </si>
  <si>
    <t>Декларації міського голови на особистій сторінці - https://dniprorada.gov.ua/uk/persons/item/211/filatov-boris-albertovich
Також на особистих сторінках депутатів оприлюднені декларації про майно, доходи, витрати і зобов’язання фінансового характеру за 2016, 2017, 2018 роки. 
https://dniprorada.gov.ua/uk/persons/category/deputati-miskoi-radi-/</t>
  </si>
  <si>
    <t>https://www.vmr.gov.ua/TransparentCity/Lists/AntiCorruptionPolitics/ShowContent.aspx?ID=4</t>
  </si>
  <si>
    <t>https://dniprorada.gov.ua/uk/page/zapobigannya-konfliktu-interesiv</t>
  </si>
  <si>
    <t>http://zt- rada.gov.ua/?3398[0]=53</t>
  </si>
  <si>
    <t>https://www.vmr.gov.ua/TransparentCity/Lists/AntiCorruptionPolitics/ShowContent.aspx?ID=1</t>
  </si>
  <si>
    <t>http://zt- rada.gov.ua/?3506[0]=168</t>
  </si>
  <si>
    <t>https://www.vmr.gov.ua/TransparentCity/Lists/AntiCorruptionPolitics/Default.aspx</t>
  </si>
  <si>
    <t>Є можливість залишити повідомлення через «Електронне звернення до міської ради» - http://dmr.dp.ua/dniprorada/, а також через офіційну електронну пошту Дніпровської міської ради - office@dmr.dp.ua, office@dniprorada.gov.ua</t>
  </si>
  <si>
    <t>https://www.vmr.gov.ua/Lists/VinnytsyaCity/ShowContent.aspx?ID=4
http://map.vmr.gov.ua (шар мапи користувача: Генеральний план основне креслення, План зонування, )</t>
  </si>
  <si>
    <t>Розділ «Про місто» - https://dniprorada.gov.ua/uk/page/pro-misto
Розділ «Корисна інформація» посилання «Реєстр містобудівних умов і обмежень» - https://dniprorada.gov.ua/uk/page/reestr-mistobudivnih-umov-ta-obmezhen</t>
  </si>
  <si>
    <t>http://zt- rada.gov.ua/?3445[0]=67</t>
  </si>
  <si>
    <t>Розділ Містобудування https://zp.gov.ua/uk/page/dlya-zabudovnikiv</t>
  </si>
  <si>
    <t>http://www.vmr.gov.ua/Executives/Lists/DepartmentOfLandResources/ShowContent.aspx?ID=9 
https://www.vmr.gov.ua/Branches/Lists/EconomicsBusinessAndInvestmens/ShowContent.aspx?ID=13</t>
  </si>
  <si>
    <t xml:space="preserve">Розділ «Відкрите місто» підрозділ «Реєстр земельних ділянок» - https://dniprorada.gov.ua/uk/page/reestr-diyuchih-dogovoriv-orendi-zemelnih-dilyanok
На порталі «Відкриті дані м. Дніпро» - https://opendata.dniprorada.gov.ua/dataset/перелік-незадіяних-земельних-ділянок-і-майнових-об’єктів-приміщень-комунальної-форми </t>
  </si>
  <si>
    <t>http://zt- rada.gov.ua/?3398[0]=1661</t>
  </si>
  <si>
    <t>Громадські обговорення (слухання) містобудівної діяльності проводяться відповідно до Закону України «Про регулювання містобудівної діяльності», інформація розміщується в розділі «Прес-центр» підрозділі «Оголошення» - https://dniprorada.gov.ua/uk/articles/category/ogoloshennya/</t>
  </si>
  <si>
    <t>https://www.vmr.gov.ua/Docs/ExecutiveCommitteeDecisions/Forms/Projects.aspx</t>
  </si>
  <si>
    <t>https://dniprorada.gov.ua/uk/page/poshuk-proektiv-dokumentiv-dniprovskoi-miskoi-radi 
Оберіть у рядку «Всі види документів» - «Рішення міської ради», а у рядку «слова з назви» - «земель». Натисніть «Показати». Ви отримаєте перелік проектів рішень міської ради з земельних питань.</t>
  </si>
  <si>
    <t>У розділі "Проєкти рішення сесії"</t>
  </si>
  <si>
    <t>https://zp.gov.ua/uk/sessions/current/projects/</t>
  </si>
  <si>
    <t>https://www.vmr.gov.ua/Docs/CityCouncilDecisions/Forms/AllItems.aspx</t>
  </si>
  <si>
    <t>https://dniprorada.gov.ua/uk/page/poshuk-prijnyatih-dokumentiv-dniprovskoi-miskoi-radi 
Оберіть у рядку «Всі види документів» - «Рішення міської ради», а рядку «Всі галузі» - «з питань землекористування, будівництва». Натисніть «Показати». Ви отримаєте перелік прийнятих рішень міської ради з земельних питань.</t>
  </si>
  <si>
    <t>У розділі "Рішення сесії"</t>
  </si>
  <si>
    <t>https://zp.gov.ua/uk/sessions/48/resolutions/</t>
  </si>
  <si>
    <t>Розділи офіційного веб-сайту Дніпровської міської ради «Конкурси» - https://dniprorada.gov.ua/uk/articles/category/konkursi/, «Оголошення» - https://dniprorada.gov.ua/uk/articles/category/ogoloshennya/.
Згідно зі ст. 127 Земельного кодексу України (далі – Кодекс) Дніпровська міська рада відповідно до її повноважень здійснює продаж земельних ділянок комунальної власності або прав на них (оренди) громадянам, юридичним особам та іноземним державам на підставах та порядку, встановлених Кодексом.
Главою 21 Кодексу встановлено порядок продажу земельних ділянок (або прав на них) на конкурентних засадах.
Відповідно до ч. 1 ст. 134 Кодексу земельні ділянки державної чи комунальної власності або права на них (оренда) (за виключенням, встановленим Кодексом) підлягають продажу окремими лотами на конкурентних засадах (земельних торгах).
Процедуру проведення земельних торгів у формі аукціону детально описано у ст. 137 Кодексу.
Після прийняття рішення міської ради, що опубліковується на веб-сайті в розділі «Документи міської ради» https://dniprorada.gov.ua/uk/page/poshuk-prijnyatih-dokumentiv-dniprovskoi-miskoi-radi, про затвердження документації із землеустрою та проведення земельних торгів з продажу земельної ділянки (або права на її оренду) оголошується проведення аукціону шляхом розміщення його на офіційному веб-сайті Держгеокадастру http://land.gov.ua/ за посиланням http://torgy.land.gov.ua/auction із зазначенням часу, місця та умов проведення земельних торгів і виконавця торгів.
Усі зацікавлені у придбанні земельної ділянки особи протягом не менш як 30 календарних днів мають можливість подати відповідні заяви на участь у торгах, укласти договори на учать у торгах згідно з умовами, визначеними Кодексом і зазначеними в інформаційному оголошені. На сайті кожен може отримати повну інформацію про аукціон, його виконавця, земельну ділянку, завантажити її технічну документацію, витяг про нормативну грошову оцінку, висновок про вартість та навіть її фото. Після завершення земельних торгів до цих матеріалів долучається інформація про ціну, за якою продано лот, а також відеозапис процесу торгів.</t>
  </si>
  <si>
    <t>https://www.vmr.gov.ua/Executives/Lists/DepartmentOfLandResources/ShowContent.aspx?ID=5</t>
  </si>
  <si>
    <t>https://zp.gov.ua/uk/page/yak-rozrahovuetsya-orendna-plata-za-zemlyu</t>
  </si>
  <si>
    <t xml:space="preserve">Інтернет-приймальня міської ради, http://www.emvk.if.ua/,  http://www.emvk.if.ua/stan Міський порадник, http://www.mvk.if.ua/advisor
Електронні петиції http://petition.mvk.if.ua/
</t>
  </si>
  <si>
    <t xml:space="preserve">http://ez.kam.gov.ua/ </t>
  </si>
  <si>
    <t>https://old.kyivcity.gov.ua/public-info/</t>
  </si>
  <si>
    <t>Інтернет-приймальня міської ради, http://www.emvk.if.ua/stan- термін розгляду 15 робочих днів</t>
  </si>
  <si>
    <t>Дата відовіді не зазначається на платформі.  http://izmail-rada.gov.ua/component/content/article/164-2011-01-31-07-52-55/2448-2012-08-14-05-12-27</t>
  </si>
  <si>
    <t>http://kam-pod.gov.ua/gromadianam/zapitannia-do-vladi
http://kam-pod.gov.ua/gromadianam/zapitannia-do-vladi
http://kam-pod.gov.ua/gromadianam/zapitannia-do-vladi</t>
  </si>
  <si>
    <t>Інтернет-приймальня міської ради, http://www.emvk.if.ua/stan</t>
  </si>
  <si>
    <t xml:space="preserve">https://e-dem.in.ua/dniprodzerzhynsk </t>
  </si>
  <si>
    <t xml:space="preserve">У разі відвідування заявником відділу особистого прийому громадян управління з питань звернень громадян апарату виконавчого органу Київської міської ради (Київської міської державної адміністрації) надається інформація щодо розгляду його звернення в межах чинного законодавства. </t>
  </si>
  <si>
    <t xml:space="preserve">http://www.mrada.if.ua/27- mr/multymedia/audiozapysy  http://www.mrada.if.ua/%D0%B4%D0%BE%D0%BA%D1%83%D0%BC%D0%B5%D0%BD%D1%82%D0%B8-%D1%80%D0%B0%D0%B4%D0%B8/%D0%BF%D1%80%D0%BE%D1%82%D0%BE%D0%BA%D0%BE%D0%BB%D0%B8-%D0%B7%D0%B0%D1%81%D1%96%D0%B4%D0%B0%D0%BD%D1%8C  http://www.mrada.if.ua/%D0%B4%D0%BE%D0%BA%D1%83%D0%BC%D0%B5%D0%BD%D1%82%D0%B8-%D1%80%D0%B0%D0%B4%D0%B8/%D0%B2%D1%96%D0%B4%D0%B2%D1%96%D0%B4%D1%83%D0%B2%D0%B0%D0%BD%D0%BD%D1%8F-%D0%B7%D0%B0%D1%81%D1%96%D0%B4%D0%B0%D0%BD%D1%8C  </t>
  </si>
  <si>
    <t>http://www.izmail-rada.gov.ua/2011-11-16-07-26-09/2016-07-27-07-41-28 http://www.izmail-rada.gov.ua/2011-11-16-07-26-09/2011-11-16-07-31-32</t>
  </si>
  <si>
    <t xml:space="preserve">http://kam.gov.ua/miska_vlada/miska_rada/
plenarni_zasidannya </t>
  </si>
  <si>
    <t>https://kmr.gov.ua/uk/project_poryadku_denogo https://kmr.gov.ua/uk/stenogramu
https://kmr.gov.ua/uk/protokolu https://kmr.gov.ua/uk/result_golosuvanya https://kmr.gov.ua/uk/plenary-meetings https://www.youtube.com/playlist?list=PL1i3dALBUjlQxB5HGkqmcIZtYVomfyof1</t>
  </si>
  <si>
    <t xml:space="preserve">http://kam-pod.gov.ua/miska-vlada/videotransliatsii-zasidan-postiinykh-komisii-miskoi-rady (відеозаписи засідань)
http://kam-pod.gov.ua/rada/deputatsky-korpus/post-komisii-miskradi/arkhiv-protokoliv-zasidan-postiinykh-komisii-miskoi-rady (протоколи засідань)
</t>
  </si>
  <si>
    <t xml:space="preserve">http://kam.gov.ua/miska_vlada/miska_rada/plenarni_zasidannya </t>
  </si>
  <si>
    <t xml:space="preserve">http://www.mvk.if.ua/zvit/48978
http://www.mvk.if.ua/zvit/45623
http://www.mvk.if.ua/zvit/42474
</t>
  </si>
  <si>
    <t xml:space="preserve">http://kam-pod.gov.ua/files/zvit-mg.pdf
http://kam-pod.gov.ua/novini/video-novini/item/51-zvit-miskoho-holovy-za-100-dniv
</t>
  </si>
  <si>
    <t xml:space="preserve">http://kam.gov.ua/ua/person/pg/250116793923950_p8/ </t>
  </si>
  <si>
    <t>https://kyivcity.gov.ua/kyiv_ta_miska_vlada/richni_zviti_kmda/</t>
  </si>
  <si>
    <t>http://www.mvk.if.ua/biografija http://www.namvk.if.ua/dt/316554  http://www.mrada.if.ua/%D0%BF%D1%80%D0%BE-%D0%BC%D1%96%D1%81%D1%8C%D0%BA%D1%83-%D1%80%D0%B0%D0%B4%D1%83/%D0%BC%D1%96%D1%81%D1%8C%D0%BA%D0%B8%D0%B9-%D0%B3%D0%BE%D0%BB%D0%BE%D0%B2%D0%B0  http://www.mrada.if.ua/%D0%B4%D0%B5%D0%BF%D1%83%D1%82%D0%B0%D1%82%D0%B8-%D0%BC%D1%96%D1%81%D1%8C%D0%BA%D0%BE%D1%97-%D1%80%D0%B0%D0%B4%D0%B8/%D0%B4%D0%B5%D0%BF%D1%83%D1%82%D0%B0%D1%82%D1%81%D1%8C%D0%BA%D0%B8%D0%B9-%D0%BA%D0%BE%D1%80%D0%BF%D1%83%D1%81</t>
  </si>
  <si>
    <t>http://www.izmail-rada.gov.ua/2009-09-14-09-14-45 http://www.izmail-rada.gov.ua/2011-11-16-07-26-09/2011-11-16-07-30-33  http://www.izmail-rada.gov.ua/2011-11-16-07-26-09/2011-11-16-07-28-13</t>
  </si>
  <si>
    <t xml:space="preserve">http://kam-pod.gov.ua/miskiy-golova/biografiya
http://kam-pod.gov.ua/rada/deputatsky-korpus/deputati-misk-radi/zagalnij-spisok-deputativ (біографії депутатів міської ради)
http://kam-pod.gov.ua/rada/deputatsky-korpus/deputati-misk-radi/spisok-deputativ-kam-yanets-podilskoji-miskoji-radi-v-bagatomandatnomu-viborchomu-okruzi (контактні дані, час та місце проведення прийому громадян)
</t>
  </si>
  <si>
    <t>http://kam.gov.ua/miska_vlada/kerivnitstvo_miskoi_radi 
http://kam.gov.ua/miska_vlada/miska_rada</t>
  </si>
  <si>
    <t>http://kam.gov.ua/ua/osxfile/pg/240419123878605_p1_1o/1880982217.doc</t>
  </si>
  <si>
    <t xml:space="preserve">http://kam.gov.ua/vikonavchiy_komitet_miskoi_radi/sklad_10 </t>
  </si>
  <si>
    <t>В Київської міської ради не має виконкомів. Виконавчий орган київської міської ради (Київська міська державна адміністрація https://kyivcity.gov.ua/</t>
  </si>
  <si>
    <t>http://www.mvk.if.ua/mvkprog  http://www.mrada.if.ua/%D0%B4%D0%BE%D0%BA%D1%83%D0%BC%D0%B5%D0%BD%D1%82%D0%B8-%D1%80%D0%B0%D0%B4%D0%B8/%D0%BF%D1%80%D0%BE%D0%B3%D1%80%D0%B0%D0%BC%D0%B8-%D1%80%D0%B0%D0%B4%D0%B8</t>
  </si>
  <si>
    <t xml:space="preserve">http://kam.gov.ua/ekonomichniy_rozvitok </t>
  </si>
  <si>
    <t>Програма економічного і соціального розвитку міста Києва на 2018-2020 роки затверджена рішенням Київської міської ради від 21 грудня 2017 року № 1042/4049 та оприлюднена в повному обсязі з наявністю всіх додатків у розділі «Програма соціально-економічного розвитку» на сайті Київської міської ради за посиланнями: https://kmr.gov.ua/uk/comisii/20/development  та на офіційній веб-сторінці Департаменту економіки та інвестицій виконавчого органу Київської міської ради (Київської міської державної адміністрації) Єдиного веб-порталу територіальної громади міста Києва за посиланням: https://dei.kyivcity.gov.ua/files/2018/12/26/RKMR_415_6466.pdf.</t>
  </si>
  <si>
    <t xml:space="preserve">Розділ Влада/Виконавчий комітет/Протоколи засідань, http://www.mvk.if.ua/prmvk, Сайт Нормативні акти Івано-Франківської міської ради, http://www.namvk.if.ua/
http://www.mvk.if.ua/prorish http://www.mvk.if.Ua/anons/51153
</t>
  </si>
  <si>
    <t xml:space="preserve">http://kam-pod.gov.ua/vikonkom/zasidannya-vikonavchogo-komitetu
http://kam-pod.gov.ua/documents/of-docs-miskradi/rishennia-vikonkom
</t>
  </si>
  <si>
    <t xml:space="preserve">http://so.kam.gov.ua/ua/treezas_so/pg/1_d6/%d0%a0%d1%96%d1%88%d0%b5%d0%bd%d0%bd%d1%8fhttp:/so.dndz.gov.ua/ua/treezas_so/pg/1_d2/ </t>
  </si>
  <si>
    <t>http://www.namvk.if.ua/dt/20813/</t>
  </si>
  <si>
    <t>http://kam.gov.ua/pro_misto/statut_gromadi_mista</t>
  </si>
  <si>
    <t>http://www.namvk.if.ua/dt/20814/</t>
  </si>
  <si>
    <t xml:space="preserve">http://so.kam.gov.ua/ua/treezas_so/pg/271117119504415_d1/tpviewr/3/ </t>
  </si>
  <si>
    <t xml:space="preserve">http://www.namvk.if.ua/dt/28350/
http://www.namvk.if.ua/dt/28352/
http://www.namvk.if.ua/dt/28353/
</t>
  </si>
  <si>
    <t>https://clarity-project.info/edr/42970532</t>
  </si>
  <si>
    <t>https://kam-pod.pb.org.ua/</t>
  </si>
  <si>
    <t xml:space="preserve">http://kam.gov.ua/byudzhet_uchasti </t>
  </si>
  <si>
    <t>http://www.mrada.if.ua/images/info/Reglament.pdf Стаття 4, п.5</t>
  </si>
  <si>
    <t>http://www.izmail-rada.gov.ua/images/0511171.rar Стаття 11</t>
  </si>
  <si>
    <t>http://kam-pod.gov.ua/rada/reglament (розділ І пункт 1.9)</t>
  </si>
  <si>
    <t xml:space="preserve">http://kam.gov.ua/ua/osxfile/pg/250116511410522_p1_1o/1746225768.doc </t>
  </si>
  <si>
    <t>https://kmr.gov.ua/uk/plan_zasidanya</t>
  </si>
  <si>
    <t>http://www.mrada.if.ua/HOBHHH/3461-16-%D1%81%D0%B5%D1%80%D0%BF%D0%BD%D1%8F-%D0%B2%D1%96%D0%B4%D0%B1%D1%83%D0%B4%D0%B5%D1%82%D1%8C%D1%81%D1%8F-%D1%87%D0%B5%D1%80%D0%B3%D0%BE%D0%B2%D0%B0-28-%D1%81%D0%B5%D1%81%D1%96%D1%8F-%D0%BC%D1%96%D1%81%D1%8C%D0%BA%D0%BE%D1%97-%D1%80%D0%B0%D0%B4%D0%B8</t>
  </si>
  <si>
    <t>http://www.izmail-rada.gov.ua/component/content/article/37-2010-02-23-08-37-13/8163--28-vii-</t>
  </si>
  <si>
    <t>http://kam-pod.gov.ua/rada/plenarni-zasidannya-miskoji-radi (повідомлення про скликання сесій міської ради містять посилання на розпорядження міського голови з питаннями, які передбачається винести на розгляд ради)</t>
  </si>
  <si>
    <t xml:space="preserve">http://so.kam.gov.ua/ua/treezas_so/pg/251116751262314_d3/tpviewr/2/http:/dndz.gov.ua/miska_vlada/miska_rada </t>
  </si>
  <si>
    <t xml:space="preserve">http://kam.gov.ua/miska_vlada/miska_rada </t>
  </si>
  <si>
    <t xml:space="preserve">http://e-dem.in.ua/dniprodzerzhynsk </t>
  </si>
  <si>
    <t>http://konkurs.mrada.if.ua/#home http://bu.mvk.if.ua/</t>
  </si>
  <si>
    <t>http://www.izmail-rada.gov.ua/2010-05-11-08-00-56/2019-07-17-09-23-46/8315-2018-03-01-14-26-36</t>
  </si>
  <si>
    <t xml:space="preserve">У місті функціонує Програма «Громадський бюджет»
http://kam-pod.gov.ua/novini/town-news/item/26075-hromadskyi-biudzhet-chekaie-na-novi-proekty
</t>
  </si>
  <si>
    <t>https://don.kyivcity.gov.ua/content/granty.html</t>
  </si>
  <si>
    <t>http://konkurs.mrada.if.ua/obsiah-finansuvannia/  http://bu.mvk.if.ua/</t>
  </si>
  <si>
    <t xml:space="preserve">http://kam-pod.gov.ua/economika/granti
У місті функціонує Програма «Громадський бюджет», про результати реалізації опубліковано http://kam-pod.gov.ua/novini/town-news/item/25638-trivae-budivnitstvo-skejt-parku
</t>
  </si>
  <si>
    <t xml:space="preserve">http://www.mvk.if.ua/twincity http://www.mvk.if.ua/plancity 
http://www.mvk.if.ua/mvisit
</t>
  </si>
  <si>
    <t>http://izmailinvest.org.ua/ua/#about</t>
  </si>
  <si>
    <t xml:space="preserve">Інформація  про організовані  заходи зустрічі, підписані угоди, меморандуми постійно розміщається на офіційному веб-сайті міської ради 
http://kam-pod.gov.ua/novini/town-news
Інформація щодо грантових програм та міст-партнерів знаходиться за посиланням: Розділ «Економіка», категорія «Гранти»: http://kam-pod.gov.ua/economika/granti
Розділ «Наше місто», категорія «Міста партнери»: http://kam-pod.gov.ua/nashe-misto/mista-partneri
</t>
  </si>
  <si>
    <t>https://kmr.gov.ua/content/activity 
https://kmr.gov.ua/uk/content/cooperation</t>
  </si>
  <si>
    <t xml:space="preserve">Див. посилання розділ Міські сервіси/інвестиційний портал
Обравши даний пункт меню користувач автоматично перенаправляється на веб--сайт http://invest-if.com/uk/
А також див. посилання http://mvk.if.ua/invclim/41195 http://www.komynalka.com.ua/investytsiyi/mistsevi-prohramy http://www.komynalka.com.Ua/investytsiyi/derzhavni-prohramy
</t>
  </si>
  <si>
    <t xml:space="preserve">Інформація постійно розміщується на офіційному веб сайті міської ради у новинах міста 
http://kam-pod.gov.ua/novini/town-news/item/1808-miskteplovodenerhiyu-inspektuvav-svitovyy-bank
http://kam-pod.gov.ua/economika/invest-politika/investitsijni-proekti
</t>
  </si>
  <si>
    <t>http://kam.gov.ua/investitsiyna_diyalnist/proekti/realizatsiya_proektiv</t>
  </si>
  <si>
    <t>http://konkurs.mrada.if.ua/#home http://bu.mvk.if.ua/  Окрім того проводяться галузеві конкурси: http://osvita.if.ua/category/olimpiadi-konkursi-zmagannia http://www.mvk.if.ua/osprz</t>
  </si>
  <si>
    <t>http://www.izmail-rada.gov.ua/component/content/article/37-2010-02-23-08-37-13/9238-educationua-2019-----</t>
  </si>
  <si>
    <t xml:space="preserve">Інформація щодо грантових програм знаходиться за посиланням: Розділ «Економіка», категорія «Гранти»: http://kam-pod.gov.ua/economika/granti  
Інформація стосовно участі молоді розміщено у Розділі «»Громадянам» категорія «Конкурс молодіжних проектів»
http://kam-pod.gov.ua/gromadianam/konkurs-molodizhnykh-proektiv
</t>
  </si>
  <si>
    <t xml:space="preserve">http://kam.gov.ua/ua/news/pg/291116117220655_p13/ </t>
  </si>
  <si>
    <t xml:space="preserve">http://kam-pod.gov.ua/economika/invest-politika/investitsijnij-potentsial-mista
Розділ «Економіка», категорія «Інвестиційна політика»
http://kam-pod.gov.ua/economika/invest-politika/investitsijni-proekti
</t>
  </si>
  <si>
    <t xml:space="preserve">https://www.google.com/maps/d/viewer?mid=1xKshx22l_ieUP777BZ6cxnqjT24mTgW9&amp;ll=48.53995430908585%2C34.64526550000005&amp;z=12 </t>
  </si>
  <si>
    <t>http://mvk.if.ua/program</t>
  </si>
  <si>
    <t xml:space="preserve">Розділ «Економіка», категорія «Інвестиційна політика»
http://kam-pod.gov.ua/economika/invest-politika/investitsijni-proekti
</t>
  </si>
  <si>
    <t xml:space="preserve">http://kam.gov.ua/investitsiyna_diyalnist/korisna_informatsiya/
novini_grantiv_ta_fandreyzingu 
(розділ «Прозоре місто», Інвестиційна діяльність», «Новини грантів та фандрейзингу»)
</t>
  </si>
  <si>
    <t xml:space="preserve">https://drive.google.com/file/d/1GsNUQSTj3xyMdo8zf89hc0svngYA_X28/view
(Інвестиційний паспорт-англійська версія).
</t>
  </si>
  <si>
    <t xml:space="preserve">https://kmr.gov.ua/uk/content/cooperation </t>
  </si>
  <si>
    <t>http://www.mvk.if.ua/rplzak</t>
  </si>
  <si>
    <t>http://kam-pod.gov.ua/gromadianam/zakupivli</t>
  </si>
  <si>
    <t xml:space="preserve">http://kam.gov.ua/prozori_zakupivli
http://kam.gov.ua/prozori_zakupivli/richni_plani_zakupivel_vikonavchikh_
organiv_miskoi_radi
http://kam.gov.ua/viddili/upravlinnya_transportnoi_infrastrukturi_ta_zvyazku/
finansova_diyalnist/plan_zakupivel
</t>
  </si>
  <si>
    <t>http://kam.gov.ua/prozori_zakupivli</t>
  </si>
  <si>
    <t xml:space="preserve">http://www.mvk.if.ua/tender
http://www.mvk.if.ua/dzprot
</t>
  </si>
  <si>
    <t>https://kmr.gov.ua/uk/plan-zakupivel</t>
  </si>
  <si>
    <t>https://spending.gov.ua/new/disposers/04054346/agreements</t>
  </si>
  <si>
    <t>https://kmr.gov.ua/uk/content/informaciya-pro-ukladeni-dogovory/</t>
  </si>
  <si>
    <t xml:space="preserve">http://www.mvk.if.ua/tender </t>
  </si>
  <si>
    <t>http://depkr.if.ua/index.php/2018-09-15-19-23-32/pryvatyzatsiia-komunalnoho-maina/normatyvno-pravovi-akty</t>
  </si>
  <si>
    <t>http://kam-pod.gov.ua/economika/ogoloshennya-pro-komunalne-majno?limit=10&amp;start=10</t>
  </si>
  <si>
    <t>Порядок та умови приватизації об’єктів комунальної власності публікуються у разі надходження заяв (на теперішній час заяви не надходили).</t>
  </si>
  <si>
    <t>Рішення Київської міської ради від 20.12.2018 №546/6597
(https://kmr.gov.ua/sites/default/files/4225_0.pdf)</t>
  </si>
  <si>
    <t>Порядок та умови відчуження об’єктів комунальної власності публікуються у разі надходження заяв (на теперішній час заяви не надходили).</t>
  </si>
  <si>
    <t xml:space="preserve">Рішення Київської міської ради від 20.12.2018 №546/6597, від 27.09.2018 №1536/5600
(https://kmr.gov.ua/sites/default/files/4225_0.pdf,
https://kmr.ligazakon.net/document/mr181527$2018_09_27) </t>
  </si>
  <si>
    <t>http://depkr.if.ua/index.php/2018-09-15-19-23-32/orenda-komunalnoho-maina/normatyvno-pravovi-akty</t>
  </si>
  <si>
    <t xml:space="preserve">http://kam.gov.ua/ua/news/pg/141118169666173_p9/
(Методика розрахунку орендної плати за комунальне майно, 
що перебуває у власності територіальної громади м.Кам`янського та пропорції її розподілу між відповідним бюджетом, орендодавцем і балансоутримувачем).
</t>
  </si>
  <si>
    <t xml:space="preserve">Рішення Київської міської ради від 21.04.2015 №415/1280
(https://kmr.ligazakon.net/document/mr150642$2018_12_20) </t>
  </si>
  <si>
    <t>http://depkr.if.ua/index.php/2018-09-15-19-23-32/orenda-komunalnoho-maina/normatyvno-pravovi-akty  http://depkr.if.ua/index.php/2018-09-15-19-23-32/pryvatyzatsiia-komunalnoho-maina/normatyvno-pravovi-akty</t>
  </si>
  <si>
    <t>http://izmail-rada.gov.ua/2010-06-08-07-00-19/2013-06-05-05-35-55/9179-2019-06-06-13-55-34  http://izmail-rada.gov.ua/component/content/article/55-2010-03-18-12-40-14/9161-2019-05-29-13-39-39</t>
  </si>
  <si>
    <t xml:space="preserve">http://kam.gov.ua/ua/news/pg/141118436657775_p9/
(Рішення міської ради від 30.10.2013 №920-42/VI «Про внесення змін до рішенняміської ради від 28.05.2009 №692-37/V «Про затвердження Порядку проведення конкурсу на право оренди нерухомого та окремо індивідуально визначеного майна, 
що належить до комунальної власності територіальної громади
м.Дніпродзержинська»). 
</t>
  </si>
  <si>
    <t>http://izmail-rada.gov.ua/2010-06-08-07-00-19/2013-06-05-05-35-55/9179-2019-06-06-13-55-34</t>
  </si>
  <si>
    <t xml:space="preserve">http://kam.gov.ua/ua/news/pg/141118771021785_p9/
(Інформація про вивчення попиту на об'єкти оренди)
Конкурсні процедури продажу публікуються у разі надходження заяв (на теперішній час заяви не надходили).
</t>
  </si>
  <si>
    <t>http://izmail-rada.gov.ua/component/content/article/55-2010-03-18-12-40-14/9124-2019-05-13-13-13-02</t>
  </si>
  <si>
    <t>http://kam-pod.gov.ua/documents/of-docs-miskradi/rishennia-vikonkom</t>
  </si>
  <si>
    <t xml:space="preserve">http://kam.gov.ua/ua/news/pg/141118771021785_p9/
(Інформація про вивчення попиту на об'єкти оренди)
http://kam.gov.ua/ua/news/pg/210219579504138_p9/
(Протоколи оренди нерухомого майна територіальної громади міста). 
Інформація про результати конкурсних процедур продажу публікується у разі надходження заяв та проведення дій 
з продажу (на теперішній час такі об’єкти відсутні).
</t>
  </si>
  <si>
    <t xml:space="preserve">Законодавством не вимагається виконання аналізу доцільності продажу/передачі в оренду майна. Законом України «Про оренду державного та комунального майна» визначено процедуру укладання договорів оренди майна та підстави для відмови 
в укладанні договорів оренди. 
</t>
  </si>
  <si>
    <t xml:space="preserve">http://kam.gov.ua/ua/news/pg/210219579504138_p9/
(Протоколи оренди нерухомого майна територіальної громади міста) 
Результати конкурсів щодо продажу публікуються у разі надходження заяв та проведення дій з продажу 
(на теперішній час такі об’єкти відсутні).
</t>
  </si>
  <si>
    <t>http://depkr.if.ua/index.php/2018-09-15-19-23-32/pryvatyzatsiia-komunalnoho-maina/povidomlennia-pro-zavershennia-pryvatyzatsii-komunalnoho-maina  http://depkr.if.ua/index.php/2018-09-15-19-23-32/orenda-komunalnoho-maina/konkursy-na-pravo-orendy</t>
  </si>
  <si>
    <t xml:space="preserve">http://kam.gov.ua/ua/news/pg/210219579504138_p9/
(Протоколи оренди нерухомого майна територіальної громади міста). 
http://kam.gov.ua/ua/news/pg/141118284469070_p9/
(Перелік укладених договорів оренди нерухомого майна).
Інформація щодо кожного проданого об’єкта із зазначенням розміру надходжень до міського бюджету та особи обов’язково публікується у разі надходження заяв та проведення дій 
з продажу (на теперішній час такі об’єкти відсутні).
</t>
  </si>
  <si>
    <t xml:space="preserve">Влада/Бюджет/Бюджет міста http://www.mvk.if.ua/budget,
Сайт фінансового управління/
Рішення по бюджету міста https://mfu.if.ua/planuvannya-misczevyh-byudzhetiv/rishennya-po-byudzhetu-mista/
</t>
  </si>
  <si>
    <t>http://www.izmail-rada.gov.ua/-2017-/---2018-</t>
  </si>
  <si>
    <t>http://www.kam-pod.gov.ua/economika/miskiy-budjet/rishennya-sesiji-miskoji-radi-pro-byudzhet</t>
  </si>
  <si>
    <t xml:space="preserve">http://kam.gov.ua/byudzhet/rishennya_pro_miskiy_byudzhet
(Прозоре місто/ Бюджет/Рішення про міський бюджет)
</t>
  </si>
  <si>
    <t>https://kmr.ligazakon.net/document/mr182243$2019_04_04</t>
  </si>
  <si>
    <t>Влада/Бюджет/Рішення про міський бюджет http://www.mvk.if.ua/rpmb, Сайт фінансового управління/ Рішення по бюджету міста  https://mfu.if.ua/planuvannya-misczevyh-byudzhetiv/rishennya-po-byudzhetu-mista/</t>
  </si>
  <si>
    <t>Влада/Бюджет/Рішення про міський бюджет http://www.mvk.if.ua/rpmb, Сайт фінансового управління/ Звіти за минулі роки https://mfu.if.ua/zvity-pro-vykonannya-byudzhetu-mista/zvity-za-mynuli-roky/</t>
  </si>
  <si>
    <t xml:space="preserve">http://www.kam-pod.gov.ua/economika/miskiy-budjet/richni-zviti-pro-vikonannya-miskogo-byudzhetu
http://www.kam-pod.gov.ua/economika/miskiy-budjet/vikonannya-miskogo-byudzhetu
</t>
  </si>
  <si>
    <t xml:space="preserve">http://www.kam-pod.gov.ua/documents/proekti-normativno-pravovikh-aktiv-miskoji-radi
терміни не дотримуються 
</t>
  </si>
  <si>
    <t xml:space="preserve">За останні три роки:
в 2016 році опубліковано 18.11.2016 (дата прийняття 16.12.2016)
http://so.kam.gov.ua/ua/treezas_so/pg/231116688368381_d5/
в 2017 році опубліковано 23.11.2017 (дата прийняття 22.12.2017)
http://so.kam.gov.ua/ua/treezas_so/pg/231117550199208_d5/
в 2018 році опубліковано 08.12.2018 (дата прийняття 21.12.2018)
http://so.kam.gov.ua/ua/treezas_so/pg/81218416126731_d5/
</t>
  </si>
  <si>
    <t>https://kmr.gov.ua/uk/proektu-rishenya</t>
  </si>
  <si>
    <t xml:space="preserve">http://www.kam-pod.gov.ua/novini/town-news/item/26075-hromadskyi-biudzhet-chekaie-na-novi-proekty
Громадський бюджет
</t>
  </si>
  <si>
    <t>https://kmr.gov.ua/uk/skladan-prognoz</t>
  </si>
  <si>
    <t>Влада/Бюджет/Рішення про міський бюджет http://www.mvk.if.ua/rpmb, http://www.namvk.if.Ua/dt/211850/, http://www.namvk.if.ua/dt/28442/, http://www.namvk.if.ua/dt/95125/</t>
  </si>
  <si>
    <t xml:space="preserve">http://kam.gov.ua/byudzhet/ivapriaporiapro
(Прозоре місто/Бюджет/Управління місцевим боргом міського бюджету).
http://so.kam.gov.ua/ua/treezas_so/pg/310719440499332_d1/ 
(Рішення міської ради від 26.07.2019 № 1494-34/VII «Про залучення кредиту НЕФКО для фінансування інвестиційного проекту «Реконструкція та технічне переоснащення системи водопостачання та водовідведення у м.Кам’янське»).
http://so.kam.gov.ua/ua/treezas_so/pg/231117756391698_d1/
(Рішення міської ради від 17.11.2017 №887-20/VII 
«Про залучення кредиту НЕФКО для фінансування інвестиційного проекту «Підвищення енергоефективності 
в м.Кам’янське»).
</t>
  </si>
  <si>
    <t xml:space="preserve">http://mvk.if.ua/advisor3
http://mvk.if.ua/news/45021
</t>
  </si>
  <si>
    <t>http://www.izmail-rada.gov.ua/2010-05-11-13-55-27  https://drive.google.com/open?id=1NGLVyBbD0kB_VzsxiY9ptFdqpTw0rDMK</t>
  </si>
  <si>
    <t xml:space="preserve">http://kam-pod.gov.ua/gromadianam/materiali-z-pitan-sotsialnogo-zakhistu/item/153-osnovni-vydy-sotsialnoi-dopomohy
http://kam-pod.gov.ua/novini/town-news/item/7264-informatsiia-tsentru-turbota-povnyi-perelik-posluh
</t>
  </si>
  <si>
    <t xml:space="preserve">http://kam.gov.ua/viddili/administratsiya_pivdenogo_rayonu/tertsentr/bezkoshtovni_sotsialni_poslugi
http://kam.gov.ua/viddili/administratsiya_zavodskogo_rayonu/teritorialniy_tsentr_sotsialnogo_obslugovuvannya_(nadannya_sotsialnikh_poslug)_zavodskogo_rayonu_m.kamyanske/zagalna_informatsiya_pro_tertsentr
http://kam.gov.ua/ua/subrubriks/pg/3580_p28/
http://kam.gov.ua/poslugi/katalog_poslug/departament_okhoroni_zdorovya_ta_sotsialnogo_zakhistu_naselennya
http://kam.gov.ua/poslugi/sproshcheniy_dostup_cherez_poshtu/fond_sotsialnogo_strakhuvannya
</t>
  </si>
  <si>
    <t xml:space="preserve"> https://kyivcity.gov.ua/pilhy_dovidky_ta_sotsialnyi_zakhyst/</t>
  </si>
  <si>
    <t xml:space="preserve">http://so.kam.gov.ua/ua/treezas_so/pg/231117528159950_d1/
http://so.kam.gov.ua/ua/treezas_so/pg/221218107261590_d1/
</t>
  </si>
  <si>
    <t xml:space="preserve"> https://kyivcity.gov.ua/ekonomichniy_ta_sotsialniy_rozvitok/miski_tsilovi_programi_279578/perelik_miskikh_tsilovikh_program_scho_diyut_u_m_kiyevi_na_2019_ta_podalshi_roki/ 
</t>
  </si>
  <si>
    <t xml:space="preserve">Розділ Мешканцям/Довідкова інформація/Екстрені телефони, http://www.mvk.if.ua/telslugb http://www.mvk.if.ua/uszn http://www.komynalka.com.ua/video/hariachi-telefony
 http://www.mvk.if.ua/uploads/files/42851.pdf
</t>
  </si>
  <si>
    <t xml:space="preserve">http://kam.gov.ua/gromadi/sotsialniy_zakhist_naselennya/zapobigannya_nasilstvu_v_simi/telefoni_doviri
http://kam.gov.ua/dovidniki/pidpriemstva_shcho_zdiysnyuyut_komunalne_gospodaryuvannya
http://kam.gov.ua/viddili/departament_zhitlovo_komunalnogo_gospodarstva_ta_budivnitstva/pidporyadkovani_pidpriemstva/zagalna_informatsiya
</t>
  </si>
  <si>
    <t>http://www.cnap.if.Ua/  (головне меню справа) Є перехід з сайту www.mvk.if.ua (розділ Мешканцям - Міські сервіси)</t>
  </si>
  <si>
    <t>http://kam.gov.ua/tsnap</t>
  </si>
  <si>
    <t xml:space="preserve">http://www.komynalka.com.ua/ (розділ Підприємства)
http://www.mvk.if.ua/emtel (підрозділ підприємства)
</t>
  </si>
  <si>
    <t xml:space="preserve">http://kam.gov.ua/dovidniki/pidpriemstva_shcho_zdiysnyuyut_komunalne_gospodaryuvannya,
http://kam.gov.ua/viddili/departament_zhitlovo_komunalnogo_gospodarstva_ta_budivnitstva/pidporyadkovani_pidpriemstva
</t>
  </si>
  <si>
    <t>Будинки, які перебувають на балансі ДМП «Теплокомуненерго» забезпечені лічильниками. Заплановані роботи по кожному будинку можна знайти на сторінці http://portal.domivka.if.ua/</t>
  </si>
  <si>
    <t xml:space="preserve">http://kam-pod.gov.ua/gromadianam/jkg/cherga-na-uteplennya-fasadiv-za-programoyu-teplij-dim
http://kam-pod.gov.ua/gromadianam/jkg/reiestr-zhytlovykh-budynkiv-u-cherzi-na-kapitalnyi-remont-inzhenernykh-merezh
</t>
  </si>
  <si>
    <t>https://kyivcity.gov.ua/budynok_ta_komunalni_posluhy/enerhoefektyvnist/</t>
  </si>
  <si>
    <t>Влада/Доступ до публічної інформації/Вакансії http://www.mvk.if.ua/vakan</t>
  </si>
  <si>
    <t>Влада/Доступ до публічної інформації/Різне http://www.mvk.if.ua/rizn/, http://www.mvk.if.ua/uploads/files/pi1403121.pdf</t>
  </si>
  <si>
    <t>Протягом 2018-2019 процедури конкурсного відбору претендентів у виконавчі органи не проводились</t>
  </si>
  <si>
    <t xml:space="preserve">http://kam.gov.ua/miska_vlada/vakansii_miskoi_
radi/poryadok_provedennya_u_vikonavchikh_organakh_
miskoi_radi_konkursu_na_zamishchennya_vakantnikh_
posad_posadovikh_osib_mistsevogo_samovryaduvannya
</t>
  </si>
  <si>
    <t>https://kmr.gov.ua/uk/normative-documents</t>
  </si>
  <si>
    <t>Влада/Доступ до публічної інформації/Вакансії http://www.mvk.if.ua/vakan та в газеті «Західний кур’єр»</t>
  </si>
  <si>
    <t>http://www.izmail-rada.gov.ua/2011-11-16-07-26-09/55-2010-03-18-12-40-14/9302-2019-09-12-13-14-14  http://www.izmail-rada.gov.ua/2011-11-16-07-26-09/55-2010-03-18-12-40-14/9247-2019-07-17-13-36-53  http://www.izmail-rada.gov.ua/2011-11-16-07-26-09/55-2010-03-18-12-40-14/9138-2019-05-16-13-34-23 http://www.izmail-rada.gov.ua/2011-11-16-07-26-09/55-2010-03-18-12-40-14/9308-2019-09-16-07-59-10</t>
  </si>
  <si>
    <t>У разі проведення конкурсу (протягом 2018-2019 процедури конкурсного відбору претендентів у виконавчі органи не проводились)</t>
  </si>
  <si>
    <t>https://kmr.gov.ua/uk/vakancii</t>
  </si>
  <si>
    <t>Влада/Доступ до публічної інформації/Вакансії http://www.mvk.if.ua/rizn, http://www.mvk.if.Ua/vakan/51079 (протокол комісії та відео)</t>
  </si>
  <si>
    <t>http://kam.gov.ua/ua/news/pg/110219806865491_p8/</t>
  </si>
  <si>
    <t>Влада/Доступ до публічної інформації/Вакансії http://www.mvk.if.ua/rizn</t>
  </si>
  <si>
    <t xml:space="preserve">У разі проведення конкурсу (протягом 2018-2019 процедури конкурсного відбору претендентів у виконавчі органи не проводились) </t>
  </si>
  <si>
    <t xml:space="preserve">https://kmr.gov.ua/uk/vakancii - опис вакансії та дата публікації повідомлення про вакансію;
https://kmr.gov.ua/uk/content/sklad-konkursnoyi-komisiyi-dlya-provedennya-vidboru-kandydativ-na-zamishchennya-vakantnyh - імена членів Конкурсної комісії
</t>
  </si>
  <si>
    <t>Влада/Система управління якістю/Етичний кодекс http://www.mvk.if.ua/eksuya</t>
  </si>
  <si>
    <t>http://kam.gov.ua/ua/news/pg/130218208633199_p26/</t>
  </si>
  <si>
    <t>https://kmr.gov.ua/uk/content/pravyla-etychnoyi-povedinky</t>
  </si>
  <si>
    <t>Декларації депутатів міської ради в стадії опрацювання для розміщення на офіційному сайті міської ради</t>
  </si>
  <si>
    <t>Розділ Влада/Доступ до публічної інформації/Ні корупції, http://www.mvk.if.ua/nocorruption</t>
  </si>
  <si>
    <t>http://kam.gov.ua/ua/news/pg/130218239501973_p26/</t>
  </si>
  <si>
    <t xml:space="preserve">Відносно депутатів міської ради такий порядок визначено у статті 8 Регламенту Київради, що розміщений за посиланням https://kmr.gov.ua/uk/content/reglament-kyyivrady, https://kmr.gov.ua/uk/content/konflikt-interesiv
</t>
  </si>
  <si>
    <t>http://kam.gov.ua/ua/news/pg/250918642581145_p26/</t>
  </si>
  <si>
    <t>http://kam.gov.ua/gromadi/zapobigannya_proyavam_koruptsii_2</t>
  </si>
  <si>
    <t>Інтернет-приймальня міської ради, http://www.emvk.if.ua/</t>
  </si>
  <si>
    <t xml:space="preserve">http://izmail-rada.gov.ua/component/content/article/164-2011-01-31-07-52-55/2448-2012-08-14-05-12-27  </t>
  </si>
  <si>
    <t>http://kam.gov.ua/ua/stop_corrupt/</t>
  </si>
  <si>
    <t xml:space="preserve">https://kmr.gov.ua/uk/content/povidomlennya-pro-korupciyu
</t>
  </si>
  <si>
    <t>На офіційному сайті міста Івано- Франківська (http://www.mvk.if.ua/) в розділі Мешканцям - міські сервіси - генплан міста відкривається веб-сторінка Управління архітектури, дизайну та містобудівної діяльності з посиланням на креслення генерального плану м. Івано- Франківська та пояснювальної записки до нього. Тут же в розділі Управління - містобудівна документація можна переглянути детальні плани територій, історико-архітектурний опорний план тощо.</t>
  </si>
  <si>
    <t xml:space="preserve">http://kam.gov.ua/gromadi/budivnitstvo_
ta_rozvitok_mista/mistobudivna_dokumentatsiya
</t>
  </si>
  <si>
    <t>http://www.uzvif.gov.ua/index.php/perelik-nezadiianykh-zemelnykh-dilianok-iaki-mozhut-buty-peredani-v-korystuvannia</t>
  </si>
  <si>
    <t>http://kam-pod.gov.ua/documents/dostup-do-publ-informatsii/item/26059-viddil-z-pytan-rehuliuvannia-zemelnykh-vidnosyn</t>
  </si>
  <si>
    <t>http://kam.gov.ua/ua/news/pg/141118368682683_p9/</t>
  </si>
  <si>
    <t>Управління керується затвердженою Кабінетом Міністрів України від 25.05.2011 р. № 555 постановою про «Порядок проведення громадських слухань щодо врахування громадських інтересів під час розроблення проектів містобудівної документації на місцевому рівні» зі змінами від 23.01.2019 р</t>
  </si>
  <si>
    <t>http://kam.gov.ua/ua/news/pg/280417792262156_p23/</t>
  </si>
  <si>
    <t>http://kga.gov.ua/gromadski-slukhannya</t>
  </si>
  <si>
    <t>http://so.kam.gov.ua/ua/treezas_so/pg/1_d5/</t>
  </si>
  <si>
    <t>http://www.namvk.if.ua/rishses/</t>
  </si>
  <si>
    <t>http://www.uzvif.gov.ua/index.php/prodazh-zemelnykh-dilianok-na-iakykh-roztashovani-ob-iekty-nerukhomoho-maina/poriadok-prodazhu-zemelnykh-dilianok-komunalnoi-vlasnosti</t>
  </si>
  <si>
    <t xml:space="preserve">http://www.namvk.if.ua/dt/12717/
http://www.namvk.if.ua/dt/148228/
</t>
  </si>
  <si>
    <t>https://onedrive.live.com/view.aspx?cid=ece43d51f9a9d478&amp;page=view&amp;resid=ECE43D51F9A9D478!41030&amp;parId=ECE43D51F9A9D478!40964&amp;authkey=!AJQSznE-0r8tY5A&amp;app=Word</t>
  </si>
  <si>
    <t xml:space="preserve">http://so.kam.gov.ua/ua/treezas_so/pg/425672742_
d1/tpviewr/3/
</t>
  </si>
  <si>
    <t xml:space="preserve">https://mkrada.gov.ua/ </t>
  </si>
  <si>
    <t>http://nizhynrada.gov.ua/article/1529/-msto.html</t>
  </si>
  <si>
    <t>https://e-dem.in.ua/nizhyn/petition/consider/all</t>
  </si>
  <si>
    <t>З 28.10.2015 електронні звернення розглядаються згідно з вимогами Закону України «Про звернення громадян». На них надається письмова відповідь у встановлений законом термін (поштою, або електронною поштою) на офіційному бланку органу влади за підписом відповідальної посадової особи.</t>
  </si>
  <si>
    <t>http://www.nizhynrada.gov.ua/article/667/protokoli-sesy-msko-radi.html
http://www.nizhynrada.gov.ua/article/939/rezultati-golosuvannya.html</t>
  </si>
  <si>
    <t>Врегульовано частиною 3 статті 3 Положення про постійні комісії Миколаївської міської ради VII скликання, затвердженими рішенням Миколаївської міської ради VII скликання від 21.01.2016 №2/1 «Про затвердження Положення про постійні комісії Миколаївської міської ради VII скликання» (далі-Положення), на офіційному вебсайті Миколаївської міської ради  публікуються матеріали засідань постійних комісій, а саме: протоколи засідань постійних комісій міської ради. Відповідно до Положення, Регламенту Миколаївської міської ради VII скликання, затвердженого рішенням Миколаївської міської ради від 28 січня 2016 року № 2/5 та внесених рішенням Миколаївської міської ради VII скликання від 13.09.2017 №24/1 «Про внесення змін та доповнень до рішення міської ради від 28.01.2016 № 2/5 «Про затвердження Регламенту Миколаївської міської ради VII скликання» змін, (далі-Регламент)  публікація стенограми, аудіо/відеозапису засідання постійних комісій, результатів поіменного голосування на вебсайті міської ради – не передбачена.</t>
  </si>
  <si>
    <t>http://www.nizhynrada.gov.ua/article/1335/zvtuvannya-mskogo-golovi.html</t>
  </si>
  <si>
    <t>Інформація про звітування Миколаївського міського голови розміщується в розділі «Звіт міського голови» Інтернет-порталу «Миколаївська міська рада» -  https://mkrada.gov.ua/content/zvit-miskogo-golovi.html</t>
  </si>
  <si>
    <t>https://www.mukachevo-rada.gov.ua/index.php/miska-vlada/mukachivska-miska-rada/item/13797-zvitmiskohoholovypropidsumkyrobotymukachivskojradytaiivykonachohokomitetuza2018rik</t>
  </si>
  <si>
    <t>https://mkrada.gov.ua/content/miskiy-golova.html</t>
  </si>
  <si>
    <t>http://www.nizhynrada.gov.ua/article/88/avtobografya.html
http://www.nizhynrada.gov.ua/article/87/grafk-priyomu.html
http://www.nizhynrada.gov.ua/article/138/deputati-msko-radi.html
http://www.nizhynrada.gov.ua/article/1338/zvtuvannya-deputatv-msko-radi.html</t>
  </si>
  <si>
    <t>Відповідно до заходів щодо функціонування Інтернет-порталу «Миколаївська міська рада», затверджених розпорядження міського голови від 03 квітня 2015 № 59р «Про введення в експлуатацію Інтернет-порталу «Миколаївська міська рада» та заходи щодо його функціонування» публікується інформація  про перелік, поіменний склад та контактні дані постійних комісій Миколаївської міської ради VII скликання на офіційному веб-сайті Миколаївської міської ради.</t>
  </si>
  <si>
    <t>http://www.nizhynrada.gov.ua/article/98/frakts-ta-postyn-deputatsk-koms.html</t>
  </si>
  <si>
    <t>https://mkrada.gov.ua/content/sklad-vikonkomu.html</t>
  </si>
  <si>
    <t>http://www.nizhynrada.gov.ua/article/100/sklad-vikonavchogo-komtetu.html</t>
  </si>
  <si>
    <t xml:space="preserve">https://mkrada.gov.ua/documents/28345.html
https://mkrada.gov.ua/content/programi-ekonomichnogo-i-socialnogo-rozvitku-mmikolaeva-na-20152018-roki.html
https://mkrada.gov.ua/documents/26383.html
http://uprns.mkrada.gov.ua/?page_id=708
</t>
  </si>
  <si>
    <t>http://www.nizhynrada.gov.ua/article/139/programa-ekonomchnogo-ta-sotsalnogo-rozvitku.html</t>
  </si>
  <si>
    <t>https://mkrada.gov.ua/content/proekti-rishen-vikonkomu.html</t>
  </si>
  <si>
    <t>https://mukachevo-rada.gov.ua/index.php/miska-vlada/vykonavchyi-komitet/rishennia-vykonkomu</t>
  </si>
  <si>
    <t>http://www.nizhynrada.gov.ua/article/236/zasdannya-vikonkomu.html
http://www.nizhynrada.gov.ua/article/914/rshennya-vikonavchogo-komtetu.html</t>
  </si>
  <si>
    <t>Порядок проведення загальних зборів громадян за місцем проживання  визначається Статутом територіальної громади м. Миколаєва (ст. 9.3.).
Текст Статуту оприлюднений на Інтернет-порталі «Миколаївська міська рада» та доступний за посиланням:  https://mkrada.gov.ua/content/statut-mista.html.</t>
  </si>
  <si>
    <t>http://www.nizhynrada.gov.ua/article/1092/nstrumenti-mstsevo-demokrat.html</t>
  </si>
  <si>
    <t>Порядок внесення місцевої ініціативи на розгляд ради  визначається Статутом територіальної громади м. Миколаєва (ст. 9.6.).
Текст Статуту оприлюднений на Інтернет-порталі «Миколаївська міська рада» та доступний за посиланням:  https://mkrada.gov.ua/content/statut-mista.html.
Право громадян на ініціювання розгляду міською радою будь-якого питання, віднесеного до відання місцевого самоврядування, в порядку місцевої ініціативи зафіксовано в Регламенті Миколаївської міської ради VI скликання (п. 15 ст. 23).
Порядок розгляду питань, внесених на розгляд міської ради в порядку місцевої ініціативи, визначається Регламентом  Миколаївської міської ради VI скликання (п. 10 ст. 28).
Текст Регламенту оприлюднений на Інтернет-порталі «Миколаївська міська рада» та доступний за посиланням:
https://mkrada.gov.ua/content/reglament-mikolaivskoi-miskoi-radi-vi-sklikannya_2.html.</t>
  </si>
  <si>
    <t>https://mukachevo-rada.gov.ua/images/docs/rishennya_mr/7/38_7_20180329/Rish_981.doc</t>
  </si>
  <si>
    <t xml:space="preserve"> </t>
  </si>
  <si>
    <t>https://mukachevo-rada.gov.ua/index.php/ekonomika/ekonomika-biznes-ta-investytsii/biudzhet-hromadskykh-initsiatyv</t>
  </si>
  <si>
    <t>Врегульовано частиною 3 статті 2 Регламенту, публікація рішень міської ради закріплена за департаментом забезпечення діяльності виконавчих органів Миколаївської міської ради.</t>
  </si>
  <si>
    <t>https://mukachevo-rada.gov.ua/index.php/miska-vlada/mukachivska-miska-rada</t>
  </si>
  <si>
    <t>http://nizhynrada.gov.ua/videoNews</t>
  </si>
  <si>
    <t>Відповідно до заходів щодо функціонування Інтернет-порталу «Миколаївська міська рада», затверджених розпорядження міського голови від 03 квітня 2015 № 59р «Про введення в експлуатацію Інтернет-порталу «Миколаївська міська рада» та заходи щодо його функціонування» у розділі «Проекти рішень чергової сесії міської ради» офіційного вебсайту Миколаївської міської ради  публікується розпорядження міського голови про скликання сесії міської ради із зазначенням часу, місця проведення та питань, які передбачається винести на розгляд ради.</t>
  </si>
  <si>
    <t xml:space="preserve">https://mukachevo-rada.gov.ua/index.php/2016-03-11-09-58-01/rozporyadzhennya-miskogo-golovi/rozporyadzhennya-z-osnovnoji-diyalnosti/item/14950 -rozporiadzhenniazosnovnoidiialnosti </t>
  </si>
  <si>
    <t>http://www.nizhynrada.gov.ua/article/1494/rozporyadjennya-mskogo-golovi-za-2019-rk.html</t>
  </si>
  <si>
    <t xml:space="preserve">Згідно з вимогами Закону України «Про доступ до публічної інформації» та у відповідності до розпорядження міського голови від 20 червня 2017 року № 170р «Про заходи щодо забезпечення
доступу до публічної інформації» керівники виконавчих органів Миколаївської міської ради забезпечують оприлюднення відповідних проектів актів органів місцевого самоврядування в терміни, передбачені зазначеним Законом.
Так, проекти рішень міської ради та виконкому розміщуються на Інтернет-порталі «Миколаївська міська рада» у відповідних розділах, доступних за посиланнями:
https://mkrada.gov.ua/content/proekti-rishen-miskradi.html;
https://mkrada.gov.ua/content/proekti-rishen-vikonkomu.html.
</t>
  </si>
  <si>
    <t>https://mukachevo-rada.gov.ua/index.php/miska-vlada/mukachivska-miska-rada/proekty-rishen-miskoi-rady-2</t>
  </si>
  <si>
    <t>https://mkrada.gov.ua/content/gromadskiy-byudzhet_2017.html
http://mykolaiv-budget.e-dem.in.ua/#/</t>
  </si>
  <si>
    <t>Коммерційні бізнеспроекти з міського бюджету не фінансуються</t>
  </si>
  <si>
    <t>https://mkrada.gov.ua/content/mikolaiv-v-mizhnarodnih-organizaciyah.html</t>
  </si>
  <si>
    <t>http://www.nizhynrada.gov.ua/article/1277/memorandumi-.html</t>
  </si>
  <si>
    <t>https://mkrada.gov.ua/news/1211.html
https://mkrada.gov.ua/news/8168.html
https://mkrada.gov.ua/news/8448.html
https://mkrada.gov.ua/news/10634.html</t>
  </si>
  <si>
    <t>http://www.nizhynrada.gov.ua/article/1272/proekti-msta.html</t>
  </si>
  <si>
    <t>Категорія «Конкурси» сайт управління освіти ММР http://osvita.mkrada.gov.ua/  та сайт НМЦ  http://nmc.mkrada.gov.ua/ , https://mkrada.gov.ua/content/festivali-vistavki-konkursi.html</t>
  </si>
  <si>
    <t>http://www.nizhynrada.gov.ua/article/1682/konkursi.html</t>
  </si>
  <si>
    <t>Вказано в міських цільових програмах
https://mkrada.gov.ua/documents/27463.html</t>
  </si>
  <si>
    <t>https://mkrada.gov.ua/content/galuzevi-programi-es.html</t>
  </si>
  <si>
    <t>https://www.mukachevo-rada.gov.ua/index.php/ekonomika/ekonomika-biznes-ta-investytsii/mizhnarodna-tekhnichna-dopomoga/item/17511-perelikmizhnarodnykhfondivtahrantovykhprohramiakinadaiutmizhnarodnutekhnichnudopomohu</t>
  </si>
  <si>
    <t>http://www.nizhynrada.gov.ua/article/1281/nvestoru.html
http://www.nizhynrada.gov.ua/article/1272/proekti-msta.html</t>
  </si>
  <si>
    <t>Виконавчий комітет Миколаївської міської ради розміщує інформацію про плани закупівль виконавчого комітету Миколаївської міської ради на веб-сайті https://www.dzo.com.ua/</t>
  </si>
  <si>
    <t>http://www.nizhynrada.gov.ua/article/226/zakupvl-konkursi.html</t>
  </si>
  <si>
    <t>http://mlt.gov.ua/index.php?option=com_content&amp;task=view&amp;id=15782&amp;Itemid=538</t>
  </si>
  <si>
    <t>https://depfin.mkrada.gov.ua/documentation/plani-zakupivel
Виконавчий комітет Миколаївської міської ради розміщує інформацію про закупівлі виконавчого комітету Миколаївської міської ради, в тому числі про заплановані закупівлі на веб-сайті https://www.dzo.com.ua/</t>
  </si>
  <si>
    <t>https://mukachevo-rada.gov.ua/index.php/vidkryte-misto/derzhavni-zakupivli/2016-02-29-22-01-25</t>
  </si>
  <si>
    <t>http://www.nizhynrada.gov.ua/article/1131/rchn-plani-zakupvel.html
http://www.nizhynrada.gov.ua/article/1130/elektronn-zakupvl-.htmll</t>
  </si>
  <si>
    <t>Виконавчий комітет Миколаївської міської ради розміщує інформацію про закупівлі виконавчого комітету на веб-сайті
https://www.dzo.com.ua/</t>
  </si>
  <si>
    <t>https://mukachevo-rada.gov.ua/index.php/vidkryte-misto/derzhavni-zakupivli/aktualni-zakupivli</t>
  </si>
  <si>
    <t>http://www.nizhynrada.gov.ua/article/1130/elektronn-zakupvl-.html</t>
  </si>
  <si>
    <t>Інформація публікується на  сайтах:
https://www.dzo.com.ua/
https://prozorro.gov.ua/</t>
  </si>
  <si>
    <t>Інформація відображена на веб-сайтах:
https://prozorro.gov.ua/
https://www.dzo.com.ua/</t>
  </si>
  <si>
    <t>https://mukachevo-rada.gov.ua/index.php/vidkryte-misto/komunalne-majno/auktsion/perelik-ob-ektiv-yaki-pidlyagayut-privatizatsiji</t>
  </si>
  <si>
    <t>Порядок та умови здачі в оренду майна територіальної громади: https://mkrada.gov.ua/documents/3004.html</t>
  </si>
  <si>
    <t>https://mukachevo-rada.gov.ua/images/docs/architecture/KM/246-stavki.doc</t>
  </si>
  <si>
    <t>Порядок проведення конкурсу на право купівлі майна територіальної громади
Миколаївською міською радою не приймався
Порядок проведення конкурсу на право оренди майна територіальної громади: https://mkrada.gov.ua/documents/3004.html</t>
  </si>
  <si>
    <t>https://mukachevo-rada.gov.ua/index.php/vidkryte-misto/komunalne-majno/rishennya</t>
  </si>
  <si>
    <t>Інформація щодо запланованих конкурсних процедур продажу об’єктів комунальної власності не опублікована
Інформація щодо запланованих конкурсних процедур здачі в оренду об’єктів комунальної власності (у разі необхідності)
https://mkrada.gov.ua/news/8700.html</t>
  </si>
  <si>
    <t>http://mlt.gov.ua/index.php?option=com_content&amp;task=view&amp;id=16524&amp;Itemid=355</t>
  </si>
  <si>
    <t>Інформацію про результати конкурсних процедур продажу об’єктів комунальної власності не опубліковано
Інформація про результати конкурсних процедур оренди об’єктів комунальної власності (у разі необхідності):
https://mkrada.gov.ua/news/8759.html</t>
  </si>
  <si>
    <t>Аналіз доцільності продажу майна, включаючи наявні фінансові витрати на утримання та прогнозований розмір надходжень до міського бюджету не опубліковано
Аналіз доцільності здачі в оренду майна:
https://mkrada.gov.ua/news/10955.html</t>
  </si>
  <si>
    <t>Інформація щодо проведення результатів конкурсів щодо продажу майна:
https://mkrada.gov.ua/content/informaciya-pro-hid-ta-rezultati-vidchuzhennya-komunalnogo-mayna-m-mikolaeva.html
Інформація щодо результатів конкурсів здачі в оренду майна (у разі необхідності):
https://mkrada.gov.ua/news/8759.html</t>
  </si>
  <si>
    <t>https://mukachevo-rada.gov.ua/index.php/vidkryte-misto/komunalne-majno/auktsion/rezultati-ta-protokoli</t>
  </si>
  <si>
    <t>Інформація щодо продажу об’єктів:
https://mkrada.gov.ua/content/informaciya-pro-hid-ta-rezultati-vidchuzhennya-komunalnogo-mayna-m-mikolaeva.html
Інформація щодо зданого в оренду об’єкту та особи ,яка виграла конкурс у разі необхідності):
https://mkrada.gov.ua/news/8759.html</t>
  </si>
  <si>
    <t>https://mukachevo-rada.gov.ua/index.php/vidkryte-misto/komunalne-majno/auktsion/rezultati-ta-protokoli/item/15368-rezultatyprotokoly</t>
  </si>
  <si>
    <t>https://mkrada.gov.ua/content/zatverdzheno.html, https://mkrada.gov.ua/content/zmini.html, https://mkrada.gov.ua/documents/30595.html</t>
  </si>
  <si>
    <t>https://mukachevo-rada.gov.ua/index.php/vidkryte-misto/ekonomika-2/rishennya-pro-byudzhet-m-mukachevo/byudzhet-2019-rik</t>
  </si>
  <si>
    <t>http://www.nizhynrada.gov.ua/article/823/mskiy-byudjet.html</t>
  </si>
  <si>
    <t>https://mkrada.gov.ua/content/zatverdzheno.html, https://mkrada.gov.ua/content/zmini.html, https://mkrada.gov.ua/documents/27534.html, https://mkrada.gov.ua/documents/25721.html, https://mkrada.gov.ua/documents/23962.html</t>
  </si>
  <si>
    <t>http://www.nizhynrada.gov.ua/article/1650/zvti-pro-vikonannya-pasportv-byudjetnih-program-mstsevogo-byudjetu.html</t>
  </si>
  <si>
    <t>https://mkrada.gov.ua/content/zviti1.html</t>
  </si>
  <si>
    <t>http://www.nizhynrada.gov.ua/article/951/nformats-ta-materali-pro-vikonannya-byudjetu.html</t>
  </si>
  <si>
    <t>https://mkrada.gov.ua/content/proekti-rishen-miskradi.html</t>
  </si>
  <si>
    <t>https://mukachevo-rada.gov.ua/index.php/miska-vlada/mukachivska-miska-rada/proekty-rishen-miskoi-rady-2/item/12871-proektyrishenpozacherhovohoisesiimiskoiradyvid11hrudnia2018roku</t>
  </si>
  <si>
    <t>http://www.nizhynrada.gov.ua/article/1490/proekti-rshen-msko-radi-za-2019-rk.html</t>
  </si>
  <si>
    <t>https://mkrada.gov.ua/documents/32444.html</t>
  </si>
  <si>
    <t>Місцеві запозичення та позики за 2016 -2019рр. станом на 02.09.2019р. не отримувались</t>
  </si>
  <si>
    <t>http://mlt.gov.ua/index.php?option=com_content&amp;task=view&amp;id=13764&amp;Itemid=357 http://mlt.gov.ua/index.php?option=com_content&amp;task=view&amp;id=13657&amp;Itemid=357 http://mlt.gov.ua/index.php?option=com_content&amp;task=view&amp;id=13669&amp;Itemid=357 http://mlt.gov.ua/index.php?option=com_content&amp;task=view&amp;id=2671&amp;Itemid=245</t>
  </si>
  <si>
    <t>Інформацію розміщено на сайті http://sotsdepart.mk.ua/index.php?option=com_content&amp;view=featured&amp;Itemid=68</t>
  </si>
  <si>
    <t>http://www.nizhynrada.gov.ua/article/1345/upravlnnya-prats-ta-sotsalnogo-zahistu-naselennya.html</t>
  </si>
  <si>
    <t>Інформацію розміщено на сайті
https://mkrada.gov.ua/documents/?c=6</t>
  </si>
  <si>
    <t>http://www.nizhynrada.gov.ua/article/865/msk-tslov-programi.html</t>
  </si>
  <si>
    <t>http://mlt.gov.ua/index.php?option=com_content&amp;task=view&amp;id=13669&amp;Itemid=357</t>
  </si>
  <si>
    <t>https://mkrada.gov.ua/content/avariyni-sluzhbi-mista.html
https://www.dgkhmmr.org/sos
https://mkrada.gov.ua/content/ustanovi-ta-organizacii-mista.html</t>
  </si>
  <si>
    <t>http://www.nizhynrada.gov.ua/article/1129/komunaln-pdprimstva-msta.html</t>
  </si>
  <si>
    <t>https://mkrada.gov.ua/content/departament-znadannya-administrativnih-poslug_2.html;
https://mkrada.gov.ua/content/administrativniposlugi.html</t>
  </si>
  <si>
    <t>https://mukachevo-rada.gov.ua/index.php/tsnap/yak-nas-znajti</t>
  </si>
  <si>
    <t>http://www.nizhynrada.gov.ua/article/111/tsentr-nadannya-admnstrativnih-poslug.html</t>
  </si>
  <si>
    <t>http://mlt.gov.ua/index.php?option=com_content&amp;task=blogcategory&amp;id=211&amp;Itemid=14789</t>
  </si>
  <si>
    <t>https://mkrada.gov.ua/content/ustanovi-ta-organizacii-mista.html</t>
  </si>
  <si>
    <t>https://mkrada.gov.ua/content/vakansii.html</t>
  </si>
  <si>
    <t>https://mukachevo-rada.gov.ua/index.php/2016-03-11-09-58-01/rozporyadzhennya-miskogo-golovi/rozporyadzhennya-po-osobovomu-skladu/item/15466-rozporyadzhennyapoosobovomuskladu</t>
  </si>
  <si>
    <t>http://www.nizhynrada.gov.ua/article/1393/vakans.html</t>
  </si>
  <si>
    <t>http://mlt.gov.ua/index.php?option=com_content&amp;task=blogcategory&amp;id=73&amp;Itemid=299</t>
  </si>
  <si>
    <t>https://mukachevo-rada.gov.ua/index.php/miska-vlada/orhany-vykonavchoi-vlady/viddily-miskvykonkomu/sluzhba-personalu/poryadok-provedennya-konkursu</t>
  </si>
  <si>
    <t>https://mukachevo-rada.gov.ua/index.php/miska-vlada/orhany-vykonavchoi-vlady/viddily-miskvykonkomu/sluzhba-personalu</t>
  </si>
  <si>
    <t>https://mukachevo-rada.gov.ua/index.php/2016-01-05-20-00-19/rezultati-konkursiv-na-zamishchennya-vakantnikh-posad</t>
  </si>
  <si>
    <t>http://mlt.gov.ua/index.php?option=com_content&amp;task=blogcategory&amp;id=146&amp;Itemid=439</t>
  </si>
  <si>
    <t>https://mkrada.gov.ua/content/zagalni-pravila-povedinki-derzhavnih-sluzhbovciv.html</t>
  </si>
  <si>
    <t>http://www.nizhynrada.gov.ua/article/973/statut-teritoralno-gromadi.html
ст.43 Статуту територіальної громади</t>
  </si>
  <si>
    <t>Опубліковано на сайті НАЗК</t>
  </si>
  <si>
    <t>http://mlt.gov.ua/index.php?option=com_content&amp;task=blogcategory&amp;id=144&amp;Itemid=437</t>
  </si>
  <si>
    <t>Розпорядження міського голови № 277р від  29.08.2017, посилання https://mkrada.gov.ua/documents/27081.html</t>
  </si>
  <si>
    <t>https://mukachevo-rada.gov.ua/index.php/vidkryte-misto/antykoruptsiina-polityka/2018-11-19-10-53-15 https://mukachevo-rada.gov.ua/index.php/vidkryte-misto/zapobigannya-koruptsiji/konflikt-interesiv</t>
  </si>
  <si>
    <t>http://www.nizhynrada.gov.ua/article/1431/rubrika-postyna-komsya-njinsko-msko-radi-z-pitan-reglamentu-deputatsko-dyalnost-ta-etiki-zakonnost-pravoporyadku-antikoruptsyno-poltiki-svobodi-slova-ta-zvyazkv-z-gromadskstyu-nformu.html</t>
  </si>
  <si>
    <t>http://mlt.gov.ua/index.php?option=com_content&amp;task=blogcategory&amp;id=145&amp;Itemid=438</t>
  </si>
  <si>
    <t>https://mukachevo-rada.gov.ua/index.php/vidkryte-misto/zapobigannya-koruptsiji/antikoruptsijni-liniji-pryamogo-zv-yazku</t>
  </si>
  <si>
    <t>Розроблено та впроваджено спеціальній сервіс  «Повідом  про корупцію» електронне посилання: https://mkrada.gov.ua/content/ekspertnogromadska-rada.html</t>
  </si>
  <si>
    <t>https://mkrada.gov.ua/content/feedback.html</t>
  </si>
  <si>
    <t>https://mukachevo-rada.gov.ua/index.php/vidkryte-misto/zapobigannya-koruptsiji/neetichna-povedinka-abo-diskriminatsiya</t>
  </si>
  <si>
    <t>https://mkrada.gov.ua/content/budivnictvo.html</t>
  </si>
  <si>
    <t>https://mukachevo-rada.gov.ua/index.php/vidkryte-misto/zemlekoristuvannya-ta-budivelna-politika/mistobudivna-dokumentatsiya</t>
  </si>
  <si>
    <t>http://www.nizhynrada.gov.ua/article/1333/mstobudvna-dokumentatsya.html</t>
  </si>
  <si>
    <t>https://mukachevo-rada.gov.ua/index.php/vidkryte-misto/zemlekoristuvannya-ta-budivelna-politika/nezadiyani-zemelni-dilyanki</t>
  </si>
  <si>
    <t>http://www.nizhynrada.gov.ua/article/1281/nvestoru.html</t>
  </si>
  <si>
    <t>https://mukachevo-rada.gov.ua/index.php/vidkryte-misto/hromadski-obhovorennia</t>
  </si>
  <si>
    <t>1. Відповідно до статті 15 Закону України «Про доступ до публічної інформації»;
2.Згідно частини 4 статті 23 Регламенту Миколаївської міської ради  VII скликання, затвердженого рішенням Миколаївської міської ради від 28 січня 2016 року № 2/5 та внесених рішенням Миколаївської міської ради VII скликання від 13.09.2017 №24/1 «Про внесення змін та доповнень до рішення міської ради від 28.01.2016 № 2/5 «Про затвердження Регламенту Миколаївської міської ради VII скликання» змін
3. Відповідно до заходів щодо функціонування Інтернет-порталу «Миколаївська міська рада», затверджених розпорядження міського голови від 03 квітня 2015 № 59р «Про введення в експлуатацію Інтернет-порталу «Миколаївська міська рада» та заходи щодо його функціонування» за 20 робочих днів до дати розгляду  на сесії, управління апарату Миколаївської міської ради публікує проекти рішень міської ради в розділі «Проекти рішень чергової сесії міської ради» офіційного вебсайту Миколаївської міської ради.
https://mkrada.gov.ua/content/proekti-rishen-miskradi.html</t>
  </si>
  <si>
    <t>https://mukachevo-rada.gov.ua/index.php/vidkryte-misto/zemlekoristuvannya-ta-budivelna-politika/proekti-rishen-po-zemelnim-pitannyam</t>
  </si>
  <si>
    <t>https://mukachevo-rada.gov.ua/index.php/vidkryte-misto/zemlekoristuvannya-ta-budivelna-politika/rishennya-po-zemelnim-pitannyam/item/15655-rishenniapozemelnympytanniam</t>
  </si>
  <si>
    <t>http://www.nizhynrada.gov.ua/article/143/rshennya-msko-radi.html</t>
  </si>
  <si>
    <t>http://www.nizhynrada.gov.ua/article/156/perelk-ta-poryadok-nadannya-admn-poslug-dozvolv.html</t>
  </si>
  <si>
    <t>https://mkrada.gov.ua/documents/26678.html</t>
  </si>
  <si>
    <t>https://mukachevo-rada.gov.ua/index.php/vidkryte-misto/zemlekoristuvannya-ta-budivelna-politika/stavki-po-splati-za-zemlyu</t>
  </si>
  <si>
    <t xml:space="preserve">У 2015 року в місті Одесі було впроваджено веб-портал звернень громадян ecog.odessa.ua або 1535.odessa.ua з інтерактивною картою звернень та можливістю перевірки стану звернень громадян. Головним завданням розробки і впровадження муніципального порталу «Єдиний центр звернень громадян» стало спрощення процесу подачі громадянами звернень до представників міської влади і комунальних служб Одеси, забезпечення взаємодії громадян та органів місцевого самоврядування в реалізації механізмів зворотного зв'язку. Звернення можуть на Єдиний центр звернень громадян 15-35 за посиланням https://1535.odessa.ua/, а також надаватись на сайт за допомогою засобів телефонного зв'язку через Гарячу лінію - Телефон довіри Одеського міського голови та Єдиний центр звернень громадян.  
В 2019 році на оновленому сайті Одеської міської ради www.omr.gov.uaкористувачі отримали новий інструмент – можливість направити онлайн-запит (або звернення) до міського голови, його заступників, директорів департаментів, управлінь, служб, комунальних підприємств та установ. На кожній сторінці того чи іншого підрозділу/посадової особи є спеціальна ФОРМА для заповнення - https://www.omr.gov.ua/ua/city/departments/gorzdrav/appeal/
</t>
  </si>
  <si>
    <t>https://pavlogradmrada.dp.gov.ua/napisat-pismo-mehru</t>
  </si>
  <si>
    <t>http://ez.slavrada.gov.ua/</t>
  </si>
  <si>
    <t xml:space="preserve">Онлайн платформа не створювалася, але можна подати електронне звернення та запит https://smr.gov.ua/uk/elektronne-zvernennia/8179-elektronne-zvernennya.html
https://smr.gov.ua/uk/dokumenti/dostup-do-publichnoji-informatsiji/2180-pro-dostup-do-publichnoji-informatsiji-u-sumskij-miskij-radi.html
</t>
  </si>
  <si>
    <t xml:space="preserve">http://nikopol-mrada.dp.gov.ua/servisi/vidpovidi </t>
  </si>
  <si>
    <t xml:space="preserve">Якщо звернення мають статус «публічне звернення» (звернення, які за згодою громадян відображаються на мапі м. Одеси),  відповіді виконавців та повна історія зміни статусів звернення доступні всім відвідувачам веб-порталу. 
https://1535.odessa.ua
Наприклад:
https://1535.odessa.ua/petition/i-MjgxMTQ3/
</t>
  </si>
  <si>
    <t>https://pavlogradmrada.dp.gov.ua/category/otvety-mehra-zhitelyam-goroda</t>
  </si>
  <si>
    <t>Ні</t>
  </si>
  <si>
    <t xml:space="preserve">Відповідь на звернення громадян, пропозиції, скарги, які надходять наонлайн-платформуЄдиного центру звернень громадян  та мають статус «публічне звернення» публікуються у визначені терміни.
Наприклад: https://1535.odessa.ua/petition/i-Mjg0MTg3/
</t>
  </si>
  <si>
    <t>Згідно ст.20 ЗУ "Про звернення громадян", Порядку розгляду письмових звернень громадян у Слов'янській міській раді, затвердженого рішенням виконавчого комітету, звернення розглядаються і вирішуються у термін не більше одного місяця від дня їх надходження, а ті, які не потребують додаткового вивчення, - невідкладно, але не пізніше п'ятнадцяти днів від дня їх отримання</t>
  </si>
  <si>
    <t xml:space="preserve">Результати розгляду звернень, залишених через платформу 1535.odessa.ua з’являються на сайті одразу після реакції на звернення і доступні 24/7. Якщо звернення мають статус «публічне звернення» (звернення, які за згодою громадян відображаються на мапі м. Одеси),  відповіді виконавців та повна історія зміни статусів звернення доступні всім відвідувачам веб-порталу. 
Наприклад:
https://1535.odessa.ua/petition/i-MjgxMTQ3/
</t>
  </si>
  <si>
    <t>http://ez.slavrada.gov.ua/stan</t>
  </si>
  <si>
    <t xml:space="preserve">http://nikopol-mrada.dp.gov.ua/publichna-informatsiia/protokolysesii-miskoi-rady </t>
  </si>
  <si>
    <t>За посиланням з головної сторінки сайту міської ради у розділі «ВЕБ-КАМЕРИ» публікуються відеозаписи засідань.
https://www.youtube.com/playlist?list=PL9kCLTOesuyx-zIrGXg9Fm39nXONRB7Fs
Протоколи сесій розміщуються на сайті Одеської міської ради, розділ «МІСЬКА РАДА» 
https://www.omr.gov.ua/ua /city/council/
підрозділ «Протоколи засідань міської ради»
https://www.omr.gov.ua/ua/city/council/protocols/
Результати поіменного голосуваннярозміщуються на веб-порталі Одеської міської ради «ТВІЙ ДЕПУТАТ» https://deputat.odessa.ua/
https://deputat.odessa.ua/session/
Є посилання з головної сторінки сайту міської ради, , розділ «МІСЬКА РАДА» 
https://www.omr.gov.ua/ua /city/council/</t>
  </si>
  <si>
    <t xml:space="preserve">Відеозаписи засідань http://www.rada-poltava.gov.ua/rule/rada/videosesia/
Протоколи 
http://www.rada-poltava.gov.ua/documents/inshi_dokumenti/
Результати поіменного голосування http://www.rada-poltava.gov.ua/rule/rada/voting_result/
</t>
  </si>
  <si>
    <t xml:space="preserve">https://www.youtube.com/channel/UCrDkiyGatc5Pj7U330UshYQ
Протоколи:
http://sed-rada.gov.ua/plenarni-zasidannya/protokoli-zasidan
Поіменне голосування:
http://sed-rada.gov.ua/plenarni-zasidannya/poimenne-golosuvannya
Проекти та рішення:
http://sed-rada.gov.ua/normativna-baza
</t>
  </si>
  <si>
    <t xml:space="preserve">http://e-deputat.slavrada.gov.ua/uk/plenary_sessions
http://docs.slavrada.gov.ua/pdzas/
http://docs.slavrada.gov.ua/przas/
http://slavrada.gov.ua/?view=live
</t>
  </si>
  <si>
    <t xml:space="preserve">https://smr.gov.ua/uk/miska-vlada/miska-rada/protokoli-sesij.html
(протоколи сесій, у тому числі з персональним голосуванням, відеозапис, депутатські запити, проекти рішень, порядки денні з переліком матеріалів)
</t>
  </si>
  <si>
    <t xml:space="preserve">http://nikopol-mrada.dp.gov.ua/publichna-informatsiia/protokolyzasidan-postiinykh-komisii-miskoi-rady 
http://nikopol-mrada.dp.gov.ua/publichna-informatsiia/arkhivprotokoliv-postiinykh-komisii-nmr 
</t>
  </si>
  <si>
    <t xml:space="preserve">На веб-порталі «ТВІЙ ДЕПУТАТ» у розділі «Депутатські комісії» публікуються протоколи засідань постійних комісій міської ради.
https://deputat.odessa.ua/commissions/
Наприклад: https://deputat.odessa.ua/commissions/postoyannaya-komissiya-po-voprosam-planirovaniya-byudjeta-i/
</t>
  </si>
  <si>
    <t>http://olexrada.gov.ua/category/city_rada/cg_st_komis</t>
  </si>
  <si>
    <t>https://pavlogradmrada.dp.gov.ua/category/miska-rada/protokoli-zasidan-postijjnikh-deputatskikh-komisijj</t>
  </si>
  <si>
    <t xml:space="preserve">Протоколи 
http://www.rada-poltava.gov.ua/documents/inshi_dokumenti/
</t>
  </si>
  <si>
    <t>http://rivnerada.gov.ua/portal/commissions</t>
  </si>
  <si>
    <t>http://sed-rada.gov.ua/miska-rada/postiyni-komisiyi-miskoyi-radi-vii-sklikannya</t>
  </si>
  <si>
    <t xml:space="preserve">http://e-deputat.slavrada.gov.ua/uk/commissions
http://docs.slavrada.gov.ua/pdzas/
http://slavrada.gov.ua/?view=live
http://slavrada.gov.ua/?view=live
</t>
  </si>
  <si>
    <t xml:space="preserve">https://smr.gov.ua/uk/miska-vlada/miska-rada/postijni-komisiji/38-postijni-komisiji.html 
Як приклад - одна з комісій 
https://smr.gov.ua/uk/miska-vlada/miska-rada/postijni-komisiji/162-komisia-budget.html (плани роботи, вхідна кореспонденція, звіти, відео засідань, протоколи)
</t>
  </si>
  <si>
    <t xml:space="preserve">http://nikopol-mrada.dp.gov.ua/vlada/zvity-miskoho-holovy </t>
  </si>
  <si>
    <t xml:space="preserve">Матеріали звіту міського голови про його роботу  оприлюднюються на сайті Одеської міської ради
у розділі «МІСЬКИЙ ГОЛОВА»https://www.omr.gov.ua/ua/city/mayor/
Розділ – «ЗВІТИ МІСЬКОГО ГОЛОВИ»
https://www.omr.gov.ua/ua/city/mayor/report/
Додатки - укр., англ, рос. мовами.
Також додатково розміщується відеозапис публічного  виступу.
</t>
  </si>
  <si>
    <t xml:space="preserve">http://info.olexrada.gov.ua/store/zvit/zvit2017.pdf </t>
  </si>
  <si>
    <t>https://pavlogradmrada.dp.gov.ua/category/regulyatorka/zviti-pro-reg-diyalnist</t>
  </si>
  <si>
    <t>http://sed-rada.gov.ua/miska-rada/zviti-miskogo-golovi-yogo-zastupnikiv-ta-sekretarya-radi</t>
  </si>
  <si>
    <t xml:space="preserve">http://slavrada.gov.ua/?view=news&amp;newsID=23012
http://slavrada.gov.ua/?view=news&amp;newsID=16883
http://slavrada.gov.ua/?view=news&amp;newsID=13187
</t>
  </si>
  <si>
    <t>https://smr.gov.ua/uk/miska-vlada/miskij-golova/zviti.html  (база з 2006 року)</t>
  </si>
  <si>
    <t xml:space="preserve">http://nikopol-mrada.dp.gov.ua/vlada/miskyi-holova 
http://nikopol-mrada.dp.gov.ua/vlada/deputatskyi-korpus/miskarada 
http://nikopol-mrada.dp.gov.ua/vlada/osobystyi-pryiom-hromadian
</t>
  </si>
  <si>
    <t xml:space="preserve">Біографічні дані міського голови розміщено у розділі  «МІСЬКИЙ ГОЛОВА» https://omr.gov.ua/ua/city/mayor/
Інформацію щодо депутатів  розміщено на веб-порталі «ТВІЙ ДЕПУТАТ» у розділі «Депутати»
https://deputat.odessa.ua/deputies/
https://deputat.odessa.ua/deputies/aleksandrochkin-aleksandr-yurevich/
</t>
  </si>
  <si>
    <t xml:space="preserve">http://olexrada.gov.ua/category/mer
http://olexrada.gov.ua/category/city_rada/dep_7_conv
</t>
  </si>
  <si>
    <t>Про мера є, про депутатів лише перелік https://pavlogradmrada.dp.gov.ua/miska-rada/deputati.html</t>
  </si>
  <si>
    <t xml:space="preserve">http://www.rada-poltava.gov.ua/rule/rada/secretary/ 
http://www.rada-poltava.gov.ua/rule/rada/delegate/ 
http://www.rada-poltava.gov.ua/rule/rada/secretary/ 
http://www.rada-poltava.gov.ua/rule/rada/delegate/ 
</t>
  </si>
  <si>
    <t>http://rivnerada.gov.ua/portal/deputies</t>
  </si>
  <si>
    <t xml:space="preserve">http://sed-rada.gov.ua/miska-rada/deputati
http://sed-rada.gov.ua/novini-mista/informaciya-dlya-viborciv-sievierodonecka_09-09-2019
</t>
  </si>
  <si>
    <t>http://e-deputat.slavrada.gov.ua/uk/deputies</t>
  </si>
  <si>
    <t xml:space="preserve">Біографія міського голови / контактні дані/ місце прийому
https://smr.gov.ua/uk/miska-vlada/miskij-golova/biografiya.html
https://smr.gov.ua/uk/zvorotnij-zv-yazok.html
https://smr.gov.ua/uk/zvorotnij-zv-yazok/9503-polozhennia-pro-poriadok-roboty-zi-zvernenniamy-ta-orhanizatsii-osobystoho-pryiomu-hromadian-u-sumskii-miskii-radi-ta-ii-vykonavchykh-orhanakh.html
https://smr.gov.ua/uk/miska-vlada/miska-rada/deputati/36-deputati.html
https://smr.gov.ua/uk/miska-vlada/miska-rada/grafiki-prijomu-kerivnikiv-deputativ-ta-deputatskikh-fraktsij-i-grup-mista/1823-grafik-prijomu-deputatskikh-fraktsij-i-grup-v-sumskij-miskij-radi-vii-sklikannya-2016-2020-rr.html
https://smr.gov.ua/uk/miska-vlada/miska-rada/grafiki-prijomu-kerivnikiv-deputativ-ta-deputatskikh-fraktsij-i-grup-mista/1827-grafiki-prijomu-deputativ-miskoji-radi.html
</t>
  </si>
  <si>
    <t>http://nikopol-mrada.dp.gov.ua/vlada/deputatskyi-korpus/postiinikomisii-nikopolskoi-miskoi-rady-vii-sklykannia</t>
  </si>
  <si>
    <t xml:space="preserve">http://www.novomoskovsk-rada.gov.ua/comissions
</t>
  </si>
  <si>
    <t xml:space="preserve">Інформація про перелік, поіменний склад постійних комісій ради оприлюднюється на веб-сайті «ТВІЙ ДЕПУТАТ» 
https://deputat.odessa.ua/commissions/
</t>
  </si>
  <si>
    <t>лише перелік і поіменний склад
https://pavlogradmrada.dp.gov.ua/miska-rada/postoyannaya-deputatskaya-komissiya-po-voprosam-zakonnosti-deputatskojj-ehtiki-svyazyam-s-politicheskimi-partiyami-obshhestvennymi-organizaciyami-i-sredstvami-massovojj-informacii.html</t>
  </si>
  <si>
    <t xml:space="preserve">Міський голова/секретар міської ради http://www.rada-poltava.gov.ua/rule/rada/secretary/
Депутати міської ради
http://www.rada-poltava.gov.ua/rule/rada/delegate/
http://www.rada-poltava.gov.ua/rule/rada/comission/ 
</t>
  </si>
  <si>
    <t>http://sed-rada.gov.ua/postiyni-komisiyi-miskoyi-radi-vii-sklikannya/personalniy-sklad-postiynih-komisiy-miskoyi-radi-vii-sklikannya</t>
  </si>
  <si>
    <t>http://e-deputat.slavrada.gov.ua/uk/commissions</t>
  </si>
  <si>
    <t xml:space="preserve">https://smr.gov.ua/uk/miska-vlada/miska-rada/postijni-komisiji/38-postijni-komisiji.html </t>
  </si>
  <si>
    <t>http://nikopol-mrada.dp.gov.ua/vykonavchyi-komitet/skladvykonavchoho-komitetu-nikopolskoi-miskoi-rady</t>
  </si>
  <si>
    <t xml:space="preserve">На офіційному сайті ОМР створено окремий розділ сайту «ВИКОНАВЧИЙ КОМІТЕТ», 
в якому опубліковано поіменний склад та контактні дані виконавчого комітету
https://omr.gov.ua/ua/city/committee/members/
https://omr.gov.ua/ua/city/deputy/orlovskiy/
</t>
  </si>
  <si>
    <t>http://olexrada.gov.ua/category/vkk/sklad_vk</t>
  </si>
  <si>
    <t>Без контактів
https://pavlogradmrada.dp.gov.ua/vikonkom-2/sklad-vikonkomu.html</t>
  </si>
  <si>
    <t xml:space="preserve">http://www.rada-poltava.gov.ua/rule/rada/comission/ </t>
  </si>
  <si>
    <t>http://rivnerada.gov.ua/portal/execcommittee</t>
  </si>
  <si>
    <t>http://sed-rada.gov.ua/vikonavchiy-komitet/sklad-vikonavchogo-komitetu</t>
  </si>
  <si>
    <t>https://smr.gov.ua/uk/miska-vlada/vikonavchi-organi/vikonavchij-komitet/46-vikonavchij-komitet.html</t>
  </si>
  <si>
    <t xml:space="preserve">http://nikopol-mrada.dp.gov.ua/publichna-informatsiia/miskitsilovi-prohramy 
http://nikopol-mrada.dp.gov.ua/publichna-informatsiia/dokumentinmr/rishennia-miskoi-rady
</t>
  </si>
  <si>
    <t>http://olexrada.gov.ua/category/target_gov_prog</t>
  </si>
  <si>
    <t xml:space="preserve">Без звітів
http://pavlogradmrada.dp.gov.ua/news/perelik-diyuchikh-miscevikh-program.html </t>
  </si>
  <si>
    <t xml:space="preserve">Програма соціально-економічного та культурного розвитку:
http://sed-rada.gov.ua/ekonomika/programa-socialno-ekonomichnogo-i-kulturnogo-rozvitku-m-sievierodonecka
Цільові програми:
http://sed-rada.gov.ua/miski-cilovi-programi/diyuchi-programi-sievierodoneckoyi-miskoyi-radi
Звіти про виконання:
http://sed-rada.gov.ua/miski-cilovi-programi/zviti-pro-vikonannya-program
</t>
  </si>
  <si>
    <t xml:space="preserve">http://www.slavrada.gov.ua/?view=econom
http://docs.slavrada.gov.ua/prdt/15541/
http://docs.slavrada.gov.ua/dt/14622/
http://docs.slavrada.gov.ua/dt/2265/
http://docs.slavrada.gov.ua/dt/1239/
</t>
  </si>
  <si>
    <t xml:space="preserve">https://smr.gov.ua/uk/dokumenti/programi-rozvitku-mista/1749-programi-rozvitku-mista.html </t>
  </si>
  <si>
    <t xml:space="preserve">http://nikopol-mrada.dp.gov.ua/publichna-informatsiia/dokumenti-nmr/rishennia-vykonavchoho-komitetu </t>
  </si>
  <si>
    <t>http://novomoskovsk-rada.gov.ua/executives-decisions</t>
  </si>
  <si>
    <t xml:space="preserve">Інформацію про засідання виконавчого комітету регулярно розміщується у розділі «Анонси»,«Новини» та «ВИКОНАВЧИЙ КОМІТЕТ»
https://omr.gov.ua/ua/news/217236/
 Рішення виконавчого комітету оприлюднюються у розділі «Нормативні акти»/«Рішення виконавчого комітету»
https://omr.gov.ua/ua/acts/committee/
</t>
  </si>
  <si>
    <t xml:space="preserve">Протоколи http://olexrada.gov.ua/category/vkk/protokol_vk
Рішення http://zakon.olexrada.gov.ua/rvk.php
</t>
  </si>
  <si>
    <t>http://www.city-adm.rv.ua/PublicServices/decisions/committee</t>
  </si>
  <si>
    <t xml:space="preserve">Інформація про засідання виконкому:
http://sed-rada.gov.ua/ 
Оголошення про скликання:
http://sed-rada.gov.ua/vikonavchiy-komitet/ogoloshennya-pro-sklikannya
Проекти рішень:
http://sed-rada.gov.ua/normativna-baza/arhiv-proektiv-rishen-vikonavchogo-komitetu
Прийняті рішення:
http://sed-rada.gov.ua/normativna-baza/arhiv-rishen-vikonavchogo-komitetu
</t>
  </si>
  <si>
    <t xml:space="preserve">http://docs.slavrada.gov.ua/pdzas/
http://docs.slavrada.gov.ua/przas/
http://docs.slavrada.gov.ua/rishmvk/
</t>
  </si>
  <si>
    <t xml:space="preserve">Публікується анонс з посиланням на порядок денний та проекти рішень. За результатами засідання оприлюднюються повідомлення у розділі «новини».
Також є орієнтовний графік засідань виконавчого комітету
https://smr.gov.ua/uk/miska-vlada/vikonavchi-organi/vikonavchij-komitet.html#vk19
Рішення виконавчого комітету оприлюднюються 
https://smr.gov.ua/uk/dokumenti/rishennya-vikonavchogo-komitetu/2019-vk.html (наявна база з 2004 року)
Також за окремими резонансними рішеннями розміщуються новини
</t>
  </si>
  <si>
    <t xml:space="preserve">http://nikopol-mrada.dp.gov.ua/prijmalnya/statut-mista2 додаток 3 </t>
  </si>
  <si>
    <t>Порядок проведення загальних зборів громадян за місцем проживання затверджений чинним Статутом територіальної громади міста Одеси: 
стаття 27,IV РОЗДІЛ «ФОРМИ БЕЗПОСЕРЕДНЬОЇ УЧАСТІ ЧЛЕНІВ МІСЬКОЇ ГРОМАДИ ТА ІНСТИТУТІВ ГРОМАДЯНСЬКОГО СУСПІЛЬСТВА У ЗДІЙСНЕННІ МІСЬКОГО САМОВРЯДУВАННЯ»
https://omr.gov.ua/ua/open-city/statute/</t>
  </si>
  <si>
    <t>http://olexrada.gov.ua/category/gov_history/sity_statut</t>
  </si>
  <si>
    <t>http://sed-rada.gov.ua/nashe-misto/statut-teritorialnoyi-gromadi</t>
  </si>
  <si>
    <t xml:space="preserve">У розділі Реєстр чинних нормативних документів
http://www.meria.sumy.ua/index.php?docid=8634
</t>
  </si>
  <si>
    <t xml:space="preserve">Порядок внесення місцевої ініціативизатверджений чинним Статутом територіальної громади міста Одеси: 
стаття 22, IV РОЗДІЛ «ФОРМИ БЕЗПОСЕРЕДНЬОЇ УЧАСТІ ЧЛЕНІВ МІСЬКОЇ ГРОМАДИ ТА ІНСТИТУТІВ ГРОМАДЯНСЬКОГО СУСПІЛЬСТВА У ЗДІЙСНЕННІ МІСЬКОГО САМОВРЯДУВАННЯ»
https://omr.gov.ua/ua/open-city/statute/
</t>
  </si>
  <si>
    <t>http://olexrada.gov.ua/category/gov_history/sity_statu</t>
  </si>
  <si>
    <t xml:space="preserve">http://sed-rada.gov.ua/nashe-misto/statut-teritorialnoyi-gromadi
Положення:
http://sed-rada.gov.ua/external-link/polozhennya-pro-miscevi-iniciativi-v-misti-sievierodonecku
</t>
  </si>
  <si>
    <t>Статут територіальної громади міста Слов'янська знаходиться на стадії розробки</t>
  </si>
  <si>
    <t xml:space="preserve">https://smr.gov.ua/uk/2016-03-14-08-10-17/mistseva-initsiativa/1855-poryadok-vnesennya-mistsevikh-initsiativ-na-rozglyad-sumskoji-miskoji-radi.html </t>
  </si>
  <si>
    <t xml:space="preserve">У розділі сайту «ВІДКРИТЕ МІСТО» створено посилання на підрозділ «Ініціативні слухання, місцеві ініціативи»
https://omr.gov.ua/ua/open-city/policy/initiative/
</t>
  </si>
  <si>
    <t>http://sed-rada.gov.ua/konsultaciyi-z-gromadskistyu</t>
  </si>
  <si>
    <t xml:space="preserve">https://smr.gov.ua/uk/2016-03-14-08-10-17/mistseva-initsiativa.html
https://smr.gov.ua/uk/2016-03-14-08-10-17/mistseva-initsiativa/1861-perelik-mistsevikh-initsiativ.html
https://smr.gov.ua/uk/2016-03-14-08-10-17/mistseva-initsiativa/13876-dovidkovi-materiali.html 
</t>
  </si>
  <si>
    <t xml:space="preserve">На головній сторінці офіційного сайту посилання на он-лайн трансляцію засідань міської ради 
https://www.youtube.com/watch?v=CvSAO6GNkE0#action=share 
</t>
  </si>
  <si>
    <t>Засідання міської ради є відкритими</t>
  </si>
  <si>
    <t>Загальний порядок роботи міської ради передбачений Регламентом Одеської міської ради(ст. 23) https://www.omr.gov.ua/ru/acts/council/77409/</t>
  </si>
  <si>
    <t>http://olexrada.gov.ua/category/city_rada/cg_reglament</t>
  </si>
  <si>
    <t xml:space="preserve">На офіційному сайті в розділі «Міська влада» http://www.rada-poltava.gov.ua/rule/ та у
Регламенті Полтавської міської ради сьомого скликання
http://www.rada-poltava.gov.ua/files/rada_reglament7.zip
</t>
  </si>
  <si>
    <t>http://sed-rada.gov.ua/miska-rada/reglament-sievierodoneckoyi-miskoyi-radi-vii-sklikannya</t>
  </si>
  <si>
    <t xml:space="preserve">Інформація щодо доступу на сесії міської ради оприлюднено у розділі Регламенту роботи міської ради 
https://smr.gov.ua/uk/miska-vlada/miska-rada/reglament.html 
</t>
  </si>
  <si>
    <t xml:space="preserve">http://nikopol-mrada.dp.gov.ua/news/pro-sklykannia-53ipozacherhovoi-sesii-miskoi-rady-vii-sklykannia </t>
  </si>
  <si>
    <t xml:space="preserve">Так, інформація про скликання сесії публікується у розділах «Новини» та «Анонси»
https://www.omr.gov.ua/ua/news/216832
https://www.omr.gov.ua/ua/news/217080
https://www.omr.gov.ua/ua/announce/216739
</t>
  </si>
  <si>
    <t>http://olexrada.gov.ua/category/city_rada/plenary-sessions</t>
  </si>
  <si>
    <t>http://sed-rada.gov.ua/plenarni-zasidannya/ogoloshennya-pro-sklikannya</t>
  </si>
  <si>
    <t xml:space="preserve">http://e-deputat.slavrada.gov.ua/uk/plenary_sessions
http://docs.slavrada.gov.ua/dt/14877/
http://docs.slavrada.gov.ua/dt/2656/
</t>
  </si>
  <si>
    <t xml:space="preserve">На сайті у розділі Новини оприлюднюється повідомлення про скликання чергової/позачергової сесії з посиланням на планові питання. Також оприлюднюється анонс сесій за кілька днів також з посиланням на матеріали з порядком денним та проектами рішень (у розділі анонси, які після вичерпання дати  події, можуть не відображатися на сайті у архіві)не відображаю
https://smr.gov.ua/uk/novini/miska-vlada-news/13379-miskij-golova-sklikae-bereznevu-sesiyu.html
</t>
  </si>
  <si>
    <t xml:space="preserve">http://nikopol-mrada.dp.gov.ua/publichna-informatsiia/planyvidkrytykh-zasidan/poriadok-dennyi-sessii-nikopolskoi-miskoirady 
http://nikopol-mrada.dp.gov.ua/publichna-informatsiia/dokumentinmr/proekty-rishen-miskoi-rady 
</t>
  </si>
  <si>
    <t xml:space="preserve">Так, у розділах «Новини» та «Анонси»
https://www.omr.gov.ua/ua/news/217080
https://www.omr.gov.ua/ua/announce/216739
з посиланням на розділ «ПРОЕКТИ РІШЕНЬ МІСЬКОЇ РАДИ»
https://www.omr.gov.ua/ua/acts/projects/council/
</t>
  </si>
  <si>
    <t>Проекти http://olexrada.gov.ua/category/pub_inf/proektu_rada</t>
  </si>
  <si>
    <t xml:space="preserve">Порядки денні:
http://sed-rada.gov.ua/plenarni-zasidannya/poryadki-denni-zasidan
Проекти документів:
http://sed-rada.gov.ua/normativna-baza/arhiv-proektiv-rishen-sesiy-miskoyi-radi
</t>
  </si>
  <si>
    <t xml:space="preserve">http://docs.slavrada.gov.ua/pdzas/
http://docs.slavrada.gov.ua/prrishses/
http://docs.slavrada.gov.ua/prrishmvk/
</t>
  </si>
  <si>
    <t xml:space="preserve">Публікуються усі матеріали, у тому числі скановані книги з проектами рішень та порядку денного, з якими працюють депутати. Також оприлюднюються навіть уся вхідна кореспонденція для депутатських комісій, порядки денні, відеозапис засідання
https://smr.gov.ua/uk/dokumenti/proekti-dokumentiv/proekti-poryadkiv-dennikh-sesij.html
https://smr.gov.ua/uk/miska-vlada/miska-rada/postijni-komisiji/162-komisia-budget.html
</t>
  </si>
  <si>
    <t xml:space="preserve">https://e-dem.in.ua/nikopol </t>
  </si>
  <si>
    <t>https://e-dem.in.ua/novomoskovsk</t>
  </si>
  <si>
    <t xml:space="preserve">Так, на веб-платформі «Соціально активний громадянин» citizen.odessa.ua (є пряме посилання на нього з офіційного веб-сайту) доступний Сервіс подання електронних петицій - колективні звернення громадян до виконавчих органів Одеської міської ради
https://citizen.odessa.ua/petition/
Порядок розгляду електронних петицій,адресованих органам місцевого самоврядування м. Одеси, затверджений рішенням Одеської міської ради № 424-VII від 16.03.2016р. https://omr.gov.ua/ru/acts/council/81264/
</t>
  </si>
  <si>
    <t>https://e-dem.in.ua/severodonetsk</t>
  </si>
  <si>
    <t>https://e-dem.in.ua/slavyansk</t>
  </si>
  <si>
    <t xml:space="preserve">На сайті розміщено віджет Єдиної системи місцевих петицій
https://e-dem.in.ua/sumy
</t>
  </si>
  <si>
    <t xml:space="preserve">http://nikopol-mrada.dp.gov.ua/vykonavchyi-komitet/viddily-taupravlinnia-nmr/upravlinnia-ekonomiky-finansiv-ta-miskohobiudzhetu </t>
  </si>
  <si>
    <t>Гранти/ бізнес проекти з міського бюджету не фіннсуються</t>
  </si>
  <si>
    <t xml:space="preserve">Фінансування проектів громадян з міського бюджету здійснюється за різними напрямками, наприклад:
- в рамках міських програм
Програма розвитку малого і середнього підприємництва у місті Одесі на 2019-2021 роки
https://www.omr.gov.ua/ru/acts/council/114628/
- в рамках конкурсів соціального замовлення
Міська цільова програма розв’язання пріоритетних соціальних проблем міста Одеси «Соціальне партнерство» на 2019-2020 роки
https://www.omr.gov.ua/ru/acts/council/114625/
Конкурс соцзамовлення
https://www.omr.gov.ua/ua/news/216300
- під час реалізації проектів громадського бюджету
https://citizen.odessa.ua/projects/
</t>
  </si>
  <si>
    <t>http://sed-rada.gov.ua/gromadskiy-byudzhet</t>
  </si>
  <si>
    <t>http://www.slavrada.gov.ua/?view=obyav&amp;obyavID=19822</t>
  </si>
  <si>
    <t>Бізнес-проекти не фінансуються з міського бюджету</t>
  </si>
  <si>
    <t>http://nikopol-mrada.dp.gov.ua/vykonavchyi-komitet/viddily-taupravlinnia-nmr/upravlinnia-ekonomiky-finansiv-ta-miskohobiudzhetu</t>
  </si>
  <si>
    <t xml:space="preserve">Зазначена інформація оприлюднюється на спеціально створеному ресурсі - odessa5t.com.ua
https://odessa5t.com/grants/add
https://odessa5t.com.ua/projects/add
Тематична інформація міститься на сторінці департаменту економічного розвитку  з посиланням на персональну сторінку КУ «Грантовий офіс «Одеса 5Т».
https://www.omr.gov.ua/ua/city/departments/economy/
</t>
  </si>
  <si>
    <t xml:space="preserve">http://www.slavrada.gov.ua/?view=maliy_biznes
http://slavrada.gov.ua/uploads/File/econom/6_monitoring_proektiv.pdf
</t>
  </si>
  <si>
    <t xml:space="preserve">Бізнес-проекти не фінансуються з міського бюджету. Створено розділ щодо Конкурсу проектів ІГС 
https://smr.gov.ua/uk/2016-03-14-08-10-17/partijni-ta-gromadski-organizatsiji/miski-konkursy-z-vyznachennia-prohram-proektiv-zakhodiv-rozroblenykh-ihs.html
</t>
  </si>
  <si>
    <t xml:space="preserve">http://nikopol-mrada.dp.gov.ua/vykonavchyi-komitet/viddily-taupravlinnia-nmr/viddil-mizhnarodnoho-spivrobitnytstva-tarozvytku </t>
  </si>
  <si>
    <t xml:space="preserve">На офіційному сайті Одеської міської ради www.omr.gov.ua створено спеціальний окремий розділ «Міжнародне співробітництво»
https://omr.gov.ua/ua/international/
Розділ містить таку інформацію:
- Міста-побратими
- Міста-партнери
- Міжнародні організації
- Консульства, дипломатичні місії
- Іноземні фонди та культурні центри
 - Департамент міжнародного співробітництва та маркетингу
 - Зовнішньоекономічна та інвестиційна політика 
 - Інтеркультурні міста 
Також в зазначеному розділі є посилання/лінк на сайт інвестиційного агентства «Оdessa 5T»,  яке займається сприянням залученню інвестицій у місто та проектами міжнародної технічної допомоги.
https://forum5t.com.ua/
Крім того, тематична інформація міститься на сторінці департаменту економічного розвитку  з посиланням на персональну сторінку КУ «Грантовий офіс «Одеса 5Т».
https://www.omr.gov.ua/ua/city/departments/economy/
На сайті розміщується багато тематичних новин: 
https://www.omr.gov.ua/ua/news/216356
</t>
  </si>
  <si>
    <t>http://olexrada.gov.ua/category/spg/twin_city</t>
  </si>
  <si>
    <t>http://www.rada-poltava.gov.ua/ http://www.kultura-poltava.gov.ua/</t>
  </si>
  <si>
    <t xml:space="preserve">http://sed-rada.gov.ua/ekonomika/energetichniy-menedzhment
http://sed-rada.gov.ua/ekonomika/iniciativa-meri-za-ekonomichne-zrostannya-m4eg
</t>
  </si>
  <si>
    <t>http://slavrada.gov.ua/uploads/File/invest/2019/invest_dogovir.pdf</t>
  </si>
  <si>
    <t xml:space="preserve">https://smr.gov.ua/uk/misto/mista-partneri.html </t>
  </si>
  <si>
    <t xml:space="preserve">Здійснюється інформування громади міста. Наприклад, про залучення коштів 
https://www.omr.gov.ua/ua/news/216536
https://www.omr.gov.ua/ua/news/113900
</t>
  </si>
  <si>
    <t xml:space="preserve">http://olexrada.gov.ua/doc/eco/cooperation.pdf </t>
  </si>
  <si>
    <t>Рішення сесій</t>
  </si>
  <si>
    <t>http://sed-rada.gov.ua/mizhnarodna-spivpracya</t>
  </si>
  <si>
    <t>http://www.slavrada.gov.ua/?view=invest</t>
  </si>
  <si>
    <t xml:space="preserve">У розділі Новини оприлюднюється інформація про такі заходи та проекти
Також є посилання з головної сторінки сайту міської ради (банер «Грантовий проект ЄС» на його сторінку на сайті департаменту фінансів, який його реалізовує)
http://finance.sumy.ua/45-proekt-pidvishchennya-energoefektivnosti-v-osvitnikh-zakladakh-m-sumi
</t>
  </si>
  <si>
    <t xml:space="preserve">Конкурси для участі молоді та громадян включено в плани заходів діючих освітніх та культурних програм. 
Програми затверджено рішеннями Одеської міської ради
https://omr.gov.ua/ua/open-city/programs/
Наприклад:
Програма національно-патріотичного виховання дітей та молоді міста Одеси «Я – одесит» на 2016-2020 роки 
https://www.omr.gov.ua/ru/acts/council/81377/
Програма розвитку освіти м. Одеси на 2017-2019 роки 
https://www.omr.gov.ua/ru/acts/council/96856/
Програма розвитку культури в м. Одесі на 2019-2021 роки 
https://www.omr.gov.ua/ru/acts/council/114627/
</t>
  </si>
  <si>
    <t xml:space="preserve">http://olexrada.gov.ua/doc/eco/granty.pdf </t>
  </si>
  <si>
    <t xml:space="preserve">На офіційному сайті в розділі «Новини» 
http://www.rada-poltava.gov.ua/news/ та сайті управління культури http://www.kultura-poltava.gov.ua/
</t>
  </si>
  <si>
    <t>http://www.rosvita.rv.ua/</t>
  </si>
  <si>
    <t>http://sed-rada.gov.ua/ogoloshennya</t>
  </si>
  <si>
    <t xml:space="preserve">У розділі Новини
https://smr.gov.ua/uk/novini/podiji/6371-u-sumakh-samovdoskonalyuvalisya-molodizhni-pratsivniki.html
та Конкурси та гранти
https://smr.gov.ua/uk/2016-03-14-08-10-17/partijni-ta-gromadski-organizatsiji/konkursy-ta-hranty.html
</t>
  </si>
  <si>
    <t>Тематична інформація міститься на сторінці департаменту економічного розвитку  та в розділі «Бізнесу»
Інвестиційні паспорти:
https://omr.gov.ua/ua/business/investment-passport/
КУ «Грантовий офіс «Одеса 5Т».
https://www.omr.gov.ua/ua/city/departments/economy/
Сайт https://investodessa.com/ створено.
Наразі  -  у стадії наповнення</t>
  </si>
  <si>
    <t xml:space="preserve">http://olexrada.gov.ua/doc/eco/invsest_prop.pdf  </t>
  </si>
  <si>
    <t>http://sed-rada.gov.ua/ekonomika/investiciyniy-portal-mista</t>
  </si>
  <si>
    <t xml:space="preserve">http://www.slavrada.gov.ua/?view=maliy_biznes
http://www.slavrada.gov.ua/?view=invest
</t>
  </si>
  <si>
    <t xml:space="preserve">https://smr.gov.ua/uk/2016-03-14-08-11-32/karta-zaluchennya-mizhnarodnoji-dopomogi.html </t>
  </si>
  <si>
    <t xml:space="preserve">Тематична інформація міститься на сторінці департаменту економічного розвитку  та в розділі «Бізнесу»
Інвестиційні паспорти:
https://omr.gov.ua/ua/business/investment-passport/
КУ «Грантовий офіс «Одеса 5Т».
https://www.omr.gov.ua/ua/city/departments/economy/
Сайт https://investodessa.com/створено.
Наразі  -  у стадії наповнення
</t>
  </si>
  <si>
    <t xml:space="preserve">http://olexrada.gov.ua/category/invest_pol </t>
  </si>
  <si>
    <t xml:space="preserve">http://www.slavrada.gov.ua/?view=invest
http://cba.org.ua/mapd/
</t>
  </si>
  <si>
    <t xml:space="preserve">Так. http://old.omr.gov.ua/
Наразі запущено в дію оновлену версію сайту Одеської міської ради WWW.OMR.GOV.UA. 
Англійська версія оновленої версії сайту - у стадії наповнення.
</t>
  </si>
  <si>
    <t xml:space="preserve">http://www.rada-poltava.gov.ua/foreign/ </t>
  </si>
  <si>
    <t>http://rivnerada.gov.ua/portal/city</t>
  </si>
  <si>
    <t>http://sed-rada.gov.ua/informaciya-kontakti/kontakti</t>
  </si>
  <si>
    <t xml:space="preserve">https://smr.gov.ua/en </t>
  </si>
  <si>
    <t xml:space="preserve">http://nikopol-mrada.dp.gov.ua/prijmalnya/koshty-mista/zakupivliza-biudzhetni-koshty/plany-zakupivel </t>
  </si>
  <si>
    <t>Так, на офіційному сайті Одеської міської ради у розділі«Відкрите місто/Проведення торгів» створено підрозділ «Публічні закупівлі» https://www.omr.gov.ua/ua/open-city/prozorro/
Тут розміщено перелік виконавчих органів, комунальних підприємств, установ та закладів Одеської міської ради, які здійснюють закупівлі відповідно до Закону України «Про публічні закупівлі», з прямими посилання на тематичну інформацію на сайті «Prozorrо». Плани закупівель можна відстежити, вибрав з переліку необхідний 
виконавчий орган/підприємство/заклад</t>
  </si>
  <si>
    <t xml:space="preserve">http://www.rada-poltava.gov.ua/files/dod_rpz_110119.zip
http://www.rada-poltava.gov.ua/files/dod_rpz_090819.zip
</t>
  </si>
  <si>
    <t>http://sed-rada.gov.ua/prozorro</t>
  </si>
  <si>
    <t>Відповідна інформація оприлюднена в системі Prozorro, на сайті міської ради не дублюється</t>
  </si>
  <si>
    <t xml:space="preserve">Інформація з посиланням на сторінки Прозорро по кожному головному розпоряднику бюджетних коштів розміщена у їх розділах
https://smr.gov.ua/uk/miska-vlada/vikonavchi-organi/strukturni-pidrozdili-sumskoji-miskoji-radi/2015-12-10-09-03-28/departament-infrastrukturi-mista.html
</t>
  </si>
  <si>
    <t xml:space="preserve">http://nikopol-mrada.dp.gov.ua/prijmalnya/koshty-mista/zakupivliza-biudzhetni-koshty </t>
  </si>
  <si>
    <t>У розділі«Відкрите місто/Проведення торгів» створено підрозділ «Публічні закупівлі» https://www.omr.gov.ua/ua/open-city/prozorro/ Інформацію можна відстежити, вибрав з переліку необхідний виконавчий орган/підприємство/заклад</t>
  </si>
  <si>
    <t>БФУ публікує інформацію стосовно закупівель (планів закупівель, договори) на веб-порталі «Відкриті дані» Полтавської міської ради.</t>
  </si>
  <si>
    <t>http://www.slavrada.gov.ua/?view=prozorro</t>
  </si>
  <si>
    <t>Створено, але перебуває у стадії реорганізації/оновлення</t>
  </si>
  <si>
    <t xml:space="preserve">http://nikopol-mrada.dp.gov.ua/prijmalnya/koshty-mista/zakupivliza-biudzhetni-koshty/zaversheni-zakupivli-arkhiv </t>
  </si>
  <si>
    <t xml:space="preserve">У розділі«Відкрите місто/Проведення торгів» створено підрозділ «Публічні закупівлі» https://www.omr.gov.ua/ua/open-city/prozorro/
Інформацію можна відстежити, вибрав з переліку необхідний виконавчий орган/підприємство/заклад
</t>
  </si>
  <si>
    <t xml:space="preserve">Всі розпорядники коштів зобов’язані надавати інформацію на сайт e-data.gov.ua 
http://nikopol-mrada.dp.gov.ua/prijmalnya/koshty-
mista/zakupivli-za-biudzhetni-koshty/dohovory-ta-transaktsiizamovnykiv 
</t>
  </si>
  <si>
    <t xml:space="preserve">http://nikopol-mrada.dp.gov.ua/prijmalnya/koshtymista/zakupivli-za-biudzhetni-koshty/pryiom-propozytsii 
http://nikopol-mrada.dp.gov.ua/prijmalnya/koshtymista/zakupivli-za-biudzhetni-koshty/auktsion 
</t>
  </si>
  <si>
    <t xml:space="preserve">http://nikopol-mrada.dp.gov.ua/vykonavchyi-komitet/viddilyta-upravlinnia-nmr/upravlinnia-komunalnoho-maina </t>
  </si>
  <si>
    <t xml:space="preserve">Здійснюється відповідно до Закону України «Про приватизацію державного та комунального майна»
Посилання на документ розміщено на сторінці Департаменту комунальної власності, підрозділ «Інформаційні матеріали»
https://www.omr.gov.ua/ua/city/departments/dks/informacionnie-materiali/
Крім того, розміщено рішення Одеської міської ради «Про приватизацію комунального майна територіальної громади м. Одеси»
https://www.omr.gov.ua/ru/acts/council/104960/
</t>
  </si>
  <si>
    <t>http://zakon.olexrada.gov.ua/kartka.php?i=c018613</t>
  </si>
  <si>
    <t>http://sed-rada.gov.ua/diyuchi-programi-sievierodoneckoyi-miskoyi-radi/programa-vidchuzhennya-obiektiv-komunalnoyi-vlasnosti-teritorialnoyi-gromadi-m-sievierodoneck-na-2019-rik</t>
  </si>
  <si>
    <t xml:space="preserve">Використовуються урядові методики 
https://smr.gov.ua/uk/2016-03-14-08-10-17/komunalne-majno-mista/5886-informatsiya-pro-prodazh-na-auktsioni-nezhitlovogo-primishchennya-03-05-2017.html
</t>
  </si>
  <si>
    <t xml:space="preserve">Здійснюється відповідно до Закону України «Про оренду державного  та комунального майна»; 
Посилання на документ розміщено на сторінці Департаменту комунальної власності, підрозділ «Інформаційні матеріали»
https://www.omr.gov.ua/ua/city/departments/dks/informacionnie-materiali/
У цьому ж розділі є посилання на розпорядження Одеського міського голови «Про затвердження порядку проведення конкурсу на право укладання договору оренди будівель (споруд приміщень), які є комунальною власністю»
https://www.omr.gov.ua/ru/acts/mayor/7962/
</t>
  </si>
  <si>
    <t>http://zakon.olexrada.gov.ua/kartka.php?i=c01467</t>
  </si>
  <si>
    <t xml:space="preserve">http://sed-rada.gov.ua/diyuchi-programi-sievierodoneckoyi-miskoyi-radi/programa-orendi-obiektiv-komunalnoyi-vlasnosti-teritorialnoyi-gromadi-m-sievierodonecka-luganskoyi-oblasti-na-2019-rik
http://sed-rada.gov.ua/pidrozdili-vikonavchih-organiv-miskoyi-radi/fond-komunalnogo-mayna-sievierodoneckoyi-miskoyi-radi
</t>
  </si>
  <si>
    <t>http://www.slavrada.gov.ua/?view=doc&amp;docID=3210</t>
  </si>
  <si>
    <t>https://smr.gov.ua/images/documents/Reestr_diu4ih_norm_aktiv/ Porjadok_peredachi_majna_komunalnoji_vlasnosti.doc</t>
  </si>
  <si>
    <t xml:space="preserve">Здійснюється відповідно до Закону України «Про оренду державного  та комунального майна»; 
Посилання на документ розміщено на сторінці Департаменту комунальної власності, підрозділ «Інформаційні матеріали»
https://www.omr.gov.ua/ua/city/departments/dks/informacionnie-materiali/
У цьому ж розділі є посилання на розпорядження міського голови «Про затвердження порядку проведення конкурсу на право укладання договору оренди будівель (споруд приміщень), які є комунальною власністю»
https://www.omr.gov.ua/ru/acts/mayor/7962/
Крім того, умови конкурсу публікуються в конкретних оголошеннях про проведення конкурсів https://www.omr.gov.ua/ua/news/215868
</t>
  </si>
  <si>
    <t>http://zakon.olexrada.gov.ua/kartka.php?i=c02146</t>
  </si>
  <si>
    <t>http://sed-rada.gov.ua/diyuchi-programi-sievierodoneckoyi-miskoyi-radi/programa-orendi-obiektiv-komunalnoyi-vlasnosti-teritorialnoyi-gromadi-m-sievierodonecka-luganskoyi-oblasti-na-2019-rik https://data.gov.ua/dataset/d7f7840d-b364-462c-92b6-24978a5aa454</t>
  </si>
  <si>
    <t xml:space="preserve">https://smr.gov.ua/uk/2016-03-14-08-10-17/komunalne-majno-mista/orenda-nerukhomogo-majna/1876-dokumenti-shcho-podayutsya-uchasnikom-konkursu-na-pravo-orendi-komunalnogo-majna.html </t>
  </si>
  <si>
    <t xml:space="preserve">Повідомлення та оголошення регулярно оприлюднюються на офіційному сайті міської ради
https://omr.gov.ua/ua/news/216647/
https://www.omr.gov.ua/ua/news/217065
https://www.omr.gov.ua/ua/news/215868
</t>
  </si>
  <si>
    <t>http://olexrada.gov.ua/category/privatization/privat_info</t>
  </si>
  <si>
    <t>http://www.city-adm.rv.ua/RivnePortal/ukr/Units/upr/komun/komun_index_public_info.aspx</t>
  </si>
  <si>
    <t>http://www.slavrada.gov.ua/?view=km http://www.slavrada.gov.ua/?view=obyav http://www.slavrada.gov.ua/?view=obyav&amp;obyavID=24107 http://www.slavrada.gov.ua/?view=obyav&amp;obyavID=23666</t>
  </si>
  <si>
    <t xml:space="preserve">https://smr.gov.ua/uk/2016-03-14-08-10-17/komunalne-majno-mista/orenda-nerukhomogo-majna/182-ogoloshennya-pro-provedennya-konkursu.html </t>
  </si>
  <si>
    <t xml:space="preserve">Інформація про результати регулярно оприлюднюються на офіційному сайті міської ради
Наприклад:https://omr.gov.ua/ua/news/216740
https://www.omr.gov.ua/ua/news/214755
</t>
  </si>
  <si>
    <t>Єдиний державний веб – портал відкритих даних (http://data.gov.ua)</t>
  </si>
  <si>
    <t xml:space="preserve">http://sed-rada.gov.ua/fond-komunalnogo-mayna-sievierodoneckoyi-miskoyi-radi/zvit-pro-robotu-fondu-komunalnogo-mayna-sievierodoneckoyi-miskoyi-radi-za-2018-rik  https://data.gov.ua/dataset/d7f7840d-b364-462c-92b6-24978a5aa454
https://data.gov.ua/dataset/8ef999c7-bc89-4b8d-8d33-6673845452dc
</t>
  </si>
  <si>
    <t xml:space="preserve">https://smr.gov.ua/uk/2016-03-14-08-10-17/komunalne-majno-mista/orenda-nerukhomogo-majna/2226-orenda-nerukhomogo-majna.html 
https://smr.gov.ua/uk/2016-03-14-08-10-17/komunalne-majno-mista/orenda-nerukhomogo-majna/1881-pro-namiri-peredachi-v-orendu-komunalnogo-majna.html 
https://smr.gov.ua/uk/2016-03-14-08-10-17/komunalne-majno-mista/5583-privatizovano-shlyakhom-prodazhu-na-auktsioni-16-02-2017.html
https://smr.gov.ua/uk/2016-03-14-08-10-17/komunalne-majno-mista/6231-informatsiya-pro-prodazh-na-auktsioni-nezhitlovogo-primishchennya.html 
</t>
  </si>
  <si>
    <t xml:space="preserve">http://sed-rada.gov.ua/diyuchi-programi-sievierodoneckoyi-miskoyi-radi/programa-vidchuzhennya-obiektiv-komunalnoyi-vlasnosti-teritorialnoyi-gromadi-m-sievierodoneck-na-2019-rik
http://sed-rada.gov.ua/zviti-za-2018-rik/zvit-pro-vikonannya-programi-vidchuzhennya-obiektiv-komunalnoyi-vlasnosti-teritorialnoyi-gromadi-m-sievierodoneck-za-2018-rik
http://sed-rada.gov.ua/fond-komunalnogo-mayna-sievierodoneckoyi-miskoyi-radi/zvit-pro-robotu-fondu-komunalnogo-mayna-sievierodoneckoyi-miskoyi-radi-za-2018-rik
</t>
  </si>
  <si>
    <t xml:space="preserve">Передача в оренду здійснюється розпорядженнями міського голови. Всі вони регулярно розміщуються на сайті. Наприклад:
https://www.omr.gov.ua/ua/acts/mayor/100688/
https://www.omr.gov.ua/ua/acts/mayor/55088/
</t>
  </si>
  <si>
    <t>http://sed-rada.gov.ua/fond-komunalnogo-mayna-sievierodoneckoyi-miskoyi-radi/zvit-pro-robotu-fondu-komunalnogo-mayna-sievierodoneckoyi-miskoyi-radi-za-2018-rik  https://data.gov.ua/dataset/d7f7840d-b364-462c-92b6-24978a5aa454 https://data.gov.ua/dataset/d7f7840d-b364-462c-92b6-24978a5aa454
https://data.gov.ua/dataset/8ef999c7-bc89-4b8d-8d33-6673845452dc
https://data.gov.ua/dataset/</t>
  </si>
  <si>
    <t xml:space="preserve">https://smr.gov.ua/uk/2016-03-14-08-10-17/komunalne-majno-mista/privatizovano-shlyakhom-vikupu.html
https://smr.gov.ua/uk/2016-03-14-08-10-17/komunalne-majno-mista/orenda-nerukhomogo-majna/6770-perelik-ob-ektiv-komunalnoji-vlasnosti-shcho-peredani-v-orendu-chi-inshe-pravo-koristuvannya.html
https://smr.gov.ua/uk/2016-03-14-08-10-17/komunalne-majno-mista/orenda-nerukhomogo-majna/2226-orenda-nerukhomogo-majna.html
https://smr.gov.ua/uk/2016-03-14-08-10-17/komunalne-majno-mista/orenda-nerukhomogo-majna/182-ogoloshennya-pro-provedennya-konkursu.html
https://smr.gov.ua/uk/2016-03-14-08-10-17/komunalne-majno-mista/orenda-nerukhomogo-majna/192-pidsumki-konkursu.html
</t>
  </si>
  <si>
    <t xml:space="preserve">Передача в оренду здійснюється розпорядженнями міського голови. По кожному об’єкту (юридичним або фізичним особам). Всі розпорядження регулярно розміщуються на сайті. Наприклад:
https://www.omr.gov.ua/ua/acts/mayor/100688/
https://www.omr.gov.ua/ua/acts/mayor/55088/
</t>
  </si>
  <si>
    <t>Єдиний державний веб – портал відкритих даних (http://data.gov.ua), газета «Полтавський вісник»</t>
  </si>
  <si>
    <t xml:space="preserve">https://data.gov.ua/dataset/d7f7840d-b364-462c-92b6-24978a5aa454
https://data.gov.ua/dataset/8ef999c7-bc89-4b8d-8d33-6673845452dc
</t>
  </si>
  <si>
    <t xml:space="preserve">http://slavrada.gov.ua/uploads/File/orenda/orenda_ukv.pdf
http://www.slavrada.gov.ua/?view=km
</t>
  </si>
  <si>
    <t xml:space="preserve">https://smr.gov.ua/uk/2016-03-14-08-10-17/komunalne-majno-mista/privatizovano-shlyakhom-vikupu/14080-privatizovanou-2019-rotsi.html
https://smr.gov.ua/uk/2016-03-14-08-10-17/komunalne-majno-mista/5583-privatizovano-shlyakhom-prodazhu-na-auktsioni-16-02-2017.html
https://smr.gov.ua/uk/2016-03-14-08-10-17/komunalne-majno-mista/orenda-nerukhomogo-majna/192-pidsumki-konkursu.html
</t>
  </si>
  <si>
    <t xml:space="preserve">http://nikopol-mrada.dp.gov.ua/prijmalnya/koshtymista/kvartalni-ta-richni-finansovi-zvity 
http://nikopol-mrada.dp.gov.ua/prijmalnya/koshtymista/perelik-rishen-pro-miskyi-biudzhet 
</t>
  </si>
  <si>
    <t xml:space="preserve">http://novomoskovsk-rada.gov.ua/council-decisions
http://novomoskovsk-rada.gov.ua/static/byudzhet
</t>
  </si>
  <si>
    <t xml:space="preserve">Створено окремий розділ «БЮДЖЕТ міста Одеси»
https://omr.gov.ua/ua/open-city/budget/, в якому опубліковано:
- посилання на всі рішення щодо поточного бюджету
https://www.omr.gov.ua/ru/acts/council/113555/
- актуальний бюджет с внесеними змінами (у форматі .zip).
Актуальний бюджет публікується кожного разу, відразу після прийняття внесень змін та доповнень до бюджету.
</t>
  </si>
  <si>
    <t xml:space="preserve">http://olexrada.gov.ua/base/sesiya/7/r-631.zip </t>
  </si>
  <si>
    <t>Рішення сесій і виконавчого комітету</t>
  </si>
  <si>
    <t xml:space="preserve">http://sed-rada.gov.ua/byudzhet-mista/rishennya-po-byudzhetu
http://sed-rada.gov.ua/byudzhet-mista/zviti-pro-vikonannya-byudzhetu
</t>
  </si>
  <si>
    <t xml:space="preserve">https://smr.gov.ua/uk/dokumenti/miskij-byudzhet/11582-2019.html
https://smr.gov.ua/uk/dokumenti/miskij-byudzhet/11582-2019.html#info-19-1 
https://smr.gov.ua/uk/dokumenti/miskij-byudzhet/13403-informatsiya-pro-vnesennya-zmin-ta-dopovnen-do-miskogo-byudzhetu-na-2019-rik.html 
https://smr.gov.ua/uk/dokumenti/miskij-byudzhet/14644-informatsiya-pro-khid-vikonannya-miskogo-byudzhetu-za-i-kvartal-2019-roku.html
https://smr.gov.ua/uk/dokumenti/miskij-byudzhet/11582-2019.html#zvit_2019 
</t>
  </si>
  <si>
    <t xml:space="preserve">http://nikopol-mrada.dp.gov.ua/prijmalnya/koshtymista/perelik-rishen-pro-miskyi-biudzhet </t>
  </si>
  <si>
    <t xml:space="preserve">У підрозділі «БЮДЖЕТ міста Одеси» зберігаються архівні матеріали за попередні роки
https://omr.gov.ua/ua/open-city/budget/arhiv/
http://old.omr.gov.ua/ru/79076
</t>
  </si>
  <si>
    <t>http://www.city-adm.rv.ua/RivnePortal/ukr/budget/budget_rish_2017.aspx</t>
  </si>
  <si>
    <t>http://sed-rada.gov.ua/byudzhet-mista/rishennya-po-byudzhetu</t>
  </si>
  <si>
    <t xml:space="preserve">https://smr.gov.ua/uk/dokumenti/miskij-byudzhet/859-2016-rik.html
https://smr.gov.ua/uk/dokumenti/miskij-byudzhet/3775-2017-rik.html
https://smr.gov.ua/uk/dokumenti/miskij-byudzhet/7103-2018-rik.html
</t>
  </si>
  <si>
    <t>http://novomoskovsk-rada.gov.ua/static/byudzhet</t>
  </si>
  <si>
    <t xml:space="preserve">• Інформація про оперативне виконання бюджету міста Одеси оприлюднюються регулярно щотижня на офіційному сайті міської ради у  підрозділі «Доходи і витрати бюджету Одеси 2019 рік», «Виконання бюджету Одеси у 2019 році» 
• https://omr.gov.ua/ua/open-city/budget/dohodi-i-rashodi-byudjeta-odessi-2019-god/
• та у розділі «Новини»
https://omr.gov.ua/ua/news/217022/
Обов’язково оприлюднюються щоквартальні звіти - рішення про виконання бюджету 
https://www.omr.gov.ua/ru/acts/council/113555/
</t>
  </si>
  <si>
    <t>http://olexrada.gov.ua/category/budget/bg_done_rep</t>
  </si>
  <si>
    <t>Рішення сесій і виконавчого комітету та інформації щоквартально</t>
  </si>
  <si>
    <t>http://sed-rada.gov.ua/byudzhet-mista/zviti-pro-vikonannya-byudzhetu</t>
  </si>
  <si>
    <t>https://smr.gov.ua/uk/dokumenti/miskij-byudzhet/14644-informatsiya-pro-khid-vikonannya-miskogo-byudzhetu-za-i-kvartal-2019-roku.html https://smr.gov.ua/uk/dokumenti/miskij-byudzhet/10245-informatsiya-pro-khid-vikonannya-miskogo-byudzhetu-za-i-kvartal-2018-roku.html</t>
  </si>
  <si>
    <t>http://novomoskovsk-rada.gov.ua/council-decisions</t>
  </si>
  <si>
    <t xml:space="preserve">Проект бюджету на наступний рік оприлюднюються у розділі «ПРОЕКТИ рішень виконкому» із автоматичним зазначенням дати публікації
https://omr.gov.ua/ua/acts/projects/committee/111350/
Після прийняття виконавчим комітетом, проекти рішень міськради  розміщуються в розділі «Проекти рішень міської ради»
https://omr.gov.ua/ua/acts/projects/council/
</t>
  </si>
  <si>
    <t>http://olexrada.gov.ua/category/pub_inf/proektu_rada</t>
  </si>
  <si>
    <t xml:space="preserve">На офіційному сайті в розділі «Документи», меню «Проекти рішень»
http://www.rada-poltava.gov.ua/documents/proekty_rishen/
</t>
  </si>
  <si>
    <t>http://sed-rada.gov.ua/materiali-shchodo-rozrobki-miskogo-byudzhetu/byudzhet-2019</t>
  </si>
  <si>
    <t xml:space="preserve">http://slavrada.gov.ua/?view=proekt_doc&amp;proekt_docID=16083
http://slavrada.gov.ua/?view=proekt_doc&amp;proekt_docID=20956
</t>
  </si>
  <si>
    <t xml:space="preserve">https://smr.gov.ua/uk/dokumenti/proekti-dokumentiv/proekti-rishen-sumskoji-miskoji-radi/2018-mr-p.html#info-t574 </t>
  </si>
  <si>
    <t xml:space="preserve">http://nikopol-mrada.dp.gov.ua/news/obhovorennya-proektubyudzhetu-mista-ta-prohramy-sotsialnoekonomichnoho-takulturnoho-rozvytku-nikopolya-na-2019-rik </t>
  </si>
  <si>
    <t xml:space="preserve">Відповідно до законодавства з метою отримання пропозицій на офіційному сайті міської ради оприлюднюються проекти рішень щодо бюджету міста на наступний рік у розділах:ПРОЕКТИ РІШЕНЬ ВИКОНКОМУ
https://omr.gov.ua/ua/acts/projects/committee/
ПРОЕКТИ РІШЕНЬ МІСЬКРАДИ
https://omr.gov.ua/ua/acts/projects/council/
БЮДЖЕТ МІСТА - https://omr.gov.ua/ua/open-city/budget/
</t>
  </si>
  <si>
    <t>http://sed-rada.gov.ua/byudzhet-2019/do-uvagi-deputativ-miskoyi-radi-meshkanciv-mista</t>
  </si>
  <si>
    <t xml:space="preserve">Формування бюджету на наступний рік розпочато, у його рамках буде ухвалено графік консультацій
https://smr.gov.ua/uk/2016-03-14-08-10-17/gromadski-obgovorennya/elektronni-konsultatsii-z-hromadskistiu/12352-elektronni-konsultatsij-prijom-propozitsij-shchodo-proektu-miskogo-byudzhetu-na-2019-rik-ta-proektu-programi-ekonomichnogo-i-sotsialnogo-rozvitku-m-sumi-na-2019-rik-ta-osnovnikh-napryamiv-rozvitku-na-2020-2021-roki.html
</t>
  </si>
  <si>
    <t xml:space="preserve">http://nikopol-mrada.dp.gov.ua/news/rezultaty-obhovorennyaproektu-byudzhetu-mista-ta-prohramy-
sotsialnoekonomichnoho-ta-kulturnoho-rozvytku-nikopolya-na2019-rik 
</t>
  </si>
  <si>
    <t xml:space="preserve">Публікується інформація про публічне представлення проект бюджету на наступний рік http://old.omr.gov.ua/ru/news/112418/ </t>
  </si>
  <si>
    <t>http://sed-rada.gov.ua/novini-mista/u-miskradi-vidbulis-byudzhetni-sluhannya_19-12-2017</t>
  </si>
  <si>
    <t xml:space="preserve">https://smr.gov.ua/uk/2016-03-14-08-10-17/gromadski-obgovorennya/elektronni-konsultatsii-z-hromadskistiu/12352-elektronni-konsultatsij-prijom-propozitsij-shchodo-proektu-miskogo-byudzhetu-na-2019-rik-ta-proektu-programi-ekonomichnogo-i-sotsialnogo-rozvitku-m-sumi-na-2019-rik-ta-osnovnikh-napryamiv-rozvitku-na-2020-2021-roki.html </t>
  </si>
  <si>
    <t xml:space="preserve">Всі прийняті рішення публікуються на сайті міської ради за хронологією їх прийняття 
http://nikopol-mrada.dp.gov.ua/publichnainformatsiia/dokumenti-nmr/rishennia-miskoi-rady 
</t>
  </si>
  <si>
    <t xml:space="preserve">Запозичення здійснюються відповідно до рішень міської ради, які обов’язково оприлюднюються на сайті
https://omr.gov.ua/ua/acts/council/174380/
https://omr.gov.ua/ua/acts/council/173525/
</t>
  </si>
  <si>
    <t>http://sed-rada.gov.ua/novini-mista/spivpracya-sievierodoneckoyi-miskoyi-radi-z-nefko_21-08-2019</t>
  </si>
  <si>
    <t>Місцевих запозичень чи позик не здійснювалося</t>
  </si>
  <si>
    <t xml:space="preserve">http://nikopol-mrada.dp.gov.ua/vykonavchyi-komitet/viddilyta-upravlinnia-nmr/upravlinnia-pratsi-ta-sotsialnoho-zakhystunaselennia/aktualna-informatsiia </t>
  </si>
  <si>
    <t xml:space="preserve">Питання цієї проблематики постійно висвітлюються на персональній сторінці Департаменту праці та соціального захисту у підрозділі 
Роз’яснення, порядок отримання субсидій та допомоги
https://omr.gov.ua/ua/city/departments/dpsp/poluchenie-pomoschi-subsidii/
«Відкриті дані» https://omr.gov.ua/ua/city/departments/dpsp/otkritie-dannie/
</t>
  </si>
  <si>
    <t xml:space="preserve">http://sed-rada.gov.ua/upravlinnya-praci-ta-soczahistu-naselennya
http://sed-rada.gov.ua/upravlinnya-praci-ta-soczahistu-naselennya/dopomoga-pereselencyam
http://sed-rada.gov.ua/upravlinnya-praci-ta-soczahistu-naselennya/informaciya-uchasnikam-ato
http://sed-rada.gov.ua/upravlinnya-praci-ta-soczahistu-naselennya/informaciya-dlya-osib-z-invalidnistyu
http://sed-rada.gov.ua/upravlinnya-praci-ta-soczahist-naselennya/perelik-socialnih-poslug-yaki-nadaie-centr-socialnoyi-reabilitaciyi-ditey-invalidiv-sievierodoneckoyi-miskoyi-radi
http://sed-rada.gov.ua/upravlinnya-praci-ta-soczahist-naselennya/perelik-socialnih-poslug-yaki-nadaie-teritorialniy-centr-socialnogo-obslugovuvannya
http://sed-rada.gov.ua/upravlinnya-praci-ta-soczahistu-naselennya/perelik-konsultativnih-ta-doradchih-organiv
http://sed-rada.gov.ua/miskiy-centr-socialnih-sluzhb-dlya-simyi-ditey-ta-molodi/sievierodoneckiy-miskiy-centr-socialnih-sluzhb-dlya-simyi-ditey-ta-molodi
</t>
  </si>
  <si>
    <t>Перелік послуг соціального характеру, які надаються населенню Управлінням соціального захисту населення Слов’янської міської ради оприлюднено на веб-сайті Управління www.upszn.gov.ua</t>
  </si>
  <si>
    <t>https://smr.gov.ua/uk/misto/2016-03-14-08-10-17/informatsijni-materiali/informatsijni-materiali-z-pitan-sotszakhistu/184-osnovni-vidi-sotsialnoji-dopomogi/8504-perelik-kategorij-sumchan-yaki-mozhut-otrimati-sotsialnu-dopomogu-vid-sumskoji-miskoji-radi.html</t>
  </si>
  <si>
    <t>http://nikopol-mrada.dp.gov.ua/vykonavchyi-komitet/viddily-</t>
  </si>
  <si>
    <t>Інформація розміщена у розділі «Міські програми»
https://omr.gov.ua/ua/open-city/programs/
та на персональній сторінці Департаменту праці та соціального захисту у підрозділі 
«Відкриті дані» https://omr.gov.ua/ua/city/departments/dpsp/otkritie-dannie/</t>
  </si>
  <si>
    <t>http://sed-rada.gov.ua/miski-cilovi-programi/diyuchi-programi-sievierodoneckoyi-miskoyi-radi</t>
  </si>
  <si>
    <t xml:space="preserve">http://e-deputat.slavrada.gov.ua/uk/solutions/21-xx-7
http://slavrada.gov.ua/?view=doc&amp;docID=8854
http://docs.slavrada.gov.ua/dt/13875/
</t>
  </si>
  <si>
    <t xml:space="preserve">Створено окремий розділ з великою кількістю інформаційних матеріалів щодо соціального захисту населення
https://smr.gov.ua/uk/2016-03-14-08-10-17/informatsijni-materiali/informatsijni-materiali-z-pitan-sotszakhistu.html
а також у розділі Програми розвитку міста
https://smr.gov.ua/uk/dokumenti/programi-rozvitku-mista/1749-programi-rozvitku-mista.html
</t>
  </si>
  <si>
    <t xml:space="preserve">http://nikopol-mrada.dp.gov.ua/vykonavchyikomitet/komunalna-sfera/komunalni-pidpryiemstva </t>
  </si>
  <si>
    <t xml:space="preserve">Створено окремий розділ «Аварійно довідкові служби» 
https://omr.gov.ua/ua/citizens/help-desk/
Правова допомога:
https://omr.gov.ua/ua/citizens/legal-advice/
</t>
  </si>
  <si>
    <t>http://olexrada.gov.ua/kom_gosp/emergency_phones/telefony-avarijno-dyspetcherskyh-sluzhb-m-oleksandriyi.html</t>
  </si>
  <si>
    <t>http://rivnerada.gov.ua/portal/view-content/4457</t>
  </si>
  <si>
    <t xml:space="preserve">http://sed-rada.gov.ua/dovidkova-informaciya
http://sed-rada.gov.ua/telefonniy-dovidnik-sluzhb-mista/sfera-komunalno-pobutovih-poslug
http://sed-rada.gov.ua/telefonniy-dovidnik-sluzhb-mista/miski-sluzhbi
http://sed-rada.gov.ua/pidpriiemstva-shcho-nadayut-zhitlovo-komunalni-poslugi/avariyno-dispetcherski-sluzhbi
http://sed-rada.gov.ua/pidpriiemstva-shcho-nadayut-zhitlovo-komunalni-poslugi/pidpriiemstva-shcho-nadayut-komunalni-poslugi
http://sed-rada.gov.ua/sfera-poslug/transport-i-zvyazok
http://sed-rada.gov.ua/telefonniy-dovidnik-sluzhb-mista/pidpriiemstva-zvyazku-i-transportu
http://sed-rada.gov.ua/telefonniy-dovidnik-sluzhb-mista/sud-pravozahisni-ta-pravoohoronni-organi
</t>
  </si>
  <si>
    <t xml:space="preserve">https://smr.gov.ua/uk/dovidka/korisni-telefoni.html
https://smr.gov.ua/uk/2016-03-14-08-10-17/pravova-dopomoha/aktualna-informatsiia.html 
</t>
  </si>
  <si>
    <t xml:space="preserve">http://nikopol-mrada.dp.gov.ua/vykonavchyi-komitet/viddilyta-upravlinnia-nmr/viddil-tsentr-nadannia-administratyvnykhposluh-m-nikopolia </t>
  </si>
  <si>
    <t xml:space="preserve">Вся інформація з цього питання розміщується в окремому розділі (посилання з головної сторінки сайту)
«АДМІНІСТРАТИВНІ ПОСЛУГИ ГРОМАДЯНАМ»
https://omr.gov.ua/ua/city/departments/dnap/
Зокрема у стадії розробки знаходиться портал адміністративних послуг. 
</t>
  </si>
  <si>
    <t>https://cnap.olexrada.gov.ua/</t>
  </si>
  <si>
    <t xml:space="preserve">http://sed-rada.gov.ua/administrativni-poslugi/centr-nadannya-administrativnih-poslug </t>
  </si>
  <si>
    <t>http://www.slavrada.gov.ua/?view=cnap1</t>
  </si>
  <si>
    <t xml:space="preserve">https://smr.gov.ua/uk/miska-vlada/vikonavchi-organi/strukturni-pidrozdili-sumskoji-miskoji-radi/2015-12-10-09-04-16/pro-upravlinnya.html
На головній сторінці також розділ – «Адмінпослуги» з переходом на сайті ЦНАП 
http://cnap.gov.ua/
</t>
  </si>
  <si>
    <t xml:space="preserve">Перелік підприємств розміщено у розділі 
https://omr.gov.ua/ua/city/enterprises/
</t>
  </si>
  <si>
    <t>http://zakon.olexrada.gov.ua/kartka.php?i=c012107</t>
  </si>
  <si>
    <t>https://www.cnaprv.gov.ua/services/#z</t>
  </si>
  <si>
    <t xml:space="preserve">http://sed-rada.gov.ua/informaciya-komunalnih-pidpriiemstv
http://sed-rada.gov.ua/pidpriiemstva-shcho-nadayut-zhitlovo-komunalni-poslugi/pidpriiemstva-shcho-nadayut-komunalni-poslugi
 </t>
  </si>
  <si>
    <t xml:space="preserve">http://www.slavrada.gov.ua/?view=gkh_org
http://www.slavrada.gov.ua/?view=kp
http://www.slavrada.gov.ua/?view=tarifs
</t>
  </si>
  <si>
    <t xml:space="preserve">https://smr.gov.ua/uk/dovidka/korisni-telefoni.html
https://smr.gov.ua/uk/miska-vlada/vikonavchi-organi/2015-12-10-09-05-30.html 
</t>
  </si>
  <si>
    <t xml:space="preserve">На сайті розміщено програму відшкодування частини кредитів, отриманих на впровадження заходів з енергозбереження, реконструкції і модернізації багатоквартирних будинків у м. Одесі, на 2019-2020 роки
https://omr.gov.ua/ru/acts/council/112161/
</t>
  </si>
  <si>
    <t>http://sed-rada.gov.ua/informaciya-dlya-rozvitku-osbb</t>
  </si>
  <si>
    <t xml:space="preserve">http://nikopol-mrada.dp.gov.ua/vykonavchyi-komitet/vakansii </t>
  </si>
  <si>
    <t>http://novomoskovsk-rada.gov.ua/jobs</t>
  </si>
  <si>
    <t xml:space="preserve">На головній сторінці сайту створено окремий розділ «Вакансії» 
https://omr.gov.ua/ua/vacancy/
</t>
  </si>
  <si>
    <t>http://sed-rada.gov.ua/vikonavchi-organi/konkursi-na-zamishchennya-vakantnih-posad</t>
  </si>
  <si>
    <t>Здійснюється відповідно до законодавства.</t>
  </si>
  <si>
    <t xml:space="preserve">http://sed-rada.gov.ua/konkursi-na-zamishchennya-vakantnih-posad/rishennya-no77-pro-zatverdzhennya-poryadku-provedennya-konkursu-na-zamishchennya-vakantnih-posad-u-vikonavchih-organah-sievierodoneckoyi-miskoyi-radi-u-noviy-redakciyi </t>
  </si>
  <si>
    <t xml:space="preserve">https://smr.gov.ua/uk/miska-vlada/vakansiji/916-dokumenti.html </t>
  </si>
  <si>
    <t xml:space="preserve">Відповідно до вимог ст. 10 Закону України "Про службу в органах місцевого самоврядування"  виконавчі органи Одеської міської ради надають інформацію для оприлюднення оголошень за 1 місяць
https://omr.gov.ua/ua/vacancy/
</t>
  </si>
  <si>
    <t>http://sed-rada.gov.ua/konkursi-na-zamishchennya-vakantnih-posad/ogoloshennya-shchodo-konkursiv-na-zamishchennya-vakantnih-posad-u-vikonavchih-organah-sievierodoneckoyi-miskoyi-radi</t>
  </si>
  <si>
    <t xml:space="preserve">http://slavrada.gov.ua/?view=obyav&amp;obyavID=23362
http://slavrada.gov.ua/?view=obyav&amp;obyavID=22406
http://slavrada.gov.ua/?view=obyav&amp;obyavID=22176
</t>
  </si>
  <si>
    <t xml:space="preserve">https://smr.gov.ua/uk/miska-vlada/vakansiji/15280-upravlinnya-strategichnogo-rozvitku-mista.html 
https://smr.gov.ua/uk/miska-vlada/vakansiji/15279-departament-sotsialnogo-zakhistu-naselennya-60.html
(доступні до 28 вересня)
</t>
  </si>
  <si>
    <t xml:space="preserve">http://sed-rada.gov.ua/konkursi-na-zamishchennya-vakantnih-posad/ekzamenaciyni-vidomosti
http://sed-rada.gov.ua/konkursi-na-zamishchennya-vakantnih-posad/protokoli-konkursnoyi-komisiyi-vikonavchih-organiv-sievierodoneckoyi-miskoyi-radi-po-pidbittyu-pidsumkiv-ispitu-ta-konkursu-vzagali
</t>
  </si>
  <si>
    <t xml:space="preserve">https://smr.gov.ua/uk/miska-vlada/vakansiji/8902-informatsiya-pro-rezultati-konkursu-na-zamishchennya-vakantnikh-posad-posadovikh-osib-mistsevogo-samovryaduvannya-vid-30-sichnya-2018-roku.html 
(інформація про кількість претендентів, ПІБ переможця та його трудова біографія)
</t>
  </si>
  <si>
    <t xml:space="preserve">https://smr.gov.ua/uk/miska-vlada/vakansiji/8902-informatsiya-pro-rezultati-konkursu-na-zamishchennya-vakantnikh-posad-posadovikh-osib-mistsevogo-samovryaduvannya-vid-30-sichnya-2018-roku.html
Назва посади, кількість претендентів, інформація про переможців
Склад конкурсної комісії 
https://smr.gov.ua/uk/miska-vlada/vakansiji/9501-sklad.html 
</t>
  </si>
  <si>
    <t>Зазначені правила міською радою не затверджувались</t>
  </si>
  <si>
    <t>Органи місцевого самоврядування лише у випадку необхідності розробляють та забезпечують виконання галузевих кодексів чи стандартів етичної поведінки. В своїй роботі органи місцевого самоврядування керуються вимогами ЗУ "Про запобігання корупції" та Загальними правилами етичної поведінки державних службовців та посадових осіб місцевого самоврядування, затвердженими наказом Національного агентства України з питань державної служби від 05 серпня 2016 року № 158.</t>
  </si>
  <si>
    <t>http://sed-rada.gov.ua/zapobigannya-korupciyi/zakonodavcha-baza</t>
  </si>
  <si>
    <t>http://www.slavrada.gov.ua/?view=gorsovet.info</t>
  </si>
  <si>
    <t xml:space="preserve">https://omr.gov.ua/ua/city/mayor/declaration/ https://deputat.odessa.ua/deputies/
https://deputat.odessa.ua/deputies/aleksandrochkin-aleksandr-yurevich/declarations/
</t>
  </si>
  <si>
    <t>На сайті публікуються декларації посадових осіб відповідно яких проводиться перевірка відповідно зо закону «Про очищення влади» http://olexrada.gov.ua/category/info_about_verification, ці та інші декларації  подаються у електронному вигляді через сайт Національного агентства з питань запобігання корупції https://nazk.gov.ua.</t>
  </si>
  <si>
    <t>http://sed-rada.gov.ua/ochishchennya-vladi/perevirka-diyuchih-posadovih-osib</t>
  </si>
  <si>
    <t>Відповідно до вимог ст. 45 Закону України «Про запобігання корупції» декларації про майно, доходи, витрати і зобов’язання фінансового характеру міського голови, депутатів міської ради за 2018 рік оприлюднені на офіційному сайті НАЗК.</t>
  </si>
  <si>
    <t xml:space="preserve">Міський голова
https://smr.gov.ua/uk/miska-vlada/miskij-golova.html
Депутати міської ради (на сторінці кожного депутата)
https://smr.gov.ua/uk/miska-vlada/miska-rada/deputati.html 
https://smr.gov.ua/uk/miska-vlada/miska-rada/deputati/795-bogodushko-boris-ivanovich.html 
</t>
  </si>
  <si>
    <t>Згідно із ч. 7 ст. 5 Регламенту Одеської міської ради, затвердженого рішенням Одеської міської ради від 11 листопада 2015 року № 1-VII, у разі виникнення у депутата реального або потенційного конфлікту інтересів, він не має права брати участь в прийнятті рішення радою або її органом, до складу якого входить депутат.
Депутат може брати участь в розгляді, підготовці і прийнятті відповідного рішення радою за умови самостійного публічного оголошення про це під час засідання ради, на якому розглядається відповідне питання.
Здійснення контролю за дотриманням зазначених вимог, надання депутатам консультацій і роз'яснень з питань запобігання та врегулювання конфлікту інтересів покладається на постійну комісію ради з питань законності, депутатської етики та реалізації державної регуляторної політики.
Депутат, у випадку наявності у нього конфлікту інтересів, до засідання ради або органу ради, на якому планується розгляд відповідного питання, повідомляє про це в письмовій формі постійну комісію ради з питань законності, депутатської етики та реалізації державної регуляторної політики.
Відповідно до Положення про постійні комісії Одеської міської ради VII скликання, затвердженого рішенням Одеської міської ради від 11 листопада 2015 року № 2-VII, постійна комісія Одеської міської ради з питань законності, депутатської етики та реалізації державної регуляторної політики здійснює, зокрема, контроль за дотриманням депутатами ради чинного законодавства України, регламенту ради, правил депутатської етики та вносить пропозиції про застосування заходів впливу до депутата, який порушив відповідні норми та правила.</t>
  </si>
  <si>
    <t>http://zakon.olexrada.gov.ua/kartka.php?i=c022394</t>
  </si>
  <si>
    <t>Відповідно до вимог розділу V Закону України «Про запобігання корупції» на сайті міської ради моніторинг щодо вирішення конфлікту інтересів не здійснюється.</t>
  </si>
  <si>
    <t xml:space="preserve">Розміщено пам’ятку та методичні рекомендації щодо конфлікту інтересів 
https://smr.gov.ua/uk/2016-03-14-08-10-17/zapobigannya-proyavam-koruptsiji/7288-pam-yatka-posadovoji-osobi-organiv-mistsevikh-samovryaduvan-shchodo-vregulyuvannya-konfliktu-interesiv.html
</t>
  </si>
  <si>
    <t>http://sed-rada.gov.ua/ogoloshennya/nadoeli-vzyatochniki-i-korrupcionery-0</t>
  </si>
  <si>
    <t>http://www.slavrada.gov.ua/?view=Kor</t>
  </si>
  <si>
    <t xml:space="preserve">https://smr.gov.ua/uk/2016-03-14-08-10-17/zapobigannya-proyavam-koruptsiji/1843-telefoni-dlya-zvernennya-shchodo-faktiv-proyaviv-koruptsiji-v-organakh-vladi.html </t>
  </si>
  <si>
    <t>http://sed-rada.gov.ua/zapobigannya-korupciyi</t>
  </si>
  <si>
    <t xml:space="preserve">http://nikopol-mrada.dp.gov.ua/vykonavchyikomitet/zapobihannia-proiavam-koruptsii </t>
  </si>
  <si>
    <t>Прийняті містобудівні програми опубліковані в рубриці "Документи", меню "Рішення ради" http://www.rada-poltava.gov.ua/documents/rishennya_radi/ Містобудівна документація (генеральний план міста, план зонування, детальні плани територій) опубліковані в рубриці "Місто" http://www.rada-poltava.gov.ua/city/</t>
  </si>
  <si>
    <t xml:space="preserve">https://smr.gov.ua/uk/zvorotnij-zv-yazok/8512-yak-povidomiti-pro-porushennya-posadovimi-osobami.html </t>
  </si>
  <si>
    <t xml:space="preserve">На офіційному сайті міської ради створено окремий розділ  «Департамент архітектури та містобудування»
https://omr.gov.ua/ua/city/departments/uag/
У 2015 році в Одесі почала працювати інформаційна система містобудівного кадастру.
Портал http://ombk.odessa.ua/  розроблений фахівцями служби містобудівного кадастру при управлінні архітектури та містобудування Одеської міської ради та надає дані системи, які належать до інформації загального користування. 
Основні компоненти містобудівного кадастру: 
- картографічна інформація: топографо-геодезичні карти (топогеооснова) різних масштабів і ступеня деталізації; 
- містобудівна документація (Генплан, план зонування, ДПТ), затверджена в установленому порядку; 
- інші види інформації.
</t>
  </si>
  <si>
    <t xml:space="preserve">http://olexrada.gov.ua/category/architecture/genplan
http://olexrada.gov.ua/category/architecture/regmistbud
</t>
  </si>
  <si>
    <t>http://rivnerada.gov.ua/portal/maps</t>
  </si>
  <si>
    <t>http://sed-rada.gov.ua/mistobudivna-dokumentaciya</t>
  </si>
  <si>
    <t xml:space="preserve">http://nikopol-mrada.dp.gov.ua/vykonavchyi-komitet/viddilyta-upravlinnia-nmr/upravlinnia-komunalnoho-maina також посилання: Головна/Інвестиційні об’єкти міста Нікополь 
https://www.google.com/maps/d/embed?mid=1f2D-
8ELslgMEiuMZYAlkqXMejJU&amp;hl=ru&amp;ll=47.5753460291242
26%2C34.35658691533206&amp;z=13 
</t>
  </si>
  <si>
    <t xml:space="preserve">http://olexrada.gov.ua/category/privatization/privat_info
Приклад: http://olexrada.gov.ua/privatization/privat_info/do-uvagy-potentsijnyh-investoriv-2.html
</t>
  </si>
  <si>
    <t>На офіційному сайті в розділі «Документи», меню «Рішення ради» http://www.rada-poltava.gov.ua/documents/rishennya_radi/</t>
  </si>
  <si>
    <t>http://sed-rada.gov.ua/diyuchi-programi-sievierodoneckoyi-miskoyi-radi/miska-cilova-programa-stvorennya-reiestru-vilnih-zemelnih-dilyanok-komunalnoyi-vlasnosti-yaki-abo-pravo-na-yaki-pidlyagayut-prodazhu-na-konkurentnih-zasadah-zemelnih-torgah-na-2019-rik</t>
  </si>
  <si>
    <t xml:space="preserve">http://www.slavrada.gov.ua/?view=archi
https://drive.google.com/file/d/1el_z3meoK4pb6aMJUShWjxgh3DPrt2l2/view
</t>
  </si>
  <si>
    <t xml:space="preserve">https://smr.gov.ua/uk/2016-03-14-08-10-17/informatsijni-materiali/informatsijni-materiali-z-pitan-zhkg/15445-informatsiya-pro-vilni-zemelni-dilyanki.html </t>
  </si>
  <si>
    <t xml:space="preserve">Здійснюється відповідно до законодавства. Посилання є на сторінці «Департамент архітектури та містобудування»
https://omr.gov.ua/ua/city/departments/uag/
нормативно-правова база
https://omr.gov.ua/ua/city/departments/uag/normativno-pravovaya-baza/
</t>
  </si>
  <si>
    <t xml:space="preserve">http://olexrada.gov.ua/category/architecture/mistbudinfo
http://olexrada.gov.ua/category/architecture 
</t>
  </si>
  <si>
    <t>Згідно чинного законодавства громадське обговорення проектів містобудівної документації проводиться у порядку визначеному постановою Кабінету Міністрів України від 25.05.2011 р. №555 «Про затвердження порядку проведення громадських слухань щодо врахування громадських інтересів під час розроблення проектів містобудівної документації на місцевому рівні». Оголошення про початок громадських обговорень та самі документи публікуються в розділі «Документи для обговорення»</t>
  </si>
  <si>
    <t>http://rivnerada.gov.ua/portal/view-content/4468</t>
  </si>
  <si>
    <t xml:space="preserve">http://sed-rada.gov.ua/mistobudivna-dokumentaciya
http://sed-rada.gov.ua/viddil-zemelnih-vidnosin/ogoloshennya
</t>
  </si>
  <si>
    <t xml:space="preserve">Окремо не публікується, інформація міститься у оголошеннях про проведення обговорення містобудівної документації 
https://smr.gov.ua/uk/dokumenti/mistobudivna-dokumentatsiya/proektna-mistobudivna-dokumentatsiia.html
</t>
  </si>
  <si>
    <t xml:space="preserve">  http://nikopol-mrada.dp.gov.ua/publichna-
informatsiia/dokumenti-nmr/proekty-rishen-miskoi-rady 
</t>
  </si>
  <si>
    <t xml:space="preserve">Інформація оприлюднюється у розділі «Проекти»
https://omr.gov.ua/ua/acts/projects/council/
</t>
  </si>
  <si>
    <t>http://www.city-adm.rv.ua/PublicServices/draft-decisions/senate</t>
  </si>
  <si>
    <t xml:space="preserve">http://sed-rada.gov.ua/normativna-baza/arhiv-proektiv-rishen-sesiy-miskoyi-radi </t>
  </si>
  <si>
    <t xml:space="preserve">http://docs.slavrada.gov.ua/prrishses/
http://e-deputat.slavrada.gov.ua/uk/solutions/project
</t>
  </si>
  <si>
    <t xml:space="preserve">https://smr.gov.ua/uk/dokumenti/proekti-dokumentiv/proekti-rishen-sumskoji-miskoji-radi/2019-mr-p.html
Матеріали з порядком денним сесій та проектами рішень, які отримують депутати https://smr.gov.ua/uk/dokumenti/proekti-dokumentiv/proekti-poryadkiv-dennikh-sesij/14897-perelik-pitan-shcho-proponuyutsya-dlya-rozglyadu-na-pozachergovij-sesiji-sumskoji-miskoji-radi29-08-2033.html
</t>
  </si>
  <si>
    <t xml:space="preserve">http://nikopol-mrada.dp.gov.ua/publichnainformatsiia/dokumenti-nmr/rishennia-miskoi-rady </t>
  </si>
  <si>
    <t xml:space="preserve">Інформація оприлюднюється у розділі «РІШЕННЯ міської ради»
https://omr.gov.ua/ua/acts/council/
</t>
  </si>
  <si>
    <t>http://zakon.olexrada.gov.ua/rmr.php</t>
  </si>
  <si>
    <t>http://www.city-adm.rv.ua/PublicServices/decisions/senate</t>
  </si>
  <si>
    <t>http://sed-rada.gov.ua/normativna-baza/arhiv-rishen-sesiy-miskoyi-radi</t>
  </si>
  <si>
    <t xml:space="preserve">http://docs.slavrada.gov.ua/rishses/
http://e-deputat.slavrada.gov.ua/uk/solutions
</t>
  </si>
  <si>
    <t xml:space="preserve">https://smr.gov.ua/uk/dokumenti/rishennya-miskoji-radi/2019/15098-06-serpnya-likh-sesiia-sumskoi-miskoi-rady-vii-sklykannia-ii-plenarne-zasidannia.html
Усі рішення сесій, у тому числі земельні, оприлюднюються на сайті міської ради 
</t>
  </si>
  <si>
    <t xml:space="preserve">Здійснюється відповідно до Земельного кодексу України.
Посилання на документ розміщено на сторінці Департаменту комунальної власності, підрозділ «Інформаційні матеріали»
https://www.omr.gov.ua/ua/city/departments/dks/informacionnie-materiali/
</t>
  </si>
  <si>
    <t>http://sed-rada.gov.ua/arhiv-rishen-sesiy-miskoyi-radi/sessiya-miskradi-n69-rishennya-n4083-date09092019-1845</t>
  </si>
  <si>
    <t>Окремого не опубліковано, використовується відповідно до чинного законодавства</t>
  </si>
  <si>
    <t xml:space="preserve">Так, у спеціальному підрозділі сайту «МІСЦЕВІ ПОДАТКИ ТА ЗБОРИ»// 
Плата за землю:
https://omr.gov.ua/ua/business/tax/plata-za-zemlyu/
</t>
  </si>
  <si>
    <t>http://zakon.olexrada.gov.ua/kartka.php?i=c01586</t>
  </si>
  <si>
    <t xml:space="preserve">На офіційному сайті в розділі «Документи», меню «Рішення ради» http://www.rada-poltava.gov.ua/documents/rishennya_radi/
Рішення 15 сесії Полтавської міської ради від 24.05.2018 «Про орендну плату за землю у 2019 році в м.Полтаві»
http://www.rada-poltava.gov.ua/files/rish_7_15_9.zip
</t>
  </si>
  <si>
    <t>http://sed-rada.gov.ua/arhiv-rishen-sesiy-miskoyi-radi/sessiya-miskradi-n63-rishennya-n3659-date22052019-1537</t>
  </si>
  <si>
    <t xml:space="preserve">http://www.slavrada.gov.ua/?view=regular_arenda2015
http://docs.slavrada.gov.ua/dt/14088/
</t>
  </si>
  <si>
    <t xml:space="preserve">https://smr.gov.ua/uk/2016-03-14-08-10-17/informatsijni-materiali/informatsijni-materiali-z-pitan-zhkg/13542-informatsiya-shchodo-plati-za-zemlyu.html
а також у розділі Документи/Чинні нормативні акти по Департаменту фінансів, економіки та інвестицій п.6.
https://smr.gov.ua/uk/dokumenti/reestr-chynnyh-normativnikh-aktiv.html 
</t>
  </si>
  <si>
    <t>https://rada-uzhgorod.gov.ua/zvernennya-gromadyan/
https://opencity.in.ua/issuelist#r=UA2110100000
https://rada-uzhgorod.gov.ua/dostup-do-publichnoyi-informatsiyi/
https://rada-uzhgorod.gov.ua/zvernennya-gromadyan/
https://opencity.in.ua/issuelist#r=UA2110100000
https://rada-uzhgorod.gov.ua/dostup-do-publichnoyi-informatsiyi/
https://rada-uzhgorod.gov.ua/zvernennya-gromadyan/
https://opencity.in.ua/issuelist#r=UA2110100000
https://rada-uzhgorod.gov.ua/dostup-do-publichnoyi-informatsiyi/
https://rada-uzhgorod.gov.ua/zvernennya-gromadyan/ https://opencity.in.ua/issuelist#r=UA2110100000 https://rada-uzhgorod.gov.ua/dostup-do-publichnoyi-informatsiyi/</t>
  </si>
  <si>
    <t>http://mvk.kherson.ua/zvernenya</t>
  </si>
  <si>
    <t> </t>
  </si>
  <si>
    <t>https://tmrada.gov.ua/municipal-data-map/form-elektronnogo-zvernennya/</t>
  </si>
  <si>
    <t>Відповідь надсилається в електронному вигляді або в онлайн режимі через платформу, або у вигляді електронної пошти, якщо її вказав заявник</t>
  </si>
  <si>
    <t>Надана можливість відстежувати стан розгляду звернень, скарг, пропозицій для керівництва профільного підрозділу, відповідального за надання відповідей</t>
  </si>
  <si>
    <t xml:space="preserve">https://rada-uzhgorod.gov.ua/rada_docs/protokoly-sesij-2019/
https://rada-uzhgorod.gov.ua/rada_docs/show/audiozapysy-xxxviii-sesii-vii-sklykannia-vid-25072019
https://rada-uzhgorod.gov.ua/rada_docs/show/rozdrukivka-rezultativ-holosuvannia-iz-zaznachenniam-prizvyshch-deputativ-uzhhorodskoi-miskoi-rady-za-nastupni-proekty-rishen-druhoho-plenarnoho-zasidannia-cherhovoi-khkhkhviii-sesii-uzhhorodskoi-miskoi-rady-vii-sklykannia-25072019-roku
</t>
  </si>
  <si>
    <t>Публікується поіменне голосування http://uman-rada.gov.ua/index.php/poimenne-holosuvannia</t>
  </si>
  <si>
    <t>http://www.city.kherson.ua/articles/plenarni-zasidannya-miskoyi-radi-vii-sklikannya</t>
  </si>
  <si>
    <t xml:space="preserve">Публікуються протоколи засідань з результатами голосування. Аудіо/відеозапис та стенограма засідань не ведеться. 
https://rada-uzhgorod.gov.ua/rada_docs/show/protokol-№-201-zasidannia-postiinoi-komisii-z-pytan-rehuliuvannia-zemelnykh-vidnosyn-mistobuduvannia-ta-arkhitektury-vid-14082019
</t>
  </si>
  <si>
    <t>http://uman-rada.gov.ua/index.php/dokumenty/protokoly-komisii</t>
  </si>
  <si>
    <t>https://doc.citynet.kharkov.ua/</t>
  </si>
  <si>
    <t>http://www.city.kherson.ua/articles/protokoli-ta-visnovki-postiynih-komisiy-miskoyi-radi-vii-sklikannya Інформація про постійні комісії міської ради висвітлена на  офіційному сайті із зазначенням складу, графіками та протоколами засідань. Результати поіменного голосування на засіданнях постійних комісіях міської ради  чинним законодавством не передбачені.</t>
  </si>
  <si>
    <t>https://rada-uzhgorod.gov.ua/web/uploads/sites/2/2019/01/zvit-redaktsiya-omt-ilovepdf-compressed.pdf</t>
  </si>
  <si>
    <t>http://uman-rada.gov.ua/index.php/miska-vlada</t>
  </si>
  <si>
    <t>http://www.city.kherson.ua/articles/zvit-miskogo-golovi-2018</t>
  </si>
  <si>
    <t>http://www.city.kherson.ua/c/miska-vlada/s/kerivniki
http://mvk.kherson.ua/DepList.php
Інформація про міського голову та депутатів міської ради оприлюднена на офіційному сайті із зазначенням необхідних контактних даних та адресами прийому.</t>
  </si>
  <si>
    <t>https://rada-uzhgorod.gov.ua/postijni-komisiyi-uzhgorodskoyi-miskoyi-rady/</t>
  </si>
  <si>
    <t>Опубліковано перелік http://uman-rada.gov.ua/index.php/postiini-komisii</t>
  </si>
  <si>
    <t xml:space="preserve">http://www.city.kherson.ua/upload/sklad_komissi_300819.pdf
Інформація про постійні комісії міської ради висвітлена на  офіційному сайті із зазначенням складу, графіками та протоколами засідань. Результати поіменного голосування на засіданнях постійних комісіях міської ради  чинним законодавством не передбачені.
</t>
  </si>
  <si>
    <t xml:space="preserve">https://rada-uzhgorod.gov.ua/chleni-vukonkomu
</t>
  </si>
  <si>
    <t xml:space="preserve">https://rada-uzhgorod.gov.ua/sotsialno-ekonomichniy-rozvitok-mista
https://rada-uzhgorod.gov.ua/rada_docs/zvity-po-pasportakh-dmh-2019
</t>
  </si>
  <si>
    <t>http://uman-rada.gov.ua/index.php/sotsialno-ekonomichnyi-rozvytok-mista</t>
  </si>
  <si>
    <t xml:space="preserve">https://rada-uzhgorod.gov.ua/category/plany-vykonkomu-2019
https://rada-uzhgorod.gov.ua/rada_docs/rishennya-vykonkomu
</t>
  </si>
  <si>
    <t>1.  В розділі «Новини» офіційного веб-сайту Херсонської міської ради та її виконавчих органів публікується  інформація про місце, час та основні питання проекту денного засідання виконкому Херсонської міської ради:  
http://www.city.kherson.ua/news_detail/20-serpnya-vidbudetsya-zasidannya-vikonkomu-miskradi
2. В розділі «Нормативні акти міської ради», підрозділі «Розпорядження міського голови» публікується розпорядження міського голови про скликання засідання  виконавчого комітету міської ради
http://www.city.kherson.ua/act_search/1
3. В розділі «Календар подій» на офіційному сайті публікується  дата засідання виконкому міської ради.
http://www.city.kherson.ua/
4. В розділі «Нормативні акти міської ради», підрозділі «Рішення виконкому» публікуються прийняті на його засіданнях рішення.
http://www.city.kherson.ua/act_search/2</t>
  </si>
  <si>
    <t>https://rada-uzhgorod.gov.ua/uploads/old_docs/rada/PR_pro_zatver_polozh_pro_zagal_zboru_gromadjan_19.09.14.pdf</t>
  </si>
  <si>
    <t>http://www.city.kherson.ua/acts/s1353_1.zip
Порядок проведення загальних зборів (статті 59-61) передбачений Статутом територіальної громади міста Херсона, затвердженого рішенням міської ради від 30.03.2018 № 1353</t>
  </si>
  <si>
    <t>http://old.rada-uzhgorod.gov.ua/download/s/R_1268_pro_miscevi_iniciatuvu.pdf</t>
  </si>
  <si>
    <t>http://uman-rada.gov.ua/index.php/dokumenty/proekty-rishen-miskoi-rady/item/13704-pro-zatverdzhennia-miskoi-tsilovoi-prohramy-hromadskyi-biudzhet-mista-uman-na-20192023-roky</t>
  </si>
  <si>
    <t xml:space="preserve"> У Статуті громади м.Херсона - http://www.city.kherson.ua/acts/s1353_1.zip
Порядок розгляду місцевої ініціативи (статті 92-93) передбачений Статутом територіальної громади міста Херсона, затвердженого рішенням міської ради від 30.03.2018 № 1353.
</t>
  </si>
  <si>
    <t xml:space="preserve">Враховуючи відсутність протягом останніх 2 років прийнятих місцевих ініціатив, усі рішення сесії публікуються в розділі «рішення сесії» включно із можливими в майбутньому місцевими ініціативами
https://rada-uzhgorod.gov.ua/rada_docs/rishennya-sesij-miskoyi-rady
</t>
  </si>
  <si>
    <t>https://uman-budget.e-dem.in.ua/#/</t>
  </si>
  <si>
    <t>https://tmrada.gov.ua/sesiya/poryadki-dennih-zasidan-sesii/4716.html</t>
  </si>
  <si>
    <t>https://rada-uzhgorod.gov.ua/rada_docs/show/205-vid-21-04-16r-pro-reglament-uzhgorodskoyi-miskoyi-rady-vii-sklykannya – регламент Ужгородської міської ради затверджений рішенням сесії міської ради 21.04.2016р. №205 «Про Регламент Ужгородської міської ради VІI скликання».</t>
  </si>
  <si>
    <t>http://uman-rada.gov.ua/index.php/rehlament-umanskoi-miskoi-rady-vii-sklykannia</t>
  </si>
  <si>
    <t>Порядок доступу громадян до пленарних засідань сесій міської ради передбачений статтею 89 Регламенту Херсонської міської ради VII скликання, затвердженого рішенням Херсонської міської ради від 02.12.2015 № 2 (зі змінами), а також відповідно до частини сімнадцятої статті 46 Закону України «Про місцеве самоврядування», сесії ради проводяться гласно із забезпеченням права кожного бути присутнім на них, крім випадків, передбачених законодавством.</t>
  </si>
  <si>
    <t xml:space="preserve">Так, завжди з активними посиланнями порядку денного на проекти рішень. 
https://rada-uzhgorod.gov.ua/rada_docs/show/%E2%84%96-215-vid-14052019-roku-pro-sklykannia-cherhovoi-khkhkhvi-sesii-miskoi-rady-vii-sklykannia – Про скликання чергової XXXVI сесії Ужгородської міської ради VІI скликання
</t>
  </si>
  <si>
    <t>Зазначена у запиті інформація висвітлюється на офіційному сайті у визначенні чинним законодавством терміни.</t>
  </si>
  <si>
    <t xml:space="preserve">Графік засідань постійних комісій по обговоренню проектів рішень, розпорядження про скликання сесії з порядком денним, проекти рішень сесій оприлюднюються обов'язково у строки, відповідно до вимог чинного законодавства. 
https://rada-uzhgorod.gov.ua/rada_docs/proekty-sesii-lypen-2019
https://rada-uzhgorod.gov.ua/category/grafiky-provedennya-komisij
</t>
  </si>
  <si>
    <t>https://rada-uzhgorod.gov.ua/add_petition/</t>
  </si>
  <si>
    <t>https://e-dem.in.ua/uman</t>
  </si>
  <si>
    <t>https://rada-uzhgorod.gov.ua/viddil-mizhnarodnyh-grantovyh-program-ta-innovatsij/#26lr5z1tpyk</t>
  </si>
  <si>
    <t>З метою покращення іміджу міста як успішного і надійного економічного партнера та перспективної території для вкладення інвестицій на офіційному сайті Херсонської міської ради та її виконавчих органів безперервно функціонують та систематично наповнюються підрозділи «Інвестиційна діяльність» (http://www.city.kherson.ua/articles/investiciyna-diyalnist) та «Міжнародна технічна допомога» (http://www.city.kherson.ua/articles/zaluchennya-mizhnarodnoyi-tehnichnoyi-dopomogi) розділу «Економічна сфера», які містять Перелік міжнародних фондів та фінансових організацій, які надають гранти та кредитні кошти за різними умовами співфінансування</t>
  </si>
  <si>
    <t>На офіційному сайті Херсонської міської ради та її виконавчих органів безперервно функціонують та систематично наповнюються підрозділи «Міжнародне співробітництво» (http://www.city.kherson.ua/articles/mizhnarodne-spivrobitnictv) та «Інвестиційна діяльність» (http://www.city.kherson.ua/articles/investiciyna-diyalnist) розділу «Економічна сфера», які містять інформацію про учать у грантових конкурсах та Перелік інвестиційних проектів, які реалізуються у місті Херсоні. Інформація оновлюється щокварталу.</t>
  </si>
  <si>
    <t xml:space="preserve">1). https://rada-uzhgorod.gov.ua/mista-pobratymy
2). https://rada-uzhgorod.gov.ua/post/u-miskii-radi-z-ofitsiinym-vizytom-delehatsiia-z-kytaiskoho-mista-pobratyma-sinchzhou
</t>
  </si>
  <si>
    <t>http://www.city.kherson.ua/articles/zaluchennya-mizhnarodnoyi-tehnichnoyi-dopomogi На офіційному сайті Херсонської міської ради та її виконавчих органів безперервно функціонує та систематично наповнюється підрозділ «Міжнародне співробітництво» (http://www.city.kherson.ua/articles/mizhnarodne-spivrobitnictv) розділу «Економічна сфера», який містить інформацію про партнерство, співробітництво, побратимство між містами із посиланням на спільні заходи та програми. Інформація оновлюється щокварталу.</t>
  </si>
  <si>
    <t xml:space="preserve">1). https://rada-uzhgorod.gov.ua/transkordonna-spivpratsya
2). У розділі новин і опису подій, що відбулись, зазначається інформація. Наприклад:
- https://rada-uzhgorod.gov.ua/post/v-uzhhorodi-bude-realizovuvatysia-shche-odyn-hrantovyi-proekt-spilno-z-partneramy-slovatskym-mikhalovtse-ta-uhorskym-shatoraliauikhei
- https://rada-uzhgorod.gov.ua/post/pidpysannia-chotyrokh-hrantovykh-uhod-z-peremozhtsiamy-konkursu-initsiatyv-mistsevykh-karpatskykh-hromad
</t>
  </si>
  <si>
    <t xml:space="preserve">http://www.city.kherson.ua/articles/zaluchennya-mizhnarodnoyi-tehnichnoyi-dopomogi
На офіційному сайті Херсонської міської ради та її виконавчих органів безперервно функціонує та систематично наповнюється підрозділ «Міжнародне співробітництво» (http://www.city.kherson.ua/articles/mizhnarodne-spivrobitnictv) розділу «Економічна сфера», який містить інформацію про проекти з іноземним фінансуванням, які впроваджуються у місті Херсоні. Інформація оновлюється щокварталу
</t>
  </si>
  <si>
    <t>Електронний реєстр моніторингу можливостей міжнародної технічної допомоги, який опублікований на офіційному сайті Херсонської міської ради та її виконавчих органів у підрозділі «Міжнародна технічна допомога» (http://www.city.kherson.ua/articles/zaluchennya-mizhnarodnoyi-tehnichnoyi-dopomogi) розділу «Економічна сфера», містить у собі інформацію щодо актуальних ґрантових конкурсів і програм окремо за кожною галуззю, яка потребує залучення відповідної міжнародної допомоги.</t>
  </si>
  <si>
    <t>Кожен грантовий конкурс, що входить до Електронного реєстру моніторингу можливостей міжнародної технічної допомоги, який опублікований на офіційному сайті Херсонської міської ради та її виконавчих органів у підрозділі «Міжнародна технічна допомога» (http://www.city.kherson.ua/articles/zaluchennya-mizhnarodnoyi-tehnichnoyi-dopomogi) розділу «Економічна сфера», містить у собі посилання на сторінку донора чи програми для подання пропозиції щодо залучення доступних інструментів міжнародної співпраці.</t>
  </si>
  <si>
    <t>Через відсутність англомовної версії офіційного сайту Херсонської міської ради.</t>
  </si>
  <si>
    <t>https://rada-uzhgorod.gov.ua/rada_docs/zakupivli/</t>
  </si>
  <si>
    <t>Постановою Кабінету Міністрів України від 20.12.2017 № 1100 «Про внесення змін до Положення про набори даних, які підлягають оприлюдненню у формі відкритих даних» річні плани закупівель  вилучено з «Переліку наборів даних, які підлягають оприлюдненню  у формі відкритих даних» по  розділу «Усі розпорядники інформації».</t>
  </si>
  <si>
    <t>http://mvk.kherson.ua/komitety-konkursnykh-torgov</t>
  </si>
  <si>
    <t xml:space="preserve">Створено розділ де розміщено  інформацію про закупівлі шкіл і садків на сайті дозоро – «Закупівлі шкіл і садків на мапі порталу DOZORRO»
https://rada-uzhgorod.gov.ua/zakupivli-shkil-i-sadkiv-uzhgoroda-na-mapi-portalu-dozorro/
  </t>
  </si>
  <si>
    <t>http://mvk.kherson.ua/ogoloshennya-pro-provedennya-zaplanovanoji-zakupki-na-2016-rik</t>
  </si>
  <si>
    <t>https://tmrada.gov.ua/byudget-ternopolya/elektronni-zakupivli/servis-dlya-zdiysnennya-elektronnih-zakupivel/17628.html</t>
  </si>
  <si>
    <t>Набори даних  «Перелік укладених договорів (укладені договори, інші правочини, додатки, додаткові угоди та інші матеріали до них)» оприлюднюються відділом координації державних закупівель Херсонської міської ради на Єдиному державному веб-порталі відкритих даних</t>
  </si>
  <si>
    <t>https://rada-uzhgorod.gov.ua/golovni-rozporyadniki-koshtiv-na-sayti</t>
  </si>
  <si>
    <t xml:space="preserve">https://rada-uzhgorod.gov.ua/media/1/%D0%A0%D0%A1_1457.pdf
https://rada-uzhgorod.gov.ua/media/1/%D0%A0%D0%A1_1458.pdf (доповнюється по мірі надходження заяв на приватизацію)
</t>
  </si>
  <si>
    <t>(www.city.kherson.ua) в розділі «Економічна сфера. Підприємцю».</t>
  </si>
  <si>
    <t>http://cnap.rada-uzhgorod.gov.ua/info/service/152/documents?languageId=0http://cnap.rada-uzhgorod.gov.ua/info/service/160/documents?languageId=0</t>
  </si>
  <si>
    <t>https://tmrada.gov.ua/poslugi-ta-mayno-gromadi/mayno-komunalnoi-vlasnosti/normativno-pravova-baza/24196.html</t>
  </si>
  <si>
    <t>https://rada-uzhgorod.gov.ua/sesija</t>
  </si>
  <si>
    <t>Публікується через систему Prozorro  та в газеті «Ужгород»</t>
  </si>
  <si>
    <t>https://www.city.kharkov.ua/uk/dokumentyi/komunaln-zakladi-kulturyi-shho-berut-uchast-u-vdkritomu-konkurs.html</t>
  </si>
  <si>
    <t>https://rada-uzhgorod.gov.ua/page/komunalna-vlasnist-2/</t>
  </si>
  <si>
    <t>https://rada-uzhgorod.gov.ua/rada_docs/biudzhet-2019</t>
  </si>
  <si>
    <t xml:space="preserve">https://rada-uzhgorod.gov.ua/rada_docs/byudzhet-2018
https://rada-uzhgorod.gov.ua/rada_docs/byudzhet-2017
https://rada-uzhgorod.gov.ua/rada_docs/byuzhdet-2016
</t>
  </si>
  <si>
    <t>http://uman-rada.gov.ua/index.php/dokumenty/rishennia-miskoi-rady/item/13992-rishennia-64-sesii-umanskoi-miskoi-rady-vii-sklykannia-vid-02-serpnia-2019-roku</t>
  </si>
  <si>
    <t>http://www.city.kherson.ua/act_search/10</t>
  </si>
  <si>
    <t>https://rada-uzhgorod.gov.ua/rada_docs/zvit-pro-vykonannya-byudzhetu-mista/</t>
  </si>
  <si>
    <t>https://drive.google.com/drive/folders/16gwbqZ54JMVEcp6yUanFpTHu9lThTD7d</t>
  </si>
  <si>
    <t>http://mvk.kherson.ua/byudzhet</t>
  </si>
  <si>
    <t>https://rada-uzhgorod.gov.ua/rada_docs/show/351-vid-12-12-2018-pro-proekt-byudzhetu-mista-uzhgorod-na-2019-rik-ta-prognoz-byudzhetu-mista-uzhgorod-na-2020-2021-roky</t>
  </si>
  <si>
    <t xml:space="preserve">https://rada-uzhgorod.gov.ua/rada_docs/show/532-vid-19-11-2018-pro-obgovorennya-proektu-byudzhetu-m-uzhgorod-na-2019-rik
</t>
  </si>
  <si>
    <t>https://rada-uzhgorod.gov.ua/post/vidbulosya-obgovorennya-proektu-byudzhetu-uzhgoroda-na-2019-rik</t>
  </si>
  <si>
    <t>http://www.city.kherson.ua/news_archive/</t>
  </si>
  <si>
    <t>https://rada-uzhgorod.gov.ua/rada_docs/show/%E2%84%96-180-vid-29052019-roku-pro-vidbir-bankivskoi-ustanovy-dlia-zdiisnennia-mistsevykh-zapozychen-do-biudzhetu-m-uzhhorod</t>
  </si>
  <si>
    <t>https://www.city.kharkov.ua/uk/news/zavershuetsya-priyom-proektiv-na-gromadskiy-byudzhet-2020-42839.html</t>
  </si>
  <si>
    <t>https://tmrada.gov.ua/sesiya/rishennya-sesii/25532.html</t>
  </si>
  <si>
    <t>https://rada-uzhgorod.gov.ua/spec-poslugi-subsidii</t>
  </si>
  <si>
    <t xml:space="preserve">Всі Програми друкуються у розділі рішення сесії https://rada-uzhgorod.gov.ua/rada_docs/rishennya-sesij-miskoyi-rady.
Для прикладу:
https://rada-uzhgorod.gov.ua/uploads/sites/2/2018/12/Rs-1330.pdf
https://rada-uzhgorod.gov.ua/uploads/sites/2/2018/12/RS-1331.pdf
https://rada-uzhgorod.gov.ua/uploads/sites/2/2018/10/Rs_1256.pdf
https://rada-uzhgorod.gov.ua/uploads/sites/2/2018/10/Rs_1257.pdf
https://rada-uzhgorod.gov.ua/uploads/sites/2/2018/10/Rs_1258.pdf
https://rada-uzhgorod.gov.ua/uploads/sites/2/2018/10/Rs_1259.pdf
</t>
  </si>
  <si>
    <t>http://uman-rada.gov.ua/index.php/dokumenty/rishennia-miskoi-rady/item/11749-rishennia-51-pozacherhovoi-sesii-umanskoi-miskoi-rady-vii-sklykannia-vid-10082018-roku</t>
  </si>
  <si>
    <t>https://rada-uzhgorod.gov.ua/page/komunalni-pidpryyemstva-2/</t>
  </si>
  <si>
    <t>https://rada-uzhgorod.gov.ua/nadany-admynystrativny-poslugi-1</t>
  </si>
  <si>
    <t>http://www.city.kherson.ua/upload/dispetcher.doc</t>
  </si>
  <si>
    <t>http://uman-rada.gov.ua/index.php/dokumenty/rishennia-miskoi-rady/item/13670-rishennia-62-sesii-umanskoi-miskoi-rady-vii-sklykannia-vid-31-travnia-2019-roku</t>
  </si>
  <si>
    <t xml:space="preserve">http://www.city.kherson.ua/articles/centru-nadannya-administrativnih-poslug-u-m-hersoni
Центр надання адміністративних послуг м.Херсона на офіційному сайті міста Херсона має окрему сторінку з переліком адміністративних послуг та зразками заяв к ним, рекламними роликами для громадян про діяльність Центру та переваг звернення до нього, контактні телефони та режим роботи.
</t>
  </si>
  <si>
    <t xml:space="preserve">В місті Ужгород відсутнє централізоване теплопостачання.
Розроблено та затверджено Програму енергозбереження та енергоефективності міста Ужгород на 2018 – 2022 роки
https://rada-uzhgorod.gov.ua/uploads/sites/2/2017/11/799-Energozberezhennya_14.11.2017.pdf
</t>
  </si>
  <si>
    <t xml:space="preserve">http://www.city.kherson.ua/articles/perelik-pidpriyemstv-komunalnoyi-vlasnosti-miskoyi-teritorialnoyi-gromadi
Перелік наявних комунальних підприємств, серед яких – підприємства сфери водо/теплопостачання,  із зазначенням контактних даних, розміщено на офіційному сайті херсонської міської ради та її виконавчих органів у підрозділі  «Провідні підприємства міста» розділу «Економічна сфера»
(http://www.city.kherson.ua/articles/perelik-pidpriyemstv-komunalnoyi-vlasnosti-miskoyi-teritorialnoyi-gromadi). 
Умови надання послуг оприлюднено на офіційних сайтах зазначених підприємств.  
</t>
  </si>
  <si>
    <t>https://rada-uzhgorod.gov.ua/sluzhba-personalu-ta-spetsroboty-1</t>
  </si>
  <si>
    <t>http://www.city.kherson.ua/articles/ogoloshennya-pro-vakansiyi-u-vikonavchih-organah-miskoyi-radi</t>
  </si>
  <si>
    <t>https://tmrada.gov.ua/auktsioni-tenderi-ogoloshennya/konkursniy-vidbir-kerivnikiv-zakladiv-osviti/26409.html</t>
  </si>
  <si>
    <t>https://drive.google.com/drive/folders/1RUw__yo1n0xoon4Es3TXWAmDoj8ZM86S</t>
  </si>
  <si>
    <t>http://www.city.kherson.ua/articles/pracevlashtuvannya-u-vikonavchih-organah-miskoyi-radi</t>
  </si>
  <si>
    <t>http://uman-rada.gov.ua/index.php/kadrova-polityka/item/3722-zaproshuiemo-na-sluzhbu-v-orhany-mistsevoho-samovriaduvannia</t>
  </si>
  <si>
    <t xml:space="preserve">https://rada-uzhgorod.gov.ua/sluzhba-personalu-ta-spetsroboty-1
опубліковано інформацію про результати конкурсу за 2018- 2019 рік (містять опис вакансії, та переможців) окремо розміщено рішення про склад комісії, перелік документів на заміщення вакантних посад)
</t>
  </si>
  <si>
    <t xml:space="preserve">https://rada-uzhgorod.gov.ua/uploads/old_docs/vykonkom/Pro%20etuchnui%20kodekc.pdf – етичний кодекс держслужбовця
https://rada-uzhgorod.gov.ua/uploads/sites/2/2017/04/Pro-kodeks-etyky_07.04.2017.pdf - Кодекс етики міського голови та депутатів міської ради
У розділі протидія корупції на сайті: 
https://rada-uzhgorod.gov.ua/protydiya-koruptsiyi/
Правила етичної поведінки
https://zakon.rada.gov.ua/laws/show/1700-18#n416
</t>
  </si>
  <si>
    <t>https://www.city.kharkov.ua/uk/gorodskaya-vlast/gorodskoj-sovet/komissii.html</t>
  </si>
  <si>
    <t>https://rada-uzhgorod.gov.ua/deklaratsiyi-pro-dohody-pratsivnykiv-uzhgorodskoyi-miskoyi-rady/</t>
  </si>
  <si>
    <t xml:space="preserve">http://www.city.kherson.ua/articles/kodeks-professionalnoy-etiki
http://www.city.kherson.ua/articles/zagalni-pravila-etichnoyi-povedinki-derzhavnih-sluzhbovciv-ta-posadovih-osib-miscevogo-samovryaduvannya
</t>
  </si>
  <si>
    <t xml:space="preserve">У розділі протидія корупції на сайті: https://rada-uzhgorod.gov.ua/protydiya-koruptsiyi/
Законодавство з питань конфлікту інтересів
https://nazk.gov.ua/uk/departament-monitoryngu-dotrymannya-zakonodavstva-pro-konflikt-interesiv-ta-inshyh-obmezhen-shhodo-zapobigannya-koruptsiyi/
</t>
  </si>
  <si>
    <t xml:space="preserve">У розділі https://rada-uzhgorod.gov.ua/povidomiti-pro-koruptsiyni-dii
Вказаний номер гарячої лінії:
+380504288845 
</t>
  </si>
  <si>
    <t>https://www.city.kharkov.ua/uk/dovdnik/ekstrennyie-telefonyi.html</t>
  </si>
  <si>
    <t>https://rada-uzhgorod.gov.ua/povidomiti-pro-koruptsiyni-dii</t>
  </si>
  <si>
    <t>https://rada-uzhgorod.gov.ua/arhitektura-mistobudivna-dokumentatsiya/</t>
  </si>
  <si>
    <t xml:space="preserve">https://rada-uzhgorod.gov.ua/arhitektura-mistobudivna-dokumentatsiya/ </t>
  </si>
  <si>
    <t xml:space="preserve">ділянки містяться на публічній кадастровій карті. 
Для уточнення відомостей щодо наявності вільних земельних ділянок 23.12.2015 року рішенням Ужгородської міської ради № 70 виконавчому комітету надано дозвіл на проведення інвентаризації земельна населеного пункту м. Ужгород та розробку технічної документації із землеустрою щодо проведення інвентаризації земель.Після завершення цілісної інвентаризації всі матеріали будуть опубліковані на офіційному сайті Ужгородської міської радиhttps://rada-uzhgorod.gov.ua/
</t>
  </si>
  <si>
    <t>http://www.city.kherson.ua/upload/perelik140619.doc</t>
  </si>
  <si>
    <t>https://tmrada.gov.ua/generalniy-plan/22065.html</t>
  </si>
  <si>
    <t>https://rada-uzhgorod.gov.ua/tag/anonsy-gromadskyh-sluhan/</t>
  </si>
  <si>
    <t>http://uman-rada.gov.ua/index.php/mistobudivna-dokumentatsiia</t>
  </si>
  <si>
    <t>http://registry.uga.kharkov.ua/</t>
  </si>
  <si>
    <t>https://rada-uzhgorod.gov.ua/rada_docs/proekty-sesii-lypen-2019</t>
  </si>
  <si>
    <t>https://rada-uzhgorod.gov.ua/rada_docs/xxxviii-sesiia-vii-sklykannia-vid-25072019</t>
  </si>
  <si>
    <t xml:space="preserve">Проєкти рішень із земельних питань публікуються на офіційному сайті за 20 днів відповідно до частини третьої статті 15 Закону України «Про доступ до публічної інформації. Прийняті рішення на пленарних засіданнях сесіях міської ради оприлюднюються на офіційному сайті у розділі – «Нормативні акти міської ради» – «Рішення міської ради».
http://www.city.kherson.ua/act_search/3
</t>
  </si>
  <si>
    <t>https://tmrada.gov.ua/poslugi-ta-mayno-gromadi/zemelni-resursi/poryadok-prodagu-zemelnih-dilyanok-ta-prav-na-nih-richnogo-rozmiru-orendnoi-plati-na-zemelnih-torgah-u-formi-auktsionu/22633.html</t>
  </si>
  <si>
    <t xml:space="preserve">https://rada-uzhgorod.gov.ua/page/komunalna-vlasnist-2/ - перелік ділянок, що підлягають продажу на земельних торгах.
УМР не приймалось окремого рішення щодо визначення порядку продажу земельних ділянок, оскільки відповідна процедура визначена статтями 134-139 Земельного кодексу України. 
Оприлюднення рішень про торги згідно вимог чинного законодавства здійснюється на офіційному сайті територіальних відділів Держгеокадастру.
</t>
  </si>
  <si>
    <t xml:space="preserve">Порядок продажу земельних ділянок комунальної власності або прав на них на конкурсних засадах (земельних торгах) визначено Земельним кодексом України.
Умови продажу земельних ділянок або прав на них визначено рішеннями міської ради, які публікуються на офіційному веб-сайті міської ради та її виконавчих органів:
http://www.city.kherson.ua/act_search/3
</t>
  </si>
  <si>
    <t>http://www.city.kherson.ua/articles/vidkriti-dani</t>
  </si>
  <si>
    <t>Скринька для електронних звернень (http://kovelrada.gov.ua/appeals_citizens.html)</t>
  </si>
  <si>
    <t>https://docs.google.com/forms/d/1Cb5t84396zF9PXD9wvw5 uLj_xTDafPJ91I0WCMYaqnQ</t>
  </si>
  <si>
    <t>Центр надання адміністративних послуг. http://www.kovelrada.gov.ua/leisurecenter.html</t>
  </si>
  <si>
    <t>http://rada.konotop.org/2014-02-05-15-19-02/2009-03-30-12-34-33</t>
  </si>
  <si>
    <t>Публікуються рішення http://konstrada.gov.ua/component/documents/?menu=&amp;typedoc=2&amp;Itemid=181</t>
  </si>
  <si>
    <t>http://rada.konotop.org/2009-03-30-12-34-05/2015-03-02-09-06-46</t>
  </si>
  <si>
    <t>http://rada.konotop.org/2011-07-19-10-56-08/2011-07-20-07-20-37</t>
  </si>
  <si>
    <t>https://www.kremen.gov.ua/?view=kremen-page&amp;page-id=10</t>
  </si>
  <si>
    <t>http://rada.konotop.org/2009-03-30-12-34-05</t>
  </si>
  <si>
    <t>http://www.kovelrada.gov.ua/publichna_informaciya_cshodo_sluzhbi_v_organah_miscevogo_samovryaduvannya.html</t>
  </si>
  <si>
    <t>http://rada.konotop.org/2009-03-30-12-34-05/2009-04-10-12-33-56</t>
  </si>
  <si>
    <t>http://rada.konotop.org/home/2009-04-01-06-13-37/2009-05-05-06-10-16</t>
  </si>
  <si>
    <t>http://rada.konotop.org/2014-02-05-15-19-02/2009-03-30-12-34-33/2009-04-30-08-30-29</t>
  </si>
  <si>
    <t>http://konstrada.gov.ua/novini?start=10</t>
  </si>
  <si>
    <t>Декларація про доходи по депутатах Ковельської міської ради http://kovelrada.gov.ua/council.html</t>
  </si>
  <si>
    <t>http://www.kovelrada.gov.ua/povidomiti_pro_korupcijne_pravoporushennya.html</t>
  </si>
  <si>
    <t>http://rada.konotop.org/2011-07-19-10-56-08/2011-07-21-11-40-45</t>
  </si>
  <si>
    <t>rada.konotop.org</t>
  </si>
  <si>
    <t>http://kovelrada.gov.ua/appeals_citizens.html</t>
  </si>
  <si>
    <t>http://rada.konotop.org/2014-02-05-15-19-02/2009-03-30-12-34-33/2011-12-20-09-34-27</t>
  </si>
  <si>
    <t>http://www.kovelrada.gov.ua/publichna_informaciya_cshodo_mistobudivnoi_diyalnosti.html</t>
  </si>
  <si>
    <t>https://e-dem.in.ua/konotop</t>
  </si>
  <si>
    <t>http://rada.konotop.org/2016-08-03-12-48-23</t>
  </si>
  <si>
    <t>http://kovelrada.gov.ua/proekti_rishen_miskoi_radi.html</t>
  </si>
  <si>
    <t>http://rada.konotop.org/home/2009-04-10-08-00-41</t>
  </si>
  <si>
    <t>http://kovelrada.gov.ua/councildecision.html</t>
  </si>
  <si>
    <t>Глава 21 Розділу 4 земельного кодексу України</t>
  </si>
  <si>
    <t>http://rada.konotop.org/home/2009-04-02-07-55-59</t>
  </si>
  <si>
    <t>http://kovelrada.gov.ua</t>
  </si>
  <si>
    <t>http://rada.konotop.org/component/content/article/10-2009-04-29-08-06-29/7512-2019-07-08-13-50-51</t>
  </si>
  <si>
    <t>http://rada.konotop.org/2014-02-05-15-19-02/2009-04-29-08-21-32</t>
  </si>
  <si>
    <t>https://www.kremen.gov.ua/index.php?view=prozorro https://opendata.kremen.gov.ua/dataset/річні-плани-закупівель</t>
  </si>
  <si>
    <t>http://rada.konotop.org/2014-02-05-15-19-02/2009-04-29-08-21-32/7533-2019-09-02-05-51-23</t>
  </si>
  <si>
    <t>https://www.kremen.gov.ua/index.php?view=prozorro</t>
  </si>
  <si>
    <t>http://www.kovelrada.gov.ua/tenderni_zakupivli.html https://data.gov.ua/organization/vykonavchyi-komitet-kovelskoyi-miskoyi-rady-volynskoyi-oblasti</t>
  </si>
  <si>
    <t>Всі договори розміщені на сайті https://spending.gov.ua</t>
  </si>
  <si>
    <t>http://www.kovelrada.gov.ua/list_objects_communal_property.html</t>
  </si>
  <si>
    <t>http://rada.konotop.org/2009-03-30-12-34-05/2011-08-01-07-24-24/2011-08-01-13-22-14</t>
  </si>
  <si>
    <t>https://kremen.gov.ua/index.php/download/file/22579728082866784</t>
  </si>
  <si>
    <t>http://www.kovelrada.gov.ua/rent_communal_property.html</t>
  </si>
  <si>
    <t>http://www.kovelrada.gov.ua/news.html</t>
  </si>
  <si>
    <t>http://www.kovelrada.gov.ua/news.htm</t>
  </si>
  <si>
    <t>http://www.kovelrada.gov.ua/miskij_byudzhet_na_2019_rik.html</t>
  </si>
  <si>
    <t>http://konstrada.gov.ua/sotsialno-ekonomichnij-rozvitok/byudzhet</t>
  </si>
  <si>
    <t>https://openbudget.in.ua/public/towns/58a5226d67cb7d0727000004?locale=uk</t>
  </si>
  <si>
    <t>у 2018-2019 роках позики не оформлялись</t>
  </si>
  <si>
    <t>https://www.kremen.gov.ua/?view=search&amp;search_type=all&amp;search_all=запозичення</t>
  </si>
  <si>
    <t>Офіційний сайт Ковельської міської ради, рубрика «Гуманітарна сфера», розділ «Соціальні служби», «Управління соціального захисту населення»</t>
  </si>
  <si>
    <t>http://rada.konotop.org/2009-03-30-12-34-05/2011-08-01-07-24-24/m-</t>
  </si>
  <si>
    <t>https://opendata.kremen.gov.ua/search/field_topic/соціальний-захист-41/type/dataset?sort_by=changed</t>
  </si>
  <si>
    <t>Офіційний сайт Ковельської міської ради, рубрика «Нормативні акти та безоплатна правова допомога», розділ «Рішення міської ради»</t>
  </si>
  <si>
    <t>https://www.kremen.gov.ua/index.php?view=search&amp;search_type=all&amp;search_all=програми+соціального+захисту</t>
  </si>
  <si>
    <t>Безоплатна первинна правова допомога http://www.kovelrada.gov.ua/on_legal_aid.html</t>
  </si>
  <si>
    <t>https://www.kremen.gov.ua/?view=kremen-page&amp;page-id=5</t>
  </si>
  <si>
    <t>http://rada.konotop.org/2009-03-30-12-34-05/2011-08-01-07-24-24/2012-03-12-13-55-04</t>
  </si>
  <si>
    <t>http://rada.konotop.org/home/2009-04-27-08-45-28</t>
  </si>
  <si>
    <t>https://www.kremen.gov.ua/?view=kremen-page&amp;page-id=33</t>
  </si>
  <si>
    <t>http://rada.konotop.org/home/2014-03-12-07-38-17</t>
  </si>
  <si>
    <t>http://rada.konotop.org/2014-02-05-15-19-02/2009-04-11-07-16-42</t>
  </si>
  <si>
    <t>http://rada.konotop.org/home/2009-03-30-09-48-34</t>
  </si>
  <si>
    <t>http://rada.konotop.org/2009-03-30-12-34-05/2015-06-03-08-16-37</t>
  </si>
  <si>
    <t>http://rada.konotop.org/2011-07-19-10-56-08/2011-08-11-05-29-55</t>
  </si>
  <si>
    <t>http://konstrada.gov.ua/protidiya-koruptsiji/161-protidiya-koruptsiji</t>
  </si>
  <si>
    <t>https://www.kremen.gov.ua/?view=search&amp;search_type=all&amp;search_all=конфлікту+інтересів#</t>
  </si>
  <si>
    <t>https://docs.google.com/forms/d/1Cb5t84396zF9PXD9wvw5 uLj_xTDafPJ91I0WCMYaqnQ/viewform?edit_requested=true</t>
  </si>
  <si>
    <t>http://rada.konotop.org/2009-03-30-12-34-05/2011-08-01-07-24-24/2011-08-01-13-23-31</t>
  </si>
  <si>
    <t>http://konstrada.gov.ua/genplan-mista</t>
  </si>
  <si>
    <t>http://rada.konotop.org/2009-03-30-12-34-05/2011-08-01-07-24-24/2011-08-01-13-23-31/112-2009-05-05-06-50-55</t>
  </si>
  <si>
    <t>https://www1.kremen.gov.ua/index.php/dpages/hotdocs/index</t>
  </si>
  <si>
    <t>https://www1.kremen.gov.ua/index.php/site/index</t>
  </si>
  <si>
    <t>http://rada.konotop.org/2014-02-05-15-19-02/2009-03-30-12-34-33/2009-04-30-06-30-02</t>
  </si>
  <si>
    <t>https://www1.kremen.gov.ua/index.php/rozdil/miska_vlada/radanova/%20decision</t>
  </si>
  <si>
    <t>http://rada.konotop.org/2009-03-30-12-34-05/2011-08-01-07-24-24/2018-12-28-15-01-02</t>
  </si>
  <si>
    <t>http://www.kovelrada.gov.ua/zviti_cshodo_zadovolennya_zapitiv_na_publichnu_informaciyu.html</t>
  </si>
  <si>
    <t xml:space="preserve">в міру надходження інформації, вона публікується 
Наприклад:
https://rada-uzhgorod.gov.ua/post/slovachchyna-prezentuye-v-uzhgorodi-osvitni-mozhlyvosti-pidpysano-chotyrystoronnyu-ugodu
https://rada-uzhgorod.gov.ua/post/v-uzhhorodskii-miskii-radi-z-lideramy-molodi-obhovoryly-realizatsiiu-molodizhnykh-initsiatyv
</t>
  </si>
  <si>
    <t xml:space="preserve">https://rada-uzhgorod.gov.ua/strategiya-rozvytku-mista/
https://rada-uzhgorod.gov.ua/rada_docs/show/investytsijnyj-pasport
</t>
  </si>
  <si>
    <t xml:space="preserve">https://rada-uzhgorod.gov.ua/golovni-rozporyadniki-koshtiv-na-sayti
https://rada-uzhgorod.gov.ua/byudzhet-na-mapi/
</t>
  </si>
  <si>
    <t xml:space="preserve">http://cnap.rada-uzhgorod.gov.ua/info/service/145/documents?languageId=0
https://rada-uzhgorod.gov.ua/media/1/%D0%A0%D0%A1_1455.pdf
</t>
  </si>
  <si>
    <t xml:space="preserve">Запроваджені наступні канали:
Повідомлення про корупційні дії та номер гарячої лінії
У розділі протидія корупції на сайті: https://rada-uzhgorod.gov.ua/protydiya-koruptsiyi/
Заходи захисту викривачів:
https://nazk.gov.ua/uk/departament-organizatsiyi-roboty-iz-zapobigannya-ta-vyyavlennya-koruptsiyi/metodychni-rekomendatsiyi/zahyst-vykryvachiv/?hilite=викривачі
</t>
  </si>
  <si>
    <t>Трансляції сесій: https://khm.gov.ua/uk/video-translation
Протоколи сесій
https://khm.gov.ua/uk/protocols
Результати поіменного голосування
https://khm.gov.ua/uk/city-council-decision</t>
  </si>
  <si>
    <t>Протоколи комісій https://khm.gov.ua/uk/commission-protocols</t>
  </si>
  <si>
    <t>Звіти міського голови http://khm.gov.ua/uk/mayor-reports</t>
  </si>
  <si>
    <t>https://khm.gov.ua/uk/content/postiyni-komisiyi</t>
  </si>
  <si>
    <t>http://khm.gov.ua/uk/composition_executive_committee</t>
  </si>
  <si>
    <t>http://khm.gov.ua/uk/content/plany-zasidan, 
https://khm.gov.ua/uk/-agenda-of-the-executive-committee,
https://khm.gov.ua/uk/executive-committee-decision</t>
  </si>
  <si>
    <t>Статут територіальної громади м. Хмельницького (Глава 2.3. (статті 37-65) Загальні збори громадян за місцем проживання) http://khm.gov.ua/uk/content/statut-terytorialnoyi-gromady-m-hmelnyckogo 
Консультації з громадськістю
http://khm.gov.ua/uk/public_consultation</t>
  </si>
  <si>
    <t>Статут територіальної громади міста Хмельницького (статті 66-79)
https://khm.gov.ua/uk/content/statut-terytorialnoyi-gromady-m-hmelnyckogo</t>
  </si>
  <si>
    <t>https://khm.gov.ua/uk/content/miscevi-iniciatyvy</t>
  </si>
  <si>
    <t>https://khm.gov.ua/uk/content/pro-zatverdzhennya-poryadku-uchasti-gromadskosti-u-diyalnosti-hmelnyckoyi-miskoyi-rady</t>
  </si>
  <si>
    <t>Приклад:
https://khm.gov.ua/uk/content/sklykayetsya-chergova-trydcyata-sesiya-hmelnyckoyi-miskoyi-rady
https://khm.gov.ua/uk/agenda-sessions</t>
  </si>
  <si>
    <t>Головна сторінка сайту, до прикладу:
https://khm.gov.ua/uk/content/vidbudetsya-zasidannya-postiynoyi-komisiyi-101</t>
  </si>
  <si>
    <t>https://e-dem.in.ua/khmelnytsky</t>
  </si>
  <si>
    <t>http://khm.gov.ua/uk/content/gromadski-iniciatyvy</t>
  </si>
  <si>
    <t>http://khm.gov.ua/uk/content/gromadski-iniciatyvy
https://khm.gov.ua/sites/default/files/Zvit-Gromadski_iniciatyvy-2018.pdf</t>
  </si>
  <si>
    <t>Міста-побратими
http://khm.gov.ua/uk/twin-cities</t>
  </si>
  <si>
    <t>https://khm.gov.ua/sites/default/files/Economy/Info_about_finans.pdf
http://khm.gov.ua/uk/content/prezentaciya-tehniko-ekonomichne-obgruntuvannya-budivnyctva-smittyepererobnogo-kompleksu-u
http://khm.gov.ua/uk/content/zavdyaky-vydobutku-zvalyshchnogo-gazu-zi-smittyezvalyshcha-u-travni-vdalosya-otrymaty-170
http://khm.gov.ua/uk/content/u-hmelnyckomu-vstanovleno-pershi-dva-pidzemni-konteynery-dlya-smittya
http://khm.gov.ua/uk/content/vidteper-z-hmelnyckogo-smittyezvalyshcha-specialna-ustanovka-vydobuvaye-gaz-ta-pereroblyaye
http://khm.gov.ua/uk/content/na-poligoni-vstanovlyuyut-obladnannya-dlya-degazaciyi-smittyezvalyshcha
http://khm.gov.ua/uk/content/ogolosheno-tender-na-vygotovlennya-tehniko-ekonomichnogo-obgruntuvannya-dlya-budivnyctva</t>
  </si>
  <si>
    <t>http://khm.gov.ua/uk/content/konkursy-foto-video-blagoustroyu-ta-pryvitannya-do-dnya-mista
https://khm.gov.ua/uk/content/hmelnyckyh-studentiv-zaproshuyut-vzyaty-uchast-u-konkursi-rozumnym-buty-modno?fbclid=IwAR1lSGXwh9IQuFJnYknUnfDrjNK06DAT96ppW9B50JAbTtMl-hg143yyiLY
https://khm.gov.ua/uk/content/do-21-lypnya-tryvaye-pryyom-zayavok-vid-dyzayneriv-u-ramkah-proektu-modni?fbclid=IwAR1kJli2axUBkx3fz0w0KovJGVUccI1BxbqgYioH8w0yRBV5Sg_dIz082r0
https://khm.gov.ua/uk/content/uvaga-tryvaye-pryyom-dokumentiv-na-zdobuttya-miskyh-premiy-0?fbclid=IwAR0PsfmYfhA7S-nDqAWSAIuxILJ5k-_JUl3fw7AylUC2RKUePIGx2ZRVSJQ
https://khm.gov.ua/uk/content/zaproshuyemo-studentiv-koledzhiv-zareyestruvatysya-ta-vzyaty-uchast-u-shkoli-suchasnogo?fbclid=IwAR3EDfsEJUeIw_Pdj6YDpsmti-GXmqonufQ2oDIuN6r3ieCjFt1oA8wH8Ys
https://khm.gov.ua/uk/content/molod-mista-hmelnyckogo-maye-unikalnu-mozhlyvist-proyty-stazhuvannya-u-vykonavchyh-organah?fbclid=IwAR3WTpsMfyVxnIxFMN8fe88ldSAA3ooPWRq-WmzrHhIV5P0qKa1iQ3-FUUY
https://khm.gov.ua/uk/content/zaproshuyemo-studentiv-vpu-zareyestruvatysya-ta-vzyaty-uchast-u-shkoli-suchasnyh-lideriv?fbclid=IwAR3_XIoG9Pf53klt4zVScR8qZb5WYNwVcZ91AsOwsh_jEUrououPhB_jmj4
https://khm.gov.ua/uk/content/semyklasnykiv-zaproshuyut-vzyaty-uchast-u-vseukrayinskomu-konkursi-dytyachogo-chytannya?fbclid=IwAR3EIsYXcnjuFO92j6jmIFHZZjO-ByjactGlqjy95yoTvs6CWs1dwNSP5sc
https://khm.gov.ua/uk/content/startuvav-konkursnyy-vidbir-u-animaciynu-laboratoriyu?fbclid=IwAR085xmR44c6zTEXyxQ0zWvs1CC8M80-yc8He7WKbds3h7uEuu8H04IO7UU
https://khm.gov.ua/uk/content/do-9-sichnya-2019-roku-tryvatyme-fotokonkurs-rizdvyanyy-hmelnyckyy?fbclid=IwAR3_XIoG9Pf53klt4zVScR8qZb5WYNwVcZ91AsOwsh_jEUrououPhB_jmj4</t>
  </si>
  <si>
    <t>https://khmcityforum.com/projects/
Інвестиційний портал https://invest.khm.gov.ua/</t>
  </si>
  <si>
    <t>Спеціальний інвестиційний портал https://invest.khm.gov.ua/</t>
  </si>
  <si>
    <t>Спеціальний інвестиційний портал https://invest.khm.gov.ua/
На офіційному сайті - Розділ  - Інвестору
http://khm.gov.ua/uk/content/investoru</t>
  </si>
  <si>
    <t>http://khm.gov.ua/uk/content/richni-plany-zakupivel</t>
  </si>
  <si>
    <t>http://khm.gov.ua/uk/content/monitoryng-miscevyh-zakupivel</t>
  </si>
  <si>
    <t>https://mycity.khm.gov.ua/OpenData/GetAllDocByEdu?eduCode=04060772</t>
  </si>
  <si>
    <t xml:space="preserve">https://khm.gov.ua/uk/content/informaciyne-povidomlennya-upravlinnya-komunalnogo-mayna-hmelnyckoyi-miskoyi-rady-pro-3 </t>
  </si>
  <si>
    <t>По кожному об’єкту окремо згідно законодавства, приклад:
https://khm.gov.ua/uk/content/informaciyne-povidomlennya-upravlinnya-komunalnogo-mayna-hmelnyckoyi-miskoyi-rady-pro-3 
https://prozorro.sale/info/elektronni-majdanchiki-ets-prozorroprodazhi-cbd2</t>
  </si>
  <si>
    <t>https://khm.gov.ua/uk/content/vid-13092018-no-684-pro-zatverdzhennya-poryadku-provedennya-konkursu-na-pravo-orendy</t>
  </si>
  <si>
    <t>https://khm.gov.ua/uk/content/informaciya-pro-pryynyattya-rishennya-pro-pryvatyzaciyu https://khm.gov.ua/uk/content/informaciyne-povidomlennya-upravlinnya-komunalnogo-mayna-hmelnyckoyi-miskoyi-rady-pro-3 
https://khm.gov.ua/uk/content/informaciyne-povidomlennya-upravlinnya-komunalnogo-mayna-hmelnyckoyi-miskoyi-rady-pro-1 
https://khm.gov.ua/uk/content/informaciya-pro-ogoloshennya-konkursu-z-vyznachennya-orendariv-neruhomogo-mayna-yake-0</t>
  </si>
  <si>
    <t>https://khm.gov.ua/uk/content/informaciya-pro-rezultaty-prodazhu-obyekta-maloyi-pryvatyzaciyi-miskoyi-komunalnoyi-2 
https://khm.gov.ua/uk/content/informaciya-shchodo-provedennya-konkursu-po-vyznachennyu-orendariv-cilisnyh-maynovyh-4</t>
  </si>
  <si>
    <t>Оцінка є платною, тому після того, як фізична особа – підприємець або юридична особа виявить бажання орендувати нежитлове приміщення міської комунальної власності, розглядається рішення погодження умов передачі в оренду, а потім оприлюднюється намір передати майно в оренду http://khm.gov.ua/uk/content/ogoloshennya-pro-namir-peredaty-mayno-v-orendu-stanom-na-23082019 та  проводиться (замовляється) відповідна оцінка, яку оплачує учасник.</t>
  </si>
  <si>
    <t>https://khm.gov.ua/uk/content/informaciya-pro-rezultaty-prodazhu-obyekta-maloyi-pryvatyzaciyi-miskoyi-komunalnoyi-2 
https://khm.gov.ua/uk/content/vid-08082019-no-652-pro-peredachu-v-orendu-neruhomogo-mayna-miskoyi-komunalnoyi-vlasnosti</t>
  </si>
  <si>
    <t>https://khm.gov.ua/uk/content/rishennya-pro-zminy-do-byudzhetu-2019-r-0</t>
  </si>
  <si>
    <t>https://khm.gov.ua/uk/content/rishennya-pro-byudzhet-mista-na-2016-r
https://khm.gov.ua/uk/content/rishennya-pro-byudzhet-mista-na-2017-r
https://khm.gov.ua/uk/content/rishennya-pro-byudzhet-mista-na-2018-r</t>
  </si>
  <si>
    <t>https://khm.gov.ua/uk/budget (розділ Виконання бюджету)</t>
  </si>
  <si>
    <t>https://khm.gov.ua/uk/content/pro-byudzhet-mista-hmelnyckogo-na-2019-rik</t>
  </si>
  <si>
    <t>https://khm.gov.ua/uk/content/zaproshuyemo-gromadskist-obgovoryty-zminy-do-byudzhetu-mista-0</t>
  </si>
  <si>
    <t>https://khm.gov.ua/uk/content/vidbulosya-predstavlennya-ta-obgovorennya-proektu-zmin-do-byudzhetu-mista-na-2019-r</t>
  </si>
  <si>
    <t>https://khm.gov.ua/uk/content/rishennya-pro-zminy-do-byudzhetu-2019-r-0 (додаток 2)</t>
  </si>
  <si>
    <t>На офіційному сайті є розділ: Мешканцю-Соціальний захист-Пільги – перехід на офіційний сайт управління праці та соціального захисту населення
https://soczahist.khm.gov.ua/index.php?index=17
По закладах соціальні послуги https://soczahist.khm.gov.ua/index.php?index=8
https://soczahist.khm.gov.ua/index.php?index=9
https://soczahist.khm.gov.ua/index.php?index=10
https://soczahist.khm.gov.ua/index.php?index=11
https://soczahist.khm.gov.ua/index.php?index=12</t>
  </si>
  <si>
    <t>http://khm.gov.ua/uk/city_programms_ozsz</t>
  </si>
  <si>
    <t>http://khm.gov.ua/uk/content/operatyvni-sluzhby
Корисні посилання – безоплатна правова допомога, інші 
https://khm.gov.ua/uk/content/korysni-posylannya
Державні установи- Пенсійний фонд,  міський центр зайнятості, інші
https://khm.gov.ua/uk/state_institutions</t>
  </si>
  <si>
    <t>http://cnap.khm.gov.ua/</t>
  </si>
  <si>
    <t>http://mereja.km.ua/</t>
  </si>
  <si>
    <t>Спеціальний офіційний сайт Центру енергоефективності:
http://energy.khm.gov.ua/info/
http://energy.khm.gov.ua/projects/
В місті вже 2 роки всі будинки забезпечені теплолічильниками 100%</t>
  </si>
  <si>
    <t>https://www.khm.gov.ua/uk/jobs</t>
  </si>
  <si>
    <t>http://khmelnytsky.com/index.php?option=com_content&amp;view=category&amp;layout=blog&amp;id=23&amp;Itemid=23&amp;limitstart=15</t>
  </si>
  <si>
    <t>https://khm.gov.ua/uk/reports_of_competitive_commissions</t>
  </si>
  <si>
    <t>https://khm.gov.ua/uk/content/pravyla-povedinky-posadovyh-osib-vykonavchyh-organiv-miskoyi-rady</t>
  </si>
  <si>
    <t>Міський голова http://khm.gov.ua/uk/content/biografiya
Декларації про майно, доходи, витрати і зобов’язання фінансового характеру депутатів міської ради опубліковано в профілі кожного депутата окремо, 
до прикладу:
https://khm.gov.ua/uk/user/203</t>
  </si>
  <si>
    <t>http://www.khmelnytsky.com/images/files/pdf/07070516_dod_2.pdf
затверджено  рішенням сьомої сесії Хмельницької міської ради від 20.07.2016 № 5 «Про впровадження заходів щодо запобігання корупції»</t>
  </si>
  <si>
    <t>https://khm.gov.ua/uk/anticorruption_policy</t>
  </si>
  <si>
    <t>https://khm.gov.ua/uk/anticorruption_policy
•	на сторінці є посилання на рішення сьомої сесії Хмельницької міської ради від 20.07.2016 № 5 «Про впровадження заходів щодо запобігання корупції»;
•	розпорядження міського голови від 19.02.2018 № 47-р «Про затвердження заходів із запобігання корупції у 2018-2019 роках».</t>
  </si>
  <si>
    <t>https://khm.gov.ua/uk/anticorruption_policy
надіслати на e-mail:
anticorruption@khm.gov.ua</t>
  </si>
  <si>
    <t>Спеціальний офіційний сайт https://deparh.khm.gov.ua/upravlinnya-arhitekturi-ta-mistobudu/
Генеральний план https://deparh.khm.gov.ua/upravlinnya-arhitekturi-ta-mistobudu/generalnij-plan-mista-osnovne-kresl/
План зонування міста
https://deparh.khm.gov.ua/upravlinnya-arhitekturi-ta-mistobudu/plan-zonuvannya-mista/
Історико-архітектурний опорний план https://deparh.khm.gov.ua/upravlinnya-arhitekturi-ta-mistobudu/istoriko-arhitekturnij-opornij-plan/
Детальний план територій міста
https://deparh.khm.gov.ua/upravlinnya-arhitekturi-ta-mistobudu/detalnij-plan-teritorii-mista/</t>
  </si>
  <si>
    <t>На офіційному веб-порталі міської ради https://mycity.khm.gov.ua/OpenData/ForImplementationOfDevelopment</t>
  </si>
  <si>
    <t>https://khm.gov.ua/uk/public_consultation
https://khm.gov.ua/uk/content/vidbudutsya-gromadski-sluhannya-shchodo-proektiv-mistobudivnoyi-dokumentaciyi-detalnyy-plan</t>
  </si>
  <si>
    <t>Проекти рішень з земельних питань, які набули чинності публікуються в розділі «ПРОЕКТИ РІШЕНЬ МІСЬКОЇ РАДИ» http://khm.gov.ua/uk/draft_decisions, до прикладу: http://khm.gov.ua/uk/draft_decisions</t>
  </si>
  <si>
    <t>Рішення з земельних питань, які набули чинності публікуються в розділі «РІШЕННЯ МІСЬКОЇ РАДИ» http://khm.gov.ua/uk/city-council-decision, до прикладу: https://khm.gov.ua/uk/content/pro-prypynennya-prava-orendy-zemelnoyi-dilyanky-shlyahom-rozirvannya-dogovoru-orendy-za
http://khm.gov.ua/uk/content/pro-nadannya-dozvolu-na-rozroblennya-proektu-zemleustroyu-shchodo-organizaciyi-ta</t>
  </si>
  <si>
    <t>Про передачу в оренду земельних ділянок, підготовку та проведення земельних торгів у м. Хмельницькому
http://khmelnytsky.com/index.php?option=com_content&amp;view=article&amp;id=13583%3A20-q------------q&amp;catid=421%3A--6---31102012&amp;Itemid=251
та зміни
http://khmelnytsky.com/index.php?option=com_content&amp;view=article&amp;id=21837%3A55-q--------------------q&amp;catid=547%3A----25062014&amp;Itemid=251
http://khmelnytsky.com/index.php?option=com_content&amp;view=article&amp;id=23236%3A67-q-----20-----20--31102012q&amp;catid=562%3A----17092014&amp;Itemid=251
http://khmelnytsky.com/index.php?option=com_content&amp;view=article&amp;id=23458%3A53-q--------------------q&amp;catid=567%3A----12112014&amp;Itemid=251</t>
  </si>
  <si>
    <t>Про впорядкування орендної плати за землю та втрату чинності рішень сесії міської ради
http://khmelnytsky.com/index.php?option=com_content&amp;view=article&amp;id=12783%3A64-q------------q&amp;catid=417%3A-29082012&amp;Itemid=251
та зміни
http://khmelnytsky.com/index.php?option=com_content&amp;view=article&amp;id=14014%3A35-q----------------------q&amp;catid=428%3A---6---12122012&amp;Itemid=251
http://khmelnytsky.com/index.php?option=com_content&amp;view=article&amp;id=15397%3A66-q-64-29082012-q-q&amp;catid=461%3A---6---27022013&amp;Itemid=251
http://khmelnytsky.com/index.php?option=com_content&amp;view=article&amp;id=16140%3A56-q-------------22032013-25----02-08106-12-q------q&amp;catid=463%3A---6---24042013&amp;Itemid=251
http://khmelnytsky.com/index.php?option=com_content&amp;view=article&amp;id=18755%3A24-q-----------64--29082012-q------------q&amp;catid=492%3A---6---30102013&amp;Itemid=251
http://khmelnytsky.com/index.php?option=com_content&amp;view=article&amp;id=25063%3A28-q-----------64--29082012-l------------r-----2015q&amp;catid=588%3A-04032015&amp;Itemid=251</t>
  </si>
  <si>
    <t>Електронні звернення https://khm.gov.ua/uk/content/elektronni-zvernennya</t>
  </si>
  <si>
    <t>Платформа «Відкрите місто» https://opencity.in.ua/issuelist#r=UA6810100000</t>
  </si>
  <si>
    <t>http://chmr.gov.ua/ua/text.php?s=4&amp;s1=34</t>
  </si>
  <si>
    <t>http://chmr.gov.ua/ua/sections.php?s=40</t>
  </si>
  <si>
    <t>http://chmr.gov.ua/ua/files.php?s=2&amp;s1=168&amp;s2=391
http://rada.ck.ua/golos/golos</t>
  </si>
  <si>
    <t>http://chmr.gov.ua/ua/sections.php?s=2</t>
  </si>
  <si>
    <t>http://chmr.gov.ua/ua/</t>
  </si>
  <si>
    <t>http://chmr.gov.ua/ua/rada.php?s=2&amp;s1=168&amp;s2=456</t>
  </si>
  <si>
    <t>http://chmr.gov.ua/ua/files.php?s=2&amp;s1=168&amp;s2=398</t>
  </si>
  <si>
    <t>http://chmr.gov.ua/ua/text.php?s=2&amp;s1=457</t>
  </si>
  <si>
    <t>http://chmr.gov.ua/ua/files.php?s=33&amp;s1=368&amp;s2=611
http://chmr.gov.ua/myrada/html/264983.php?id=264983
http://chmr.gov.ua/ua/textex.php?s=2&amp;s1=206
http://chmr.gov.ua/ua/text.php?s=2&amp;s1=207&amp;s2=344
http://chmr.gov.ua/ua/files.php?s=33&amp;s1=368&amp;s2=522</t>
  </si>
  <si>
    <t>http://chmr.gov.ua/ua/text.php?s=2&amp;s1=27&amp;s2=22</t>
  </si>
  <si>
    <t>http://chmr.gov.ua/ua/files.php?s=2&amp;s1=168&amp;s2=241</t>
  </si>
  <si>
    <t>http://chmr.gov.ua/ua/files.php?s=2&amp;s1=27&amp;s2=362
http://chmr.gov.ua/ua/files.php?s=2&amp;s1=27&amp;s2=405</t>
  </si>
  <si>
    <t>http://chmr.gov.ua/ua/files.php?s=8&amp;s1=46&amp;s2=175</t>
  </si>
  <si>
    <t>http://chmr.gov.ua/ua/sections.php?s=8</t>
  </si>
  <si>
    <t>http://chmr.gov.ua/ua/text.php?s=8&amp;s1=46&amp;s2=69</t>
  </si>
  <si>
    <t>http://chmr.gov.ua/ua/text.php?s=8&amp;s1=46&amp;s2=637</t>
  </si>
  <si>
    <t>http://chmr.gov.ua/ua/newsread.php?&amp;s=1&amp;s1=18&amp;s2=0&amp;view=16160&amp;p=1</t>
  </si>
  <si>
    <t>http://chmr.gov.ua/ua/textex.php?s=8&amp;s1=203&amp;s2=324
https://www.google.com/maps/d/u/0/viewer?ll=49.44564360736592%2C32.04196389999993&amp;z=12&amp;mid=1LEbTQeHj2JKsGSCxKEMeju6JEhs</t>
  </si>
  <si>
    <t>http://chmr.gov.ua/ua/text.php?s=33&amp;s1=445
http://chmr.gov.ua/ua/sections.php?s=33</t>
  </si>
  <si>
    <t>http://chmr.gov.ua/ua/files.php?s=33&amp;s1=363
http://chmr.gov.ua/ua/text.php?s=33&amp;s1=445
http://chmr.gov.ua/ua/files.php?s=33&amp;s1=360
http://chmr.gov.ua/ua/files.php?s=33&amp;s1=361</t>
  </si>
  <si>
    <t>http://chmr.gov.ua/ua/newsread.php?view=16391&amp;s=8&amp;s1=48&amp;s2=616</t>
  </si>
  <si>
    <t>http://chmr.gov.ua/ua/notice.php?s=8&amp;s1=48&amp;s2=187</t>
  </si>
  <si>
    <t>http://chmr.gov.ua/ua/news.php?s=8&amp;s1=48&amp;s2=221
http://chmr.gov.ua/ua/news.php?s=8&amp;s1=48&amp;s2=616
http://chmr.gov.ua/ua/news.php?s=8&amp;s1=48&amp;s2=304</t>
  </si>
  <si>
    <t>http://chmr.gov.ua/ua/news.php?s=8&amp;s1=48&amp;s2=221</t>
  </si>
  <si>
    <t>http://chmr.gov.ua/ua/news.php?s=8&amp;s1=48&amp;s2=616
http://chmr.gov.ua/ua/news.php?s=8&amp;s1=48&amp;s2=304</t>
  </si>
  <si>
    <t>http://chmr.gov.ua/ua/text.php?s=33&amp;s1=368</t>
  </si>
  <si>
    <t>http://chmr.gov.ua/ua/text.php?s=33&amp;s1=368&amp;s2=427</t>
  </si>
  <si>
    <t>http://chmr.gov.ua/ua/text.php?s=33&amp;s1=368&amp;s2=437</t>
  </si>
  <si>
    <t>http://chmr.gov.ua/ua/text.php?s=33&amp;s1=368&amp;s2=465
http://chmr.gov.ua/ua/text.php?s=33&amp;s1=368&amp;s2=463</t>
  </si>
  <si>
    <t>http://chmr.gov.ua/ua/newsread.php?view=15830&amp;s=1&amp;s1=68
http://chmr.gov.ua/ua/newsread.php?view=15954&amp;s=1&amp;s1=68
http://chmr.gov.ua/ua/newsread.php?view=15994&amp;s=1&amp;s1=68</t>
  </si>
  <si>
    <t>http://chmr.gov.ua/ua/text.php?s=33&amp;s1=368&amp;s2=516</t>
  </si>
  <si>
    <t>http://chmr.gov.ua/ua/text.php?s=4&amp;s1=245&amp;s2=296</t>
  </si>
  <si>
    <t>http://chmr.gov.ua/ua/text.php?s=4&amp;s1=297</t>
  </si>
  <si>
    <t>http://chmr.gov.ua/ua/notice.php?s=1&amp;s1=94</t>
  </si>
  <si>
    <t>http://chmr.gov.ua/ua/textex.php?s=2&amp;s1=214</t>
  </si>
  <si>
    <t>https://nazk.gov.ua/uk/</t>
  </si>
  <si>
    <t xml:space="preserve">http://chmr.gov.ua/ua/text.php?s=8&amp;s1=220
http://chmr.gov.ua/ua/files.php?s=8&amp;s1=321 </t>
  </si>
  <si>
    <t>http://chmr.gov.ua/ua/text.php?s=2&amp;s1=27
http://chmr.gov.ua/ua/text.php?s=2&amp;s1=27</t>
  </si>
  <si>
    <t>ttp://rada.ck.ua/golos/rishennia</t>
  </si>
  <si>
    <t>http://chmr.gov.ua/ua/files.php?s=8&amp;s1=203&amp;s2=356
http://chmr.gov.ua/_admin/files_mod.php?s=33&amp;s1=355&amp;s2=583</t>
  </si>
  <si>
    <t>http://chmr.gov.ua/ua/files.php?s=33&amp;s1=368&amp;s2=615</t>
  </si>
  <si>
    <t>Відповідь на звернення  громадян публікується або надсилається електронною поштою на електронну адресу заявників у термін, який передбачено Законом України «Про звернення громадян».</t>
  </si>
  <si>
    <t>Можливість відстеження статусу електронного звернення громадян є на платформі «Відкрите місто» (статус «відкрито», «взято в роботу», «виконано» - з можливість відкрити знову, якщо якість виконання не задовольняє заявника, «архівне» - надана остаточна відповідь на звернення)</t>
  </si>
  <si>
    <t>http://chernivtsy.eu/portal/plenarni-zasidannya-rady;
https://drive.google.com/drive/folders/19Bdz0Sfzun7Z2zvqN7TQGhZvUiufDwa7;
https://drive.google.com/file/d/1ND7P3DgQWLFzXOlhLfPpEScGamg_P3rS/view</t>
  </si>
  <si>
    <t>http://chernivtsy.eu/portal/category/30</t>
  </si>
  <si>
    <t>http://chernivtsy.eu/portal/4091-2;  http://chernivtsy.eu/portal/11651-2;
http://chernivtsy.eu/portal/8629-2
http://chernivtsy.eu/portal/9/842-842.html</t>
  </si>
  <si>
    <t>http://chernivtsy.eu/portal/9/872-872.html</t>
  </si>
  <si>
    <t>http://chernivtsy.eu/portal/11491-2</t>
  </si>
  <si>
    <t>Порядок денний засідання виконавчого комітету міської ради http://chernivtsy.eu/portal/13104-2
Рішення виконавчого комітету міської ради http://chernivtsy.eu/portal/1196-2</t>
  </si>
  <si>
    <t>chernivtsy.eu/portal/f/mr/ses2015069-1726-d2.doc</t>
  </si>
  <si>
    <t>chernivtsy.eu/portal/f/mr/ses2015069-1726-d3.doc</t>
  </si>
  <si>
    <t>http://chernivtsy.eu/portal/mistsevi-initsiatyvy</t>
  </si>
  <si>
    <t>http://chernivtsy.eu/portal/6032-2</t>
  </si>
  <si>
    <t>http://chernivtsy.eu/portal/4/prodovzhennya-sesiyi-4-ta-5-veresnya-127542.html
http://chernivtsy.eu/portal/5319-2</t>
  </si>
  <si>
    <t>На веб-сайті міської ради створено інструмент для подання, підписування та відстежування електронних петицій до міської ради громадянами. Це ґаджет, який розташований на головній сторінці веб-сайту міської ради, який перенаправляє на платформу «Єдина система місцевих петицій»: за адресою: https://e-dem.in.ua/chernivtsi</t>
  </si>
  <si>
    <t>https://gb.city.cv.ua/
http://chernivtsy.eu/portal/1188-2
http://chernivtsy.eu/portal/4/antykoruptsijna-initsiatyva-yes-v-ukrayini-ogoloshuye-konkurs-grantiv-125032.html</t>
  </si>
  <si>
    <t>Міста-побратими: http://chernivtsy.eu/portal/1155-2</t>
  </si>
  <si>
    <t>http://chernivtsy.eu/portal/4/povidomlennya-pro-ochikuvani-zakupivli-na-2019-rik-po-proektu-nefco-124242.html</t>
  </si>
  <si>
    <t>http://chernivtsy.eu/portal/4/studenty-z-riznyh-mist-ukrayiny-zaproponuyut-svoye-bachennya-oblashtuvannya-gromadskogo-prostoru-u-chernivtsyah-89252.html
http://chernivtsy.eu/portal/4/tryvaye-pryjom-tvorchyh-robit-na-konkurs-yakby-ya-buv-merom-mista-101020.html
http://chernivtsy.eu/portal/4/shkolyari-chernivtsiv-sprobuvaly-sebe-u-roli-miskogo-golovy-71231.html
http://chernivtsy.eu/portal/4/konkurs-patriotychnogo-malyunku-ta-plakata-startuvav-u-shkolah-ta-dytsadkah-chernivtsiv-65139.html
http://chernivtsy.eu/portal/4/yuni-talanty-chernivtsiv-zaproshuyutsya-do-uchasti-u-iv-mizhnarodnomu-konkursi-festyvali-dytyacho-yunatskoyi-tvorchosti-perlyna-fest-113212.html</t>
  </si>
  <si>
    <t>Річні плани закупівель на кожний рік оприлюднено на офіційному сайті міської ради у розділі «Публічні закупівлі» рубрика «Річний план закупівель»
http://chernivtsy.eu/portal/zakupivli-2019
https://drive.google.com/drive/folders/1J7QvJvlkvIBQUtrdm5Qrso_EgOs5Z021</t>
  </si>
  <si>
    <t>На сайті міської ради створено розділ «Публічні закупівлі (ProZorro)», де оприлюднена інформація про закупівлі, в тому числі про річні плани закупівель.
http://chernivtsy.eu/portal/zakupivli-prozorro</t>
  </si>
  <si>
    <t>Інформація оприлюднена на офіційному сайті міської ради у розділі «Публічні закупівлі», закупівлі конкретного замовника,  рубрика «Перелік оголошених та завершених закупівель»
http://chernivtsy.eu/portal/prozorro-2018
http://chernivtsy.eu/portal/zakup-vk-2018</t>
  </si>
  <si>
    <t>Укладені договори закупівель (зміни до договорів) оприлюднено на офіційному сайті міської ради у розділі «Публічні закупівлі» рубрика «Договора»
http://chernivtsy.eu/portal/prozorro-2018
https://drive.google.com/drive/folders/1_iPpYufb3qzBKn75dwulTsMHv-44ojCr</t>
  </si>
  <si>
    <t>В своїй роботі по приватизації об’єктів комунальної власності територіальної громади м.Чернівці орган приватизації керується ЗУ «Про приватизацію державного та комунального майна». Нормативні документи, які регулюють  порядок та умови приватизації об’єктів комунальної власності на місцевому рівні не приймались.  Частково врегульовано Положенням про порядок надання згоди орендодавця на здійснення невід’ємних поліпшень об’єкта оренди за рахунок власних коштів орендаря, врахування цих витрат та способи  їх відшкодування
http://chernivtsy.eu/portal/f/mr/ses2015065-1639-d1.doc - Положення про оренду комунального майна 
http://chernivtsy.eu/portal/f/mr/ses2010050-1284.doc
http://chernivtsy.eu/portal/f/mr/ses2014055-1354.doc
http://chernivtsy.eu/portal/f/mr/ses2015065-1639.doc
http://chernivtsy.eu/portal/f/mr/ses2016008-276.doc Зміни 2010р., 2014р., 2015р., 2016р.</t>
  </si>
  <si>
    <t>http://chernivtsy.eu/portal/f/mr/ses2009047-1180.doc
http://chernivtsy.eu/portal/f/mr/ses2011018-364.doc
http://chernivtsy.eu/portal/f/mr/ses2013043-1049.doc - Зміни  2009р., 2011р., 2013р.
http://chernivtsy.eu/portal/f/mr/ses2009047-1180-pol.doc Положення про оренду комунального майна 
Примірний договір оренди
http://chernivtsy.eu/portal/f/mr/ses2009047-1180-d.doc</t>
  </si>
  <si>
    <t>http://chernivtsy.eu/portal/6/departamentom-rozvytku-miskoyi-rady-rozmishheno-v-elektronnij-torgovij-systemi-prozorro-prodazhi-torgovyj-majdanchyk-smarttender-informatsijni-povidomlennya-pro-pryvatyzatsiyu-ob-yektiv-komunalnoyi-vl-126527.html#more-126527
http://chernivtsy.eu/portal/6/departament-rozvytku-ogoloshuye-pro-namiry-peredaty-v-orendu-neruhome-majno-2-126652.html#more-126652
http://chernivtsy.eu/portal/6/departament-rozvytku-chernivetskoyi-miskoyi-rady-ogoloshuye-konkurs-na-pravo-ukladennya-dogovoru-orendy-nezhytlovogo-prymishhennya-126654.html#more-126654</t>
  </si>
  <si>
    <t>http://chernivtsy.eu/portal/29/departamentu-rozvytku-miskoyi-rady-informuye-pro-te-shho-08-08-2019-roku-vidbulycya-elektronni-torgy-3-ob-yektiv-komunalnoyi-vlasnosti-m-chernivtsiv-127077.html#more-127077
http://chernivtsy.eu/portal/29/departament-rozvytku-chernivetskoyi-miskoyi-rady-informuye-126109.html#more-126109</t>
  </si>
  <si>
    <t>http://chernivtsy.eu/portal/rishennya-66-sesiyi-miskoyi-rady-vii-sklykannya-vid-20-grudnya-2018-r (№ 1567 20.12.2018 Про міський бюджет на 2019 рік)
http://chernivtsy.eu/portal/rishennya-68-sesiyi-miskoyi-rady-vii-sklykannya-vid-28-lyutogo-5-bereznya-2019-r (№ 1634 28.02.2019 Про внесення змін до рішення міської ради VІI скликання від 20.12.2018 р. № 1567 “Про міський бюджет на 2019 рік”)
http://chernivtsy.eu/portal/rishennya-69-sesiyi-miskoyi-rady-vii-sklykannya-vid-28-bereznya-2019-r (№ 1702 11.04.2019 Про внесення змін до рішення міської ради VІI скликання від 20.12.2018 р. № 1567 “Про міський бюджет на 2019 рік”)
http://chernivtsy.eu/portal/rishennya-70-sesiyi-miskoyi-rady-vii-sklykannya-vid-29-travnya-2019-r (№ 1730 20.06.2019 Про внесення змін до рішення міської ради VІI скликання від 20.12.2018 р. № 1567 “Про міський бюджет на 2019 рік”)
http://chernivtsy.eu/portal/rishennya-71-sesiyi-miskoyi-rady-vii-sklykannya-vid-01-serpnya-2019-r (№ 1811 01.08.2019 Про внесення змін до рішення міської ради VІI скликання від 20.12.2018 р. № 1567 “Про міський бюджет на 2019 рік”)</t>
  </si>
  <si>
    <t>http://chernivtsy.eu/portal/skladannya-miskogo-byudzhetu-mista-chernivtsiv-na-2016-rik
http://chernivtsy.eu/portal/rishennya-ii-plenarnogo-zasidannya-2-sesiyi-miskoyi-rady-vii-sklykannya-vid-24-12-2015 (№ 43 Про міський бюджет на 2016 рік)
http://chernivtsy.eu/portal/rishennya-20-sesiyi-miskoyi-rady-vii-sklykannya-vid-22-12-2016  (№ 521 30.12.2016 Про міський бюджет на 2017 рік)
http://chernivtsy.eu/portal/rishennya-46-sesiyi-miskoyi-rady-vii-sklykannya-vid-21-12-2017-r (№ 1032 21.12.2017 Про міський бюджет на 2018 рік)</t>
  </si>
  <si>
    <t>http://chernivtsy.eu/portal/portal/dani-pro-vykonannya-miskogo-byudzhetu
http://chernivtsy.eu/portal/category/10/36/47</t>
  </si>
  <si>
    <t>http://chernivtsy.eu/portal/proekty-rishen-miskoyi-rady-na-20-grudnya-2018-roku</t>
  </si>
  <si>
    <t>http://chernivtsy.eu/portal/4/chernivchan-zaproshuyut-na-gromadski-sluhannya-z-obgovorennya-proektu-miskogo-byudzhetu-na-2019-rik-122678.html
http://chernivtsy.eu/portal/4/gromadski-sluhannya-z-obgovorennya-zvitu-pro-vykonannya-byudzhetu-za-2018-rik-vidbudutsya-11-bereznya-124312.html
http://chernivtsy.eu/portal/arhiv-rozporyadzhen-chernivetskogo-miskogo-golovy-za-2018-rik (30.11.2018 №571-р Про проведення громадських слухань)
http://chernivtsy.eu/portal/statut-terytorialnoyi-gromady-mista-chernivtsiv (Положення про громадські слухання в місті Чернівцях)</t>
  </si>
  <si>
    <t>http://chernivtsy.eu/portal/gromadske-sluhannya-2019 (2019 р.)
http://chernivtsy.eu/portal/gromadske-sluhannya-2018 (2018 р.)
http://chernivtsy.eu/portal/gromadske-obgovorennya (2017 р.)
http://chernivtsy.eu/portal/arhiv-za-2016-rik (2016 р.)</t>
  </si>
  <si>
    <t>http://platform.city.cv.ua/%D0%BF%D1%80%D0%BE-%D0%BF%D1%80%D0%BE%D0%B5%D0%BA%D1%82/
http://chernivtsy.eu/portal/miskyj-byudzhet-m-chernivtsiv-na-2019-rik 
(Про затвердження Програми управління місцевим боргом міського бюджету міста Чернівці на 2019 рік)
http://chernivtsy.eu/portal/miskyj-byudzhet-m-chernivtsiv-na-2018-rik 
(Програма управління місцевим боргом міського бюджету міста Чернівці на 2018 рік; 
Виконання програми управління місцевим боргом міського бюджету М.Чернівців у 2018 році)
http://chernivtsy.eu/portal/rishennya-6-sesiyi-miskoyi-rady-vii-sklykannya-vid-28-04-16-12-05-16-17-06-16-19-05-16-20-05-16 
(№ 198 Про залучення кредиту NEFCO для фінансування інвестиційного проекту «Енергоефективність в будівлях бюджетної сфери у м. Чернівцях»)</t>
  </si>
  <si>
    <t>http://chernivtsy.eu/portal/7373-2/1192-2/informatsiya-upravlinnya; http://chernivtsy.eu/portal/7373-2/1153-2</t>
  </si>
  <si>
    <t>http://chernivtsy.eu/portal/12832-2 Розділ «Департамент праці та соціального захисту населення міської ради»</t>
  </si>
  <si>
    <t>http://chernivtsy.eu/portal/avarijni-telefony-operatyvnyh-sluzhb-m-chernivtsi</t>
  </si>
  <si>
    <t>Є посилання на: http://dozvil.city.cv.ua/</t>
  </si>
  <si>
    <t>http://chernivtsy.eu/portal/komunalni-pidpryyemstva-2018</t>
  </si>
  <si>
    <t>http://chernivtsy.eu/portal/category/32</t>
  </si>
  <si>
    <t>http://chernivtsy.eu/portal/f/r/r-2015-405-k.doc
http://chernivtsy.eu/portal/f/mr/ses2018067-1628.docx
http://chernivtsy.eu/portal/f/mv/mvk2016007-215.doc
http://chernivtsy.eu/portal/f/mr/ses2018065-1538.docx
http://chernivtsy.eu/portal/f/mr/ses2018065-1538-d1.docx
http://chernivtsy.eu/portal/f/mr/ses2018065-1538-d2.docx
http://chernivtsy.eu/portal/f/mr/ses2018065-1538-d3.docx
http://chernivtsy.eu/portal/f/mr/ses2018065-1538-d4.docx
http://chernivtsy.eu/portal/f/mr/ses2018065-1538-d5.docx
http://chernivtsy.eu/portal/f/mr/ses2018065-1538-d6.docx</t>
  </si>
  <si>
    <t>http://chernivtsy.eu/portal/?cat=32</t>
  </si>
  <si>
    <t>http://chernivtsy.eu/portal/?p=111992</t>
  </si>
  <si>
    <t>http://chernivtsy.eu/portal/?p=111993</t>
  </si>
  <si>
    <t>Розпорядження міського голови від 26.12.2013 р. № 350-р «Про затвердження Правил внутрішнього трудового розпорядку для працівників виконавчих органів Чернівецької міської ради …» http://chernivtsy.eu/portal/arhiv-rozporyadzhen-chernivetskogo-miskogo-golovy-za-2013-rik
http://chernivtsy.eu/portal/f/files/kadr_povedinka.docx</t>
  </si>
  <si>
    <t>http://chernivtsy.eu/portal/deklaratsiyi-pro-majno-dohodi-vitrati-i-zobov-yazannya-finansovogo-harakteru
http://chernivtsy.eu/portal/deklaratsiyi-pro-majno-dohody-vytraty-i-zobov-yazannya-finansovogo-harakteru-za-2015-rik-deputativ-chernivetskoyi-miskoyi-rady</t>
  </si>
  <si>
    <t>http://chernivtsy.eu/portal/vidkryti-dani-publichna-informatsiya
Розділ «Департамент містобудівного комплексу та земельних відносин»</t>
  </si>
  <si>
    <t>http://chernivtsy.eu/portal/category/84</t>
  </si>
  <si>
    <t>http://chernivtsy.eu/portal/14125-2</t>
  </si>
  <si>
    <t>http://chernivtsy.eu/portal/1091-2</t>
  </si>
  <si>
    <t>http://chernivtsy.eu/portal/8545-2</t>
  </si>
  <si>
    <t xml:space="preserve">Комунікації між громадянином і міською радою з метою подання скарг, пропозицій та звернень, запитів на інформацію здійснюються через Портад державних послуг iGov та Єдину систему місцевих петицій http://e-dem.in.ua/chernihiv. Також можливо направити звернення безпосередньо на міського голову https://igov.org.ua/service/659/general </t>
  </si>
  <si>
    <t xml:space="preserve">Через Єдину систему місцевих петицій https://igov.org.ua/service/659/general </t>
  </si>
  <si>
    <t>Приклад по одній із комісій 
http://chernigiv-rada.gov.ua/comisii/id-1409/</t>
  </si>
  <si>
    <t>Щороку у грудні міський голова звітує публічно, тези звіту публікуються на сайті. Посилання на звіт за 2018 року http://chernigiv-rada.gov.ua/news/id-450/</t>
  </si>
  <si>
    <t>http://chernigiv-rada.gov.ua/mr-golova-biografiya/
http://chernigiv-rada.gov.ua/deputat/</t>
  </si>
  <si>
    <t>http://chernigiv-rada.gov.ua/comisii/</t>
  </si>
  <si>
    <t>http://chernigiv-rada.gov.ua/comitet/</t>
  </si>
  <si>
    <t>http://chernigiv-rada.gov.ua/plany-zasidan-vikonkomu/  http://chernigiv-rada.gov.ua/rishennya-vikonkomu/
http://chernigiv-rada.gov.ua/document/rishennya-vikonkomu</t>
  </si>
  <si>
    <t>http://chernigiv-rada.gov.ua/statut-gromady Вказано в Статуті громади</t>
  </si>
  <si>
    <t>Доступ громадян на засідання сесій вільний, тому відутня необхідність якогось документу</t>
  </si>
  <si>
    <t>Приклад оголошення про скликання крайньої сесії у серпні http://chernigiv-rada.gov.ua/ogoloshennya-skl-sesiy/</t>
  </si>
  <si>
    <t>Всі матеріали сесій та виконкомів</t>
  </si>
  <si>
    <t>На головній сторінці сайту є пряме посилання на сервіс http://e-dem.in.ua/chernihiv</t>
  </si>
  <si>
    <t>Частково, якщо підходять під умови участі http://chernigiv-rada.gov.ua/budzhet-uchasti</t>
  </si>
  <si>
    <t>http://chernigiv-rada.gov.ua/citypartners-list/</t>
  </si>
  <si>
    <t>http://chernigiv-rada.gov.ua/energozberezhennya/</t>
  </si>
  <si>
    <t>Оприлюднюється періодично
http://www.chernigiv-rada.gov.ua/news/</t>
  </si>
  <si>
    <t>Частково інформація подана англійською http://chernigiv-rada.gov.ua/investuite-u-chernihiv/</t>
  </si>
  <si>
    <t>http://chernigiv-rada.gov.ua/e-zakupivli/</t>
  </si>
  <si>
    <t>http://chernigiv-rada.gov.ua/komvl-ogoloshennya/</t>
  </si>
  <si>
    <t>У новинах http://chernigiv-rada.gov.ua/news/id-36987/</t>
  </si>
  <si>
    <t>http://chernigiv-rada.gov.ua/komvl-objekty/</t>
  </si>
  <si>
    <t>http://chernigiv-rada.gov.ua/miskiy-byudzhet/</t>
  </si>
  <si>
    <t>Щороку під час бюджетного процесу http://chernigiv-rada.gov.ua/news/id-512/</t>
  </si>
  <si>
    <t>http://chernigiv-rada.gov.ua/miskiy-byudzhet/ Рішення щодо управління боргом</t>
  </si>
  <si>
    <t>У загальному переліку програм http://chernigiv-rada.gov.ua/programy-2019/</t>
  </si>
  <si>
    <t>Комунальна установа "Контактний центр" забезпечує цілодобову можливість звернень (всі питання крім соціальних http://www.chmkc.com.ua/)</t>
  </si>
  <si>
    <t>http://chernigiv-rada.gov.ua/comunal/</t>
  </si>
  <si>
    <t>Ця інформація доступна на сайті КП "Чернігівводоканал" https:water.cn.ua/meters-program</t>
  </si>
  <si>
    <t>http://chernigiv-rada.gov.ua/vacancy/</t>
  </si>
  <si>
    <t>http://chernigiv-rada.gov.ua/protokoly-zasidan-komisiy/id-35759/</t>
  </si>
  <si>
    <t>е-декларація міського голови розміщена на сайті НАЗК http://public.nazk.gov.ua/declaration/23705b7f-ee8a-4b5d-a7d7-961e01070af4</t>
  </si>
  <si>
    <t>Це телефони правоохоронних органів https://chernigiv-rada.gov.ua/pravoohoronni-organy/</t>
  </si>
  <si>
    <t>https://chernigiv-rada.gov.ua/mistobudivna-documentaciya/</t>
  </si>
  <si>
    <t>Інвентаризацію земель комунальної власності міста Чернігова не проведено, тому інформація про вільні земельні ділянки відсутня. Однак зазначаємо, що управлінням земельних ресурсів міської ради проводяться роботи з розробки та наповнення муніципального геопорталу, в якому міститься інформація щодо земельних ділянок переданих у власність чи користування, який знаходиться за посиланням https://chernigiv-rada.gov.ua та працює на даний час в тестовому режимі.</t>
  </si>
  <si>
    <t>У правовому полі України відсутній порядок громадського обговорення містобудівельної діяльності. Згідно зі статттею 21 Закону України "Про регулювання містобудівної діяльності" громадському обговоренню підлягають розроблені в установленому порядку проекти містобудівної документації на місцевому рівні: генеральні плани населених пунктів, плани зонування територій, детальні плани територій. Порядок проведення громадських слухань щодо врахування громадських інтересів під час розроблення проектів містобудівної документації на місцевому рівні затверджений постановою Кабінету Міністрів України від 25 травня 2011року №555</t>
  </si>
  <si>
    <t>Так, абсолютно всі рішення, у тому числі із земельних питань https://chernigiv-rada.gov.ua/rishennya-sesii/</t>
  </si>
  <si>
    <t>Рішенням міської ради від 28.04.2016 № 7/VII-22 "Про порядок продажу земельних ділянок комунальної власності на конкурентних засадах (земельних торгах) у місті Чернігові" затверджено Порядок продажу земельних ділянок комунальної власності на конкурентних засадах (земельних торгах) у місті Чернігові https://chernigiv-rada.gov.ua/rishennya-sesii/sid-14/id-9378/</t>
  </si>
  <si>
    <t>Рішення міської ради "Про місцеві податки" із змінами і доповненнями та Положення про оплату за землю яким встановлено ставки земельного податку та встановлено розмір орендної плати https://chernigiv-rada.gov.ua/fin-miscevi-podatky/id-35781/</t>
  </si>
  <si>
    <t>http://shostka-smartcity.com/</t>
  </si>
  <si>
    <t xml:space="preserve">http://shostka-rada.gov.ua/zvti_organu_vladi/
</t>
  </si>
  <si>
    <t xml:space="preserve">http://shostka-rada.gov.ua/government/
</t>
  </si>
  <si>
    <t>http://shostka-rada.gov.ua/government/miska_rada/deputatsk_koms_shostkinsko_msko_radi_v_sklikannya/</t>
  </si>
  <si>
    <t xml:space="preserve">http://shostka-rada.gov.ua/economy/programa_rozvitku1/
http://shostka-rada.gov.ua/documents/rishennya_rada/
</t>
  </si>
  <si>
    <t xml:space="preserve">http://shostka-rada.gov.ua/ogoloshennya_pro_sklikannya_sesj/
http://shostka-rada.gov.ua/documents/rishennya_vikonkom/
</t>
  </si>
  <si>
    <t>http://shostka-rada.gov.ua/vzaemodiya_z_gromadskistyu/polozhennya-pro-zagaln-zbori-gromadyan-za-mscem-prozhivannya-v-ukran/</t>
  </si>
  <si>
    <t>Місто приєднано до Єдиної системи  місцевих петицій https://e-dem.in.ua/shostka, посилання на Систему розміщене на сайті міської ради
Місто приєднано до Платформи бюджету міських ініціатив https://pb.shostka.net/, посилання на Платформу розміщене на сайті міської ради.</t>
  </si>
  <si>
    <t xml:space="preserve">http://shostka-rada.gov.ua/ogoloshennya_pro_sklikannya_sesj/
</t>
  </si>
  <si>
    <t xml:space="preserve">http://shostka-rada.gov.ua/documents/proekti_rshen_dlya_obgovorennya/
</t>
  </si>
  <si>
    <t>Місто приєднано до Єдиної системи  місцевих петицій https://e-dem.in.ua/shostka, посилання на Систему розміщене на сайті міської ради.</t>
  </si>
  <si>
    <t>Місто приєднано до Платформи бюджету міських ініціатив https://pb.shostka.net/, посилання на Платформу розміщене на сайті міської ради.</t>
  </si>
  <si>
    <t xml:space="preserve">http://shostka-rada.gov.ua/town/msta_pobratimi/
</t>
  </si>
  <si>
    <t xml:space="preserve">Проекти з іноземним фінансуванням відсутні. У 2019 році реалізовувався литовсько-український проект «Sаmmer kaleidoscope» у рамках співпраці з товариством міжнародної підтримки «Шлях до мрії». Висвітлення діяльності в рамках проекту здійснювалося через сторінку управління економіки у Фейсбук та місцевими ЗМІ. 
</t>
  </si>
  <si>
    <t>http://shostka-rada.gov.ua/investments/fnansov-nstrumenti/
http://shostka-rada.gov.ua/rozvitok_pdprimnictva/</t>
  </si>
  <si>
    <t>http://shostka-rada.gov.ua/investments/fnansov-nstrumenti/</t>
  </si>
  <si>
    <t xml:space="preserve">http://shostka-rada.gov.ua/purchasing/
</t>
  </si>
  <si>
    <t xml:space="preserve">http://shostka-rada.gov.ua/purchasing/komitet1/
</t>
  </si>
  <si>
    <t>http://shostka-rada.gov.ua/government/departaments/viddil_komunalnoi_vlasnosti/dostup_do_publ_chno_nformac/poryadok-privatizac-derzhavnogo-komunalnogo-majna/</t>
  </si>
  <si>
    <t>http://shostka-rada.gov.ua/government/departaments/viddil_komunalnoi_vlasnosti/poryadok-privatizac-derzhavnogo-komunalnogo-majna1/</t>
  </si>
  <si>
    <t>http://www.shostka-rada.gov.ua/documents/rishennya_rada/rshennya_shostkinsko_msko_radi_vigo_sklikannya/sessiya6/pro_udoskonalennya_orendnih_vdnosin_u_shostka/</t>
  </si>
  <si>
    <t xml:space="preserve">http://www.shostka-rada.gov.ua/documents/rishennya_rada/rshennya_shostkinsko_msko_radi_vigo_sklikannya/sessiya6/pro_udoskonalennya_orendnih_vdnosin_u_shostka/
</t>
  </si>
  <si>
    <t xml:space="preserve">http://shostka-rada.gov.ua/vddl-komunalno-vlasnost-nformu/
</t>
  </si>
  <si>
    <t xml:space="preserve">http://shostka-rada.gov.ua/finance/byudzhet_2021/
</t>
  </si>
  <si>
    <t xml:space="preserve">http://shostka-rada.gov.ua/finance/
</t>
  </si>
  <si>
    <t xml:space="preserve">http://www.shostka-rada.gov.ua/documents/proekti_rshen_dlya_obgovorennya/
</t>
  </si>
  <si>
    <t>Публікується оголошенням</t>
  </si>
  <si>
    <t>Наявні протоколи зборів  консультацій із громадськістю та бюджетним установами
 щодо бюджету на наступний рік</t>
  </si>
  <si>
    <t>Місцеві запозичення та позики в місцевому бюджеті м. Шостка на передбачені</t>
  </si>
  <si>
    <t>http://shostka-rada.gov.ua/government/departaments/soc_zahist/dyuch-programi-socalnogo-zahistu/nformacya-wodo-nadannya-materalno-dopomogi-zhitelyam-m-shostka/</t>
  </si>
  <si>
    <t>http://shostka-rada.gov.ua/government/departaments/soc_zahist/dyuch-programi-socalnogo-zahistu/</t>
  </si>
  <si>
    <t>http://shostka-rada.gov.ua/hot_line/
http://shostka-smartcity.com/organs?page=2
http://shostka-rada.gov.ua/upravlnnya_z_ns/</t>
  </si>
  <si>
    <t xml:space="preserve">http://www.shostka-rada.gov.ua/services/
</t>
  </si>
  <si>
    <t>http://shostka-smartcity.com/organs</t>
  </si>
  <si>
    <t xml:space="preserve">http://shostka-rada.gov.ua/government/job/
</t>
  </si>
  <si>
    <t xml:space="preserve">http://shostka-rada.gov.ua/government/pro-zatverdzhennya-zagalnih-pravil-etichno-povednki-derzhavnih-sluzhbovcv-ta-posadovih-osb-mscevogo-samovryaduvannya/
 </t>
  </si>
  <si>
    <t>Декларації про майно, доходи, витрати і зобов’язання фінансового характеру міського голови, депутатів міської ради за 2018 рік згідно діючого законодавства, опубліковані на сайті Національного агентства з питань запобігання корупції в Єдиному державному реєстрі декларацій</t>
  </si>
  <si>
    <t xml:space="preserve">http://www.shostka-rada.gov.ua/government/konflkt-nteresv/
</t>
  </si>
  <si>
    <t xml:space="preserve">http://www.shostka-rada.gov.ua/hot_line/
</t>
  </si>
  <si>
    <t xml:space="preserve">http://www.shostka-rada.gov.ua/documents/
</t>
  </si>
  <si>
    <t xml:space="preserve"> http://www.shostka-rada.gov.ua/government/departaments/viddil_komunalnoi_vlasnosti/dostup_do_publ_chno_nformac6/
http://www.shostka-rada.gov.ua/government/departaments/viddil_komunalnoi_vlasnosti/dostup_do_publ_chno_nformac3/
</t>
  </si>
  <si>
    <t>http://shostka-rada.gov.ua/government/departaments/golovniy_arhitektor/pro-zatverdzhennya-poryadku-provedennya-gromadskih-sluhan-pd-chas-rozroblennya-proektv-mstobudvno-dokumentac-na-mscevomu-rvn/</t>
  </si>
  <si>
    <t>http://shostka-rada.gov.ua/documents/proekti_rshen_dlya_obgovorennya/proekti_rshen_sesj_msko_radi/</t>
  </si>
  <si>
    <t xml:space="preserve">http://www.shostka-rada.gov.ua/documents/rishennya_rada/
</t>
  </si>
  <si>
    <t xml:space="preserve">http://www.shostka-rada.gov.ua/government/departaments/viddil_komunalnoi_vlasnosti/
</t>
  </si>
  <si>
    <t xml:space="preserve">http://shostka-rada.gov.ua/acts1/dyuch_regulyatorn_
</t>
  </si>
  <si>
    <t>Об’єднана онлайн платформа Електронної демократії (https://e-dem.tools/6810100000) - «Відкрите місто» https://opencity.in.ua/issuelist#r=UA6810100000</t>
  </si>
  <si>
    <r>
      <rPr>
        <sz val="11"/>
        <rFont val="Calibri"/>
        <family val="2"/>
        <charset val="204"/>
        <scheme val="minor"/>
      </rPr>
      <t>http://kam-pod.gov.ua/miska-vlada/videotransliatsii-zasidan-sesii-miskoi-rady (відеозаписи засідань) 
http://kam-pod.gov.ua/documents/of-docs-miskradi/rishennia-miskradi (рішення, протоколи сесій, аудіозаписи засідань, результати поіменного голосування)</t>
    </r>
    <r>
      <rPr>
        <sz val="11"/>
        <color rgb="FFFF0000"/>
        <rFont val="Calibri"/>
        <family val="2"/>
        <charset val="204"/>
        <scheme val="minor"/>
      </rPr>
      <t xml:space="preserve">
</t>
    </r>
  </si>
  <si>
    <r>
      <rPr>
        <sz val="11"/>
        <rFont val="Calibri"/>
        <family val="2"/>
        <charset val="204"/>
        <scheme val="minor"/>
      </rPr>
      <t>Розділ «Економіка», категорія «Програма соціально-економічного та культурного розвитку м. Кам'янця-Подільського» http://kam-pod.gov.ua/economika/economika-</t>
    </r>
    <r>
      <rPr>
        <sz val="11"/>
        <color rgb="FFFF0000"/>
        <rFont val="Calibri"/>
        <family val="2"/>
        <charset val="204"/>
        <scheme val="minor"/>
      </rPr>
      <t>mista/programa-sotsialno-ekonomichnogo-rozvitku-mista</t>
    </r>
  </si>
  <si>
    <t xml:space="preserve">http://www.rada-poltava.gov.ua/news/ 
http://www.rada-poltava.gov.ua/rule/rada/comission/ 
</t>
  </si>
  <si>
    <t xml:space="preserve">В оголошеннях, якщо вони подаються управлінням культури чи освіти - http://www.city.kherson.ua/articles/fond-gromadi-mista-herson-_zahist_-organizovuye-prezentaciyu-programi-pidtrimki-molodizhnih-innovaciy
</t>
  </si>
  <si>
    <r>
      <rPr>
        <sz val="11"/>
        <rFont val="Calibri"/>
        <family val="2"/>
        <charset val="204"/>
        <scheme val="minor"/>
      </rPr>
      <t>Публікація результатів процесу відбору не передбачено чинним законодавством (Закон України «Про службу в органах місцевого самоврядування», 
Порядок проведення конкурсу на заміщення вакантних посад державних службовців, затвердженого постановою Кабінету Міністрів України від 15.02.2002 №169 (із змінами), Загальний порядок проведення іспиту кандидатів на заміщення вакантних посад державних службовців, затвердженого наказо</t>
    </r>
    <r>
      <rPr>
        <sz val="11"/>
        <color rgb="FFFF0000"/>
        <rFont val="Calibri"/>
        <family val="2"/>
        <charset val="204"/>
        <scheme val="minor"/>
      </rPr>
      <t>м Головного управління державної служби України від 08.07.2011 № 164 (із змінами). https://kyivcity.gov.ua/kyiv_ta_miska_vlada/vakansii/rezultati_konkursiv/</t>
    </r>
  </si>
  <si>
    <t xml:space="preserve">Проєкти рішень із земельних питань публікуються на офіційному сайті за 20 днів відповідно до частини третьої статті 15 Закону України «Про доступ до публічної інформації. Прийняті рішення на пленарних засіданнях сесіях міської ради оприлюднюються на офіційному сайті у розділі – «Нормативні акти міської ради» – «Рішення міської ради».
http://www.city.kherson.ua/act_search/10
</t>
  </si>
  <si>
    <t>Відповіді направляються у терміни, передбачені ст. 20 Закону України «Про звернення громадян: 15 або 30 днів.</t>
  </si>
  <si>
    <t xml:space="preserve">http://artemrada.gov.ua/protocols 
Головне меню – Розділ «Міська рада», вкладка Протоколи засідань міської ради
</t>
  </si>
  <si>
    <t xml:space="preserve">http://artemrada.gov.ua/mayor
Головне меню – Розділ «Міський голова»,
http://artemrada.gov.ua/deputy/6_convocation 
Головне меню – Розділ «Міська рада», вкладка №1 Депутатський корпус, С П И С О К ДЕПУТАТІВ БАХМУТСЬКОЇ МІСЬКОЇ РАДИ 6-го СКЛИКАННЯ
</t>
  </si>
  <si>
    <t xml:space="preserve">http://brovary-rada.gov.ua/documents/32109.html та інші у розділі «Проекти міської ради»
</t>
  </si>
  <si>
    <t>Інформацію про ставки щодо плати за землю та дані про встановлені пільги зі сплати земельного податку за поточний рік зазначено у рішеннях міської ради від 06.12.2017 № 12/27 «Про ставки та пільги зі сплати податку на нерухоме майно, відмінне від земельної ділянки, на території міста» та від 06.12.2017 № 13/27 «Про ставки земельного податку, розмір орендної плати за землю, пільги зі сплати земельного податку на території міста», які доступні на офіційному веб-сайті Дніпровської міської ради за посиланням: https://dniprorada.gov.ua/uk/page/poshuk-prijnyatih-dokumentiv-dniprovskoi- miskoi -radi</t>
  </si>
  <si>
    <t xml:space="preserve">https://kmr.gov.ua/uk/plan-zakupivel
План закупівель та додатки до нього публікуються на Єдиному веб-порталі  територіальної громади міста Києва: https://kyivcity.gov.ua/publichna_informatsiia_Tag_166122.html?number=&amp;dt1=&amp;dt2=&amp;tag=0&amp;cat=21# </t>
  </si>
  <si>
    <t>Ініціатива "Мери за Економічне Зростання"  http://www.krm.gov.ua/article/view/768 , http://www.krm.gov.ua/article/view/859, http://www.krm.gov.ua/article/view/861, http://www.krm.gov.ua/article/view/862</t>
  </si>
  <si>
    <t>http://artemrada.gov.ua/2083
щомісячно
Головне меню – Розділ «Доступ до публічної інформації» - вкладка «Звіти»</t>
  </si>
  <si>
    <t>Засідання міської ради транслюються в режимі онлайн, також на сайті доступі посилання на архів відеозаписів https://www.youtube.com/channel/UC79RxCJfDYDlUuCbNQO_WNQ , зокрема архів записів засідань міської ради https://www.youtube.com/playlist?list=PLq8C9AriSeZBkiRrcyqqjHBKe9xEk6uFW , протоколи сесій та результати поіменного голосування http://olexrada.gov.ua/category/city_rada/plenary-sessions</t>
  </si>
  <si>
    <t>Інформація про перелік категорій осіб, які можуть отримати соціальну допомогу, частково оприлюднювалися на сайті у розділі «Новини». Після модернізації сайту планується створити окрему рубрику щодо надання соціальних послуг у місті.</t>
  </si>
  <si>
    <t>На офіційному сайті Тернопільської міської ради функціонує рубрика «Питання-відповіді» http://rada.te.ua/pytannia-vidpovidi/ , де мешканці можуть залишити скарги, пропозиції та звернення щодо діяльності міської ради. Відповідно до розпорядження міського голови, кожен структурний підрозділ зобов’язаний надати відповідь у 10-денний термін.  Запити на інформацію можна надсилати на електронну пошту ternopil_rada@ukr.net , яка зазначена на сайті.</t>
  </si>
  <si>
    <t xml:space="preserve">Прийом на службу в органи місцевого самоврядування здійснюється на конкурсній основі згідно із Законом України «Про службу в органах місцевого самоврядування». Відповідно до статті 6 Закону України «Про службу в органах місцевого самоврядування» консультативне та методичне забезпечення служби в органах місцевого самоврядування здійснюється центральним органом виконавчої влади з питань державної служби з урахуванням вимог чинного законодавства про місцеве самоврядування в Україні. Відповідно до Порядку проведення конкурсу на заміщення вакантних посад державних службовців, затвердженого постановою Кабінету Міністрів України від 15.02.2002 № 169, у Харківській міській раді розроблено Порядок проведення іспиту кандидатів на заміщення вакантних посад посадових осіб місцевого самоврядування у виконавчих органах Харківської міської ради, затверджений розпорядженням міського голови від 26.08.2011 № 3808 (зі змінами згідно з розпорядженням міського голови від 29.04.2015 № 181/3к). </t>
  </si>
  <si>
    <t>http://kr.gov.ua/ua/consultationform/ http://krmisto.gov.ua/ua/komcentr/register/komcentr.html</t>
  </si>
  <si>
    <t xml:space="preserve">http://www.kr-rada.gov.ua/contacts_g/
http://kr-rada.gov.ua/contacts/
 </t>
  </si>
  <si>
    <t xml:space="preserve">Запит на інформацію: https://www.lutskrada.gov.ua/public-information/request
Електронне звернення: https://www.lutskrada.gov.ua/pages/elektronne-zvernennia
</t>
  </si>
  <si>
    <t>https://city-adm.lviv.ua/services/application</t>
  </si>
  <si>
    <t>http://krmisto.gov.ua/ua/komcentr/publics.html</t>
  </si>
  <si>
    <t>http://lis.gov.ua/2011-03-25-08-36-56/2011-06-10-10-24-37.html</t>
  </si>
  <si>
    <t>https://www.lutskrada.gov.ua/search?q=%D0%B2%D1%96%D0%B4%D0%BF%D0%BE%D0%B2%D1%96%D0%B4%D1%8C+%D0%BD%D0%B0+%D1%81%D0%BA%D0%B0%D1%80%D0%B3%D0%B8</t>
  </si>
  <si>
    <t>https://city-adm.lviv.ua/services/results</t>
  </si>
  <si>
    <t>https://kr.gov.ua/ua/ispokom_sessii/pg/4924_s/  https://kr.gov.ua/ua/onlayn_translvatsii</t>
  </si>
  <si>
    <t xml:space="preserve">http://www.kr-rada.gov.ua/sesiyi/protokoli-zasidan/
http://www.kr-rada.gov.ua/sesiyi/rezultati-golosuvannya/
http://www.kr-rada.gov.ua/sesiyi/on-line-translyatsiya/
</t>
  </si>
  <si>
    <t xml:space="preserve">На офіційному сайті Лисичанської міської ради у розділі Рішення сесій міської ради публікуються протоколи пленарних засідань міської ради, результати поіменного голосування депутатів. 
У Лисичанській міській раді була впроваджена система поіменного голосування ПТК «Віче». Пряма (онлайн) відеотрансляція пленарних засідань доступна з сайту міської ради. Розділ «Пряма трансляція сесій міської ради» містить посилання на канал Лисичанської міської ради на сервісі Youtube Лисичанська міська рада, на якому є можливість подивитися як пряму трансляцію сесії, так і відео попередніх засідань 
</t>
  </si>
  <si>
    <t>Архіви відеотрансляцій https://www.lutskrada.gov.ua/video-news/on-line
протоколи сесій https://www.lutskrada.gov.ua/documents?term=&amp;number=&amp;type=18
результати поіменних голосувань https://www.lutskrada.gov.ua/pages/rezuaty-holosuvan-zasidan-sesii
http://www.lutskrada.gov.ua/sesiyi-miskoyi-rady</t>
  </si>
  <si>
    <t xml:space="preserve">https://www.lvivrada.gov.ua/zasidannia/poryadok-dennyy
https://www.lvivrada.gov.ua/zasidannia/rezultaty-golosuvan
https://www.lvivrada.gov.ua/zasidannia/protokolu-zasidan-radu
</t>
  </si>
  <si>
    <t>https://kr.gov.ua/ua/ua/osxfile/pg/300119751184086_s_2o/%D0%BF%BA.7z
http://kr.gov.ua/ua/st/pg/20415937626381_s/</t>
  </si>
  <si>
    <t xml:space="preserve">http://www.kr-rada.gov.ua/arhiv-zasidan/
http://www.kr-rada.gov.ua/postiyni-deputatski-komisiyi/
</t>
  </si>
  <si>
    <t>На офіційному сайті Лисичанської міської ради у розділі Рішення сесій міської ради публікуються протоколи засідань та результати поіменного голосування депутатів під час засідань постійних комісій міської ради</t>
  </si>
  <si>
    <t xml:space="preserve">Протоколи засідань постійних комісій https://www.lutskrada.gov.ua/pages/protokoly-zasidan-postiinykh-komisii
архіви відеотрансляцій https://www.lutskrada.gov.ua/video-news/on-line
</t>
  </si>
  <si>
    <t>https://kr.gov.ua/ua/ua/st/pg280219872744071_s/</t>
  </si>
  <si>
    <t xml:space="preserve">http://www.kr-rada.gov.ua/zviti/
</t>
  </si>
  <si>
    <t>На офіційному сайті Лисичанської міської ради у розділі Звіт міського голови  публікуються щорічні звіти про роботу міського голови</t>
  </si>
  <si>
    <t xml:space="preserve">У розділі «Оперативна інформація»по різних тематиках, напр. https://www.lutskrada.gov.ua/publications/lutsk-u-2018-mu;
У розділі «Відеоновини» 
https://www.lutskrada.gov.ua/publications/zhkh-mista-lutska-pidsumky-2018-roku
</t>
  </si>
  <si>
    <t>http://krmisto.gov.ua/ua/reception/orgs/group/id/14.html https://kr.gov.ua/deputatskiy_korpus</t>
  </si>
  <si>
    <t xml:space="preserve">http://www.kr-rada.gov.ua/miskiy-golova/
http://www.kr-rada.gov.ua/deputats/
</t>
  </si>
  <si>
    <t>На офіційному сайті Лисичанської міської ради створено розділ Міський голова, в якому опубліковано біографія, повноваження та обов'язки, графік особистого прийому громадян та звіти міського голови. Також на сайті у розділі Депутатський корпус опубліковано інформацію про депутатів міської ради та їх помічників, час та місце проведення прийому громадян</t>
  </si>
  <si>
    <t>Інформація про секретаря ради, виконувача повноважень міського голови
https://www.lutskrada.gov.ua/sekretar-miskoi-rady/sekretar-miskoi-rady
депутатів міської ради https://www.lutskrada.gov.ua/deputies
прийом громадян депутатами https://www.lutskrada.gov.ua/pages/pryiom-hromadian-deputatamy
прийом секретарем міської ради ради https://www.lutskrada.gov.ua/city-government
Про депутатів без прийому
http://www.lutskrada.gov.ua/deputy</t>
  </si>
  <si>
    <t>https://www.lvivrada.gov.ua/deputaty/deputaty-miskoi-rady</t>
  </si>
  <si>
    <t>https://kr.gov.ua/ua/st/pg/181018802279585_s/</t>
  </si>
  <si>
    <t>На офіційному сайті Лисичанської міської ради у розділі Постійні комісії міської ради опубліковано інформацію про перелік та поіменний склад постійних комісій міської ради</t>
  </si>
  <si>
    <t xml:space="preserve">https://www.lutskrada.gov.ua/pages/postiini-komisii-miskoi-rady
https://www.lutskrada.gov.ua/komisii-lutskoi-miskoi-rady
</t>
  </si>
  <si>
    <t>http://krmisto.gov.ua/ua/reception/orgs/group/id/14.html https://kr.gov.ua/sklad_vikonavchogo_komitetu/viddili_upravlinnya_inshi_vikonavchi_organi_miskoi_radi
http://kr.gov.ua/sklad_vikonavchogo_komitetu</t>
  </si>
  <si>
    <t>http://kr-rada.gov.ua/vikonavchiy-komitet/</t>
  </si>
  <si>
    <t>На офіційному сайті Лисичанської міської ради у розділі Члени виконавчого комітету опубліковано поіменний склад виконавчого комітету</t>
  </si>
  <si>
    <t>https://www.lutskrada.gov.ua/city-government/committee
http://www.lutskrada.gov.ua/executive-committee</t>
  </si>
  <si>
    <t>https://city-adm.lviv.ua/lmr/executive-committee/view</t>
  </si>
  <si>
    <t xml:space="preserve">http://www.kr-rada.gov.ua/upravlinnya-sotsialnoyi-pidtrimki-naselennya/publichna-informatsiya-soc-pidtrimka/
http://kr-rada.gov.ua/ekonomika/programa-ekonomichnogo-i-sotsialnogo-rozvitku-ek/
http://kr-rada.gov.ua/investitsiyna-diyalnist
http://kr-rada.gov.ua/pidprimnitstvo
</t>
  </si>
  <si>
    <t>У розділі «Міські програми розвитку» за посиланням http://lis.gov.ua/lisichansk-today/programs.html</t>
  </si>
  <si>
    <t xml:space="preserve">Програма соціально-економічного розвитку, цільові програми, звіти про їх виконання: https://www.lutskrada.gov.ua/pages/ekonomika-mista
Програма розвитку культури: https://www.lutskrada.gov.ua/documents/pro-zatverdzhennya-programy-rozvytku-kultury-u-misti-lucku-na-2018-2020-roky
https://www.lutskrada.gov.ua/static/content/files/z/uk/a2cx6bug4boh524l3x2fwqlvibnk4ukz.pdf
https://www.lutskrada.gov.ua/documents/zvit-pro-robotu-departamentu-kultury-u-2018-rotsi
</t>
  </si>
  <si>
    <t>https://www.lvivrada.gov.ua/informacia/programy-rozvytku-mista</t>
  </si>
  <si>
    <t>https://kr.gov.ua/ua/st/pg/150219636871870_s/index.html</t>
  </si>
  <si>
    <t xml:space="preserve">http://kr-rada.gov.ua/vikonavchiy-komitet/anonsi-zasidan-vikonkom/
http://kr-rada.gov.ua/rishennya/
</t>
  </si>
  <si>
    <t>На офіційному сайті Лисичанської міської ради у розділі У міській раді публікуються інформаційні матеріали про засідання виконавчого комітету, а у розділі Рішення виконавчого комітету – рішення, які були прийняті на під час засідання</t>
  </si>
  <si>
    <t xml:space="preserve">Архів відеотрансляцій засідання викнкому: https://www.lutskrada.gov.ua/video-news/on-line
Результати голосувань: https://www.lutskrada.gov.ua/pages/rezultaty-holosuvan-vykonavchoho-komitetu
Рішення виконавчого комітету у розділі «Документи» - «Рішення виконавчого комітету»: https://www.lutskrada.gov.ua/documents?term=&amp;number=&amp;type=24
</t>
  </si>
  <si>
    <t xml:space="preserve">https://city-adm.lviv.ua/lmr/docs/plenary-executive-committee
https://city-adm.lviv.ua/lmr/docs/draft-decisions
</t>
  </si>
  <si>
    <t>http://www.kr-rada.gov.ua/site/uploads/files/Vyconavchi%20organy/Viddil-z-pitan-vnutrishnoi-polotiki/%D0%A1%D1%82%D0%B0%D1%82%D1%83%D1%82%202019%20%D1%81%D0%B0%D0%B9%D1%82.pdf</t>
  </si>
  <si>
    <t xml:space="preserve">Порядок проведення загальних зборів громадян за місцем проживання прописаний Статутом територіальної громади міста Лисичанська, який опублікований на офіційному сайті Лисичанської міської ради у розділі Статут територіальної громади
</t>
  </si>
  <si>
    <t>На сайті Луцької міської ради в розділі «Про місто» Статут Луцька розділ 111 Стаття 26 Загальні збори громадян за місцем проживання https://www.lutskrada.gov.ua/pages/stattia-26-zahalni-zbory-hromadian-za-mistsem-prozhyvannia</t>
  </si>
  <si>
    <t xml:space="preserve">https://lvivrada.gov.ua/gromadska-uchast/zagalyni-zbory
</t>
  </si>
  <si>
    <t>В контексті партисипативних практик: https://www.lutskrada.gov.ua/pages/bu</t>
  </si>
  <si>
    <t>https://lvivrada.gov.ua/gromadska-uchast/miscevi-iniciatyvy</t>
  </si>
  <si>
    <t>http://kr-rada.gov.ua/mistsevi-initsiativi</t>
  </si>
  <si>
    <t xml:space="preserve">В контексті партисипативних практик: 
https://www.lutskrada.gov.ua/pages/initiatives https://www.lutskrada.gov.ua/pages/bu
</t>
  </si>
  <si>
    <t>https://kr.gov.ua/ua/st/pg/181018813267956_s/</t>
  </si>
  <si>
    <t>http://www.kr-rada.gov.ua/sesiyi/on-line-restratsiya-na-zasidannya-miskoyi-radi/</t>
  </si>
  <si>
    <t>Відповідно до закону України «Про місцеве самоврядування в Україні» сесії Лисичанської міської ради проводяться гласно із забезпеченням права кожного бути присутнім на них. На веб-сайті міської ради розміщено Регламент Лисичанської міської ради сьомого скликання, яким передбачено процедуру реєстрації усіх бажаючих бути присутніми на пленарних засіданнях міської ради</t>
  </si>
  <si>
    <t xml:space="preserve">Стаття 3. Відкритість і гласність роботи Ради Регламенту Луцької міської ради 7-го скликання
https://www.lutskrada.gov.ua/pages/rehlament-miskoi-rady
</t>
  </si>
  <si>
    <t>https://www.lvivrada.gov.ua/gromadska-uchast/vystupy-na-sesii</t>
  </si>
  <si>
    <t xml:space="preserve">http://www.kr-rada.gov.ua/sesiyi/
http://kr-rada.gov.ua/news/
</t>
  </si>
  <si>
    <t>На веб-сайті міської ради, не пізніше, як за 10 днів до сесії, публікується розпорядження міського голови щодо скликання чергової сесії ради із зазначенням часу скликання, місця проведення та питань, які передбачається винести на розгляд ради та у розділі «Анонс подій» розміщується інформаційний матеріал</t>
  </si>
  <si>
    <t xml:space="preserve">Інформація в розділі «Оперативна інформація» https://www.lutskrada.gov.ua/publications/sklykaietsia-62-a-sesiia-miskoi-rady
Розпорядження міського голови (розділ «Документи») https://www.lutskrada.gov.ua/documents/pro-62-u-sesiiu-miskoi-rady-646
Переліки питань сесій міської ради (розділ «Документи» - «Розпорядження міського голови) https://www.lutskrada.gov.ua/documents?term=&amp;number=&amp;type=17&amp;daterange=
</t>
  </si>
  <si>
    <t>https://city-adm.lviv.ua/lmr/docs/orders</t>
  </si>
  <si>
    <t>https://kr.gov.ua/ua/ispolkom_sessii/pg/4924_s/</t>
  </si>
  <si>
    <t xml:space="preserve">http://www.kr-rada.gov.ua/sesiyi/perelik-pitan-do-sessiyi/
</t>
  </si>
  <si>
    <t xml:space="preserve">Відповідно до Закону України «Про доступ до публічної інформації» проекти рішень, які виносяться на розгляд міської ради, оприлюднюються на офіційному веб-сайті міської ради у розділі Проекти рішень у терміни передбачені чинним законодавством.
Питання, які передбачаються для включення до порядку денного, публікуються на веб-сайті міської ради згідно з розпорядженнями міського голови про скликання чергових (позачергових) сесій міської ради
</t>
  </si>
  <si>
    <t xml:space="preserve">Порядок денний виконавчого комітету у розділі «Документи» https://www.lutskrada.gov.ua/documents?term=&amp;number=&amp;type=1&amp;daterange=
Проекти документів у у розділі «Документи»- «Проекти рішень міської ради»
https://www.lutskrada.gov.ua/documents?term=&amp;number=&amp;type=19&amp;daterange=
Перелік питань сесій міської ради у розділі «Документи» https://www.lutskrada.gov.ua/document-types/poriadky-denni-sesii-miskoi-rady
</t>
  </si>
  <si>
    <t xml:space="preserve">https://www.lvivrada.gov.ua/zasidannia/poryadok-dennyy
</t>
  </si>
  <si>
    <t>http://kr-rada.gov.ua/mistsevi-petitsiyi/</t>
  </si>
  <si>
    <t>Лисичанська міська рада долучилась до Єдиної системи електронних петицій. На офіційному сайті Лисичанської міської ради на головній сторінці для доступу до Єдиної системи електронних петицій розташовані банери для прямого доступу</t>
  </si>
  <si>
    <t>https://e-dem.in.ua/lutsk</t>
  </si>
  <si>
    <t xml:space="preserve">Голосування відбувається на платформі https://e-dem.in.ua/lviv,
посилання на яку є на сайті міської ради
</t>
  </si>
  <si>
    <t>https://gb.kr.gov.ua/pages/rules</t>
  </si>
  <si>
    <t>http://www.kr-rada.gov.ua/pidprimnitstvo</t>
  </si>
  <si>
    <t>Фінансування з міського бюджету бізнес проектів та громадських ініціатив  окремими програмами не передбачено</t>
  </si>
  <si>
    <t>Фінансування бізнес-проектів з міського бюджету не передбачене</t>
  </si>
  <si>
    <t xml:space="preserve">https://lvivrada.gov.ua/gromadska-uchast/gromadskyi-budget
https://lvivrada.gov.ua/gromadska-uchast/konkursy-dlja-go
</t>
  </si>
  <si>
    <t>http://pet.kr.gov.ua/ архів проектів</t>
  </si>
  <si>
    <t>Фінансування з міського бюджету бізнес проектів та громадських ініціатив окремими програмами не передбачено</t>
  </si>
  <si>
    <t xml:space="preserve">Щодо конкурсів для ГО- http://city-adm.lviv.ua/competitions/505-viddil-hromadskoho-partnerstva/jezultati-konkursiv
Сайт громадського бюджету https://gb.city-adm.lviv.ua/ та 
https://lviv.pb.org.ua/, посилання на які є на сайті міської ради
</t>
  </si>
  <si>
    <t>https://kr.gov.ua/ua/investitsiyne_seredovishche/propozitsii_inozemnikh_partneriv</t>
  </si>
  <si>
    <t>https://www.lutskrada.gov.ua/pages/pobratymy-lutska</t>
  </si>
  <si>
    <t xml:space="preserve">https://lvivrada.gov.ua/informacia/mista-partnery
</t>
  </si>
  <si>
    <t>http://www.kr-rada.gov.ua/investitsiyna-diyalnist</t>
  </si>
  <si>
    <t xml:space="preserve">У розділі «Відкриті дані» за посиланням http://lis.gov.ua/otkrytye-dannye/21534-informatsiya-pro-otrimane-majno-obladnannya-programne-zabezpechennya-u-ramkakh-mizhnarodnoji-tekhnichnoji-dopomogi.html, а також у розділі «Оголошення»
http://lis.gov.ua/novosti/notice/19232-lksp-lisichanskvodokanal-otrimalo-novu-tekhniku.html
</t>
  </si>
  <si>
    <t xml:space="preserve">https://www.lutskrada.gov.ua/pages/proekty;
https://www.lutskrada.gov.ua/pages/proekty-realizovani-u-2018-rotsi;
https://www.lutskrada.gov.ua/pages/proekty-realizovani-u-2017-rotsi.
</t>
  </si>
  <si>
    <t>http://krmisto.gov.ua/ua/competitions_and_festivals.html
http://kr.gov.ua/novini</t>
  </si>
  <si>
    <t>У розділі «Оголошення» за посиланням http://lis.gov.ua/novosti/notice.html</t>
  </si>
  <si>
    <t xml:space="preserve">У розділі оперативна інформація, анонс подій, напр. https://www.lutskrada.gov.ua/publications/studentam-zakladiv-vyshchoi-osvity-mista-lutska-ta-volynskoi-oblasti-proponuietsia-pozmahatysia-za-hroshovi-hranty-v-ramkakh-vseukrainskoho-konkursu-rozumnym-buty-modno; 
https://www.lutskrada.gov.ua/publications/zaproshuiemo-usikh-okhochykh-meshkantsiv-lutska-doluchytysia-do-konkursu-kreatyvna-novorichna-ialynka
</t>
  </si>
  <si>
    <t xml:space="preserve">Щодо конкурсів для ГО- http://city-adm.lviv.ua/competitions/505-viddil-hromadskoho-partnerstva/jezultati-konkursiv
</t>
  </si>
  <si>
    <t>https://ig.krmisto.gov.ua/ua/feedback/index https://ig.krmisto.gov.ua/en/ideas/index https://kr.gov.ua/investitsiyne_seredovishche</t>
  </si>
  <si>
    <t>Перелік комунальних об’єктів для потенційного фінансування інвесторами: https://www.lutskrada.gov.ua/pages/obiekty-enerhoservisu</t>
  </si>
  <si>
    <t>https://ig.krmisto.gov.ua/ua/feedback/index https://ig.krmisto.gov.ua/en/news/index https://kr.gov.ua/investitsiyne_seredovishche</t>
  </si>
  <si>
    <t>У соцмережі Facebook створено офіційну сторінку департаменту з питань економічного розвитку, торгівлі та інвестицій Міської ради міста Кропивницького, де на постійній основі розміщується інформація про діючі проекти міжнародної технічної допомоги, програми міжнародних фінансових організацій (https://www.facebook.com/kropyvnytskyi.invest/).</t>
  </si>
  <si>
    <t>У розділі «Інвестиції» за посиланням http://lis.gov.ua/sub-ektam-khozyajstvovaniya/investitsii.html</t>
  </si>
  <si>
    <t>https://ig.krmisto.gov.ua/en/feedback/index</t>
  </si>
  <si>
    <t xml:space="preserve">https://www.lutskrada.gov.ua/en
</t>
  </si>
  <si>
    <t>https://kr.gov.ua/ua/st/pg/300818371429080_s/</t>
  </si>
  <si>
    <t xml:space="preserve">http://kr-rada.gov.ua/derzhavni-zakupivli/
http://kr-rada.gov.ua/upravlinnya-z-nadzvichaynih-situatsiy/publichna-informatsiya-snn/  лінк «Річні плани закупівель» (https://prozorro.gov.ua/plan/search?query=26321546)
http://kr-rada.gov.ua/site/uploads/files/Vyconavchi%20organy/Upravlinnya-zem-res/plan-zakupivel_na-2019_zi-zminami.pdf
https://data.gov.ua/dataset/a08a2471-4881-49ae-bc43-09679a8305a5
</t>
  </si>
  <si>
    <t xml:space="preserve">У розділі «Відкриті дані» за посиланням http://lis.gov.ua/otkrytye-dannye/21724-plani-zakupivel-vikonavchikh-organiv-lisichanskoji-miskoji-radi.html
</t>
  </si>
  <si>
    <t>https://www.lutskrada.gov.ua/pages/richnyi-plan-zakupivel</t>
  </si>
  <si>
    <t>https://city-adm.lviv.ua/lmr/economy/plany-zakupivel</t>
  </si>
  <si>
    <t>https://kr.gov.ua/ua/st/pg/300818848519573_s/ http://krmisto.gov.ua/ua/tenders/purchases/index
http://kr.gov.ua/richni_plani_derzhavnikh_zakupivel</t>
  </si>
  <si>
    <t>У розділі «Відкриті дані» за посиланням http://lis.gov.ua/otkrytye-dannye/21724-plani-zakupivel-vikonavchikh-organiv-lisichanskoji-miskoji-radi.html</t>
  </si>
  <si>
    <t xml:space="preserve">https://www.lutskrada.gov.ua/pages/elektronni-zakupivli-lutskoi-miskoi-rady </t>
  </si>
  <si>
    <t>https://city-adm.lviv.ua/lmr/economy/elektronni-zakupivli</t>
  </si>
  <si>
    <t>https://kr.gov.ua/ua/st/pg/300818848519573_s/ http://krmisto.gov.ua/ua/tenders/purchases/index</t>
  </si>
  <si>
    <t xml:space="preserve">У розділі «Відкриті дані» за посиланням http://lis.gov.ua/otkrytye-dannye/21487-perelik-ukladenikh-dogovoriv-ukladeni-dogovori-inshi-pravochini-dodatki-dodatkovi-ugodi-ta-inshi-materiali-do-nikh.html
</t>
  </si>
  <si>
    <t>https://city-adm.lviv.ua/lmr/economy/analiz-zakupivel</t>
  </si>
  <si>
    <t>https://kr.gov.ua/ua/st/pg/300818848519573_s/  https://od.kr.gov.ua/ua/odata_dataset/pg/180416948640157/ https://od.kr.gov.ua/ua/odata_list/page/1/</t>
  </si>
  <si>
    <t xml:space="preserve">http://kr-rada.gov.ua/upravlinnya-z-nadzvichaynih-situatsiy/publichna-informatsiya-snn/ лінк «Перелік укладених договорів»
необхідна інформація оприлюднюється на єдиному веб-порталі використання публічних коштів Edata https://spending.gov.ua/new/
</t>
  </si>
  <si>
    <t>Інформація про використання бюджетних коштів публікується на веб-порталі уповноваженого органу з питань закупівель Prozorro, відповідний банер розміщено на головній сторінці сайту Лисичанської міської ради</t>
  </si>
  <si>
    <t>https://kr.gov.ua/ua/st/pg/300818848519573_s/</t>
  </si>
  <si>
    <t xml:space="preserve">http://kr-rada.gov.ua/upravlinnya-z-nadzvichaynih-situatsiy/publichna-informatsiya-snn/ лінк «Актуальні  закупівлі» ((https://prozorro.gov.ua/tender/search?edrpou=26321546)
</t>
  </si>
  <si>
    <t>https://bi.krmisto.gov.ua/navigator</t>
  </si>
  <si>
    <t>http://kr-rada.gov.ua/uploads/documents/21152-rish_1948_06-11-2018.pdf</t>
  </si>
  <si>
    <t xml:space="preserve">Рішення міської ради від 25.07.2018 № 44/35 https://www.lutskrada.gov.ua/documents/pro-diialnist-auktsionnoi-komisii-dlia-prodazhu-ob-iektiv-maloi-pryvatyzatsii-shcho-nalezhat-terytorialnii-hromadi-mista-lutska
</t>
  </si>
  <si>
    <t>https://so.kr.gov.ua/ua/treezasso/p/3033377777_d1/</t>
  </si>
  <si>
    <t>https://www.lutskrada.gov.ua/search?q=%D0%B2%D1%96%D0%B4%D1%87%D1%83%D0%B6%D0%B5%D0%BD%D0%BD%D1%8F</t>
  </si>
  <si>
    <t>http://mayno.lviv.ua/pro-upravlinnya/polozhennya</t>
  </si>
  <si>
    <t>http://kr.gov.ua/ua/osxfile/name/291111692030173_s_2o/ рішення 726</t>
  </si>
  <si>
    <t>http://kr-rada.gov.ua/files/content/files/vlas-21-01-13.rar</t>
  </si>
  <si>
    <t>Рішення міської ради від 25.07.2018 № 44/32 https://www.lutskrada.gov.ua/documents/pro-vrehuliuvannia-orendy-nerukhomoho-maina-terytorialnoi-hromady-mista-lutska1</t>
  </si>
  <si>
    <t xml:space="preserve">http://kr-rada.gov.ua/files/content/files/vlas-21-01-13.rar
</t>
  </si>
  <si>
    <t>Порядок проведення конкурсу на право оренди комунального майна у Лисичанській міській раді затверджений рішенням міської ради від 28.03.2013 №45/786 та розміщений у розділі «Рішення міської ради» за посиланням http://lis.gov.ua/2011-03-25-08-36-56/resheniya/resheniya-sessij-gorodskogo-soveta/393-resheniya-sessij-gorodskogo-soveta-6-sozyva/resheniya-45-sessii-6-go-sozyva.html</t>
  </si>
  <si>
    <t>Рішення виконкому міської ради від 03.12.2014 № 711-1 https://www.lutskrada.gov.ua/documents/pro-vdoskonalennya-organizaciyi-ta-provedennya-konkursiv-na-pravo-orendy-nezhytlovyh</t>
  </si>
  <si>
    <t>https://city-adm.lviv.ua/competitions</t>
  </si>
  <si>
    <t>https://data.gov.ua/dataset/a94794c6-9ee7-433e-b74f-79d277adb5e7</t>
  </si>
  <si>
    <t>http://lis.gov.ua/upravlenie-sobstvennosti/novosti/21690-27-veresnya-konkurs-z-vidboru-vikonavtsiv-robit-iz-zemleustroyu.html</t>
  </si>
  <si>
    <t>https://www.lutskrada.gov.ua/departments/viddil-upravlinnia-mainom-miskoi-komunalnoi-vlasnosti/publications</t>
  </si>
  <si>
    <t>https://city-adm.lviv.ua/competitions/267489-misto-peredaie-v-orendu-3-obiekty-nerukhomoho-maina</t>
  </si>
  <si>
    <t>https://kr.gov.ua/ua/news/pg/260719105639507_s/</t>
  </si>
  <si>
    <t>http://openbudget.krmisto.gov.ua/</t>
  </si>
  <si>
    <t xml:space="preserve">http://kr-rada.gov.ua/byudzhet-2019/
http://kr-rada.gov.ua/byudzhet-2019/rishennya-budzhet-2019/
сторінка оприлюднення всіх рішень зі змінами
http://kr-rada.gov.ua/rishennya/
</t>
  </si>
  <si>
    <t>У розділі «Бюджет» за посиланням http://lis.gov.ua/2011-03-25-08-36-56/ispolzovanie-byudzhetnykh-sredstv/byudzhet-goroda/byudzhet-goroda-2019.html</t>
  </si>
  <si>
    <t xml:space="preserve">https://www.lutskrada.gov.ua/documents/pro-biudzhet-mista-lutska-na-2019-rik; https://www.lutskrada.gov.ua/documents/pro-vnesennia-zmin-do-rishennia-miskoi-rady-vid-21-12-2018-51-2-pro-biudzhet-mista-lutska-na-2019-rik;
https://www.lutskrada.gov.ua/documents/pro-vnesennia-zmin-do-rishennia-miskoi-rady-vid-21-12-2018-51-2-pro-biudzhet-mista-lutska-na-2019-rik-z-vrakhuvanniam-zmin-vnesenykh-rishenniam-vid-30-01-2019-52-1;
https://www.lutskrada.gov.ua/documents/pro-vnesennia-zmin-do-rishennia-miskoi-rady-vid-21-12-2018-51-2-pro-biudzhet-mista-lutska-na-2019-rik-z-vrakhuvanniam-zmin-vnesenykh-rishenniam-vid-30-01-2019-52-1-vid-27-02-2019-53-58654;
https://www.lutskrada.gov.ua/documents/pro-vnesennia-zmin-do-rishennia-miskoi-rady-vid-21-12-2018-51-2-pro-biudzhet-mista-lutska-na-2019-rik-z-vrakhuvanniam-zmin-vnesenykh-rishenniam-vid-30-01-2019-52-1-vid-27-02-2019-53-58-vid-27-03-2019-41656;
https://www.lutskrada.gov.ua/documents/pro-vnesennia-zmin-do-rishennia-miskoi-rady-vid-21-12-2018-51-2-pro-biudzhet-mista-lutska-na-2019-rik-z-vrakhuvanniam-zmin-vnesenykh-rishenniam-vid-30-01-2019-52-1-vid-27-02-2019-53-58-vid-27-03-2019-65465;
https://www.lutskrada.gov.ua/documents/pro-vnesennia-zmin-do-rishennia-miskoi-rady-vid-21-12-2018-51-2-pro-biudzhet-mista-lutska-na-2019-rik-z-vrakhuvanniam-zmin-vnesenykh-rishenniam-vid-30-01-2019-52-1-vid-27-02-2019-53-58-vid-27-03-2019-5411;
https://www.lutskrada.gov.ua/documents/pro-vnesennia-zmin-do-rishennia-miskoi-rady-vid-21-12-2018-51-2-pro-biudzhet-mista-lutska-na-2019-rik-z-vrakhuvanniam-zmin-vnesenykh-rishenniam-vid-30-01-2019-52-1-vid-27-02-2019-53-58-vid-27-03-2019-6678;
https://www.lutskrada.gov.ua/documents/pro-vnesennia-zmin-do-rishennia-miskoi-rady-vid-21-12-2018-51-2-pro-biudzhet-mista-lutska-na-2019-rik-z-vrakhuvanniam-zmin-vnesenykh-rishenniam-vid-30-01-2019-52-1-vid-27-02-2019-53-58-vid-27-03-2019-545455151;
https://www.lutskrada.gov.ua/documents/pro-vnesennia-zmin-do-rishennia-miskoi-rady-vid-21-12-2018-51-2-pro-biudzhet-mista-lutska-na-2019-rik-z-vrakhuvanniam-zmin-vnesenykh-rishenniamy-vid-30-01-2019-52-1-vid-27-02-2019-53-58-vid-27-03-20195115
</t>
  </si>
  <si>
    <t>https://city-adm.lviv.ua/public-information?task=listcats&amp;cat_id=233</t>
  </si>
  <si>
    <t>http://kr-rada.gov.ua/byudzhet-mista/</t>
  </si>
  <si>
    <t>У розділі «Бюджет» опубліковані бюджети зі всіма змінами за 2016, 2017 та 2018 роки, за посиланням http://lis.gov.ua/2011-03-25-08-36-56/ispolzovanie-byudzhetnykh-sredstv/byudzhet-goroda.html</t>
  </si>
  <si>
    <t xml:space="preserve">https://www.lutskrada.gov.ua/documents/pro-byudzhet-mista-lucka-na-2016-rik-0
https://www.lutskrada.gov.ua/documents/pro-byudzhet-mista-lucka-na-2017-rik
https://www.lutskrada.gov.ua/documents/pro-biudzhet-mista-lutska-na-2018-rik
</t>
  </si>
  <si>
    <t>http://openbudget.krmisto.gov.ua/ https://kr.gov.ua/ua/st/pg/160117273227521_s/</t>
  </si>
  <si>
    <t xml:space="preserve">У щоквартально у розділі «Бюджет міста 2019» за посиланням http://lis.gov.ua/2011-03-25-08-36-56/ispolzovanie-byudzhetnykh-sredstv/byudzhet-goroda/byudzhet-goroda-2019.html, а також щотижнево у розділі «Використання бюджетних коштів» за посиланням http://lis.gov.ua/2011-03-25-08-36-56/ispolzovanie-byudzhetnykh-sredstv/ispolzovanie-byudzhetnykh-sredstv-2.html
</t>
  </si>
  <si>
    <t xml:space="preserve">https://www.lutskrada.gov.ua/documents/pro-vykonannia-biudzhetu-mista-lutska-za-i-kvartal-2018-roku
https://www.lutskrada.gov.ua/documents/pro-vykonannia-biudzhetu-mista-lutska-za-i-pivrichchia-2018-roku
https://www.lutskrada.gov.ua/documents/pro-vykonannia-biudzhetu-mista-lutska-za-9-misiatsiv-2018-roku
</t>
  </si>
  <si>
    <t>https://kr.gov.ua/sesii_miskradi/proekti/proekti_rishen_krivorizkoi_miskoi_radi проекти публікуються у відповідній сесії http://openbudget.krmisto.gov.ua/doc/others-index http://openbudget.krmisto.gov.ua/doc/decisions-index</t>
  </si>
  <si>
    <t xml:space="preserve">http://kr-rada.gov.ua/proekti-rishen/
http://kr-rada.gov.ua/uploads/documents/21195-2330-20181119.pdf
</t>
  </si>
  <si>
    <t xml:space="preserve">У розділі «Проекти рішень» </t>
  </si>
  <si>
    <t xml:space="preserve">У розділі «Документи» - «Проекти рішень міської ради»
https://www.lutskrada.gov.ua/documents?term=&amp;number=&amp;type=19&amp;daterange=
</t>
  </si>
  <si>
    <t>Не передбачено ст. 28 Бюджетного кодексу України</t>
  </si>
  <si>
    <t xml:space="preserve">https://www.lutskrada.gov.ua/documents/pro-byudzhetnyy-reglament-luckoyi-miskoyi-rady
</t>
  </si>
  <si>
    <t xml:space="preserve">https://lvivrada.gov.ua/gromadska-uchast/public-consultation
https://city-adm.lviv.ua/public-consultation
</t>
  </si>
  <si>
    <t xml:space="preserve">Протоколи громадських слухань https://www.lutskrada.gov.ua/pages/hromadski-slukhannia
</t>
  </si>
  <si>
    <t>https://kr.gov.ua/ua/st/pg/280918259461902_s/</t>
  </si>
  <si>
    <t xml:space="preserve">http://kr-rada.gov.ua/uploads/documents/17567-1204-21-11-2017.pdf
http://kr-rada.gov.ua/uploads/documents/24809-rish_2735_27-08-2019.pdf
http://kr-rada.gov.ua/site/uploads/files/Vyconavchi%20organy/Finansove_upravlinnya/zvit-programa-upr-budzhet_2018.odt
</t>
  </si>
  <si>
    <t xml:space="preserve">Рішення про місцеві запозичення та позики місцевому бюджету
https://www.lutskrada.gov.ua/documents/pro-zdiisnennia-mistsevoho-zapozychennia-lutskoiu-miskoiu-radoiu;
https://www.lutskrada.gov.ua/documents/pro-vnesennia-zmin-do-prohramy-upravlinnia-mistsevym-borhom-biudzhetu-m-lutska-na-2018-2021-rok9887y-zatverdzhenoi-rishenniam-miskoi-rady-vid-05-06-2018-42-84
</t>
  </si>
  <si>
    <t xml:space="preserve">https://kr.gov.ua/ua/st/pg/181109582848499_s/ </t>
  </si>
  <si>
    <t>http://www.kr-rada.gov.ua/upravlinnya-sotsialnoyi-pidtrimki-naselennya/polozhennya-upravlinnya-sotsialnoyi-pidtrimki-naselennya/</t>
  </si>
  <si>
    <t>У розділі «Міські програми розвитку» розміщені міські програми соціального захисту населення, осіб з обмеженими фізичними можливостями, учасників антитерористичної операції та членів їх сімей, громадян, які постраждали внаслідок Чорнобильської катастрофи, в яких зазначені заходи з соціальної підтримки, в т.ч. з наданням соціальної допомоги, відповідним категоріям населення міста</t>
  </si>
  <si>
    <t xml:space="preserve">https://www.lutskrada.gov.ua/pages/sotsialni-posluhy
</t>
  </si>
  <si>
    <t>https://city-adm.lviv.ua/public-information?task=listcats&amp;cat_id=116</t>
  </si>
  <si>
    <t>https://kr.gov.ua/ua/st/pg/181109765137374_s/</t>
  </si>
  <si>
    <t xml:space="preserve">http://www.kr-rada.gov.ua/upravlinnya-sotsialnoyi-pidtrimki-naselennya/publichna-informatsiya-soc-pidtrimka/
</t>
  </si>
  <si>
    <t xml:space="preserve">У розділі «Документи» - «Рішення виконавчого комітету» https://www.lutskrada.gov.ua/documents/pro-zatverdzhennia-kompleksnoi-prohramy-sotsialnoi-pidtrymky-uchasnykiv-boiovykh-dii-biitsiv-dobrovoltsiv-chleniv-ikh-simei-a-takozh-simei-zahyblykh-pomerlykh-viiskovosluzhbovtsiv-iaki-zareiestrovani-;
https://www.lutskrada.gov.ua/documents/pro-zatverdzhennia-prohramy-sotsialnykh-vyplat-ditiam-u-misti-lutsku-na-2019-2020-roky;
https://www.lutskrada.gov.ua/documents/pro-prodovzhennia-terminu-dii-prohramy-zabezpechennia-zhytlom-na-umovakh-spivfinansuvannia-uchasnykiv-boiovykh-dii-osib-z-invalidnistiu-vnaslidok-viiny-biitsiv-dobrovoltsiv-a-takozh-chleniv-simei-zahy
</t>
  </si>
  <si>
    <t>https://city-adm.lviv.ua/portal/catalog/urad-i-suspilstvo/socialnij-zahist</t>
  </si>
  <si>
    <t>http://krmisto.gov.ua/ua/index за напрямками http://krmisto.gov.ua/ua/reception/orgs/group/id/14.html за напрямками</t>
  </si>
  <si>
    <t>http://ads.kr.ua/?page_id=16</t>
  </si>
  <si>
    <t xml:space="preserve">У розділі «Довідник» розмішено інформацію про комунальні установи (заклади), підприємства підпорядковані Лисичанській міській раді, соціальні служби при міській раді.
У розділі «Органи державної влади» розміщено інформацію про соціальні служби органів державної влади.
В міській раді не створювалась установа з надання безплатної первинної правової допомоги, але вона надається спеціалістами юридичних служб міської ради. Інформація про порядок надання безплатної первинної правової допомоги та графік особистого прийому громадян, які потребують її розміщено у розділі «Мешканцям міста» за посиланням http://lis.gov.ua/zhitelyam-goroda/pervichnaya-pravovaya-pomoshch.html
</t>
  </si>
  <si>
    <t xml:space="preserve">https://www.lutskrada.gov.ua/pages/public-institutions
У розділі «Жителю міста» - «Я маю право» міститься посилання на: https://pravo.minjust.gov.ua/ua
</t>
  </si>
  <si>
    <t>https://city-adm.lviv.ua/services/hot-line</t>
  </si>
  <si>
    <t xml:space="preserve">http://viza.kr.gov.ua/#/ </t>
  </si>
  <si>
    <t xml:space="preserve">http://kr-rada.gov.ua/upravlinnya-administrativnih-poslug/
http://dozvil.kr-rada.gov.ua/
</t>
  </si>
  <si>
    <t xml:space="preserve">Центр надання адміністративних послуг міста Лисичанськ має власний офіційний сайт http://adminposluga.lis.lurenet.ua/. На офіційному сайті Лисичанської міської ради є пряме посилання на сайт ЦНАПу.
</t>
  </si>
  <si>
    <t>https://www.lutskrada.gov.ua/departments/departament-cnap-lutsk</t>
  </si>
  <si>
    <t>https://city-adm.lviv.ua/services/contacts</t>
  </si>
  <si>
    <t>http://krmisto.gov.ua/ua/reception/orgs/group/id/14.html підриємства комунальної сфери http://krmisto.gov.ua/ua/maintenanceventures</t>
  </si>
  <si>
    <t>http://kr-rada.gov.ua/komunalni-pidprimstva-mista-kropivnitskogo</t>
  </si>
  <si>
    <t>У розділі «Мешканцям міста» за посиланням http://lis.gov.ua/zhitelyam-goroda/housing-services.html</t>
  </si>
  <si>
    <t xml:space="preserve">https://www.lutskrada.gov.ua/pages/public-institutions 
У розділі «Електонне місто» містяться посилання на особисті кабінети
ПрАТ Волиньобленерго http://energy.volyn.ua/personal/; ПрАТ Волиньгаз https://104.ua/ua/cabinet#type=individual; 
КП Луцькводоканал https://oc.vd.lutsk.ua/  
</t>
  </si>
  <si>
    <t>https://city-adm.lviv.ua/lmr/utilities</t>
  </si>
  <si>
    <t>http://krmisto.gov.ua/ua/sup_programs https://kr.gov.ua/ua/news/pg/3291_s/  https://kr.gov.ua/ua/st/pg/130318838008418_s/ https://kr.gov.ua/ua/st/pg/2903175729216798_s/</t>
  </si>
  <si>
    <t>https://www.lutskrada.gov.ua/search?q=%D0%B7%D0%B0%D0%B1%D0%B5%D0%B7%D0%BF%D0%B5%D1%87%D0%B5%D0%BD%D0%BD%D1%8F+%D0%B1%D1%83%D0%B4%D0%B8%D0%BD%D0%BA%D1%96%D0%B2</t>
  </si>
  <si>
    <t>http://www.kr-rada.gov.ua/vakansiyi-viddil-kadriv/</t>
  </si>
  <si>
    <t>У розділі «Вакансії» за посиланням http://lis.gov.ua/vakansii.html, в якому розміщено порядок проведення конкурсу та іспиту, оголошення, розпорядження міського голови з цього питання, повідомлення про переможців</t>
  </si>
  <si>
    <t xml:space="preserve">https://www.lutskrada.gov.ua/pages/vakansii-0
</t>
  </si>
  <si>
    <t>https://city-adm.lviv.ua/lmr/job</t>
  </si>
  <si>
    <t>http://kr.gov.ua/sklad_vikonavchogo_komitetu/vakansii</t>
  </si>
  <si>
    <t xml:space="preserve">http://www.kr-rada.gov.ua/vakansiyi-viddil-kadriv/perelik-dokumentiv-ta-poryadok-provedennya-konkursnogo-vidboru/
</t>
  </si>
  <si>
    <t>У розділі «Вакансії» за посиланням http://lis.gov.ua/vakansii.html розміщено порядок проведення конкурсу та іспиту, затверджений розпорядження міського голови від 27.04.2015 №68-к</t>
  </si>
  <si>
    <t>https://drive.google.com/file/d/10B-6GhEAd5vwYa94mb4aNd_eMkCsYIKJ/view</t>
  </si>
  <si>
    <t xml:space="preserve">http://kr-rada.gov.ua/vakansiyi-viddil-kadriv/na-konkursniy-osnovi/
</t>
  </si>
  <si>
    <t>У розділі «Вакансії» за посиланням http://lis.gov.ua/vakansii.html публікуються оголошення про проведення конкурсу на заміщення вакантної посади.</t>
  </si>
  <si>
    <t>https://www.lutskrada.gov.ua/pages/konkurs-na-zamishchennia-vakantnykh-posad-u-vykonavchi-orhany</t>
  </si>
  <si>
    <t>https://city-adm.lviv.ua/announcement</t>
  </si>
  <si>
    <t xml:space="preserve">http://kr-rada.gov.ua/vakansiyi-viddil-kadriv/rezultati-konkursu/
</t>
  </si>
  <si>
    <t xml:space="preserve">https://www.lutskrada.gov.ua/pages/konkurs-na-zamishchennia-vakantnykh-posad-u-vykonavchi-orhany
</t>
  </si>
  <si>
    <t xml:space="preserve">http://www.kr-rada.gov.ua/vakansiyi-viddil-kadriv/rezultati-konkursu/
http://www.kr-rada.gov.ua/vakansiyi-viddil-kadriv/
http://kr-rada.gov.ua/site/uploads/files/Vyconavchi%20organy/Viddil-kadrovoi-roboty/sklad_konkurs_2019.pdf
</t>
  </si>
  <si>
    <t>https://so.kr.gov.ua/ua/treezas_so/pg/3379877777_d1/tpviewr/3/ https://kr.gov.ua/zapobigannya_proyavam_koruptsii_povidomlennya/zakonodavcha_baza</t>
  </si>
  <si>
    <t xml:space="preserve">http://kr-rada.gov.ua/vikonavchi-organi/
http://kr-rada.gov.ua/site/uploads/files/Vyconavchi%20organy/pravila-etichnoi-povedinki.pdf
http://www.kr-rada.gov.ua/uploads/documents/ua-rishennya-risenya_823.pdf
</t>
  </si>
  <si>
    <t>В Лисичанській міській раді відсутній окремий документ «Кодекс етики». В своїй діяльності посадові особи міської ради користуються Загальними правилами етичної поведінки службових та посадових осіб місцевого самоврядування, які розміщені у розділі «Законодавство» за посиланням http://lis.gov.ua/2011-03-25-08-36-56/zakonodatelstvo.html</t>
  </si>
  <si>
    <t>https://www.lutskrada.gov.ua/pages/etychnyi-kodeks</t>
  </si>
  <si>
    <t xml:space="preserve">Відповідно до ст. 47 Закону України «Про запобігання корупції» подані декларації включаються до Єдиного державного реєстру декларацій осіб, уповноважених на виконання функцій держави або місцевого самоврядування, що формується та ведеться Національним агентством з питань запобігання корупції.
Національне агентство забезпечує відкритий цілодобовий доступ до Єдиного державного реєстру декларацій осіб, уповноважених на виконання функцій держави або місцевого самоврядування, на офіційному веб-сайті Національного агентства https://nazk.gov.ua/
</t>
  </si>
  <si>
    <t>https://www.lutskrada.gov.ua/pages/zapobihannia-proiavam-koruptsii</t>
  </si>
  <si>
    <t xml:space="preserve">https://www.lvivrada.gov.ua/deputaty/deputaty-miskoi-rady
Декларації про доходи депутатів міської ради
</t>
  </si>
  <si>
    <t>http://kr-rada.gov.ua/site/uploads/files/Miska-rada/reglament_7_19-03-2019.pdf</t>
  </si>
  <si>
    <t xml:space="preserve">https://www.lvivrada.gov.ua/deputaty/конфлікт-інтересів
Інформація щодо конфлікту інтересів озвучена на пленарних засіданнях депутатами Львівської міської ради 7-го скликання
</t>
  </si>
  <si>
    <t xml:space="preserve">http://kr-rada.gov.ua/zapobigannya-koruptsiyi/
</t>
  </si>
  <si>
    <t>На головній сторінці офіційного сайту Лисичанської міської ради розміщено банер Антикорупційного агентства</t>
  </si>
  <si>
    <t>https://www.lutskrada.gov.ua/pages/povidomyty-pro-koruptsiiu</t>
  </si>
  <si>
    <t>https://city-adm.lviv.ua/lmr/office/upravlinnia-bezpeky-mista</t>
  </si>
  <si>
    <t>antikorupc@lutskrada.gov.ua (електрона пошта)
http://www.lutskrada.gov.ua/sites/default/files/att00018.pdf</t>
  </si>
  <si>
    <t xml:space="preserve"> http://kr.gov.ua/ua/consultationform/  http://krmisto.gov.ua/ua/komcentr/register/komcentr</t>
  </si>
  <si>
    <t xml:space="preserve"> https://kr.gov.ua/ua/st/pg/190813386916901_s/#pokazat-menu</t>
  </si>
  <si>
    <t xml:space="preserve">http://kr-rada.gov.ua/plani-teritoriy/
http://www.kr-rada.gov.ua/detalniy-plan-teritoriyi/
</t>
  </si>
  <si>
    <t>На офіційному сайті Лисичанської міської ради створено розділ Містобудівна документація, у якому розміщено генеральні плани міст Лисичанськ, Новодружеськ та Привілля, затверджені детальні плани територій у межах міста, схеми планування територій, містобудівні умови та обмеження та повідомлення про проведення громадського обговорення містобудівної документації</t>
  </si>
  <si>
    <t xml:space="preserve">https://www.lutskrada.gov.ua/pages/mistobuduvannia 
http://geo.lutskrada.gov.ua/
</t>
  </si>
  <si>
    <t>http://krmisto.gov.ua/ua/freelands</t>
  </si>
  <si>
    <t xml:space="preserve">http://www.kr-rada.gov.ua/investitsiyna-diyalnist
</t>
  </si>
  <si>
    <t>У розділі «Відкриті дані» за посиланням http://lis.gov.ua/otkrytye-dannye/21525-perelik-nezadiyanikh-zemelnikh-dilyanok-i-majnovikh-ob-ektiv-primishchen-komunalnoji-formi-vlasnosti-yaki-mozhut-buti-peredani-v-koristuvannya.html</t>
  </si>
  <si>
    <t xml:space="preserve">https://www.lutskrada.gov.ua/pages/vilni-zemelni-dilianky
</t>
  </si>
  <si>
    <t>http://city-adm.lviv.ua/lmr/generalnij-plan-m-lvova http://city-adm.lviv.ua/lmr/economy/business/339-ekonomika/zemelni-dilanki</t>
  </si>
  <si>
    <t>https://kr.gov.ua/ua/news/pg/3297_s/</t>
  </si>
  <si>
    <t xml:space="preserve">Стосовно кожного окремого обговорення оприлюднюється повідомлення http://www.kr-rada.gov.ua/upravlinnya-arhitekturi/publichna-informatsiya/
</t>
  </si>
  <si>
    <t>У розділі Громадські слухання</t>
  </si>
  <si>
    <t>https://city-adm.lviv.ua/public-hearings</t>
  </si>
  <si>
    <t>http://kr-rada.gov.ua/proekti-rishen/proekti-miskoyi-radi/</t>
  </si>
  <si>
    <t>У розділі «Проекти рішень» за посиланням http://lis.gov.ua/2011-03-25-08-36-56/resheniya/proekty-reshenij.html</t>
  </si>
  <si>
    <t xml:space="preserve">У розділі «Документи» - «Проекти рішень міської ради» https://www.lutskrada.gov.ua/documents?term=&amp;number=&amp;type=19&amp;daterange=
</t>
  </si>
  <si>
    <t xml:space="preserve">https://www.lvivrada.gov.ua/informacia/proekty-uhval
публікуються всі питання незалежно від їх сфери регулювання
</t>
  </si>
  <si>
    <t>https://so.kr.gov.ua/ua/treezas_so/pg/1_d1/#headerid</t>
  </si>
  <si>
    <t>http://kr-rada.gov.ua/rishennya/miskoyi-radi/</t>
  </si>
  <si>
    <t>У розділі «Рішення міської ради» за посиланням http://lis.gov.ua/2011-03-25-08-36-56/resheniya/resheniya-sessij-gorodskogo-soveta.html</t>
  </si>
  <si>
    <t>У розділі «Документи» - «Рішення міської ради» https://www.lutskrada.gov.ua/documents?term=&amp;number=&amp;type=20&amp;daterange</t>
  </si>
  <si>
    <t xml:space="preserve">https://city-adm.lviv.ua/lmr/docs/rulings
публікуються всі рішення, які були прийняті радою та підписані міським головою
</t>
  </si>
  <si>
    <t>https://so.kr.gov.ua/ua/osxfile/pf/40517324555252_s_2o/%D0%BC%D0%B5%D1%85%D0%B0%D0%BD%D0%B8%D0%B7%D0%BC.docx</t>
  </si>
  <si>
    <t>Порядок та умови продажу земельних ділянок комунальної власності або прав на них (оренда, суперфіцій, емфітевзис) на конкурентних засадах (земельних торгах) визначено Земельним кодексом України</t>
  </si>
  <si>
    <t>https://so.kr.gov.ua/ua/treezas_so/pg/3703877777_d1/</t>
  </si>
  <si>
    <t>Розміри орендної плати за земельні ділянки комунальної власності міста Лисичанська встановлені рішенням міської ради від 10.07.2017 №33/445. З рішенням можна ознайомитись за посиланням http://lis.gov.ua/regulatory-policy/2013-06-26-13-50-48/2010-10-28-05-28-23/435-resheniya-gorodskogo-soveta/15861-rishennya-miskoji-radi-vid-10-07-2017r-33-445.html</t>
  </si>
  <si>
    <t>https://www.lutskrada.gov.ua/departments/upravlinnia-zemelnykh-resursiv</t>
  </si>
  <si>
    <t>http://lis.gov.ua/2013-08-07-05-49-53/2013-08-09-08-37-38.html</t>
  </si>
  <si>
    <t xml:space="preserve">http://kam.gov.ua/dostup_do_publichnoi_informatsii/zviti
</t>
  </si>
  <si>
    <t>https://www.lutskrada.gov.ua/pages/zvity-pro-nadkhodzhennia-zapytivinformatsii/zviti</t>
  </si>
  <si>
    <t>https://city-adm.lviv.ua/reports</t>
  </si>
  <si>
    <t>1. Please provide the schedule of the City Council session in February 2019</t>
  </si>
  <si>
    <t>http://artemrada.gov.ua/8587</t>
  </si>
  <si>
    <t>http://artemrada.gov.ua/2083</t>
  </si>
  <si>
    <t xml:space="preserve">http://artemrada.gov.ua/mayor
http://artemrada.gov.ua/deputy/6_convocation 
</t>
  </si>
  <si>
    <t xml:space="preserve">http://artemrada.gov.ua/deputy/comition
http://artemrada.gov.ua/deputy/6_convocation 
</t>
  </si>
  <si>
    <t xml:space="preserve">http://artemrada.gov.ua/cityprogram
</t>
  </si>
  <si>
    <t xml:space="preserve">http://artemrada.gov.ua/documents/regulations/committee
</t>
  </si>
  <si>
    <t xml:space="preserve">http://artemrada.gov.ua/meeting
</t>
  </si>
  <si>
    <t xml:space="preserve">http://artemrada.gov.ua/inventions
</t>
  </si>
  <si>
    <t xml:space="preserve">http://artemrada.gov.ua/deputy/6_convocation/reglament
</t>
  </si>
  <si>
    <t xml:space="preserve">http://artemrada.gov.ua/news/24678
</t>
  </si>
  <si>
    <t xml:space="preserve">http://artemrada.gov.ua/sessionproject
http://artemrada.gov.ua/isp-proekt
</t>
  </si>
  <si>
    <t xml:space="preserve">http://artemrada.gov.ua/9661
http://artemrada.gov.ua/15844
</t>
  </si>
  <si>
    <t xml:space="preserve">http://artemrada.gov.ua/ </t>
  </si>
  <si>
    <t>http://artemrada.gov.ua/18101</t>
  </si>
  <si>
    <t xml:space="preserve">http://artemrada.gov.ua/22966 
https://prozorro.gov.ua/plan/search/?query=бахмутська%20міська%20рада
https://prozorro.gov.ua/tender/search?edrpou=04052732
</t>
  </si>
  <si>
    <t xml:space="preserve">http://artemrada.gov.ua/22966 
https://prozorro.gov.ua/tender/search?edrpou=04052732
</t>
  </si>
  <si>
    <t xml:space="preserve">http://artemrada.gov.ua/documents/%D0%B1%D0%B0%D1%85%D0%BC%D1%83%D1%82/125-%D0%B2%D1%96%D0%B4-30012019/20190130-%E2%84%966125-2439
</t>
  </si>
  <si>
    <t xml:space="preserve">http://artemrada.gov.ua/documents/%D0%B1%D0%B0%D1%85%D0%BC%D1%83%D1%82/125-%D0%B2%D1%96%D0%B4-30012019/20190130-%E2%84%966125-2439
</t>
  </si>
  <si>
    <t xml:space="preserve">http://artemrada.gov.ua/documents/артемовск/6-созыв/20151223-№676-1357Головне меню – Муніципальний розвиток -
•  ПОЛОЖЕННЯ про оренду майна комунальної власності територіальної громади м.Бахмута 
•  Методика розрахунку і порядку використання плати за оренду майна комунальної власності територіальної громади м. Бахмута
https://drive.google.com/file/d/1oPFcG4Xephya4cb1_ievEGlZLaF3q-Lm/view
</t>
  </si>
  <si>
    <t xml:space="preserve">https://drive.google.com/file/d/1oPFcG4Xephya4cb1_ievEGlZLaF3q-Lm/view
</t>
  </si>
  <si>
    <t xml:space="preserve">https://drive.google.com/file/d/0BzjcETnBOh5HRTFXX1R1a09PSnc/view
https://drive.google.com/file/d/1-s2_P9o-t_kpGNpIVxYjWS8fTakAuDsf/view
https://drive.google.com/file/d/1_qUJ2DQbrcF1cHUlAn4SkmTH3IfZLHKU/view
</t>
  </si>
  <si>
    <t xml:space="preserve">http://artemrada.gov.ua/3112
</t>
  </si>
  <si>
    <t xml:space="preserve">http://artemrada.gov.ua/11799
http://artemrada.gov.ua/protection
</t>
  </si>
  <si>
    <t xml:space="preserve">http://artemrada.gov.ua/cityprogram
</t>
  </si>
  <si>
    <t xml:space="preserve">http://artemrada.gov.ua/18509
http://artemrada.gov.ua/7260
http://artemrada.gov.ua/department/yurv%D1%96dd%D1%96l
http://artemrada.gov.ua/15542
</t>
  </si>
  <si>
    <t xml:space="preserve">Окремий розділ для повідомлень громадськості про порушення кодексу етики працівників ради відсутній, оскільки чинними нормативно-правовими актами міської ради та її виконкому, що регулюють питання етичної поведінки, цього не передбачено.
На  офіційному веб-сайті Бахмутської міської ради створено окремий розділ для звернень «Звернення громадян» (http://artemrada.gov.ua/8568), на якому розміщені розділи із гіперпосиланнями: «Звернутися за допомогою електронної пошти», «Графік телефонного зв’язку з населенням «Пряма лінія» керівництвом виконкому Бахмутської міської ради», «Графік особистого прийому громадян керівництвом структурних підрозділів Бахмутської міської ради», «Графік проведення особистого прийому громадян  керівництвом виконкому Бахмутської міської ради» - для звернень, пропозицій громадян щодо реалізації своїх соціально-економічних, політичних та особистих прав і законних інтересів та скаргою про їх порушення
</t>
  </si>
  <si>
    <t xml:space="preserve">http://artemrada.gov.ua/21578)  
http://artemrada.gov.ua/21596
</t>
  </si>
  <si>
    <t>http://artemrada.gov.ua/20633
http://artemrada.gov.ua/news/24723</t>
  </si>
  <si>
    <t xml:space="preserve">http://artemrada.gov.ua/protocols 
</t>
  </si>
  <si>
    <t xml:space="preserve">http://artemrada.gov.ua/18265 </t>
  </si>
  <si>
    <t>http://artemrada.gov.ua/15891</t>
  </si>
  <si>
    <t>http://artemrada.gov.ua/documents/regulations/session+D72D2:D78+D73:D78</t>
  </si>
  <si>
    <t xml:space="preserve">http://artemrada.gov.ua/executivecommittee/members
</t>
  </si>
  <si>
    <t>http://www.berdychiv.com.ua/zvti.html</t>
  </si>
  <si>
    <t xml:space="preserve">http://www.berdychiv.com.ua/golova.html
http://www.berdychiv.com.ua/deputaty_VII.html
http://www.berdychiv.com.ua/miska-rada/priyom-gromadjan/ </t>
  </si>
  <si>
    <t>The information is published on the main page of the portal</t>
  </si>
  <si>
    <t>The information is published on the portal Prozorro</t>
  </si>
  <si>
    <t>http://www.berdychiv.com.ua/plan-zakupvl/
Інформація публікується на Prozorro</t>
  </si>
  <si>
    <t>http://www.berdychiv.com.ua/plan-zakupvl/
The information is published on the portal Prozorro</t>
  </si>
  <si>
    <t>The information is published on Edata</t>
  </si>
  <si>
    <t xml:space="preserve">http://www.berdychiv.com.ua/rshennya/rishennyarada/ </t>
  </si>
  <si>
    <t xml:space="preserve">http://www.berdychiv.com.ua/rshennya/rishennya-proekt-rada/ </t>
  </si>
  <si>
    <t>https://bmr.gov.ua/index.php? id=800000880</t>
  </si>
  <si>
    <t>https://bmr.gov.ua/index.php?id=212&amp;no_cache=l</t>
  </si>
  <si>
    <t>https://bmr.gov.ua/index.php?id=800001130
https://bmr.gov.ua/fileadmin/documentation/vacancies/Pro_zatverdzhennja_Zagalnikh_pravi...___vid_05.08.pdf</t>
  </si>
  <si>
    <t>https://bmr.gov.ua/index.php?%20id=800000872
https://bmr.gov.ua/index.php? id=800001130</t>
  </si>
  <si>
    <t xml:space="preserve"> https://bmr.gov.ua/index.php?id=800000880</t>
  </si>
  <si>
    <t xml:space="preserve">https://bmr.gov.ua/index.php?id=800000880&amp;L=920
</t>
  </si>
  <si>
    <t xml:space="preserve">https://bmr.gov.ua/index.php?id=119 https://bmr.gov.ua/index.php?id=800000880&amp;L=920
</t>
  </si>
  <si>
    <t xml:space="preserve">https://bmr.gov.ua/index.php?id=800000880
</t>
  </si>
  <si>
    <t xml:space="preserve">https://bmr.gov.ua/index.php?id=800000936
</t>
  </si>
  <si>
    <t xml:space="preserve">https://bmr.gov.ua/index.php?id-800000176
</t>
  </si>
  <si>
    <t xml:space="preserve">https://bmr.gov.ua/index.php?id=800000816&amp;no cache- 1
https://bmr.gov.ua/index.php?id=800001067
https://bmr.gov.ua/index.php?id=800001794&amp;L=520 https://bmr.gov.ua/index.php?id=800000424&amp;L=520
</t>
  </si>
  <si>
    <t xml:space="preserve">https://bmr.gov.ua/index.php?id=58&amp;L=456
</t>
  </si>
  <si>
    <t>https://bmr.gov.ua/index.php?id=212&amp;no_cache-l
https://bmr.gov.ua/index.php?id=522 
https://bmr.gov.ua/index.php?%20id=800000598&amp;no_cache=%201 https://bmr.gov.ua/index.php? id=63</t>
  </si>
  <si>
    <t>https://bmr.gov.ua/index.php?id-800000714
https://bmr.gov.ua/index.php?id=800000317&amp;no_cache=1&amp;L=456</t>
  </si>
  <si>
    <t>"For citizens" - "Electronic application"</t>
  </si>
  <si>
    <t xml:space="preserve"> http://bc-rada.gov.ua/node/10471
http://bc-rada.gov.ua/node/9457
https://www.youtube.com/channel/UCHXNEneGtYx0jMpYwiSY_PA/live</t>
  </si>
  <si>
    <t>"Documents" - "City Council decisions"</t>
  </si>
  <si>
    <t>"Public budget" section</t>
  </si>
  <si>
    <t>http://bc-rada.gov.ua 
http://bc-rada.gov.ua/node/1839</t>
  </si>
  <si>
    <t xml:space="preserve">http://www.bc-rada.gov.ua/sites/default/files/rozporiadzhennia/16_2_09_19.zip
</t>
  </si>
  <si>
    <t>http://bc-rada.gov.ua/node/1918
http://2.auc.org.ua/page/pro-amu</t>
  </si>
  <si>
    <t>"Information for the Entrepreneurs on Tender Procurement of Departments and Offices of the City Council" - "General information on public procurement"</t>
  </si>
  <si>
    <t>"Transparent Budge"t - "Reporting System for Administrators of Budget Funds"</t>
  </si>
  <si>
    <t>"Administration of communal property and concession informs"</t>
  </si>
  <si>
    <t>"City Council Decisions"</t>
  </si>
  <si>
    <t>"Announcements" section</t>
  </si>
  <si>
    <t>"Administrative Services Center"</t>
  </si>
  <si>
    <t>"Employment" - "List of local government vacancies"</t>
  </si>
  <si>
    <t>"Vacancies" section</t>
  </si>
  <si>
    <t>http://bc-rada.gov.ua
bc_mvk@ukr.net</t>
  </si>
  <si>
    <t>"Urban Planning Documentation" - "General Plan of the City"</t>
  </si>
  <si>
    <t>http://brovary-rada.gov.ua/documents/32069.html
http://brovary-rada.gov.ua/documents/32060.html</t>
  </si>
  <si>
    <t xml:space="preserve">http://brovary-rada.gov.ua/documents/32109.html
</t>
  </si>
  <si>
    <t>http://brovary-rada.gov.ua/documents/31635.html</t>
  </si>
  <si>
    <t>http://brovary-rada.gov.ua/content/derzhavni-zakupivli.html</t>
  </si>
  <si>
    <t>Free access of citizens to the meetings</t>
  </si>
  <si>
    <t>The information is published on the portal webpage</t>
  </si>
  <si>
    <t>https://www.vmr.gov.ua/Lists/Officials/Default.aspx
https://1560.vmr.gov.ua/default.aspx;</t>
  </si>
  <si>
    <t>https://www.vmr.gov.ua/Lists/CitizenAddressResponses/Default.aspx
http://maps2.vmr.gov.ua/</t>
  </si>
  <si>
    <t>http://maps2.vmr.gov.ua/</t>
  </si>
  <si>
    <t>https://www.vmr.gov.ua/Lists/VinnytsyaCity/ShowContent.aspx?ID=3</t>
  </si>
  <si>
    <t>https://www.vmr.gov.ua/Lists/CityCouncil/ShowContent.aspx?ID=83</t>
  </si>
  <si>
    <t xml:space="preserve">https://www.vmr.gov.ua/Branches/Lists/BusinessSupport/ShowContent.aspx?ID=13
</t>
  </si>
  <si>
    <t>https://www.vmr.gov.ua/Branches/Lists/BusinessSupport/ShowContent.aspx?ID=13</t>
  </si>
  <si>
    <t>https://www.vmr.gov.ua/Lists/HelpAdviceServices/Default.aspx
https://www.vmr.gov.ua/Branches/Lists/Housing/ShowContent.aspx?ID=4
https://1560.vmr.gov.ua/default.aspx
https://www.vmr.gov.ua/Executives/Lists/DepartmentOfWorkAndSocialProtection/ShowContent.aspx?ID=39
https://www.vmr.gov.ua/Branches/Lists/PrivacyPolicyAndPublicOrder/ShowContent.aspx?ID=6</t>
  </si>
  <si>
    <t>https://www.vmr.gov.ua/MunicipalEnreprise/default.aspx (перелік КП)
https://www.vmr.gov.ua/MunicipalEnreprise/Lists/KPVMTE/Default.aspx
https://www.vmr.gov.ua/MunicipalEnreprise/Lists/VyshMTE/Default.aspx
https://www.vmr.gov.ua/MunicipalEnreprise/Lists/KPVTK/Default.aspx
https://www.vmr.gov.ua/MunicipalEnreprise/Lists/VinnytsiaSIMSM/Default.aspx
https://www.vmr.gov.ua/MunicipalEnreprise/Lists/AirportVinnytsia/Default.aspx</t>
  </si>
  <si>
    <t>https://www.vmr.gov.ua/Lists/VinnytsyaCity/ShowContent.aspx?ID=4
http://map.vmr.gov.ua</t>
  </si>
  <si>
    <t xml:space="preserve">https://www.vmr.gov.ua/Executives/Lists/LandAuctions/ShowContent.aspx?ID=1
</t>
  </si>
  <si>
    <t>https://dniprorada.gov.ua/uk/articles/category/konkursi/
https://dniprorada.gov.ua/uk/articles/category/ogoloshennya/
https://dniprorada.gov.ua/uk/page/poshuk-prijnyatih-dokumentiv-dniprovskoi-miskoi-radi
http://land.gov.ua/
http://torgy.land.gov.ua/auction</t>
  </si>
  <si>
    <t xml:space="preserve">https://dniprorada.gov.ua/uk/page/poshuk-prijnyatih-dokumentiv-dniprovskoi-miskoi-radi </t>
  </si>
  <si>
    <t xml:space="preserve">https://dniprorada.gov.ua/uk/page/poshuk-proektiv-dokumentiv-dniprovskoi-miskoi-radi </t>
  </si>
  <si>
    <t xml:space="preserve">https://dniprorada.gov.ua/uk/page/reestr-diyuchih-dogovoriv-orendi-zemelnih-dilyanok
https://opendata.dniprorada.gov.ua/dataset/перелік-незадіяних-земельних-ділянок-і-майнових-об’єктів-приміщень-комунальної-форми </t>
  </si>
  <si>
    <t>https://dniprorada.gov.ua/uk/page/pro-misto
https://dniprorada.gov.ua/uk/page/reestr-mistobudivnih-umov-ta-obmezhen</t>
  </si>
  <si>
    <t>http://dmr.dp.ua/dniprorada/
office@dmr.dp.ua
office@dniprorada.gov.ua</t>
  </si>
  <si>
    <t>https://dniprorada.gov.ua/uk/persons/item/211/filatov-boris-albertovich
https://dniprorada.gov.ua/uk/persons/category/deputati-miskoi-radi-/</t>
  </si>
  <si>
    <t>https://dniprorada.gov.ua/uk/page/kodeks-etiki-deputativ</t>
  </si>
  <si>
    <t xml:space="preserve"> +380 |56| 732 12 12
 +380 |95| 732 12 12
 +380 |96| 732 12 12
 +380 |73| 732 12 12
https://hotline.dniprorada.gov.ua/
https://dniprorada.gov.ua/uk/page/bezoplatna-pravova-dopomoga
https://dniprorada.gov.ua/uk/page/departament-socialnoi-politiki-dniprovskoi-miskoi-radi</t>
  </si>
  <si>
    <t>https://dniprorada.gov.ua/uk/page/departament-socialnoi-politiki-dniprovskoi-miskoi-radi</t>
  </si>
  <si>
    <t>https://dniprorada.gov.ua/uk/page/socialni-poslugi
https://dniprorada.gov.ua/uk/page/departament-socialnoi-politiki-dniprovskoi-miskoi-radi</t>
  </si>
  <si>
    <t>https://dniprorada.gov.ua/uk/page/dokumenti-miskoi-radi</t>
  </si>
  <si>
    <t>https://dniprorada.gov.ua/uk/page/obgovorennya-proektu-miskogo-byudzhetu-na-2019-rik</t>
  </si>
  <si>
    <r>
      <t>https://dniprorada.gov.ua/uk/articles/category/zviti-pro-vikonannya-byudzhetu/
https://opendata.dniprorada.gov.ua/dataset/бюджет-дніпровської-міської-ради</t>
    </r>
    <r>
      <rPr>
        <sz val="11"/>
        <color rgb="FFFF0000"/>
        <rFont val="Calibri"/>
        <family val="2"/>
        <charset val="204"/>
        <scheme val="minor"/>
      </rPr>
      <t xml:space="preserve"> </t>
    </r>
  </si>
  <si>
    <t xml:space="preserve">https://dniprorada.gov.ua/uk/page/vikonavchi-organi-miskoi-radi 
https://spending.gov.ua/new/
https://opendata.dniprorada.gov.ua/dataset/перелік-укладених-договорів-укладені-договори-інші-правочини-додатки-додаткові-угоди-та-1 </t>
  </si>
  <si>
    <t>https://dniprorada.gov.ua
https://dniprorada.gov.ua/uk/page/prozorro</t>
  </si>
  <si>
    <t>https://dniprorada.gov.ua 
https://dniprorada.gov.ua/uk/page/prozorro</t>
  </si>
  <si>
    <t xml:space="preserve">https://dniprorada.gov.ua/uk/page/vikonavchi-organi-miskoi-radi 
https://opendata.dniprorada.gov.ua/dataset/річні-плани-закупівель </t>
  </si>
  <si>
    <t>http://edeputat.dniprorada.gov.ua/en</t>
  </si>
  <si>
    <t>https://dniprorada.gov.ua/uk/articles/category/novini/
https://dniprorada.gov.ua/uk/page/komunalne-pidpriemstvo-agenstvo-rozvitku-dnipra-dniprovskoi-miskoi-radi</t>
  </si>
  <si>
    <t>https://dniprorada.gov.ua/uk/page/news</t>
  </si>
  <si>
    <t>http://dda.dp.ua/proekty/</t>
  </si>
  <si>
    <t>https://dniprorada.gov.ua/uk/articles/category/novini/</t>
  </si>
  <si>
    <t>https://dniprorada.gov.ua/uk 
https://adm.dniprorada.gov.ua/
https://dniprorada.gov.ua 
https://dniprorada.gov.ua/uk/page/schorichnij-konkurs-proektiv-ta-startapiv-innodnipro
https://dniprorada.gov.ua/uk/page/poshuk-prijnyatih-dokumentiv-dniprovskoi-miskoi-radi</t>
  </si>
  <si>
    <t>https://cnap.dniprorada.gov.ua/dpregistration/</t>
  </si>
  <si>
    <t>https://dniprorada.gov.ua/uk/page/statut-teritorialnoi-gromadi-mista</t>
  </si>
  <si>
    <t>https://dniprorada.gov.ua/uk/articles/category/programa-ekonomichnogo-i-socialnogo-rozvitku-mista/
https://dniprorada.gov.ua/uk/page/dokumenti-miskoi-radi
https://dniprorada.gov.ua/uk/page/vikonavchi-organi-miskoi-radi</t>
  </si>
  <si>
    <t>https://dniprorada.gov.ua/uk/page/postijni-komissii-miskoi-radi</t>
  </si>
  <si>
    <t>https://dniprorada.gov.ua/uk/persons/item/211/filatov-boris-albertovich
https://dniprorada.gov.ua/uk/persons/category/deputati-miskoi-radi-/
http://edeputat.dniprorada.gov.ua/uk/deputies</t>
  </si>
  <si>
    <t>"Regulatory Policy" and "City Council Documents" sections</t>
  </si>
  <si>
    <t>https://dniprorada.gov.ua/uk/page/onlajn-translyacii-zasidan-postijnih-komisij-miskoi-radi</t>
  </si>
  <si>
    <t>https://dniprorada.gov.ua/uk/articles/category/protokoli-provedennya/
https://dniprorada.gov.ua/uk/articles/item/20259/rezultati-poimennogo-golosuvannya
http://edeputat.dniprorada.gov.ua/uk/deputies 
https://dniprorada.gov.ua/uk/page/poshuk-prijnyatih-dokumentiv-dniprovskoi-miskoi-radi
https://dniprorada.gov.ua/uk/page/onlajn-translyacii</t>
  </si>
  <si>
    <t>https://hotline.dniprorada.gov.ua/</t>
  </si>
  <si>
    <t>http://dmr.dp.ua/dniprorada/</t>
  </si>
  <si>
    <t>http://zt-rada.gov.ua/?3998[0]=8763 
http://zt-rada.gov.ua/documents?4026=23</t>
  </si>
  <si>
    <t>https://zt-rada.gov.ua/?3398[0]=53</t>
  </si>
  <si>
    <t>http://zt-rada.gov.ua/?3398[0]=8763</t>
  </si>
  <si>
    <t>Published as news</t>
  </si>
  <si>
    <t>ZAKUPKI.PROM.UA
http://zt-rada.gov.ua/ZakupkiProm</t>
  </si>
  <si>
    <t>http://zt-rada.gov.ua/?3398[0]=8395</t>
  </si>
  <si>
    <t>"Draft decisions" section</t>
  </si>
  <si>
    <t>"Draft decisions of the session" section</t>
  </si>
  <si>
    <t>"The decisions of the session"</t>
  </si>
  <si>
    <t>https://zp.gov.ua/uk/page/dlya-zabudovnikiv</t>
  </si>
  <si>
    <t>Decision of the City Council № 30 of 19.12.2018 on Approval of the City comprehensive program of social protection of citizens for 2019-2021</t>
  </si>
  <si>
    <t>https://zp.gov.ua/uk/page/karta-rozdilu-ekonomika
https://zp.gov.ua/uk/page/admin-services
https://zp.gov.ua/uk/page/orenda-ta-privatizaciya</t>
  </si>
  <si>
    <t xml:space="preserve">https://zp.gov.ua/uk/page/karta-rozdilu-ekonomika 
https://zp.gov.ua/uk/page/admin-services
https://zp.gov.ua/uk/page/orenda-ta-privatizaciya 
</t>
  </si>
  <si>
    <t xml:space="preserve">https://zp.gov.ua/uk/page/karta-rozdilu-ekonomika 
https://zp.gov.ua/uk/page/admin-services
https://zp.gov.ua/uk/page/orenda-ta-privatizaciya </t>
  </si>
  <si>
    <t>https://zp.gov.ua/uk/page/karta-rozdilu-ekonomika
https://zp.gov.ua/uk/page/admin-services 
https://zp.gov.ua/uk/page/orenda-ta-privatizaciya
https://zp.gov.ua/uk/sessions/48/resolutions</t>
  </si>
  <si>
    <t xml:space="preserve">https://zp.gov.ua/uk/documents/item/1237 
https://zp.gov.ua/uk/documents/item/1237
https://zp.gov.ua/upload/editor/programa_privatizacii_.pdf </t>
  </si>
  <si>
    <t>https://zp.gov.ua/uk/documents/item/1237</t>
  </si>
  <si>
    <t>Рішення міської ради №42 від 27.04.2012. Дата оприлюднення 27.04.2012 Про затвердження Положення про порядок передачі в оренду об’єктів права комунальної власності територіальної громади м.Запоріжжя https://zp.gov.ua/uk/documents/item/1237</t>
  </si>
  <si>
    <t xml:space="preserve">https://zp.gov.ua/uk/sessions/48/resolutions/
https://zp.gov.ua/upload/editor/programa_privatizacii_.pdf </t>
  </si>
  <si>
    <t>https://zp.gov.ua/uk/documents/category/tenders/
https://zp.gov.ua/uk/page/prozorro-1
http://teploseti.zp.ua/ru/o-kontserne/plany-zakupok/plan_zakupok_2019.php 
https://prozorro.gov.ua/plan/search?edrpou=03327121</t>
  </si>
  <si>
    <t>https://zp.gov.ua/uk/sessions/current/projects/
https://zp.gov.ua/uk/documents/category/proekti-rishen-miskvikonkomu/</t>
  </si>
  <si>
    <t>https://zp.gov.ua/uk/articles/item/5959/42-a-sesiya-zaporizkoi-miskoi-radi
https://zp.gov.ua/uk/sessions/48/agenda</t>
  </si>
  <si>
    <t>https://zp.gov.ua/uk/articles/item/5885/zasidannya-vikonavchogo-komitetu-zaporizkoi-miskoi-radi
https://zp.gov.ua/uk/documents/category/rishennya-miskvikonkomu/</t>
  </si>
  <si>
    <t>"Documents" section. 
https://zp.gov.ua/uk/page/socialno-ekonomichnij-rozvitok-mista</t>
  </si>
  <si>
    <t>https://zp.gov.ua/uk/organizations/item/49/postijna-komisiya-miskoi-radi-z-pitan-regulyatornoi-politiki-rozvitku-pidpriemnictva-torgivli-poslug-ta-zahistu-prav-spozhivachiv</t>
  </si>
  <si>
    <t>https://zp.gov.ua/uk/persons/item/3/buryak-volodimir-viktorovich
https://zp.gov.ua/uk/persons/category/deputati-miskoi-radi/</t>
  </si>
  <si>
    <t>https://zp.gov.ua/uk/organizations/category/komissii-miskrady/
https://zp.gov.ua/uk/organizations/item/47/postijna-komisiya-miskoi-radi-z-pitan-zhittezabezpechennya-mista</t>
  </si>
  <si>
    <t>http://ep.zp.gov.ua/uk/
https://1580.zp.gov.ua/
https://zp.gov.ua/uk/page/contact-form</t>
  </si>
  <si>
    <t xml:space="preserve">http://www.emvk.if.ua/,  http://www.emvk.if.ua/stan , http://www.mvk.if.ua/advisor
http://petition.mvk.if.ua/
</t>
  </si>
  <si>
    <t>http://www.emvk.if.ua/stan</t>
  </si>
  <si>
    <t xml:space="preserve">http://www.mvk.if.ua/prmvk, 
http://www.namvk.if.ua/
http://www.mvk.if.ua/prorish
http://www.mvk.if.Ua/anons/51153
</t>
  </si>
  <si>
    <t xml:space="preserve">http://invest-if.com/uk/
http://mvk.if.ua/invclim/41195 http://www.komynalka.com.ua/investytsiyi/mistsevi-prohramy http://www.komynalka.com.Ua/investytsiyi/derzhavni-prohramy
</t>
  </si>
  <si>
    <t>http://konkurs.mrada.if.ua/#home http://bu.mvk.if.ua/  http://osvita.if.ua/category/olimpiadi-konkursi-zmagannia http://www.mvk.if.ua/osprz</t>
  </si>
  <si>
    <t xml:space="preserve">http://www.mvk.if.ua/budget,
https://mfu.if.ua/planuvannya-misczevyh-byudzhetiv/rishennya-po-byudzhetu-mista/
</t>
  </si>
  <si>
    <t>http://www.mvk.if.ua/rpmb, 
https://mfu.if.ua/planuvannya-misczevyh-byudzhetiv/rishennya-po-byudzhetu-mista/</t>
  </si>
  <si>
    <t>http://www.mvk.if.ua/rpmb, 
https://mfu.if.ua/zvity-pro-vykonannya-byudzhetu-mista/zvity-za-mynuli-roky/</t>
  </si>
  <si>
    <t>http://www.mvk.if.ua/rpmb, http://www.namvk.if.Ua/dt/211850/, http://www.namvk.if.ua/dt/28442/, http://www.namvk.if.ua/dt/95125/</t>
  </si>
  <si>
    <t xml:space="preserve">http://www.mvk.if.ua/telslugb http://www.mvk.if.ua/uszn http://www.komynalka.com.ua/video/hariachi-telefony
 http://www.mvk.if.ua/uploads/files/42851.pdf
</t>
  </si>
  <si>
    <t xml:space="preserve">http://www.cnap.if.Ua/  
www.mvk.if.ua </t>
  </si>
  <si>
    <t xml:space="preserve">http://www.komynalka.com.ua/
http://www.mvk.if.ua/emtel
</t>
  </si>
  <si>
    <t>http://portal.domivka.if.ua/</t>
  </si>
  <si>
    <t>http://www.mvk.if.ua/vakan</t>
  </si>
  <si>
    <t>http://www.mvk.if.ua/rizn/, http://www.mvk.if.ua/uploads/files/pi1403121.pdf</t>
  </si>
  <si>
    <t>http://www.mvk.if.ua/rizn, http://www.mvk.if.Ua/vakan/51079</t>
  </si>
  <si>
    <t>http://www.mvk.if.ua/rizn</t>
  </si>
  <si>
    <t>http://www.mvk.if.ua/eksuya</t>
  </si>
  <si>
    <t xml:space="preserve">https://public.nazk.gov.ua/
</t>
  </si>
  <si>
    <t>http://www.mvk.if.ua/nocorruption</t>
  </si>
  <si>
    <t>http://www.emvk.if.ua/</t>
  </si>
  <si>
    <t>For citizens - city services - general plan of the city 
Administration - town planning documentation</t>
  </si>
  <si>
    <t>Google translate link</t>
  </si>
  <si>
    <t>Посилання через "Google translate"</t>
  </si>
  <si>
    <t>http://www.izmail-rada.gov.ua/images/0511171.rar</t>
  </si>
  <si>
    <r>
      <rPr>
        <sz val="11"/>
        <rFont val="Calibri"/>
        <family val="2"/>
        <charset val="204"/>
        <scheme val="minor"/>
      </rPr>
      <t xml:space="preserve">http://kam-pod.gov.ua/miska-vlada/videotransliatsii-zasidan-sesii-miskoi-rady 
http://kam-pod.gov.ua/documents/of-docs-miskradi/rishennia-miskradi </t>
    </r>
    <r>
      <rPr>
        <sz val="11"/>
        <color rgb="FFFF0000"/>
        <rFont val="Calibri"/>
        <family val="2"/>
        <charset val="204"/>
        <scheme val="minor"/>
      </rPr>
      <t xml:space="preserve">
</t>
    </r>
  </si>
  <si>
    <t xml:space="preserve">http://kam-pod.gov.ua/miska-vlada/videotransliatsii-zasidan-postiinykh-komisii-miskoi-rady
http://kam-pod.gov.ua/rada/deputatsky-korpus/post-komisii-miskradi/arkhiv-protokoliv-zasidan-postiinykh-komisii-miskoi-rady
</t>
  </si>
  <si>
    <t>http://kam-pod.gov.ua/economika/economika-mista/programa-sotsialno-ekonomichnogo-rozvitku-mista</t>
  </si>
  <si>
    <t>http://kam-pod.gov.ua/rada/reglament</t>
  </si>
  <si>
    <t>http://kam-pod.gov.ua/rada/plenarni-zasidannya-miskoji-radi</t>
  </si>
  <si>
    <t xml:space="preserve">http://kam-pod.gov.ua/novini/town-news/item/26075-hromadskyi-biudzhet-chekaie-na-novi-proekty
</t>
  </si>
  <si>
    <t xml:space="preserve">http://kam-pod.gov.ua/economika/granti
http://kam-pod.gov.ua/novini/town-news/item/25638-trivae-budivnitstvo-skejt-parku
</t>
  </si>
  <si>
    <t xml:space="preserve">http://kam-pod.gov.ua/novini/town-news
http://kam-pod.gov.ua/economika/granti
http://kam-pod.gov.ua/nashe-misto/mista-partneri
</t>
  </si>
  <si>
    <t xml:space="preserve">http://kam-pod.gov.ua/novini/town-news/item/1808-miskteplovodenerhiyu-inspektuvav-svitovyy-bank
http://kam-pod.gov.ua/economika/invest-politika/investitsijni-proekti
</t>
  </si>
  <si>
    <t xml:space="preserve">http://kam-pod.gov.ua/economika/granti  
http://kam-pod.gov.ua/gromadianam/konkurs-molodizhnykh-proektiv
</t>
  </si>
  <si>
    <t xml:space="preserve">http://kam-pod.gov.ua/economika/invest-politika/investitsijnij-potentsial-mista
http://kam-pod.gov.ua/economika/invest-politika/investitsijni-proekti
</t>
  </si>
  <si>
    <t xml:space="preserve">http://kam-pod.gov.ua/economika/invest-politika/investitsijni-proekti
</t>
  </si>
  <si>
    <t xml:space="preserve">http://www.kam-pod.gov.ua/documents/proekti-normativno-pravovikh-aktiv-miskoji-radi
</t>
  </si>
  <si>
    <t xml:space="preserve">http://www.kam-pod.gov.ua/novini/town-news/item/26075-hromadskyi-biudzhet-chekaie-na-novi-proekty
</t>
  </si>
  <si>
    <t>In case of competition</t>
  </si>
  <si>
    <t xml:space="preserve">http://kam.gov.ua/byudzhet/ivapriaporiapro
http://so.kam.gov.ua/ua/treezas_so/pg/310719440499332_d1/ 
http://so.kam.gov.ua/ua/treezas_so/pg/231117756391698_d1/
</t>
  </si>
  <si>
    <t xml:space="preserve">http://so.kam.gov.ua/ua/treezas_so/pg/231116688368381_d5/
http://so.kam.gov.ua/ua/treezas_so/pg/231117550199208_d5/
http://so.kam.gov.ua/ua/treezas_so/pg/81218416126731_d5/
</t>
  </si>
  <si>
    <t xml:space="preserve">http://kam.gov.ua/byudzhet/rishennya_pro_miskiy_byudzhet
</t>
  </si>
  <si>
    <t xml:space="preserve">http://kam.gov.ua/ua/news/pg/210219579504138_p9/
http://kam.gov.ua/ua/news/pg/141118284469070_p9/
</t>
  </si>
  <si>
    <t xml:space="preserve">http://kam.gov.ua/ua/news/pg/210219579504138_p9/
</t>
  </si>
  <si>
    <t xml:space="preserve">http://kam.gov.ua/ua/news/pg/141118771021785_p9/
http://kam.gov.ua/ua/news/pg/210219579504138_p9/
</t>
  </si>
  <si>
    <t xml:space="preserve">http://kam.gov.ua/ua/news/pg/141118771021785_p9/
</t>
  </si>
  <si>
    <t xml:space="preserve">http://kam.gov.ua/ua/news/pg/141118436657775_p9/
</t>
  </si>
  <si>
    <t xml:space="preserve">http://kam.gov.ua/ua/news/pg/141118169666173_p9/
</t>
  </si>
  <si>
    <t>They are published when applications are received</t>
  </si>
  <si>
    <t xml:space="preserve">https://drive.google.com/file/d/1GsNUQSTj3xyMdo8zf89hc0svngYA_X28/view
</t>
  </si>
  <si>
    <t xml:space="preserve">http://kam.gov.ua/investitsiyna_diyalnist/korisna_informatsiya/
novini_grantiv_ta_fandreyzingu 
</t>
  </si>
  <si>
    <t>https://kyivcity.gov.ua/publichna_informatsiya_257928/podati_zapit_onlayn_257949.html 
https://1551.gov.ua/ 
zvernen@kmda.gov.ua
https://kmr.gov.ua/uk/content/korysna-informaciya;
zapyt@kmr.gov.ua
202-71-14, 202-70-03</t>
  </si>
  <si>
    <t>На Єдиному веб-порталі  територіальної громади міста Києва є можливість подання запиту на інформацію через онлайн-форму https://kyivcity.gov.ua/publichna_informatsiya_257928/podati_zapit_onlayn_257949.html 
Також створено окремий сервіс для подання скарг, пропозицій на звернень «Контактний центр міста Києва 1551», через сайт якого також можна подати звернення, скаргу або пропозицію https://1551.gov.ua/
Електронна пошта управління з питань звернень громадян zvernen@kmda.gov.ua
https://kmr.gov.ua/uk/content/korysna-informaciya;
електронна пошта сектору: zapyt@kmr.gov.ua
або за телефонами: 202-71-14 (т/факс), 202-70-03</t>
  </si>
  <si>
    <t>https://kmr.gov.ua/uk/comisii/31
https://kmr.gov.ua/uk/comisii/28/zasidannya
https://kmr.gov.ua/uk/comisii/28/video-archive
https://kmr.gov.ua/uk/comisii/28/protokol
https://kmr.gov.ua/uk/comisii/26
http://kmr.gov.ua/uk/comisii/21
https://kmr.gov.ua/uk/comisii/21/video
https://kmr.gov.ua/uk/comisii/21/protokol
https://kmr.gov.ua/uk/comisii/21/video-archive</t>
  </si>
  <si>
    <t xml:space="preserve">Згідно Регламенту Київради на веб-сайті міської ради публікуються проекти порядків денних та матеріали до них, відеозапис засідань та протоколи засідань постійних комісій. Як приклад посилання на матеріали засідання постійної комісії Київської міської ради  з питань регламенту https://kmr.gov.ua/uk/comisii/31.
Матеріали засідань постійної комісії з питань власності (https://kmr.gov.ua/uk/comisii/28/zasidannya);
Аудіо/відеозапис засідань  постійної комісії з питань власності (https://kmr.gov.ua/uk/comisii/28/video-archive);
Протоколи засідань  постійної комісії з питань власності (https://kmr.gov.ua/uk/comisii/28/protokol);
Результати поіменного голосування засідань  постійної комісії з питань власності не передбачено нормативно-правовими актами https://kmr.gov.ua/uk/comisii/26 (http://kmr.gov.ua/uk/comisii/21);
(https://kmr.gov.ua/uk/comisii/21/video); (https://kmr.gov.ua/uk/comisii/21/protokol); 
(https://kmr.gov.ua/uk/comisii/21/video-archive) </t>
  </si>
  <si>
    <t>https://kyivcity.gov.ua/kyiv_ta_miska_vlada/kyivskyi_miskyi_holova/klychko_vitalii_volodymyrovych
https://kmr.gov.ua/uk/deputats</t>
  </si>
  <si>
    <t>https://kyivcity.gov.ua/</t>
  </si>
  <si>
    <t>https://kmr.gov.ua/uk/comisii/20/development
https://dei.kyivcity.gov.ua/files/2018/12/26/RKMR_415_6466.pdf</t>
  </si>
  <si>
    <t>http://kievcity.gov.ua/news/?c=254 та http://investinkyiv.gov.ua/ua/projects/10</t>
  </si>
  <si>
    <t xml:space="preserve">https://kmr.gov.ua/uk/plan-zakupivel
https://kyivcity.gov.ua/publichna_informatsiia_Tag_166122.html?number=&amp;dt1=&amp;dt2=&amp;tag=0&amp;cat=21# </t>
  </si>
  <si>
    <t>https://kyivaudit.gov.ua/</t>
  </si>
  <si>
    <t>https://kmr.gov.ua/sites/default/files/4225_0.pdf</t>
  </si>
  <si>
    <t>https://kmr.gov.ua/sites/default/files/4225_0.pdf
https://kmr.ligazakon.net/document/mr181527$2018_09_27</t>
  </si>
  <si>
    <t>https://kmr.ligazakon.net/document/mr150642$2018_12_20</t>
  </si>
  <si>
    <t xml:space="preserve">https://gukv.gov.ua/%d0%bf%d1%80%d0%be%d1%82%d0%be%d0%ba%d0%be%d0%bb%d0%b8/
https://gukv.gov.ua/wp-content/uploads/2019/09/перелік_ПРИВАТИЗОВАНИХ_%202019_04.09.2019.pdf
</t>
  </si>
  <si>
    <t>https://kyivcity.gov.ua/publichna_informatsiia_Tag_166122.html?number=&amp;dt1=&amp;dt2=&amp;tag=0&amp;cat=3# 
https://kmr.gov.ua/privatizac</t>
  </si>
  <si>
    <t>https://kmr.gov.ua/uk/zvit_kiev_bydjet</t>
  </si>
  <si>
    <t xml:space="preserve">https://kyivcity.gov.ua/bezpeka_ta_pravoporiadok/
https://kyivcity.gov.ua/pilhy_dovidky_ta_sotsialnyi_zakhyst/  </t>
  </si>
  <si>
    <t>http://kyivcnap.gov.ua/OneStopShops</t>
  </si>
  <si>
    <t xml:space="preserve">https://kyivcity.gov.ua/budynok_ta_komunalni_posluhy/ </t>
  </si>
  <si>
    <t xml:space="preserve">https://kmr.gov.ua/uk/vakancii
https://kyivcity.gov.ua/kyiv_ta_miska_vlada/vakansii/ </t>
  </si>
  <si>
    <t>https://kyivcity.gov.ua/kyiv_ta_miska_vlada/vakansii/rezultati_konkursiv/</t>
  </si>
  <si>
    <t xml:space="preserve">https://kmr.gov.ua/uk/vakancii
https://kmr.gov.ua/uk/content/sklad-konkursnoyi-komisiyi-dlya-provedennya-vidboru-kandydativ-na-zamishchennya-vakantnyh
</t>
  </si>
  <si>
    <t>https://kyivcity.gov.ua/kyiv_ta_miska_vlada/kyivskyi_miskyi_holova/klychko_vitalii_volodymyrovych/
https://kmr.gov.ua/uk/content/elektronne-deklaruvannya</t>
  </si>
  <si>
    <t xml:space="preserve">https://kmr.gov.ua/uk/content/reglament-kyyivrady, https://kmr.gov.ua/uk/content/konflikt-interesiv
</t>
  </si>
  <si>
    <t xml:space="preserve">https://golos.kyivcity.gov.ua/content/kontakty-za-yakymy-mozhna-zvernutys-shchodo-porushen-antykorupciynogo-zakonodavstva.html?PrintVersion
(096) 588-11-88,
corruptionnet@ukr.net
https://kyivcity.gov.ua/bezpeka_ta_pravoporiadok/borotba_z_koruptsiieiu/ </t>
  </si>
  <si>
    <t xml:space="preserve">(096) 588-11-88, 
corruptionnet@ukr.net
https://kyivcity.gov.ua/bezpeka_ta_pravoporiadok/borotba_z_koruptsiieiu/
https://kmr.gov.ua/uk/content/vidpovidalnist-za-korupciyni-zlochyny
 </t>
  </si>
  <si>
    <t>https://kmr.ligazakon.net/
https://kyivcity.gov.ua/npa/</t>
  </si>
  <si>
    <t>Рішення Київської міської ради розміщуються в розділі «Нормотворча діяльність» → «Ліга:закон»  (https://kmr.ligazakon.net/) 
https://kyivcity.gov.ua/npa/</t>
  </si>
  <si>
    <t>http://kovelrada.gov.ua/council.html</t>
  </si>
  <si>
    <t>http://www.kovelrada.gov.ua/leisurecenter.html</t>
  </si>
  <si>
    <t>http://www.kovelrada.gov.ua/on_legal_aid.html</t>
  </si>
  <si>
    <t>"Regulations and free legal assistance" - "City Council Decisions"</t>
  </si>
  <si>
    <t>"Humanitarian sphere" - "Social Services" - "Department of Social Protection of the Population"</t>
  </si>
  <si>
    <t xml:space="preserve">The loans were not issued in 2018-2019 </t>
  </si>
  <si>
    <t>Chapter 21 Section 4 of the Land Code of Ukraine</t>
  </si>
  <si>
    <t>http://www.krm.gov.ua/zapit/view/135 
http://www.krm.gov.ua/zapit/view/29</t>
  </si>
  <si>
    <t xml:space="preserve">http://www.krm.gov.ua/article/view/429
http://www.krm.gov.ua/article/view/587
https://odp.krm.gov.ua/dataset/pe3yjibtatn-noimehhnx-rojiocybahb-njiehaphnx-3acidahb-kpamatopcbkoi-micbkoi-padn-vii-ckjinkahhr
https://odp.krm.gov.ua/dataset/id_090720191037
https://odp.krm.gov.ua/dataset/id_090820191447
</t>
  </si>
  <si>
    <t>http://www.krm.gov.ua/article/view/824</t>
  </si>
  <si>
    <t>http://www.krm.gov.ua/article/view/32</t>
  </si>
  <si>
    <t xml:space="preserve">http://www.krm.gov.ua/article/view/32
http://www.krm.gov.ua/person
</t>
  </si>
  <si>
    <t>http://www.krm.gov.ua/article/view/45 
http://www.krm.gov.ua/article/view/46
http://www.krm.gov.ua/article/view/821</t>
  </si>
  <si>
    <t>http://www.krm.gov.ua/article/view/816 
http://www.krm.gov.ua/article/view/823 
http://www.krm.gov.ua/article/view/890 
http://www.krm.gov.ua/article/view/833 
http://www.krm.gov.ua/article/view/840</t>
  </si>
  <si>
    <t>Рішення виконавчого комітету http://www.krm.gov.ua/docs/vikonkom</t>
  </si>
  <si>
    <t>http://www.krm.gov.ua/docs/vikonkom</t>
  </si>
  <si>
    <t>http://www.krm.gov.ua/article/view/629</t>
  </si>
  <si>
    <t>Положення "Про місцеві ініціативи в місті Краматорську” - http://www.krm.gov.ua/article/view/498</t>
  </si>
  <si>
    <t xml:space="preserve">Приклад останньої 58-ї сесії від 28.09.19:
Розпорядження міського голови: http://www.krm.gov.ua/UserFiles/dl/gol/rasp_gol_09.08.19_55p.pdf
Спеціальний розділ сайту:
http://www.krm.gov.ua/article/view/826
Інформаційне повідомлення стрічки новин сайту: http://www.krm.gov.ua/news/view/27443
</t>
  </si>
  <si>
    <t>http://www.krm.gov.ua/article/view/498</t>
  </si>
  <si>
    <t>Free access to citizens</t>
  </si>
  <si>
    <t>There were no local initiatives submitted to the city council</t>
  </si>
  <si>
    <t xml:space="preserve">http://www.krm.gov.ua/UserFiles/dl/gol/rasp_gol_09.08.19_55p.pdf
http://www.krm.gov.ua/article/view/826
http://www.krm.gov.ua/news/view/27443
</t>
  </si>
  <si>
    <t xml:space="preserve">https://e-dem.in.ua/kramatorsk
http://www.krm.gov.ua/article/view/505
https://e-dem.in.ua/kramatorsk
http://www.krm.gov.ua/article/view/505
</t>
  </si>
  <si>
    <t>http://www.krm.gov.ua/article/view/24</t>
  </si>
  <si>
    <t>http://www.krm.gov.ua/article/view/768 , http://www.krm.gov.ua/article/view/859, http://www.krm.gov.ua/article/view/861, http://www.krm.gov.ua/article/view/862</t>
  </si>
  <si>
    <t xml:space="preserve">http://www.krm.gov.ua/article/view/851
http://www.krm.gov.ua/article/view/852
http://www.krm.gov.ua/article/view/756, http://www.krm.gov.ua/article/view/757
http://www.krm.gov.ua/article/view/649
http://www.krm.gov.ua/article/view/851
http://www.krm.gov.ua/article/view/852
http://www.krm.gov.ua/article/view/756, http://www.krm.gov.ua/article/view/757
http://www.krm.gov.ua/article/view/649
</t>
  </si>
  <si>
    <t xml:space="preserve">http://www.krm.gov.ua/article/view/842
https://odp.krm.gov.ua/dataset/fc523faf-0579-4435-af9d-4ac48751e8ad
https://odp.krm.gov.ua/dataset/fc523faf-0579-4435-af9d-4ac48751e8ad
</t>
  </si>
  <si>
    <t>http://www.krm.gov.ua/article/view/830</t>
  </si>
  <si>
    <t>http://www.krm.gov.ua/article/view/842</t>
  </si>
  <si>
    <t xml:space="preserve">https://dozorro.org/customers/04052809/tenders?tid=&amp;status=®ion=&amp;reaction=0
</t>
  </si>
  <si>
    <t>http://www.krm.gov.ua/article/view/822</t>
  </si>
  <si>
    <t xml:space="preserve">http://www.krm.gov.ua/article/view/521#met170
http://www.krm.gov.ua/article/view/646#met170
http://www.krm.gov.ua/article/view/822#met170
</t>
  </si>
  <si>
    <t xml:space="preserve">http://www.krm.gov.ua/docs/proekti/page/51
http://www.krm.gov.ua/UserFiles/dl/proekt/proekt_resh_21.11.18_5.pdf
</t>
  </si>
  <si>
    <t xml:space="preserve">http://www.krm.gov.ua/docs/proekti/page/51 - розміщення на сайті 21.11.2018 18:36
Проект рішення (міська рада) вiд 21.11.2018 «Про міський бюджет на 2019 рік»
Посилання на документ
http://www.krm.gov.ua/UserFiles/dl/proekt/proekt_resh_21.11.18_5.pdf
</t>
  </si>
  <si>
    <t xml:space="preserve">http://www.krm.gov.ua/news/view/25180
http://www.krm.gov.ua/news/view/25022
http://www.krm.gov.ua/article/view/516#met245
</t>
  </si>
  <si>
    <t xml:space="preserve">http://www.krm.gov.ua/article/view/516#met245_1
</t>
  </si>
  <si>
    <t xml:space="preserve">http://www.krm.gov.ua/article/view/382
http://www.krm.gov.ua/article/view/383
http://www.krm.gov.ua/article/view/384
http://www.krm.gov.ua/article/view/385
</t>
  </si>
  <si>
    <t xml:space="preserve">http://www.krm.gov.ua/article/view/605
http://www.krm.gov.ua/article/view/606
http://www.krm.gov.ua/article/view/856
</t>
  </si>
  <si>
    <t>http://www.krm.gov.ua/article/view/193</t>
  </si>
  <si>
    <t>http://www.krm.gov.ua/news/view/27303, http://www.krm.gov.ua/news/view/24052, http://www.krm.gov.ua/news/view/26769</t>
  </si>
  <si>
    <t>http://www.krm.gov.ua/article/view/813</t>
  </si>
  <si>
    <t>http://www.krm.gov.ua/article/view/809</t>
  </si>
  <si>
    <t>http://www.krm.gov.ua/zapit/view/808</t>
  </si>
  <si>
    <t xml:space="preserve">http://www.krm.gov.ua/article/view/323, http://www.krm.gov.ua/article/view/352, http://www.krm.gov.ua/article/view/353, http://www.krm.gov.ua/article/view/358
http://www.krm.gov.ua/article/view/347, http://www.krm.gov.ua/article/view/282, http://www.krm.gov.ua/article/view/287, http://www.krm.gov.ua/article/view/301
</t>
  </si>
  <si>
    <t>http://konstrada.gov.ua/component/documents/?menu=&amp;typedoc=2&amp;Itemid=181</t>
  </si>
  <si>
    <t>http://krmisto.gov.ua/ua/reception/orgs/group/id/14.html 
http://krmisto.gov.ua/ua/maintenanceventures</t>
  </si>
  <si>
    <t>https://kr.gov.ua/sesii_miskradi/proekti/proekti_rishen_krivorizkoi_miskoi_radi 
http://openbudget.krmisto.gov.ua/doc/others-index http://openbudget.krmisto.gov.ua/doc/decisions-index</t>
  </si>
  <si>
    <t>http://kr.gov.ua/statut_teritorialnoi_gromadi_m.krivogo_rogu</t>
  </si>
  <si>
    <t>https://www.facebook.com/kropyvnytskyi.invest/</t>
  </si>
  <si>
    <t xml:space="preserve">http://kr-rada.gov.ua/derzhavni-zakupivli/
http://kr-rada.gov.ua/upravlinnya-z-nadzvichaynih-situatsiy/publichna-informatsiya-snn/ 
https://prozorro.gov.ua/plan/search?query=26321546
http://kr-rada.gov.ua/site/uploads/files/Vyconavchi%20organy/Upravlinnya-zem-res/plan-zakupivel_na-2019_zi-zminami.pdf
https://data.gov.ua/dataset/a08a2471-4881-49ae-bc43-09679a8305a5
</t>
  </si>
  <si>
    <t xml:space="preserve">http://kr-rada.gov.ua/upravlinnya-z-nadzvichaynih-situatsiy/publichna-informatsiya-snn/
https://prozorro.gov.ua/plan/search?query=26321546
prozzoro.gov.ua
</t>
  </si>
  <si>
    <t xml:space="preserve">http://kr-rada.gov.ua/upravlinnya-z-nadzvichaynih-situatsiy/publichna-informatsiya-snn/  лінк «Актуальні  закупівлі» (https://prozorro.gov.ua/tender/search?edrpou=26321546)
https://prozorro.gov.ua/tender/search?edrpou=23227605
необхідну інформацію про всі публічні закупівлі можна переглянути на сайті prozzoro.gov.ua
</t>
  </si>
  <si>
    <t xml:space="preserve">http://kr-rada.gov.ua/upravlinnya-z-nadzvichaynih-situatsiy/publichna-informatsiya-snn/  
https://prozorro.gov.ua/tender/search?edrpou=26321546
https://prozorro.gov.ua/tender/search?edrpou=23227605
prozzoro.gov.ua
</t>
  </si>
  <si>
    <t xml:space="preserve">http://kr-rada.gov.ua/upravlinnya-z-nadzvichaynih-situatsiy/publichna-informatsiya-snn/
Edata https://spending.gov.ua/new/
</t>
  </si>
  <si>
    <t xml:space="preserve">http://kr-rada.gov.ua/byudzhet-2019/
http://kr-rada.gov.ua/byudzhet-2019/rishennya-budzhet-2019/
http://kr-rada.gov.ua/rishennya/
</t>
  </si>
  <si>
    <t xml:space="preserve">http://www.kr-rada.gov.ua/upravlinnya-arhitekturi/publichna-informatsiya/
</t>
  </si>
  <si>
    <t>http://lis.gov.ua/regulatory-policy/2013-06-26-13-50-48/2010-10-28-05-28-23/435-resheniya-gorodskogo-soveta/15861-rishennya-miskoji-radi-vid-10-07-2017r-33-445.html</t>
  </si>
  <si>
    <t>http://lis.gov.ua/2011-03-25-08-36-56/resheniya/resheniya-sessij-gorodskogo-soveta.html</t>
  </si>
  <si>
    <t>http://lis.gov.ua/2011-03-25-08-36-56/resheniya/proekty-reshenij.html</t>
  </si>
  <si>
    <t>"Public Hearings" section</t>
  </si>
  <si>
    <t>http://lis.gov.ua/otkrytye-dannye/21525-perelik-nezadiyanikh-zemelnikh-dilyanok-i-majnovikh-ob-ektiv-primishchen-komunalnoji-formi-vlasnosti-yaki-mozhut-buti-peredani-v-koristuvannya.html</t>
  </si>
  <si>
    <t>Anti-corruption agency banner</t>
  </si>
  <si>
    <t>http://lis.gov.ua/2011-03-25-08-36-56/zakonodatelstvo.html</t>
  </si>
  <si>
    <t>http://lis.gov.ua/vakansii.html</t>
  </si>
  <si>
    <t>http://www.lts.lg.ua/novini.html</t>
  </si>
  <si>
    <t>Інформаційний матеріал про проведення оснащення житлових будинків вузлами комерційного обліку теплової енергії розміщено на офіційному сайті комунального підприємства «Лисичанськтепломережа» за посиланням http://www.lts.lg.ua/novini.html</t>
  </si>
  <si>
    <t>http://lis.gov.ua/zhitelyam-goroda/housing-services.html</t>
  </si>
  <si>
    <t xml:space="preserve">http://adminposluga.lis.lurenet.ua/
</t>
  </si>
  <si>
    <t xml:space="preserve">http://lis.gov.ua/zhitelyam-goroda/pervichnaya-pravovaya-pomoshch.html
</t>
  </si>
  <si>
    <t>http://lis.gov.ua/lisichansk-today/programs.html.</t>
  </si>
  <si>
    <t>"City Development Programs" section</t>
  </si>
  <si>
    <t xml:space="preserve">"City Planning Documentation" section </t>
  </si>
  <si>
    <t xml:space="preserve">http://lis.gov.ua/2011-03-25-08-36-56/ispolzovanie-byudzhetnykh-sredstv/byudzhet-goroda/byudzhet-goroda-2019.html
http://lis.gov.ua/2011-03-25-08-36-56/ispolzovanie-byudzhetnykh-sredstv/ispolzovanie-byudzhetnykh-sredstv-2.html
</t>
  </si>
  <si>
    <t>http://lis.gov.ua/2011-03-25-08-36-56/ispolzovanie-byudzhetnykh-sredstv/byudzhet-goroda.html</t>
  </si>
  <si>
    <t>http://lis.gov.ua/2011-03-25-08-36-56/ispolzovanie-byudzhetnykh-sredstv/byudzhet-goroda/byudzhet-goroda-2019.html</t>
  </si>
  <si>
    <t>http://lis.gov.ua/2011-03-25-08-36-56/resheniya/resheniya-sessij-gorodskogo-soveta/393-resheniya-sessij-gorodskogo-soveta-6-sozyva/resheniya-45-sessii-6-go-sozyva.html</t>
  </si>
  <si>
    <t>Prozorro link</t>
  </si>
  <si>
    <t xml:space="preserve">http://lis.gov.ua/otkrytye-dannye/21487-perelik-ukladenikh-dogovoriv-ukladeni-dogovori-inshi-pravochini-dodatki-dodatkovi-ugodi-ta-inshi-materiali-do-nikh.html
</t>
  </si>
  <si>
    <t>http://lis.gov.ua/otkrytye-dannye/21724-plani-zakupivel-vikonavchikh-organiv-lisichanskoji-miskoji-radi.html</t>
  </si>
  <si>
    <t xml:space="preserve">http://lis.gov.ua/otkrytye-dannye/21724-plani-zakupivel-vikonavchikh-organiv-lisichanskoji-miskoji-radi.html
</t>
  </si>
  <si>
    <t>http://lis.gov.ua/sub-ektam-khozyajstvovaniya/investitsii.html</t>
  </si>
  <si>
    <t>http://lis.gov.ua/novosti/notice.html</t>
  </si>
  <si>
    <t xml:space="preserve">http://lis.gov.ua/otkrytye-dannye/21534-informatsiya-pro-otrimane-majno-obladnannya-programne-zabezpechennya-u-ramkakh-mizhnarodnoji-tekhnichnoji-dopomogi.html
http://lis.gov.ua/novosti/notice/19232-lksp-lisichanskvodokanal-otrimalo-novu-tekhniku.html
</t>
  </si>
  <si>
    <t>Unified Electronic Petition System</t>
  </si>
  <si>
    <t>"Event Announcement" section</t>
  </si>
  <si>
    <t>Free access according to the law of Ukraine</t>
  </si>
  <si>
    <t xml:space="preserve">"Charter of the territorial community" section
</t>
  </si>
  <si>
    <t>"Executive Committee decisions" section</t>
  </si>
  <si>
    <t>http://lis.gov.ua/lisichansk-today/programs.html</t>
  </si>
  <si>
    <t>"Members of the Executive Committee" section</t>
  </si>
  <si>
    <t>"Permanent City Council Commissions" section</t>
  </si>
  <si>
    <t>"Mayor" section
"The deputy corps" section</t>
  </si>
  <si>
    <t>"Mayor report" section</t>
  </si>
  <si>
    <t>"Decision of sessions of city council" section</t>
  </si>
  <si>
    <t>"Decision of sessions of city council" section
"Live broadcast of city council sessions" section</t>
  </si>
  <si>
    <t>Unified system of electronic petitions
"Appeals"
complaint@lis.gov.ua</t>
  </si>
  <si>
    <t xml:space="preserve">https://www.lutskrada.gov.ua/public-information/request
https://www.lutskrada.gov.ua/pages/elektronne-zvernennia
</t>
  </si>
  <si>
    <t>https://www.lutskrada.gov.ua/video-news/on-line
https://www.lutskrada.gov.ua/documents?term=&amp;number=&amp;type=18
https://www.lutskrada.gov.ua/pages/rezuaty-holosuvan-zasidan-sesii
http://www.lutskrada.gov.ua/sesiyi-miskoyi-rady</t>
  </si>
  <si>
    <t xml:space="preserve">https://www.lutskrada.gov.ua/pages/protokoly-zasidan-postiinykh-komisii
https://www.lutskrada.gov.ua/video-news/on-line
</t>
  </si>
  <si>
    <t xml:space="preserve">https://www.lutskrada.gov.ua/publications/lutsk-u-2018-mu
https://www.lutskrada.gov.ua/publications/zhkh-mista-lutska-pidsumky-2018-roku
</t>
  </si>
  <si>
    <t>https://www.lutskrada.gov.ua/sekretar-miskoi-rady/sekretar-miskoi-rady
https://www.lutskrada.gov.ua/deputies
https://www.lutskrada.gov.ua/pages/pryiom-hromadian-deputatamy
https://www.lutskrada.gov.ua/city-government
http://www.lutskrada.gov.ua/deputy</t>
  </si>
  <si>
    <t xml:space="preserve">https://www.lutskrada.gov.ua/pages/ekonomika-mista
https://www.lutskrada.gov.ua/documents/pro-zatverdzhennya-programy-rozvytku-kultury-u-misti-lucku-na-2018-2020-roky
https://www.lutskrada.gov.ua/static/content/files/z/uk/a2cx6bug4boh524l3x2fwqlvibnk4ukz.pdf
https://www.lutskrada.gov.ua/documents/zvit-pro-robotu-departamentu-kultury-u-2018-rotsi
</t>
  </si>
  <si>
    <t xml:space="preserve">https://www.lutskrada.gov.ua/video-news/on-line
https://www.lutskrada.gov.ua/pages/rezultaty-holosuvan-vykonavchoho-komitetu
https://www.lutskrada.gov.ua/documents?term=&amp;number=&amp;type=24
</t>
  </si>
  <si>
    <t>https://www.lutskrada.gov.ua/pages/stattia-26-zahalni-zbory-hromadian-za-mistsem-prozhyvannia</t>
  </si>
  <si>
    <t>https://www.lutskrada.gov.ua/pages/bu</t>
  </si>
  <si>
    <t xml:space="preserve">https://www.lutskrada.gov.ua/pages/initiatives https://www.lutskrada.gov.ua/pages/bu
</t>
  </si>
  <si>
    <t xml:space="preserve">https://www.lutskrada.gov.ua/pages/rehlament-miskoi-rady
</t>
  </si>
  <si>
    <t xml:space="preserve">https://www.lutskrada.gov.ua/publications/sklykaietsia-62-a-sesiia-miskoi-rady
https://www.lutskrada.gov.ua/documents/pro-62-u-sesiiu-miskoi-rady-646
https://www.lutskrada.gov.ua/documents?term=&amp;number=&amp;type=17&amp;daterange=
</t>
  </si>
  <si>
    <t xml:space="preserve">https://www.lutskrada.gov.ua/documents?term=&amp;number=&amp;type=1&amp;daterange=
https://www.lutskrada.gov.ua/documents?term=&amp;number=&amp;type=19&amp;daterange=
https://www.lutskrada.gov.ua/document-types/poriadky-denni-sesii-miskoi-rady
</t>
  </si>
  <si>
    <t xml:space="preserve">https://www.lutskrada.gov.ua/publications/studentam-zakladiv-vyshchoi-osvity-mista-lutska-ta-volynskoi-oblasti-proponuietsia-pozmahatysia-za-hroshovi-hranty-v-ramkakh-vseukrainskoho-konkursu-rozumnym-buty-modno; 
https://www.lutskrada.gov.ua/publications/zaproshuiemo-usikh-okhochykh-meshkantsiv-lutska-doluchytysia-do-konkursu-kreatyvna-novorichna-ialynka
</t>
  </si>
  <si>
    <t>https://www.lutskrada.gov.ua/pages/obiekty-enerhoservisu</t>
  </si>
  <si>
    <t xml:space="preserve">https://www.lutskrada.gov.ua/documents/pro-diialnist-auktsionnoi-komisii-dlia-prodazhu-ob-iektiv-maloi-pryvatyzatsii-shcho-nalezhat-terytorialnii-hromadi-mista-lutska
</t>
  </si>
  <si>
    <t>https://www.lutskrada.gov.ua/documents/pro-vrehuliuvannia-orendy-nerukhomoho-maina-terytorialnoi-hromady-mista-lutska1</t>
  </si>
  <si>
    <t>https://www.lutskrada.gov.ua/documents/pro-vdoskonalennya-organizaciyi-ta-provedennya-konkursiv-na-pravo-orendy-nezhytlovyh</t>
  </si>
  <si>
    <t xml:space="preserve">https://www.lutskrada.gov.ua/documents?term=&amp;number=&amp;type=19&amp;daterange=
</t>
  </si>
  <si>
    <t xml:space="preserve">https://www.lutskrada.gov.ua/pages/hromadski-slukhannia
</t>
  </si>
  <si>
    <t xml:space="preserve">https://www.lutskrada.gov.ua/documents/pro-zdiisnennia-mistsevoho-zapozychennia-lutskoiu-miskoiu-radoiu;
https://www.lutskrada.gov.ua/documents/pro-vnesennia-zmin-do-prohramy-upravlinnia-mistsevym-borhom-biudzhetu-m-lutska-na-2018-2021-rok9887y-zatverdzhenoi-rishenniam-miskoi-rady-vid-05-06-2018-42-84
</t>
  </si>
  <si>
    <t xml:space="preserve">https://www.lutskrada.gov.ua/documents/pro-zatverdzhennia-kompleksnoi-prohramy-sotsialnoi-pidtrymky-uchasnykiv-boiovykh-dii-biitsiv-dobrovoltsiv-chleniv-ikh-simei-a-takozh-simei-zahyblykh-pomerlykh-viiskovosluzhbovtsiv-iaki-zareiestrovani-;
https://www.lutskrada.gov.ua/documents/pro-zatverdzhennia-prohramy-sotsialnykh-vyplat-ditiam-u-misti-lutsku-na-2019-2020-roky;
https://www.lutskrada.gov.ua/documents/pro-prodovzhennia-terminu-dii-prohramy-zabezpechennia-zhytlom-na-umovakh-spivfinansuvannia-uchasnykiv-boiovykh-dii-osib-z-invalidnistiu-vnaslidok-viiny-biitsiv-dobrovoltsiv-a-takozh-chleniv-simei-zahy
</t>
  </si>
  <si>
    <t xml:space="preserve">https://www.lutskrada.gov.ua/pages/public-institutions
https://pravo.minjust.gov.ua/ua
</t>
  </si>
  <si>
    <t xml:space="preserve">https://www.lutskrada.gov.ua/pages/public-institutions 
http://energy.volyn.ua/personal/; 
https://104.ua/ua/cabinet#type=individual; 
https://oc.vd.lutsk.ua/  
</t>
  </si>
  <si>
    <t>antikorupc@lutskrada.gov.ua
http://www.lutskrada.gov.ua/sites/default/files/att00018.pdf</t>
  </si>
  <si>
    <t xml:space="preserve">https://www.lutskrada.gov.ua/documents?term=&amp;number=&amp;type=19&amp;daterange=
</t>
  </si>
  <si>
    <t>https://www.lutskrada.gov.ua/documents?term=&amp;number=&amp;type=20&amp;daterange</t>
  </si>
  <si>
    <t>According to Land Code of Ukraine</t>
  </si>
  <si>
    <t xml:space="preserve">https://city-adm.lviv.ua/lmr/docs/rulings
</t>
  </si>
  <si>
    <t xml:space="preserve">https://www.lvivrada.gov.ua/informacia/proekty-uhval
</t>
  </si>
  <si>
    <t xml:space="preserve">https://www.lvivrada.gov.ua/deputaty/конфлікт-інтересів
</t>
  </si>
  <si>
    <t>http://city-adm.lviv.ua/services/application</t>
  </si>
  <si>
    <t xml:space="preserve">https://www.lvivrada.gov.ua/deputaty/deputaty-miskoi-rady
</t>
  </si>
  <si>
    <t xml:space="preserve">http://city-adm.lviv.ua/competitions/505-viddil-hromadskoho-partnerstva/jezultati-konkursiv
</t>
  </si>
  <si>
    <t xml:space="preserve">http://city-adm.lviv.ua/competitions/505-viddil-hromadskoho-partnerstva/jezultati-konkursiv
https://gb.city-adm.lviv.ua/
https://lviv.pb.org.ua/
</t>
  </si>
  <si>
    <t xml:space="preserve">https://e-dem.in.ua/lviv
</t>
  </si>
  <si>
    <t>https://drive.google.com/open?id=1kA-Ystqzv3wQ4vIFGkkWsCODFN4NMjaf</t>
  </si>
  <si>
    <t>http://marsovet.org.ua/articles/show/article/2335 
http://marsovet.org.ua/videogallery</t>
  </si>
  <si>
    <t>http://mariapolrada.gov.ua/citv-council-solution-proiects/pro-progjamu-ekonomichnogo-і-socialnogo-rozvitku-m.-mariupolia-na-2018-rik
http://mariupolrada.gov.ua/citv-council-solutions/pro-zvit-postijnoi-komisii-z-pitan-socialno-ekonomichnogo-rozvitku-biudzhetu-ta-finansam-pro-dijalnist-z-01.11.2017-do- 01.01.2017 http://mariupolrada.gov.ua/citv-council-solutions/pro-vnesennia-zmin-do-rishennia-miskoi-radi-vid-28.01.2017-74-39-%C2%ABpro-perejmenuvannia-obektiv- toponimiki-mista%C2%BB 
http://mariupolrada.gov.ua/page/dokumenti-mariupolskoi-miskoi-radi</t>
  </si>
  <si>
    <t>http://marsovet.org.ua/news/index/sect/6 та рішення http://marsovet.org.ua/documents/show/menu/16493</t>
  </si>
  <si>
    <t>http://mariupolrada.gov.ua/public-participation</t>
  </si>
  <si>
    <t>http://mariupolrada.gov.ua/en/person/bojchenko-vadim-sergijovich
http://mariupolradа.gov.ua/en/person/assіstants</t>
  </si>
  <si>
    <t xml:space="preserve">http://mariupolrada.gov.ua/page/elektronni-zakupivli </t>
  </si>
  <si>
    <t>http://mariupolrada.gov.ua/page/ogoloshennia-pro-provedennia-zakupivli-zhitla
http://mariupolrada.gov.ua/page/obekti-neruhomogo-maina-komunalnoi-vlasnosti-teritoriainoi-gromadi-mista-mariupolja
http://mariupolrada.gov.ua/page/orenda-maina-miskoi-komunalnoi-vlasnosti</t>
  </si>
  <si>
    <t>http://mariupolrada.gov.ua/page/normativni-dokumenti
http://mariupolrada.gov.ua/ru/page/zviti-pro-vikonannia-bjudzhetu-mista
http://marsovet.org.ua/articles/show/menu/2042</t>
  </si>
  <si>
    <t>http://mariupolrada.gov.ua/page/deputatskii-korpus</t>
  </si>
  <si>
    <t>http://mariupolrada.gov.ua/citv-council-solutions/oro-zatverdzhennia-%C2%ABkodeksu-etiki-deputativ-mariupolskoi-miskoi-radi%C2%BB
http://mariupolrada.gov.ua/page/pam%E2%80 %99jatka--posadovoi-osobi-organiv-miscevogo-samovrjaduvannia-</t>
  </si>
  <si>
    <t>https://drive.google.conm/open?id=lkA-Ystazv3w04vlFGkkWsCODFN4NMiaf 
http://mariupolrada.gov.ua/page/povidomiti-pro-fakti-korupcii</t>
  </si>
  <si>
    <t xml:space="preserve">http://mariupolrada.gov.ua/page/generalni-plani-mista-mariupol 
http://mariupolrada.gov.ua/page/plan-zonuvannja-teritorii-mista-zoning </t>
  </si>
  <si>
    <t>Through "ProZorro"</t>
  </si>
  <si>
    <t xml:space="preserve">http://mlt.gov.ua/index.php?option=com_frontpage&amp;Itemid=1
</t>
  </si>
  <si>
    <t>http://mlt.gov.ua/index.php?option=com_content&amp;task=view&amp;id=6100
http://mlt.gov.ua/index.php?option=com_content&amp;task=view&amp;id=4276&amp;Itemid=283</t>
  </si>
  <si>
    <t>Protocols only</t>
  </si>
  <si>
    <t>According to the decree of the mayor (April 03, 2015 No. 59r) "About launching the Internet portal "Mykolaiv city council" and measures for its functioning"</t>
  </si>
  <si>
    <t>https://mkrada.gov.ua/content/statut-mista.html</t>
  </si>
  <si>
    <t>https://mkrada.gov.ua/content/statut-mista.html.
https://mkrada.gov.ua/content/reglament-mikolaivskoi-miskoi-radi-vi-sklikannya_2.html</t>
  </si>
  <si>
    <t>It is governed by Paragraph 3 of Article 2 of the Regulation</t>
  </si>
  <si>
    <t>"Draft decisions of the regular session of the city council" section</t>
  </si>
  <si>
    <t xml:space="preserve">https://mkrada.gov.ua/content/proekti-rishen-miskradi.html;
https://mkrada.gov.ua/content/proekti-rishen-vikonkomu.html.
</t>
  </si>
  <si>
    <t>http://osvita.mkrada.gov.ua/ 
http://nmc.mkrada.gov.ua/ , https://mkrada.gov.ua/content/festivali-vistavki-konkursi.html</t>
  </si>
  <si>
    <t>https://mkrada.gov.ua/documents/27463.html</t>
  </si>
  <si>
    <t>https://www.dzo.com.ua/</t>
  </si>
  <si>
    <t>https://depfin.mkrada.gov.ua/documentation/plani-zakupivel
https://www.dzo.com.ua/</t>
  </si>
  <si>
    <t>https://www.dzo.com.ua/
https://prozorro.gov.ua/</t>
  </si>
  <si>
    <t>https://prozorro.gov.ua/
https://www.dzo.com.ua/</t>
  </si>
  <si>
    <t>https://mkrada.gov.ua/documents/3004.html</t>
  </si>
  <si>
    <t>https://mkrada.gov.ua/news/8700.html</t>
  </si>
  <si>
    <t>https://mkrada.gov.ua/news/8759.html</t>
  </si>
  <si>
    <t>https://mkrada.gov.ua/news/10955.html</t>
  </si>
  <si>
    <t>https://mkrada.gov.ua/content/informaciya-pro-hid-ta-rezultati-vidchuzhennya-komunalnogo-mayna-m-mikolaeva.html
https://mkrada.gov.ua/news/8759.html</t>
  </si>
  <si>
    <t>http://sotsdepart.mk.ua/index.php?option=com_content&amp;view=featured&amp;Itemid=68</t>
  </si>
  <si>
    <t>https://mkrada.gov.ua/documents/?c=6</t>
  </si>
  <si>
    <t>https://mkrada.gov.ua/documents/27081.html</t>
  </si>
  <si>
    <t>https://mkrada.gov.ua/content/ekspertnogromadska-rada.html</t>
  </si>
  <si>
    <t>https://mukachevo-rada.gov.ua/index.php/vidkryte-misto/komunalne-majno
https://mukachevo-rada.gov.ua/index.php/vidkryte-misto/komunalne-majno/auktsion/rezultati-ta-protokoli</t>
  </si>
  <si>
    <t>https://mukachevo-rada.gov.ua/index.php/vidkryte-misto/komunalne-majno
https://mukachevo-rada.gov.ua/index.php/vidkryte-misto/komunalne-majno/auktsion/ogoloshennya-pro-provedennya</t>
  </si>
  <si>
    <t>https://mukachevo-rada.gov.ua/index.php/vidkryte-misto/komunalne-majno
https://mukachevo-rada.gov.ua/index.php/vidkryte-misto/komunalne-majno/rishennya</t>
  </si>
  <si>
    <t>https://mukachevo-rada.gov.ua/images/docs/rishennya_mr/7/59/1440.rar</t>
  </si>
  <si>
    <t xml:space="preserve">На сайті НАЗК </t>
  </si>
  <si>
    <t>On the website of the National Agency for the Prevention of Corruption</t>
  </si>
  <si>
    <t xml:space="preserve">http://nikopol-mrada.dp.gov.ua/publichnainformatsiia/dokumenti-nmr/rishennia-miskoi-rady 
</t>
  </si>
  <si>
    <t xml:space="preserve">e-data.gov.ua 
http://nikopol-mrada.dp.gov.ua/prijmalnya/koshty-
mista/zakupivli-za-biudzhetni-koshty/dohovory-ta-transaktsiizamovnykiv 
</t>
  </si>
  <si>
    <t xml:space="preserve">https://www.youtube.com/watch?v=CvSAO6GNkE0#action=share 
</t>
  </si>
  <si>
    <t>http://nikopol-mrada.dp.gov.ua/prijmalnya/statut-mista2</t>
  </si>
  <si>
    <t xml:space="preserve">https://omr.gov.ua/ua/business/tax/plata-za-zemlyu/
</t>
  </si>
  <si>
    <t xml:space="preserve">https://www.omr.gov.ua/ua/city/departments/dks/informacionnie-materiali/
</t>
  </si>
  <si>
    <t xml:space="preserve">https://omr.gov.ua/ua/acts/council/
</t>
  </si>
  <si>
    <t xml:space="preserve">https://omr.gov.ua/ua/acts/projects/council/
</t>
  </si>
  <si>
    <t xml:space="preserve">https://omr.gov.ua/ua/city/departments/uag/
https://omr.gov.ua/ua/city/departments/uag/normativno-pravovaya-baza/
</t>
  </si>
  <si>
    <t>https://omr.gov.ua/ua/city/departments/uag/
http://ombk.odessa.ua/</t>
  </si>
  <si>
    <t xml:space="preserve">https://1535.odessa.ua
</t>
  </si>
  <si>
    <t xml:space="preserve">Зазначені повідомлення можна надати на сайті Єдиного центру звернень громадян Одеської міськради  та за телефон гарячої лінії мера «15-35»
https://1535.odessa.ua
</t>
  </si>
  <si>
    <t xml:space="preserve">https://omr.gov.ua/ua/vacancy/
</t>
  </si>
  <si>
    <t xml:space="preserve">https://omr.gov.ua/ru/acts/council/112161/
</t>
  </si>
  <si>
    <t xml:space="preserve">https://omr.gov.ua/ua/city/enterprises/
</t>
  </si>
  <si>
    <t xml:space="preserve">https://omr.gov.ua/ua/city/departments/dnap/
</t>
  </si>
  <si>
    <t xml:space="preserve">
https://omr.gov.ua/ua/citizens/help-desk/
https://omr.gov.ua/ua/citizens/legal-advice/
</t>
  </si>
  <si>
    <t>https://omr.gov.ua/ua/open-city/programs/
https://omr.gov.ua/ua/city/departments/dpsp/otkritie-dannie/</t>
  </si>
  <si>
    <t xml:space="preserve">https://omr.gov.ua/ua/city/departments/dpsp/poluchenie-pomoschi-subsidii/
https://omr.gov.ua/ua/city/departments/dpsp/otkritie-dannie/
</t>
  </si>
  <si>
    <t xml:space="preserve">https://omr.gov.ua/ua/acts/council/174380/
https://omr.gov.ua/ua/acts/council/173525/
</t>
  </si>
  <si>
    <t xml:space="preserve">http://old.omr.gov.ua/ru/news/112418/ </t>
  </si>
  <si>
    <t xml:space="preserve">https://omr.gov.ua/ua/acts/projects/committee/
https://omr.gov.ua/ua/acts/projects/council/
https://omr.gov.ua/ua/open-city/budget/
</t>
  </si>
  <si>
    <t xml:space="preserve">https://omr.gov.ua/ua/acts/projects/committee/111350/
https://omr.gov.ua/ua/acts/projects/council/
</t>
  </si>
  <si>
    <t xml:space="preserve">https://omr.gov.ua/ua/open-city/budget/dohodi-i-rashodi-byudjeta-odessi-2019-god/
https://omr.gov.ua/ua/news/217022/
https://www.omr.gov.ua/ru/acts/council/113555/
</t>
  </si>
  <si>
    <t xml:space="preserve">https://omr.gov.ua/ua/open-city/budget/arhiv/
http://old.omr.gov.ua/ru/79076
</t>
  </si>
  <si>
    <t xml:space="preserve">https://www.omr.gov.ua/ua/acts/mayor/100688/
https://www.omr.gov.ua/ua/acts/mayor/55088/
</t>
  </si>
  <si>
    <t xml:space="preserve">https://omr.gov.ua/ua/news/216740
https://www.omr.gov.ua/ua/news/214755
</t>
  </si>
  <si>
    <t xml:space="preserve">https://omr.gov.ua/ua/news/216647/
https://www.omr.gov.ua/ua/news/217065
https://www.omr.gov.ua/ua/news/215868
</t>
  </si>
  <si>
    <t xml:space="preserve">https://www.omr.gov.ua/ua/city/departments/dks/informacionnie-materiali/
https://www.omr.gov.ua/ru/acts/mayor/7962/
https://www.omr.gov.ua/ua/news/215868
</t>
  </si>
  <si>
    <t xml:space="preserve">https://www.omr.gov.ua/ua/city/departments/dks/informacionnie-materiali/
https://www.omr.gov.ua/ru/acts/mayor/7962/
</t>
  </si>
  <si>
    <t xml:space="preserve">https://www.omr.gov.ua/ua/city/departments/dks/informacionnie-materiali/
https://www.omr.gov.ua/ru/acts/council/104960/
</t>
  </si>
  <si>
    <t xml:space="preserve">https://www.omr.gov.ua/ua/open-city/prozorro/
</t>
  </si>
  <si>
    <t>https://www.omr.gov.ua/ua/open-city/prozorro/</t>
  </si>
  <si>
    <t xml:space="preserve">http://old.omr.gov.ua/
https://www.omr.gov.ua/
English version is in progress.
</t>
  </si>
  <si>
    <t xml:space="preserve">https://omr.gov.ua/ua/business/investment-passport/
https://www.omr.gov.ua/ua/city/departments/economy/
https://investodessa.com/створено is in progress.
</t>
  </si>
  <si>
    <t xml:space="preserve">https://omr.gov.ua/ua/open-city/programs/
https://www.omr.gov.ua/ru/acts/council/81377/
https://www.omr.gov.ua/ru/acts/council/96856/
https://www.omr.gov.ua/ru/acts/council/114627/
</t>
  </si>
  <si>
    <t xml:space="preserve">https://www.omr.gov.ua/ua/news/216536
https://www.omr.gov.ua/ua/news/113900
</t>
  </si>
  <si>
    <t xml:space="preserve">https://omr.gov.ua/ua/international/
https://forum5t.com.ua/
https://www.omr.gov.ua/ua/city/departments/economy/
https://www.omr.gov.ua/ua/news/216356
</t>
  </si>
  <si>
    <t xml:space="preserve">https://odessa5t.com/grants/add
https://odessa5t.com.ua/projects/add
https://www.omr.gov.ua/ua/city/departments/economy/
</t>
  </si>
  <si>
    <t xml:space="preserve">https://www.omr.gov.ua/ru/acts/council/114628/
https://www.omr.gov.ua/ru/acts/council/114625/
https://www.omr.gov.ua/ua/news/216300
https://citizen.odessa.ua/projects/
</t>
  </si>
  <si>
    <t xml:space="preserve">https://citizen.odessa.ua/petition/
https://omr.gov.ua/ru/acts/council/81264/
</t>
  </si>
  <si>
    <t xml:space="preserve">https://www.omr.gov.ua/ua/news/217080
https://www.omr.gov.ua/ua/announce/216739
https://www.omr.gov.ua/ua/acts/projects/council/
</t>
  </si>
  <si>
    <t xml:space="preserve">https://www.omr.gov.ua/ua/news/216832
https://www.omr.gov.ua/ua/news/217080
https://www.omr.gov.ua/ua/announce/216739
</t>
  </si>
  <si>
    <t>https://www.omr.gov.ua/ru/acts/council/77409/</t>
  </si>
  <si>
    <t xml:space="preserve">https://omr.gov.ua/ua/open-city/policy/initiative/
</t>
  </si>
  <si>
    <t xml:space="preserve">https://omr.gov.ua/ua/open-city/statute/
</t>
  </si>
  <si>
    <t>https://omr.gov.ua/ua/open-city/statute/</t>
  </si>
  <si>
    <t xml:space="preserve">https://omr.gov.ua/ua/news/217236/
https://omr.gov.ua/ua/acts/committee/
</t>
  </si>
  <si>
    <t xml:space="preserve">https://omr.gov.ua/ua/acts/council/
https://omr.gov.ua/ua/open-city/programs/
https://www.omr.gov.ua/ua/acts/council/91050/
https://omr.gov.ua/ua/acts/committee/113930/
https://www.omr.gov.ua/ua/open-city/programs/reports/
https://www.omr.gov.ua/ua/open-city/programs/reports/otcheti-za-2018/
https://www.omr.gov.ua/ua/acts/council/
https://www.omr.gov.ua/ua/acts/committee/
</t>
  </si>
  <si>
    <t xml:space="preserve">Міські програми затверджуються рішеннями міської ради і всі розміщені у розділі сайту «Рішення міськради»
https://omr.gov.ua/ua/acts/council/
Посилання на міські програми розміщуються в окремому тематичному розділі сайту «Міські програми»
https://omr.gov.ua/ua/open-city/programs/
Стратегію економічного і соціального розвитку м. Одеси до 2022 року (актуалізована) затверджено рішенням сесії Одеської міської ради від 07.12.2016 №1321-VII
https://www.omr.gov.ua/ua/acts/council/91050/
План дій з реалізації Стратегії економічного і соціального розвитку м. Одеси до 2022 року (актуалізована) на 2019 рік затверджено рішенням виконавчого комітету Одеської міської ради від 26.12.2018 № 565 
https://omr.gov.ua/ua/acts/committee/113930/
Звіти про виконання програм  затверджуються рішенням виконавчого комітету Одеської міської ради (проміжні) і рішеннями Одеської міської ради (фінальні) та розміщуються у розділах:
«Міські програми»,
«Рішення міської ради»,
«Рішенням виконавчого комітету».
https://www.omr.gov.ua/ua/open-city/programs/reports/
https://www.omr.gov.ua/ua/open-city/programs/reports/otcheti-za-2018/
https://www.omr.gov.ua/ua/acts/council/
https://www.omr.gov.ua/ua/acts/committee/
</t>
  </si>
  <si>
    <t xml:space="preserve">https://omr.gov.ua/ua/city/committee/members/
https://omr.gov.ua/ua/city/deputy/orlovskiy/
</t>
  </si>
  <si>
    <t xml:space="preserve">https://deputat.odessa.ua/commissions/
</t>
  </si>
  <si>
    <t xml:space="preserve">https://omr.gov.ua/ua/city/mayor/
https://deputat.odessa.ua/deputies/
https://deputat.odessa.ua/deputies/aleksandrochkin-aleksandr-yurevich/
</t>
  </si>
  <si>
    <t xml:space="preserve">https://www.omr.gov.ua/ua/city/mayor/
https://www.omr.gov.ua/ua/city/mayor/report/
</t>
  </si>
  <si>
    <t xml:space="preserve">https://deputat.odessa.ua/commissions/
https://deputat.odessa.ua/commissions/postoyannaya-komissiya-po-voprosam-planirovaniya-byudjeta-i/
</t>
  </si>
  <si>
    <t>https://www.youtube.com/playlist?list=PL9kCLTOesuyx-zIrGXg9Fm39nXONRB7Fs
https://www.omr.gov.ua/ua /city/council/
https://www.omr.gov.ua/ua/city/council/protocols/
https://deputat.odessa.ua/
https://deputat.odessa.ua/session/
https://www.omr.gov.ua/ua /city/council/</t>
  </si>
  <si>
    <t xml:space="preserve">https://1535.odessa.ua/petition/i-MjgxMTQ3/
</t>
  </si>
  <si>
    <t xml:space="preserve">https://1535.odessa.ua/petition/i-Mjg0MTg3/
</t>
  </si>
  <si>
    <t xml:space="preserve">https://1535.odessa.ua
https://1535.odessa.ua/petition/i-MjgxMTQ3/
</t>
  </si>
  <si>
    <t xml:space="preserve">https://1535.odessa.ua/
https://www.omr.gov.ua/ua/city/departments/gorzdrav/appeal/
</t>
  </si>
  <si>
    <t>https://www.youtube.com/channel/UC79RxCJfDYDlUuCbNQO_WNQ 
https://www.youtube.com/playlist?list=PLq8C9AriSeZBkiRrcyqqjHBKe9xEk6uFW
http://olexrada.gov.ua/category/city_rada/plenary-sessions</t>
  </si>
  <si>
    <t xml:space="preserve">http://olexrada.gov.ua/category/vkk/protokol_vk
http://zakon.olexrada.gov.ua/rvk.php
</t>
  </si>
  <si>
    <t>Нhttp://olexrada.gov.ua/category/info_about_verification
https://nazk.gov.ua</t>
  </si>
  <si>
    <t xml:space="preserve">http://olexrada.gov.ua/category/privatization/privat_info
http://olexrada.gov.ua/privatization/privat_info/do-uvagy-potentsijnyh-investoriv-2.html
</t>
  </si>
  <si>
    <t>http://pavlogradmrada.dp.gov.ua/</t>
  </si>
  <si>
    <t>http://pavlogradmrada.dp.gov.ua/finansove-upravlinnya/pro-miskijj-byudzhet-na-2015-rik-2.html</t>
  </si>
  <si>
    <t xml:space="preserve">http://pavlogradmrada.dp.gov.ua/news/perelik-diyuchikh-miscevikh-program.html </t>
  </si>
  <si>
    <t>https://pavlogradmrada.dp.gov.ua/vikonkom-2/sklad-vikonkomu.html</t>
  </si>
  <si>
    <t>https://pavlogradmrada.dp.gov.ua/miska-rada/postoyannaya-deputatskaya-komissiya-po-voprosam-zakonnosti-deputatskojj-ehtiki-svyazyam-s-politicheskimi-partiyami-obshhestvennymi-organizaciyami-i-sredstvami-massovojj-informacii.html</t>
  </si>
  <si>
    <t>https://pavlogradmrada.dp.gov.ua/miska-rada/deputati.html</t>
  </si>
  <si>
    <t>http://pavlogradmrada.dp.gov.ua/category/kommayno/orenda
http://pavlogradmrada.dp.gov.ua/kommayno/privatizaciya/informacijjne-povidomlennya-20.html</t>
  </si>
  <si>
    <t>Голосування і онлайн трансляція https://pavlogradmrada.dp.gov.ua/poimenne-golosuvannya
http://pavlogradmrada.dp.gov.ua/on-line-translyaciya-zasidann</t>
  </si>
  <si>
    <t>https://pavlogradmrada.dp.gov.ua/poimenne-golosuvannya
http://pavlogradmrada.dp.gov.ua/on-line-translyaciya-zasidann</t>
  </si>
  <si>
    <t xml:space="preserve">http://www.rada-poltava.gov.ua/rule/rada/videosesia/
http://www.rada-poltava.gov.ua/documents/inshi_dokumenti/
http://www.rada-poltava.gov.ua/rule/rada/voting_result/
</t>
  </si>
  <si>
    <t xml:space="preserve">http://www.rada-poltava.gov.ua/documents/inshi_dokumenti/
</t>
  </si>
  <si>
    <t xml:space="preserve">http://www.rada-poltava.gov.ua/rule/rada/secretary/
http://www.rada-poltava.gov.ua/rule/rada/delegate/
http://www.rada-poltava.gov.ua/rule/rada/comission/ 
</t>
  </si>
  <si>
    <t xml:space="preserve">http://www.rada-poltava.gov.ua/rule/
http://www.rada-poltava.gov.ua/files/rada_reglament7.zip
</t>
  </si>
  <si>
    <t>"Session decisions" section</t>
  </si>
  <si>
    <t xml:space="preserve">http://www.rada-poltava.gov.ua/news/
http://www.kultura-poltava.gov.ua/
</t>
  </si>
  <si>
    <t>Web portal "Open Data" of Poltava City Council</t>
  </si>
  <si>
    <t>http://odata.rada-poltava.gov.ua</t>
  </si>
  <si>
    <t>офіційний веб – портал Полтавської міської ради (http://odata.rada-poltava.gov.ua/), рішення тринадцятої сесії Полтавської міської ради сьомого скликання від 22.12.2017 «Про затвердження Програми управління об’єктами нерухомого майна комунальної власності територіальної громади м. Полтави на 2018-2020 роки», (зі змінами)</t>
  </si>
  <si>
    <t>офіційний веб – портал Полтавської міської ради (http://odata.rada-poltava.gov.ua/), Рішення п’ятнадцятої сесії Полтавської міської ради шостого скликання від 01.11.2011 «Про затвердження «Порядку передачі в оренду об’єктів комунальної власності територіальної громади м. Полтави», (зі змінами)</t>
  </si>
  <si>
    <t xml:space="preserve">офіційний веб – портал Полтавської міської ради (http://odata.rada-poltava.gov.ua/), рішення тринадцятої сесії Полтавської міської ради сьомого скликання від 22.12.2017 «Про затвердження Програми управління об’єктами нерухомого майна комунальної власності територіальної громади м. Полтави на 2018-2020 роки», (зі змінами), 
рішення п’ятнадцятої сесії Полтавської міської ради шостого скликання від 01.11.2011 «Про затвердження «Порядку передачі в оренду об’єктів комунальної власності територіальної громади м. Полтави», (зі змінами) 
22.12.2017 «Про затвердження Програми управління об’єктами нерухомого майна комунальної власності територіальної громади м. Полтави на 2018-2020 роки», (зі змінами), </t>
  </si>
  <si>
    <t xml:space="preserve">офіційний веб – портал Полтавської міської ради (http://odata.rada-poltava.gov.ua/), рішення тринадцятої сесії Полтавської міської ради сьомого скликання від 22.12.2017 «Про затвердження Програми управління об’єктами нерухомого майна комунальної власності територіальної громади м. Полтави на 2018-2020 роки», (зі змінами), 
рішення п’ятнадцятої сесії Полтавської міської ради шостого скликання від 01.11.2011 «Про затвердження «Порядку передачі в оренду об’єктів комунальної власності територіальної громади м. Полтави», (зі змінами)
офіційний веб – портал Полтавської міської ради (http://odata.rada-poltava.gov.ua/), рішення тринадцятої сесії Полтавської міської ради сьомого скликання від 22.12.2017 «Про затвердження Програми управління об’єктами нерухомого майна комунальної власності територіальної громади м. Полтави на 2018-2020 роки», (зі змінами), 
рішення п’ятнадцятої сесії Полтавської міської ради шостого скликання від 01.11.2011 «Про затвердження «Порядку передачі в оренду об’єктів комунальної власності територіальної громади м. Полтави», (зі змінами)
офіційний веб – портал Полтавської міської ради (http://odata.rada-poltava.gov.ua/), рішення тринадцятої сесії Полтавської міської ради сьомого скликання від 22.12.2017 «Про затвердження Програми управління об’єктами нерухомого майна комунальної власності територіальної громади м. Полтави на 2018-2020 роки», (зі змінами), 
рішення п’ятнадцятої сесії Полтавської міської ради шостого скликання від 01.11.2011 «Про затвердження «Порядку передачі в оренду об’єктів комунальної власності територіальної громади м. Полтави», (зі змінами)
офіційний веб – портал Полтавської міської ради (http://odata.rada-poltava.gov.ua/), рішення тринадцятої сесії Полтавської міської ради сьомого скликання від 22.12.2017 «Про затвердження Програми управління об’єктами нерухомого майна комунальної власності територіальної громади м. Полтави на 2018-2020 роки», (зі змінами), 
рішення п’ятнадцятої сесії Полтавської міської ради шостого скликання від 01.11.2011 «Про затвердження «Порядку передачі в оренду об’єктів комунальної власності територіальної громади м. Полтави», (зі змінами)
</t>
  </si>
  <si>
    <t>http://odata.rada-poltava.gov.ua/</t>
  </si>
  <si>
    <t>http://data.gov.ua</t>
  </si>
  <si>
    <t>Decisions of the sessions and the executive committee</t>
  </si>
  <si>
    <t xml:space="preserve">http://www.rada-poltava.gov.ua/documents/proekty_rishen/
</t>
  </si>
  <si>
    <t>Decisions of the sessions and the executive committee
http://www.rada-poltava.gov.ua/documents/byudzhet_mista/</t>
  </si>
  <si>
    <t>Рішення сесій і виконавчого комітету
http://www.rada-poltava.gov.ua/documents/byudzhet_mista/</t>
  </si>
  <si>
    <t>http://www.rada-poltava.gov.ua/documents/rishennya_radi/ 
http://www.rada-poltava.gov.ua/city/</t>
  </si>
  <si>
    <t xml:space="preserve">http://www.rada-poltava.gov.ua/city/plans/
http://www.rada-poltava.gov.ua/city/plan/
http://www.rada-poltava.gov.ua/city/zoning_plan/
http://www.rada-poltava.gov.ua/city/shema_buldings/ </t>
  </si>
  <si>
    <t>http://www.rada-poltava.gov.ua/documents/rishennya_radi/</t>
  </si>
  <si>
    <t>"Documents for discussion" section</t>
  </si>
  <si>
    <t xml:space="preserve">http://www.rada-poltava.gov.ua/documents/rishennya_radi/
http://www.rada-poltava.gov.ua/files/rish_7_15_9.zip
</t>
  </si>
  <si>
    <t>www.city-adm.rv.ua
http //medrivne.com.ua</t>
  </si>
  <si>
    <t xml:space="preserve">www.city-adm.rv.ua
http://medrivne.com.ua
</t>
  </si>
  <si>
    <t xml:space="preserve">www.city-adm.rv.ua
http://medrivne.com.ua
Міська програма "Здоров'я рівнян на 2018-2022 роки"
Міська програма "Забезпечення лікувально-профілактичних закладів міста Рівного імплантами та інструментарієм для надання медичної допомоги хворим із ураженням органів опори та руху на 2017-2021 роки"
</t>
  </si>
  <si>
    <t xml:space="preserve">https://www.youtube.com/channel/UCrDkiyGatc5Pj7U330UshYQ
http://sed-rada.gov.ua/plenarni-zasidannya/protokoli-zasidan
http://sed-rada.gov.ua/plenarni-zasidannya/poimenne-golosuvannya
http://sed-rada.gov.ua/normativna-baza
</t>
  </si>
  <si>
    <t xml:space="preserve">http://sed-rada.gov.ua/ekonomika/programa-socialno-ekonomichnogo-i-kulturnogo-rozvitku-m-sievierodonecka
http://sed-rada.gov.ua/miski-cilovi-programi/diyuchi-programi-sievierodoneckoyi-miskoyi-radi
http://sed-rada.gov.ua/miski-cilovi-programi/zviti-pro-vikonannya-program
</t>
  </si>
  <si>
    <t xml:space="preserve">http://sed-rada.gov.ua/ 
http://sed-rada.gov.ua/vikonavchiy-komitet/ogoloshennya-pro-sklikannya
http://sed-rada.gov.ua/normativna-baza/arhiv-proektiv-rishen-vikonavchogo-komitetu
http://sed-rada.gov.ua/normativna-baza/arhiv-rishen-vikonavchogo-komitetu
</t>
  </si>
  <si>
    <t xml:space="preserve">http://sed-rada.gov.ua/nashe-misto/statut-teritorialnoyi-gromadi
http://sed-rada.gov.ua/external-link/polozhennya-pro-miscevi-iniciativi-v-misti-sievierodonecku
</t>
  </si>
  <si>
    <t xml:space="preserve">http://sed-rada.gov.ua/plenarni-zasidannya/poryadki-denni-zasidan
http://sed-rada.gov.ua/normativna-baza/arhiv-proektiv-rishen-sesiy-miskoyi-radi
</t>
  </si>
  <si>
    <t>www.upszn.gov.ua</t>
  </si>
  <si>
    <t xml:space="preserve">https://smr.gov.ua/uk/elektronne-zvernennia/8179-elektronne-zvernennya.html
https://smr.gov.ua/uk/dokumenti/dostup-do-publichnoji-informatsiji/2180-pro-dostup-do-publichnoji-informatsiji-u-sumskij-miskij-radi.html
</t>
  </si>
  <si>
    <t>https://smr.gov.ua/uk/miska-vlada/miska-rada/protokoli-sesij.html</t>
  </si>
  <si>
    <t xml:space="preserve">https://smr.gov.ua/uk/miska-vlada/miska-rada/postijni-komisiji/38-postijni-komisiji.html 
https://smr.gov.ua/uk/miska-vlada/miska-rada/postijni-komisiji/162-komisia-budget.html
</t>
  </si>
  <si>
    <t>https://smr.gov.ua/uk/miska-vlada/miskij-golova/zviti.html</t>
  </si>
  <si>
    <t>https://smr.gov.ua/uk/miska-vlada/miskij-golova/biografiya.html
https://smr.gov.ua/uk/zvorotnij-zv-yazok.html
https://smr.gov.ua/uk/zvorotnij-zv-yazok/9503-polozhennia-pro-poriadok-roboty-zi-zvernenniamy-ta-orhanizatsii-osobystoho-pryiomu-hromadian-u-sumskii-miskii-radi-ta-ii-vykonavchykh-orhanakh.html
https://smr.gov.ua/uk/miska-vlada/miska-rada/deputati/36-deputati.html
https://smr.gov.ua/uk/miska-vlada/miska-rada/grafiki-prijomu-kerivnikiv-deputativ-ta-deputatskikh-fraktsij-i-grup-mista/1823-grafik-prijomu-deputatskikh-fraktsij-i-grup-v-sumskij-miskij-radi-vii-sklikannya-2016-2020-rr.html
https://smr.gov.ua/uk/miska-vlada/miska-rada/grafiki-prijomu-kerivnikiv-deputativ-ta-deputatskikh-fraktsij-i-grup-mista/1827-grafiki-prijomu-deputativ-miskoji-radi.html</t>
  </si>
  <si>
    <t xml:space="preserve">https://smr.gov.ua/uk/miska-vlada/vikonavchi-organi/vikonavchij-komitet.html#vk19
https://smr.gov.ua/uk/dokumenti/rishennya-vikonavchogo-komitetu/2019-vk.html
</t>
  </si>
  <si>
    <t xml:space="preserve">http://www.meria.sumy.ua/index.php?docid=8634
</t>
  </si>
  <si>
    <t xml:space="preserve">https://smr.gov.ua/uk/miska-vlada/miska-rada/reglament.html 
</t>
  </si>
  <si>
    <t xml:space="preserve">https://smr.gov.ua/uk/novini/miska-vlada-news/13379-miskij-golova-sklikae-bereznevu-sesiyu.html
</t>
  </si>
  <si>
    <t xml:space="preserve">https://smr.gov.ua/uk/dokumenti/proekti-dokumentiv/proekti-poryadkiv-dennikh-sesij.html
https://smr.gov.ua/uk/miska-vlada/miska-rada/postijni-komisiji/162-komisia-budget.html
</t>
  </si>
  <si>
    <t xml:space="preserve">https://e-dem.in.ua/sumy
</t>
  </si>
  <si>
    <t xml:space="preserve">https://smr.gov.ua/uk/2016-03-14-08-10-17/partijni-ta-gromadski-organizatsiji/miski-konkursy-z-vyznachennia-prohram-proektiv-zakhodiv-rozroblenykh-ihs.html
</t>
  </si>
  <si>
    <t xml:space="preserve">http://finance.sumy.ua/45-proekt-pidvishchennya-energoefektivnosti-v-osvitnikh-zakladakh-m-sumi
</t>
  </si>
  <si>
    <t xml:space="preserve">https://smr.gov.ua/uk/novini/podiji/6371-u-sumakh-samovdoskonalyuvalisya-molodizhni-pratsivniki.html
https://smr.gov.ua/uk/2016-03-14-08-10-17/partijni-ta-gromadski-organizatsiji/konkursy-ta-hranty.html
</t>
  </si>
  <si>
    <t xml:space="preserve">https://smr.gov.ua/uk/miska-vlada/vikonavchi-organi/strukturni-pidrozdili-sumskoji-miskoji-radi/2015-12-10-09-03-28/departament-infrastrukturi-mista.html
</t>
  </si>
  <si>
    <t xml:space="preserve">https://smr.gov.ua/uk/2016-03-14-08-10-17/komunalne-majno-mista/5886-informatsiya-pro-prodazh-na-auktsioni-nezhitlovogo-primishchennya-03-05-2017.html
</t>
  </si>
  <si>
    <t xml:space="preserve">https://smr.gov.ua/uk/2016-03-14-08-10-17/gromadski-obgovorennya/elektronni-konsultatsii-z-hromadskistiu/12352-elektronni-konsultatsij-prijom-propozitsij-shchodo-proektu-miskogo-byudzhetu-na-2019-rik-ta-proektu-programi-ekonomichnogo-i-sotsialnogo-rozvitku-m-sumi-na-2019-rik-ta-osnovnikh-napryamiv-rozvitku-na-2020-2021-roki.html
</t>
  </si>
  <si>
    <t xml:space="preserve">https://smr.gov.ua/uk/2016-03-14-08-10-17/informatsijni-materiali/informatsijni-materiali-z-pitan-sotszakhistu.html
https://smr.gov.ua/uk/dokumenti/programi-rozvitku-mista/1749-programi-rozvitku-mista.html
</t>
  </si>
  <si>
    <t xml:space="preserve">https://smr.gov.ua/uk/miska-vlada/vikonavchi-organi/strukturni-pidrozdili-sumskoji-miskoji-radi/2015-12-10-09-04-16/pro-upravlinnya.html
http://cnap.gov.ua/
</t>
  </si>
  <si>
    <t xml:space="preserve">https://smr.gov.ua/uk/miska-vlada/vakansiji/15280-upravlinnya-strategichnogo-rozvitku-mista.html 
https://smr.gov.ua/uk/miska-vlada/vakansiji/15279-departament-sotsialnogo-zakhistu-naselennya-60.html
</t>
  </si>
  <si>
    <t xml:space="preserve">https://smr.gov.ua/uk/miska-vlada/vakansiji/8902-informatsiya-pro-rezultati-konkursu-na-zamishchennya-vakantnikh-posad-posadovikh-osib-mistsevogo-samovryaduvannya-vid-30-sichnya-2018-roku.html 
</t>
  </si>
  <si>
    <t xml:space="preserve">https://smr.gov.ua/uk/miska-vlada/vakansiji/8902-informatsiya-pro-rezultati-konkursu-na-zamishchennya-vakantnikh-posad-posadovikh-osib-mistsevogo-samovryaduvannya-vid-30-sichnya-2018-roku.html
https://smr.gov.ua/uk/miska-vlada/vakansiji/9501-sklad.html 
</t>
  </si>
  <si>
    <t xml:space="preserve">https://smr.gov.ua/uk/miska-vlada/miskij-golova.html
https://smr.gov.ua/uk/miska-vlada/miska-rada/deputati.html 
https://smr.gov.ua/uk/miska-vlada/miska-rada/deputati/795-bogodushko-boris-ivanovich.html 
</t>
  </si>
  <si>
    <t xml:space="preserve">https://smr.gov.ua/uk/2016-03-14-08-10-17/zapobigannya-proyavam-koruptsiji/7288-pam-yatka-posadovoji-osobi-organiv-mistsevikh-samovryaduvan-shchodo-vregulyuvannya-konfliktu-interesiv.html
</t>
  </si>
  <si>
    <t xml:space="preserve">https://smr.gov.ua/uk/dokumenti/mistobudivna-dokumentatsiya/proektna-mistobudivna-dokumentatsiia.html
</t>
  </si>
  <si>
    <t xml:space="preserve">https://smr.gov.ua/uk/dokumenti/proekti-dokumentiv/proekti-rishen-sumskoji-miskoji-radi/2019-mr-p.html
https://smr.gov.ua/uk/dokumenti/proekti-dokumentiv/proekti-poryadkiv-dennikh-sesij/14897-perelik-pitan-shcho-proponuyutsya-dlya-rozglyadu-na-pozachergovij-sesiji-sumskoji-miskoji-radi29-08-2033.html
</t>
  </si>
  <si>
    <t>https://smr.gov.ua/uk/dokumenti/rishennya-miskoji-radi/2019/15098-06-serpnya-likh-sesiia-sumskoi-miskoi-rady-vii-sklykannia-ii-plenarne-zasidannia.html</t>
  </si>
  <si>
    <t xml:space="preserve">https://smr.gov.ua/uk/2016-03-14-08-10-17/informatsijni-materiali/informatsijni-materiali-z-pitan-zhkg/13542-informatsiya-shchodo-plati-za-zemlyu.html
https://smr.gov.ua/uk/dokumenti/reestr-chynnyh-normativnikh-aktiv.html 
</t>
  </si>
  <si>
    <t xml:space="preserve">http://rada.te.ua/normativnie-dokument/ </t>
  </si>
  <si>
    <t>http://rada.te.ua/normativnie-dokument/proekt_generalnogo_planu/
http://rada.te.ua/normativnie-dokument/mistobudivni_umovi_y/</t>
  </si>
  <si>
    <t>skargatmr@gmail.com
http://rada.te.ua/aktualno/55681.html
http://rada.te.ua/strukturni-pidrozdil/55425.html</t>
  </si>
  <si>
    <t>http://rada.te.ua/normativnie-dokument/sistema_upravlinnya_/
http://rada.te.ua/deputatskiy-korpus/</t>
  </si>
  <si>
    <t>http://rada.te.ua/ogoloshennya-konkurs/vakansii/</t>
  </si>
  <si>
    <t>http://rada.te.ua/tsnap/</t>
  </si>
  <si>
    <t>На сайті міської ради діє рубрика «Центр надання адміністративних послуг» http://rada.te.ua/tsnap/, де є контактні дані та прямий лінк на сайт ЦНАПу, де можна знайти більш детальнішу інформацію та онлайн-консультацію.</t>
  </si>
  <si>
    <t>http://komun.te.ua/%D0%BF%D0%B5%D1%80%D0%B5%D0%BB%D1%96%D0%BA-%D0%BF%D1%96%D0%B4%D0%BF%D1%80%D0%B8%D1%94%D0%BC%D1%81%D1%82%D0%B2/ http://ternopil.legalaid.gov.ua/ua/</t>
  </si>
  <si>
    <t>"News" section</t>
  </si>
  <si>
    <t>"Auctions, Tenders, Announcements, Tenders" and "Announcements-Auctions" sections</t>
  </si>
  <si>
    <t xml:space="preserve">http://rada.te.ua/normativnie-dokument/byudget_mista_ternop/15811.html </t>
  </si>
  <si>
    <t xml:space="preserve">http://rada.te.ua/ogoloshennya-konkurs/ogoloshennya/
http://rada.te.ua/mayno_komunalnoi_vla/ </t>
  </si>
  <si>
    <t xml:space="preserve">http://rada.te.ua/elektronni_zakupivli/ </t>
  </si>
  <si>
    <t>Under construction</t>
  </si>
  <si>
    <t>https://tmrada.gov.ua/en/</t>
  </si>
  <si>
    <t>На сайті Тернопільської міської ради функціонував розділ англійською мовою, який на даний момент перебуває на реконструкції. Варто зазначити, що станом на даний час здійснюється модернізація та оновлення усього сайту http://rada.te.ua.
https://tmrada.gov.ua/en/</t>
  </si>
  <si>
    <t>http://e-dem.in.ua/ternopil</t>
  </si>
  <si>
    <t>http://rada.te.ua/normativnie-dokument/proekt_statutu_gromadi/10633.html 
http://rada.te.ua/normativnie-dokument/rishennya-miskoi-rad/23012.html</t>
  </si>
  <si>
    <t>http://rada.te.ua/normativnie-dokument/rishennya-vikonavcho/
http://rada.te.ua/normativnie-dokument/protokoly_vukonkomu/</t>
  </si>
  <si>
    <t xml:space="preserve">http://rada.te.ua/normativnie-dokument/programi/ 
http://rada.te.ua/normativnie-dokument/rishennya-miskoi-rad/ </t>
  </si>
  <si>
    <t>http://rada.te.ua/miskiy-golova/
http://rada.te.ua/deputatskiy-korpus/</t>
  </si>
  <si>
    <t>http://rada.te.ua/normativnie-dokument/protokoli_visnovki_rekomendatsiy/</t>
  </si>
  <si>
    <t xml:space="preserve">http://rada.te.ua/normativnie-dokument/protokoly_sesij_mr/ 
http://rada.te.ua/normativnie-dokument/rishennya-miskoi-rad/ </t>
  </si>
  <si>
    <t>http://rada.te.ua/pytannia-vidpovidi/</t>
  </si>
  <si>
    <t>http://rada.te.ua/pytannia-vidpovidi/
ternopil_rada@ukr.net</t>
  </si>
  <si>
    <t>https://opencity.in.ua/issuelist#r=UA2110100000</t>
  </si>
  <si>
    <t xml:space="preserve">https://rada-uzhgorod.gov.ua/uploads/sites/2/2017/05/ZAKON-UKRAYIN1Pro-zvernen.gromad.zi-zminamy.pdf 
http://old.rada-uzhgorod.gov.ua/download/v/R_455_vidkrute_misto_12.11.14.pdf 
 </t>
  </si>
  <si>
    <t>Only on "Open City" portal</t>
  </si>
  <si>
    <t>Можливість відстеження розгляду надано на веб-платформі «Відкрите місто», в розділі "Звернення  громадян" на веб-сайті Ужгородської міської ради такої можливості наразі нема.</t>
  </si>
  <si>
    <t xml:space="preserve">https://rada-uzhgorod.gov.ua/rada_docs/show/protokol-№-201-zasidannia-postiinoi-komisii-z-pytan-rehuliuvannia-zemelnykh-vidnosyn-mistobuduvannia-ta-arkhitektury-vid-14082019
</t>
  </si>
  <si>
    <t xml:space="preserve">https://rada-uzhgorod.gov.ua/aparat/mer
https://rada-uzhgorod.gov.ua/deputati-miskradu
https://rada-uzhgorod.gov.ua/grafik-pryjomu-vybortsiv-deputatamy
</t>
  </si>
  <si>
    <t xml:space="preserve">https://rada-uzhgorod.gov.ua/aparat/mer
https://rada-uzhgorod.gov.ua/deputati-miskradu – депутати міської ради;
https://rada-uzhgorod.gov.ua/grafik-pryjomu-vybortsiv-deputatamy – графік прийому виборців по округам;
</t>
  </si>
  <si>
    <t xml:space="preserve">https://rada-uzhgorod.gov.ua/rada_docs/rishennya-sesij-miskoyi-rady
</t>
  </si>
  <si>
    <t>https://rada-uzhgorod.gov.ua/rada_docs/show/205-vid-21-04-16r-pro-reglament-uzhgorodskoyi-miskoyi-rady-vii-sklykannya</t>
  </si>
  <si>
    <t>https://rada-uzhgorod.gov.ua/rada_docs/show/%E2%84%96-215-vid-14052019-roku-pro-sklykannia-cherhovoi-khkhkhvi-sesii-miskoi-rady-vii-sklykannia</t>
  </si>
  <si>
    <t xml:space="preserve">https://rada-uzhgorod.gov.ua/rada_docs/proekty-sesii-lypen-2019
https://rada-uzhgorod.gov.ua/category/grafiky-provedennya-komisij
</t>
  </si>
  <si>
    <t xml:space="preserve">https://rada-uzhgorod.gov.ua/post/slovachchyna-prezentuye-v-uzhgorodi-osvitni-mozhlyvosti-pidpysano-chotyrystoronnyu-ugodu
https://rada-uzhgorod.gov.ua/post/v-uzhhorodskii-miskii-radi-z-lideramy-molodi-obhovoryly-realizatsiiu-molodizhnykh-initsiatyv
</t>
  </si>
  <si>
    <t xml:space="preserve">https://rada-uzhgorod.gov.ua/zakupivli-shkil-i-sadkiv-uzhgoroda-na-mapi-portalu-dozorro/
  </t>
  </si>
  <si>
    <t>https://rada-uzhgorod.gov.ua/rada_docs/rishennya-sesij-miskoyi-rady.
https://rada-uzhgorod.gov.ua/uploads/sites/2/2018/12/Rs-1330.pdf
https://rada-uzhgorod.gov.ua/uploads/sites/2/2018/12/RS-1331.pdf
https://rada-uzhgorod.gov.ua/uploads/sites/2/2018/10/Rs_1256.pdf
https://rada-uzhgorod.gov.ua/uploads/sites/2/2018/10/Rs_1257.pdf
https://rada-uzhgorod.gov.ua/uploads/sites/2/2018/10/Rs_1258.pdf
https://rada-uzhgorod.gov.ua/uploads/sites/2/2018/10/Rs_1259.pdf</t>
  </si>
  <si>
    <t xml:space="preserve">https://rada-uzhgorod.gov.ua/uploads/sites/2/2017/11/799-Energozberezhennya_14.11.2017.pdf
</t>
  </si>
  <si>
    <t>https://rada-uzhgorod.gov.ua/uploads/old_docs/vykonkom/Pro%20etuchnui%20kodekc.pdf
https://rada-uzhgorod.gov.ua/uploads/sites/2/2017/04/Pro-kodeks-etyky_07.04.2017.pdf
https://rada-uzhgorod.gov.ua/protydiya-koruptsiyi/
https://zakon.rada.gov.ua/laws/show/1700-18#n416</t>
  </si>
  <si>
    <t xml:space="preserve">https://rada-uzhgorod.gov.ua/protydiya-koruptsiyi/
https://nazk.gov.ua/uk/departament-monitoryngu-dotrymannya-zakonodavstva-pro-konflikt-interesiv-ta-inshyh-obmezhen-shhodo-zapobigannya-koruptsiyi/
</t>
  </si>
  <si>
    <t xml:space="preserve">https://rada-uzhgorod.gov.ua/protydiya-koruptsiyi/
https://nazk.gov.ua/uk/departament-organizatsiyi-roboty-iz-zapobigannya-ta-vyyavlennya-koruptsiyi/metodychni-rekomendatsiyi/zahyst-vykryvachiv/?hilite=викривачі
</t>
  </si>
  <si>
    <t xml:space="preserve">https://rada-uzhgorod.gov.ua/
</t>
  </si>
  <si>
    <t xml:space="preserve">https://rada-uzhgorod.gov.ua/page/komunalna-vlasnist-2/
</t>
  </si>
  <si>
    <t>Сесія на якій розглядався звіт про управління місцевим боргом 
http://uman-rada.gov.ua/index.php/dokumenty/rishennia-miskoi-rady/item/13670-rishennia-62-sesii-umanskoi-miskoi-rady-vii-sklykannia-vid-31-travnia-2019-roku</t>
  </si>
  <si>
    <t>http://uman-rada.gov.ua/index.php/postiini-komisii</t>
  </si>
  <si>
    <t>http://uman-rada.gov.ua/index.php/poimenne-holosuvannia</t>
  </si>
  <si>
    <t>http://www.citv.kharkov.ua/uk/gorodskava-vlast/gorodskoi-golova/obratnava-svyaz/vopros-gorodskomu-golove.html
http://www.citv.kharkov.ua/ukypublichnava-infonnacziva.html
http://cdr.citynet.kharkov.ua/webdocprof</t>
  </si>
  <si>
    <t>http://www.city.kharkov.ua/uk/dokumentyi/important-docs.html
https://doc.citynet.kharkov.ua/uk/profile/</t>
  </si>
  <si>
    <t>http://www.city.kharkov.ua/uk/dokumentyi/gosudarstvennyie-zakupki/zakonodatelstvo.html
http://www.city.kharkov.ua/uk/dokumentyi/gosudarstvennyie-zakupki/godovoi-plan-zakupok.html
http://www.city.kharkov.ua/uk/dokumentyi/gosudarstvennyie-zakupki/e-tender.html</t>
  </si>
  <si>
    <t>В розділі «Документи» (меню угорі сайту) створено спеціальний розділ «Публічні закупівлі», в якому містяться сторінки: Законодавство (http://www.city.kharkov.ua/uk/dokumentyi/gosudarstvennyie- zakupki/zakonodatelstvo.html), Річні плани закупівель (http://www.city.kharkov.ua/uk/dokumentyi/gosudarstvennyie-zakupki/godovoi-plan-zakupok.html) та Електронні закупівлі (http:// www.city.kharkov.ua/uk/dokumentyi/gosudarstvennyie-zakupki/e-tender.html)</t>
  </si>
  <si>
    <t>http://www.city.kharkov.ua/uk/dokumentyi/gosudarstvennvie-zakupki/e-tender.html</t>
  </si>
  <si>
    <t>http://wvww.city.kharkov.ua/uk/dokumentyi/obyavleniya.html</t>
  </si>
  <si>
    <t>http://www.city.kharkov.ua/uk/dokumentyi/obyavleniya.html</t>
  </si>
  <si>
    <t>В розділі «Документи» створено спеціальний розділ «Бюджет» - http://www.city.kharkov.ua/uk/dokumentyi/byudzhet.html, в якому містяться затверджені міською радою бюджети та звіти Департаменту бюджету та фінансів про їх виконання</t>
  </si>
  <si>
    <t>http://www.city.kharkov.ua/uk/dovdnik/katalog-soczalnix-poslug.html</t>
  </si>
  <si>
    <t>http://prozoriy-office.kharkov.ua/
https://dozvil.kh.ua/</t>
  </si>
  <si>
    <t>http://www.city.kharkov.ua/ru/dovdnik/vakansii.html</t>
  </si>
  <si>
    <t xml:space="preserve">Статтею 37 Закону України «Про запобігання корупції» (далі - Закон) передбачено, що органи місцевого самоврядування у випадку необхідності розробляють та забезпечують виконання галузевих кодексів чи стандартів етичної поведінки працівників. Виборні та наймані посадові особи Харківської міської ради - це працівники органу місцевого самоврядування, який не відноситься до будь-якої галузі народного господарства. Згідно зі статтею 37 Закону загальні правила етичної поведінки державних службовців та посадових осіб місцевого самоврядування затверджує центральний орган виконавчої влади, що забезпечує формування та реалізує державну політику у сфері державної служби. Наказом Національного агентства України з питань державної служби 05.08.2017 № 158 затверджено Загальні правила етичної поведінки державних службовців та посадових осіб місцевого самоврядування, якими у своїй роботі керуються посадові особи Харківської міської ради.  </t>
  </si>
  <si>
    <t>http://www.city.kharkov.ua/uk/gorodskaya-vlast/gorodskoi-golova/obratnaya-svyaz/vopros-gorodskomu-golove.html
http://www.city.kharkov.ua/uk./publichnaya-informacziya.htm
http://cdr.citynet.kharkov.ua/webdocprof/</t>
  </si>
  <si>
    <t>http://www.city.kharkov.ua
data.gov.ua
data.city.kharkov.ua
uga.kharkov.ua
uga.kharkov.ua</t>
  </si>
  <si>
    <t>http://www.city.kharkov.ua</t>
  </si>
  <si>
    <t xml:space="preserve">http://www.city.kherson.ua/act_search/3
</t>
  </si>
  <si>
    <t xml:space="preserve">http://www.city.kherson.ua/act_search/3
</t>
  </si>
  <si>
    <t xml:space="preserve">http://www.city.kherson.ua/act_search/10
</t>
  </si>
  <si>
    <t xml:space="preserve">http://www.city.kherson.ua/articles/perelik-pidpriyemstv-komunalnoyi-vlasnosti-miskoyi-teritorialnoyi-gromadi
</t>
  </si>
  <si>
    <t xml:space="preserve">http://www.city.kherson.ua/articles/centru-nadannya-administrativnih-poslug-u-m-hersoni
</t>
  </si>
  <si>
    <t>Міська комплексна програма «Соціальний захист»</t>
  </si>
  <si>
    <t>City complex program "Social protection"</t>
  </si>
  <si>
    <t>Перелік категорій осіб, які можуть отримати соціальну допомогу від міської влади та підрозділи (служби), що відповідають за її надання зазначено у міській комплексній програмі «Соціальний захист»</t>
  </si>
  <si>
    <t>"Economic sphere. For the entrepreneur" section</t>
  </si>
  <si>
    <t>http://www.city.kherson.ua/articles/zaluchennya-mizhnarodnoyi-tehnichnoyi-dopomogi</t>
  </si>
  <si>
    <t>(http://www.city.kherson.ua/articles/zaluchennya-mizhnarodnoyi-tehnichnoyi-dopomogi</t>
  </si>
  <si>
    <t xml:space="preserve">http://www.city.kherson.ua/articles/fond-gromadi-mista-herson-_zahist_-organizovuye-prezentaciyu-programi-pidtrimki-molodizhnih-innovaciy
</t>
  </si>
  <si>
    <t>http://www.city.kherson.ua/articles/zaluchennya-mizhnarodnoyi-tehnichnoyi-dopomogi
http://www.city.kherson.ua/articles/mizhnarodne-spivrobitnictv</t>
  </si>
  <si>
    <t>http://www.city.kherson.ua/articles/mizhnarodne-spivrobitnictv
http://www.city.kherson.ua/articles/investiciyna-diyalnist</t>
  </si>
  <si>
    <t>http://www.city.kherson.ua/articles/investiciyna-diyalnist
http://www.city.kherson.ua/articles/zaluchennya-mizhnarodnoyi-tehnichnoyi-dopomogi</t>
  </si>
  <si>
    <t xml:space="preserve">http://www.city.kherson.ua/act_search/10
http://www.city.kherson.ua/articles/proekti-rishen-dlya-rozglyadu-na-zasidanni-vikonavchogo-komitetu-u-serpni-2019-roku
</t>
  </si>
  <si>
    <t xml:space="preserve">http://www.city.kherson.ua/acts/s1353_1.zip
</t>
  </si>
  <si>
    <t>http://www.city.kherson.ua/acts/s1353_1.zip</t>
  </si>
  <si>
    <t>http://www.city.kherson.ua/news_detail/20-serpnya-vidbudetsya-zasidannya-vikonkomu-miskradi
http://www.city.kherson.ua/act_search/1
http://www.city.kherson.ua/
http://www.city.kherson.ua/act_search/2</t>
  </si>
  <si>
    <t>http://www.city.kherson.ua/c/miska-vlada/s/kerivniki
http://www.city.kherson.ua/articles/programa-ekonomichnogo-i-socialnogo-rozvitku-m-hersona
http://www.city.kherson.ua/articles/perelik-diyuchih-program
http://www.city.kherson.ua/act_search/3</t>
  </si>
  <si>
    <t xml:space="preserve">http://www.city.kherson.ua/upload/sklad_komissi_300819.pdf
</t>
  </si>
  <si>
    <t>http://www.city.kherson.ua/c/miska-vlada/s/kerivniki
http://mvk.kherson.ua/DepList.php</t>
  </si>
  <si>
    <t xml:space="preserve">http://www.city.kherson.ua/articles/protokoli-ta-visnovki-postiynih-komisiy-miskoyi-radi-vii-sklikannya </t>
  </si>
  <si>
    <t>https://khm.gov.ua/uk/content/elektronni-zvernennya</t>
  </si>
  <si>
    <t>https://opencity.in.ua/issuelist#r=UA6810100000</t>
  </si>
  <si>
    <t>https://e-dem.tools/6810100000
https://opencity.in.ua/issuelist#r=UA6810100000</t>
  </si>
  <si>
    <t>https://khm.gov.ua/uk/video-translation
https://khm.gov.ua/uk/protocols
https://khm.gov.ua/uk/city-council-decision</t>
  </si>
  <si>
    <t>https://khm.gov.ua/uk/commission-protocols</t>
  </si>
  <si>
    <t>http://khm.gov.ua/uk/mayor-reports</t>
  </si>
  <si>
    <t>http://khm.gov.ua/uk/content/biografiya
http://khm.gov.ua/uk/content/pryymalny
http://khm.gov.ua/uk/content/zvernennya-gromadyan
https://khm.gov.ua/uk/user/203</t>
  </si>
  <si>
    <t>Міський голова: біографія http://khm.gov.ua/uk/content/biografiya
•контакти http://khm.gov.ua/uk/content/pryymalnya
•прийом громадян http://khm.gov.ua/uk/content/zvernennya-gromadyan
Інформація про депутатів міської ради (резюме чи біографічні дані та контактні дані, час та місце проведення прийому громадян) опубліковано в профілі кожного депутата окремо, до прикладу:
https://khm.gov.ua/uk/user/203</t>
  </si>
  <si>
    <t>https://khm.gov.ua/uk/city_programms_eco
https://khm.gov.ua/uk/city_programms_economy
https://khm.gov.ua/uk/city_programms_pravo
https://khm.gov.ua/uk/city_programms_jkg
https://khm.gov.ua/uk/city_programms_zmi
https://khm.gov.ua/uk/city_programms_kultura
https://khm.gov.ua/uk/city_programms_osvita
https://khm.gov.ua/uk/city_programms_ozsz
https://khm.gov.ua/uk/city_programms_struct
https://khm.gov.ua/uk/city_programms_kp
https://khm.gov.ua/uk/city_programms_transport
https://khm.gov.ua/uk/city_programms_dpi
Підтримка підприємництва https://khm.gov.ua/uk/content/pidtrymka-pidpryyemnyctva
Бюджет участі https://khm.gov.ua/uk/content/pro-zatverdzhennya-programy-byudzhetuvannya-za-uchasti-gromadskosti-byudzhet-uchasti-mista-1
Концепція індустріального парку https://khm.gov.ua/uk/content/pro-zatverdzhennya-koncepciyi-industrialnogo-parku-hmelnyckyy-ta-stvorennya-industrialnogo-0
Програми “Громадські ініціативи” https://khm.gov.ua/uk/content/pro-zatverdzhennya-programy-gromadski-iniciatyvy-mhmelnyckogo-na-2016-2020-roky
Програма міжнародного співробітництва та промоції міста Хмельницького
https://khm.gov.ua/uk/content/pro-zatverdzhennya-programy-mizhnarodnogo-spivrobitnyctva-ta-promociyi-mista-hmelnyckogo-na</t>
  </si>
  <si>
    <t>https://khm.gov.ua/uk/city_programms_eco
https://khm.gov.ua/uk/city_programms_economy
https://khm.gov.ua/uk/city_programms_pravo
https://khm.gov.ua/uk/city_programms_jkg
https://khm.gov.ua/uk/city_programms_zmi
https://khm.gov.ua/uk/city_programms_kultura
https://khm.gov.ua/uk/city_programms_osvita
https://khm.gov.ua/uk/city_programms_ozsz
https://khm.gov.ua/uk/city_programms_struct
https://khm.gov.ua/uk/city_programms_kp
https://khm.gov.ua/uk/city_programms_transport
https://khm.gov.ua/uk/city_programms_dpi
https://khm.gov.ua/uk/content/pidtrymka-pidpryyemnyctva
https://khm.gov.ua/uk/content/pro-zatverdzhennya-programy-byudzhetuvannya-za-uchasti-gromadskosti-byudzhet-uchasti-mista-1
https://khm.gov.ua/uk/content/pro-zatverdzhennya-koncepciyi-industrialnogo-parku-hmelnyckyy-ta-stvorennya-industrialnogo-0
https://khm.gov.ua/uk/content/pro-zatverdzhennya-programy-gromadski-iniciatyvy-mhmelnyckogo-na-2016-2020-roky
https://khm.gov.ua/uk/content/pro-zatverdzhennya-programy-mizhnarodnogo-spivrobitnyctva-ta-promociyi-mista-hmelnyckogo-na</t>
  </si>
  <si>
    <t>http://khm.gov.ua/uk/content/statut-terytorialnoyi-gromady-m-hmelnyckogo 
http://khm.gov.ua/uk/public_consultation</t>
  </si>
  <si>
    <t>https://khm.gov.ua/uk/content/statut-terytorialnoyi-gromady-m-hmelnyckogo</t>
  </si>
  <si>
    <t>https://khm.gov.ua/uk/content/sklykayetsya-chergova-trydcyata-sesiya-hmelnyckoyi-miskoyi-rady
https://khm.gov.ua/uk/agenda-sessions</t>
  </si>
  <si>
    <t>https://khm.gov.ua/uk/content/vidbudetsya-zasidannya-postiynoyi-komisiyi-101</t>
  </si>
  <si>
    <t>http://khm.gov.ua/uk/twin-cities</t>
  </si>
  <si>
    <t>https://khmcityforum.com/projects/
https://invest.khm.gov.ua/</t>
  </si>
  <si>
    <t>https://invest.khm.gov.ua/</t>
  </si>
  <si>
    <t>https://invest.khm.gov.ua/
http://khm.gov.ua/uk/content/investoru</t>
  </si>
  <si>
    <t>https://khm.gov.ua/uk/content/informaciyne-povidomlennya-upravlinnya-komunalnogo-mayna-hmelnyckoyi-miskoyi-rady-pro-3 
https://prozorro.sale/info/elektronni-majdanchiki-ets-prozorroprodazhi-cbd2</t>
  </si>
  <si>
    <t>http://khm.gov.ua/uk/content/ogoloshennya-pro-namir-peredaty-mayno-v-orendu-stanom-na-23082019</t>
  </si>
  <si>
    <t>https://khm.gov.ua/uk/budget</t>
  </si>
  <si>
    <t>https://soczahist.khm.gov.ua/index.php?index=17
https://soczahist.khm.gov.ua/index.php?index=8
https://soczahist.khm.gov.ua/index.php?index=9
https://soczahist.khm.gov.ua/index.php?index=10
https://soczahist.khm.gov.ua/index.php?index=11
https://soczahist.khm.gov.ua/index.php?index=12</t>
  </si>
  <si>
    <t>http://khm.gov.ua/uk/content/operatyvni-sluzhby
https://khm.gov.ua/uk/content/korysni-posylannya
https://khm.gov.ua/uk/state_institutions</t>
  </si>
  <si>
    <t>http://energy.khm.gov.ua/info/
http://energy.khm.gov.ua/projects/</t>
  </si>
  <si>
    <t>http://khm.gov.ua/uk/content/biografiya
https://khm.gov.ua/uk/user/203</t>
  </si>
  <si>
    <t>http://www.khmelnytsky.com/images/files/pdf/07070516_dod_2.pdf</t>
  </si>
  <si>
    <t>https://khm.gov.ua/uk/anticorruption_policy
anticorruption@khm.gov.ua</t>
  </si>
  <si>
    <t>https://deparh.khm.gov.ua/upravlinnya-arhitekturi-ta-mistobudu/
https://deparh.khm.gov.ua/upravlinnya-arhitekturi-ta-mistobudu/generalnij-plan-mista-osnovne-kresl/
https://deparh.khm.gov.ua/upravlinnya-arhitekturi-ta-mistobudu/plan-zonuvannya-mista/
https://deparh.khm.gov.ua/upravlinnya-arhitekturi-ta-mistobudu/istoriko-arhitekturnij-opornij-plan/
https://deparh.khm.gov.ua/upravlinnya-arhitekturi-ta-mistobudu/detalnij-plan-teritorii-mista/</t>
  </si>
  <si>
    <t>https://mycity.khm.gov.ua/OpenData/ForImplementationOfDevelopment</t>
  </si>
  <si>
    <t>http://khm.gov.ua/uk/draft_decisions</t>
  </si>
  <si>
    <t>http://khm.gov.ua/uk/city-council-decision
https://khm.gov.ua/uk/content/pro-prypynennya-prava-orendy-zemelnoyi-dilyanky-shlyahom-rozirvannya-dogovoru-orendy-za
http://khm.gov.ua/uk/content/pro-nadannya-dozvolu-na-rozroblennya-proektu-zemleustroyu-shchodo-organizaciyi-ta</t>
  </si>
  <si>
    <t>http://khmelnytsky.com/index.php?option=com_content&amp;view=article&amp;id=13583%3A20-q------------q&amp;catid=421%3A--6---31102012&amp;Itemid=251
http://khmelnytsky.com/index.php?option=com_content&amp;view=article&amp;id=21837%3A55-q--------------------q&amp;catid=547%3A----25062014&amp;Itemid=251
http://khmelnytsky.com/index.php?option=com_content&amp;view=article&amp;id=23236%3A67-q-----20-----20--31102012q&amp;catid=562%3A----17092014&amp;Itemid=251
http://khmelnytsky.com/index.php?option=com_content&amp;view=article&amp;id=23458%3A53-q--------------------q&amp;catid=567%3A----12112014&amp;Itemid=251</t>
  </si>
  <si>
    <t>http://khmelnytsky.com/index.php?option=com_content&amp;view=article&amp;id=12783%3A64-q------------q&amp;catid=417%3A-29082012&amp;Itemid=251
http://khmelnytsky.com/index.php?option=com_content&amp;view=article&amp;id=14014%3A35-q----------------------q&amp;catid=428%3A---6---12122012&amp;Itemid=251
http://khmelnytsky.com/index.php?option=com_content&amp;view=article&amp;id=15397%3A66-q-64-29082012-q-q&amp;catid=461%3A---6---27022013&amp;Itemid=251
http://khmelnytsky.com/index.php?option=com_content&amp;view=article&amp;id=16140%3A56-q-------------22032013-25----02-08106-12-q------q&amp;catid=463%3A---6---24042013&amp;Itemid=251
http://khmelnytsky.com/index.php?option=com_content&amp;view=article&amp;id=18755%3A24-q-----------64--29082012-q------------q&amp;catid=492%3A---6---30102013&amp;Itemid=251
http://khmelnytsky.com/index.php?option=com_content&amp;view=article&amp;id=25063%3A28-q-----------64--29082012-l------------r-----2015q&amp;catid=588%3A-04032015&amp;Itemid=251</t>
  </si>
  <si>
    <t>On the platform "Open City"</t>
  </si>
  <si>
    <t>http://chernivtsy.eu/portal/13104-2
http://chernivtsy.eu/portal/1196-2</t>
  </si>
  <si>
    <t>https://e-dem.in.ua/chernivtsi</t>
  </si>
  <si>
    <t>http://chernivtsy.eu/portal/1155-2</t>
  </si>
  <si>
    <t>http://chernivtsy.eu/portal/zakupivli-2019
https://drive.google.com/drive/folders/1J7QvJvlkvIBQUtrdm5Qrso_EgOs5Z021</t>
  </si>
  <si>
    <t>http://chernivtsy.eu/portal/zakupivli-prozorro</t>
  </si>
  <si>
    <t>http://chernivtsy.eu/portal/prozorro-2018
http://chernivtsy.eu/portal/zakup-vk-2018</t>
  </si>
  <si>
    <t>http://chernivtsy.eu/portal/prozorro-2018
https://drive.google.com/drive/folders/1_iPpYufb3qzBKn75dwulTsMHv-44ojCr</t>
  </si>
  <si>
    <t>http://chernivtsy.eu/portal/f/mr/ses2015065-1639-d1.doc
http://chernivtsy.eu/portal/f/mr/ses2010050-1284.doc
http://chernivtsy.eu/portal/f/mr/ses2014055-1354.doc
http://chernivtsy.eu/portal/f/mr/ses2015065-1639.doc
http://chernivtsy.eu/portal/f/mr/ses2016008-276.doc</t>
  </si>
  <si>
    <t>http://chernivtsy.eu/portal/f/mr/ses2009047-1180.doc
http://chernivtsy.eu/portal/f/mr/ses2011018-364.doc
http://chernivtsy.eu/portal/f/mr/ses2013043-1049.doc
http://chernivtsy.eu/portal/f/mr/ses2009047-1180-pol.doc
http://chernivtsy.eu/portal/f/mr/ses2009047-1180-d.doc</t>
  </si>
  <si>
    <t>http://chernivtsy.eu/portal/f/mr/ses2009047-1180-pol.doc</t>
  </si>
  <si>
    <t>http://chernivtsy.eu/portal/rishennya-66-sesiyi-miskoyi-rady-vii-sklykannya-vid-20-grudnya-2018-r
http://chernivtsy.eu/portal/rishennya-68-sesiyi-miskoyi-rady-vii-sklykannya-vid-28-lyutogo-5-bereznya-2019-r
http://chernivtsy.eu/portal/rishennya-69-sesiyi-miskoyi-rady-vii-sklykannya-vid-28-bereznya-2019-r
http://chernivtsy.eu/portal/rishennya-70-sesiyi-miskoyi-rady-vii-sklykannya-vid-29-travnya-2019-r
http://chernivtsy.eu/portal/rishennya-71-sesiyi-miskoyi-rady-vii-sklykannya-vid-01-serpnya-2019-r</t>
  </si>
  <si>
    <t>http://chernivtsy.eu/portal/skladannya-miskogo-byudzhetu-mista-chernivtsiv-na-2016-rik
http://chernivtsy.eu/portal/rishennya-ii-plenarnogo-zasidannya-2-sesiyi-miskoyi-rady-vii-sklykannya-vid-24-12-2015
http://chernivtsy.eu/portal/rishennya-20-sesiyi-miskoyi-rady-vii-sklykannya-vid-22-12-2016
http://chernivtsy.eu/portal/rishennya-46-sesiyi-miskoyi-rady-vii-sklykannya-vid-21-12-2017-r</t>
  </si>
  <si>
    <t>http://chernivtsy.eu/portal/4/chernivchan-zaproshuyut-na-gromadski-sluhannya-z-obgovorennya-proektu-miskogo-byudzhetu-na-2019-rik-122678.html
http://chernivtsy.eu/portal/4/gromadski-sluhannya-z-obgovorennya-zvitu-pro-vykonannya-byudzhetu-za-2018-rik-vidbudutsya-11-bereznya-124312.html
http://chernivtsy.eu/portal/arhiv-rozporyadzhen-chernivetskogo-miskogo-golovy-za-2018-rik
http://chernivtsy.eu/portal/statut-terytorialnoyi-gromady-mista-chernivtsiv</t>
  </si>
  <si>
    <t>http://chernivtsy.eu/portal/gromadske-sluhannya-2019
http://chernivtsy.eu/portal/gromadske-sluhannya-2018
http://chernivtsy.eu/portal/gromadske-obgovorennya
http://chernivtsy.eu/portal/arhiv-za-2016-rik</t>
  </si>
  <si>
    <t xml:space="preserve">http://platform.city.cv.ua/%D0%BF%D1%80%D0%BE-%D0%BF%D1%80%D0%BE%D0%B5%D0%BA%D1%82/
http://chernivtsy.eu/portal/miskyj-byudzhet-m-chernivtsiv-na-2019-rik 
http://chernivtsy.eu/portal/miskyj-byudzhet-m-chernivtsiv-na-2018-rik 
http://chernivtsy.eu/portal/rishennya-6-sesiyi-miskoyi-rady-vii-sklykannya-vid-28-04-16-12-05-16-17-06-16-19-05-16-20-05-16 </t>
  </si>
  <si>
    <t>http://dozvil.city.cv.ua/</t>
  </si>
  <si>
    <t>http://chernivtsy.eu/portal/arhiv-rozporyadzhen-chernivetskogo-miskogo-golovy-za-2013-rik
http://chernivtsy.eu/portal/f/files/kadr_povedinka.docx</t>
  </si>
  <si>
    <t>http://chernivtsy.eu/portal/vidkryti-dani-publichna-informatsiya</t>
  </si>
  <si>
    <t>https://chernigiv-rada.gov.ua/fin-miscevi-podatky/id-35781/</t>
  </si>
  <si>
    <t>https://chernigiv-rada.gov.ua/rishennya-sesii/sid-14/id-9378/</t>
  </si>
  <si>
    <t>https://chernigiv-rada.gov.ua/rishennya-sesii/</t>
  </si>
  <si>
    <t>5 каналів зворотнього звязку: звернення громадян, петиції, особисте звернення до голови, запит на публічну інформацію, запит на прес-службу. Всі ці канали можна використати для таких звернень.</t>
  </si>
  <si>
    <t>5 feedback channels: Citizens' Appeal, Petitions, Personal Address to the Head, Request for Public Information, Request for Press Service.</t>
  </si>
  <si>
    <t>https://chernigiv-rada.gov.ua/pravoohoronni-organy/</t>
  </si>
  <si>
    <t>http://public.nazk.gov.ua/declaration/23705b7f-ee8a-4b5d-a7d7-961e01070af4</t>
  </si>
  <si>
    <t>https:water.cn.ua/meters-program</t>
  </si>
  <si>
    <t>http://www.chmkc.com.ua</t>
  </si>
  <si>
    <t>http://chernigiv-rada.gov.ua/programy-2019/</t>
  </si>
  <si>
    <t>http://chernigiv-rada.gov.ua/news/id-512/</t>
  </si>
  <si>
    <t>http://chernigiv-rada.gov.ua/news/id-36987/</t>
  </si>
  <si>
    <t>http://chernigiv-rada.gov.ua/investuite-u-chernihiv/</t>
  </si>
  <si>
    <t>http://www.chernigiv-rada.gov.ua/news/</t>
  </si>
  <si>
    <t>http://chernigiv-rada.gov.ua/budzhet-uchasti</t>
  </si>
  <si>
    <t xml:space="preserve"> http://chernigiv-rada.gov.ua/budzhet-uchasti</t>
  </si>
  <si>
    <t>http://e-dem.in.ua/chernihiv</t>
  </si>
  <si>
    <t>http://chernigiv-rada.gov.ua/ogoloshennya-skl-sesiy/</t>
  </si>
  <si>
    <t>http://chernigiv-rada.gov.ua/statut-gromady</t>
  </si>
  <si>
    <t>http://chernigiv-rada.gov.ua/programy-2019/
http://chernigiv-rada.gov.ua/miski-programy/</t>
  </si>
  <si>
    <t>http://chernigiv-rada.gov.ua/news/id-450/</t>
  </si>
  <si>
    <t>http://chernigiv-rada.gov.ua/comisii/id-1409/</t>
  </si>
  <si>
    <t>http://chernigiv-rada.gov.ua/rishennya-sesii/sid-14/id-36506/ 
http://chernigiv-rada.gov.ua/vote-results/</t>
  </si>
  <si>
    <t>http://chernigiv-rada.gov.ua/rishennya-sesii/sid-14/id-36506/
http://chernigiv-rada.gov.ua/vote-results/</t>
  </si>
  <si>
    <t xml:space="preserve">https://igov.org.ua/service/659/general </t>
  </si>
  <si>
    <t xml:space="preserve">http://e-dem.in.ua/chernihiv
https://igov.org.ua/service/659/general </t>
  </si>
  <si>
    <t>http://shostka-rada.gov.ua/documents/protokoli_aparatnih_narad_pri_mskomu_golov3/
http://shostka-rada.gov.ua/documents/perelki_rshen_ta_rezultati_golosuvannya_sesj_msko_radi/
http://www.shostka-rada.gov.ua/documents/protokoli_aparatnih_narad_pri_mskomu_golov1/protokoli_aparatnih_narad_pri_mskomu_golov_2017</t>
  </si>
  <si>
    <t>http://shostka-rada.gov.ua/government/
http://www.shostka-rada.gov.ua/government/vikonavchij_komitet</t>
  </si>
  <si>
    <t>https://e-dem.in.ua/shostka
https://pb.shostka.net/</t>
  </si>
  <si>
    <t>https://e-dem.in.ua/shostka</t>
  </si>
  <si>
    <t>https://pb.shostka.net/</t>
  </si>
  <si>
    <t xml:space="preserve">in Facebook and local media
</t>
  </si>
  <si>
    <t>Through announcements</t>
  </si>
  <si>
    <t xml:space="preserve">3 01.01.2017 року декларації розміщені за посиланням
https://public.nazk.gov.ua/
</t>
  </si>
  <si>
    <t>На  веб-платформі  «Відкрите  місто»  публікуються; 
https://opencity.in.ua/issuelist#r=UA2110100000
на  звернення, надіслані  через розділ  «Звернення громадян»  на веб-сайті,  відповіді  надаються на  вказану  заявником електронну адресу.
На  веб-платформі  «Відкрите  місто»  публікуються; 
https://opencity.in.ua/issuelist#r=UA2110100000
на  звернення, надіслані  через розділ  «Звернення громадян»  на веб-сайті,  відповіді  надаються на  вказану  заявником електронну адресу.
На  веб-платформі  «Відкрите  місто»  публікуються; https://opencity.in.ua/issuelist#r=UA2110100000 на  звернення, надіслані  через розділ  «Звернення громадян»  на веб-сайті,  відповіді  надаються на  вказану  заявником електронну адресу.</t>
  </si>
  <si>
    <t xml:space="preserve">Відповідь запитувачу надсилається в електронному вигляді відповідно до вимог статті 20 Закону України «Про звернення громадян» </t>
  </si>
  <si>
    <t xml:space="preserve">Чи надано можливість відстежувати стан розгляду звернень, скарг, пропозицій на відповідній онлайн платформі, із зазначенням інформації щодо прийняття до розгляду, відповідальної за опрацювання особи, терміну розгляду? </t>
  </si>
  <si>
    <t>https://mukachevo-rada.gov.ua/index.php/miska-vlada/mukachivska-miska-rada/protokoli-zasidan-postijnikh-komisij-miskoji-radi https://www.youtube.com/channel/UCzW60VEq1f-AchMKI6ox7PQ</t>
  </si>
  <si>
    <t>https://mukachevo-rada.gov.ua/index.php/miska-vlada/mukachivska-miska-rada/deputatskyi-korpus-2 https://mukachevo-rada.gov.ua/index.php/miska-vlada/miskyi-holova  https://mukachevo-rada.gov.ua/index.php/miska-vlada/zastupnyky-miskoho-holovy</t>
  </si>
  <si>
    <t xml:space="preserve">https://kmr.gov.ua/uk/comisii https://kmr.gov.ua/uk/comisii/28/sklad (http://kmr.gov.ua/uk/comisii/21/sklad) https://kyivcity.gov.ua/kyiv_ta_miska_vlada/kmr/postiini_komisii/ </t>
  </si>
  <si>
    <t>Рішенням Херсонської міської ради  затверджується  персональний склад виконавчого комітету  міської ради. Оприлюднення контактних даних виконавчого комітету  міської ради  чинним законодавством не передбачено. </t>
  </si>
  <si>
    <t>http://www.city.kherson.ua/c/miska-vlada/s/kerivniki
http://www.city.kherson.ua/articles/programa-ekonomichnogo-i-socialnogo-rozvitku-m-hersona
Програми економічного і соціального розвитку міста опублікована на офіційному сайті Херсонської міської ради та її виконавчих органів в підрозділі «Програма економічного і соціального розвитку м.Херсона» розділу «Економічна сфера» (http://www.city.kherson.ua/articles/programa-ekonomichnogo-i-socialnogo-rozvitku-m-hersona).
Перелік діючих міських цільових програм розміщено у відповідному підрозділі розділу «Економічна сфера»
(http://www.city.kherson.ua/articles/perelik-diyuchih-program).
Разом з тим, всі рішення міської ради, якими затверджені міські цільові програми та звіти про їх виконання розміщені у розділі «Нормативні акти міської ради»
(http://www.city.kherson.ua/act_search/3).</t>
  </si>
  <si>
    <t xml:space="preserve">https://kmr.gov.ua/uk/comisii/26/local-initiatives  </t>
  </si>
  <si>
    <t>http://bc-rada.gov.ua На головному порталі у підрозділі рішення  міської ради http://bc-rada.gov.ua/node/1839</t>
  </si>
  <si>
    <t>https://kmr.gov.ua/uk/rozporyadjenya https://kmr.gov.ua/uk/project_poryadku_denogo</t>
  </si>
  <si>
    <t>http://www.izmail-rada.gov.ua/2012-04-02-13-48-01/2012-04-02-13-50-26  https://drive.google.com/drive/folders/1yg0FK-W-HVXHS2FG380qcmjZ51EEfkhv</t>
  </si>
  <si>
    <t>https://kmr.gov.ua/uk/project_poryadku_denogo  https://kmr.gov.ua/uk/comisii  https://kmr.gov.ua/uk/proektu-rishenya</t>
  </si>
  <si>
    <t xml:space="preserve">http://www.city.kherson.ua/act_search/10
У розділі «Публічна інформація», підрозділі «Проєкти рішень виконавчого комітету Херсонської міської ради», відповідно до вимог ЗУ «Про доступ до публічної інформації», публікуються проєкти рішень, які плануються винести  на розгляд  виконавчого комітету  Херсонської міської ради та проєкт  порядку денного:
http://www.city.kherson.ua/articles/proekti-rishen-dlya-rozglyadu-na-zasidanni-vikonavchogo-komitetu-u-serpni-2019-roku
</t>
  </si>
  <si>
    <t xml:space="preserve">https://petition.kyivcity.gov.ua/ </t>
  </si>
  <si>
    <t xml:space="preserve">https://bmr.gov.ua/index.php?
id=800000816&amp;no cache- 1
https://bmr.gov.ua/index.php?
id=800001067  https://bmr.gov.ua/index.php?id=800001794&amp;L=520 https://bmr.gov.ua/index.php?
id=800000424&amp;L=520
</t>
  </si>
  <si>
    <t>Інформація постійно розміщується на офіційному веб сайті у новинах міста  http://izmail-rada.gov.ua/component/content/article/37-2010-02-23-08-37-13/8619-2018-08-03-09-19-54 http://izmail-rada.gov.ua/ http://izmailinvest.org.ua/ua/#about</t>
  </si>
  <si>
    <t xml:space="preserve">http://nikopol-mrada.dp.gov.ua/vykonavchyi-komitet/viddily-taupravlinnia-nmr/viddil-mizhnarodnoho-spivrobitnytstva-tarozvytku 
а також: http://nikopol-mrada.dp.gov.ua/ 
МІЖНАРОДНА ТЕХНІЧНА ДОПОМОГА 
</t>
  </si>
  <si>
    <t>https://don.kyivcity.gov.ua/content/granty.html  https://dk.kyivcity.gov.ua/news/?c=12&amp;d=0</t>
  </si>
  <si>
    <t>http://www.mvk.if.ua/en/  http://www.mvk.if.ua/de/ http://www.mvk.if.ua/pl/</t>
  </si>
  <si>
    <t xml:space="preserve">На  сайті  міської ради  в розділі «Виконавчі органи міської ради» https://dniprorada.gov.ua/uk/page/vikonavchi-organi-miskoi-radi на відповідних сторінках виконавчих органів опубліковані плани закупівель на поточний період.
Також інформація публікується на порталі відкритих даних м. Дніпра -
https://opendata.dniprorada.gov.ua/dataset/річні-плани-закупівель </t>
  </si>
  <si>
    <t xml:space="preserve">http://kr-rada.gov.ua/upravlinnya-z-nadzvichaynih-situatsiy/publichna-informatsiya-snn/  лінк «Річні плани закупівель» (https://prozorro.gov.ua/plan/search?query=26321546)
необхідну інформацію про всі публічні закупівлі можна переглянути на сайті prozzoro.gov.ua
</t>
  </si>
  <si>
    <t xml:space="preserve">На  сайті  міської ради  в розділі «Виконавчі органи міської ради» https://dniprorada.gov.ua/uk/page/vikonavchi-organi-miskoi-radi на відповідних сторінках виконавчих органів є посилання на сайт єдиного веб-порталу використання публічних коштів  https://spending.gov.ua/new/,  де опубліковані всі договори закупівель.
Також інформація публікується на порталі відкритих даних м. Дніпра - https://opendata.dniprorada.gov.ua/dataset/перелік-укладених-договорів-укладені-договори-інші-правочини-додатки-додаткові-угоди-та-1 </t>
  </si>
  <si>
    <t>http://brovary-rada.gov.ua/documents/30702.html  у додатках рішення</t>
  </si>
  <si>
    <t>Відповідно до ст. 15 пункту 1  ЗУ «Про приватизацію державного та комунального майна» об’єкти малої приватизації продаються виключно на електронних аукціонах. Продаж об’єктів комунальної власності шляхом викупу здійснюється відповідно до ст. 18 вищевказаного Закону  
Положення про оренду майна, що належить до комунальної власності територіальної громади м.Чернівців http://chernivtsy.eu/portal/f/mr/ses2009047-1180-pol.doc</t>
  </si>
  <si>
    <t>https://kyivcity.gov.ua/publichna_informatsiia_Tag_166122.html?number=&amp;dt1=&amp;dt2=&amp;tag=0&amp;cat=3#  https://kmr.gov.ua/privatizac</t>
  </si>
  <si>
    <t>http://sed-rada.gov.ua/pidrozdili-vikonavchih-organiv-miskoyi-radi/fond-komunalnogo-mayna-sievierodoneckoyi-miskoyi-radi https://data.gov.ua/dataset/7508614d-a059-4649-88bd-cc9eb4f09c1d</t>
  </si>
  <si>
    <t>http://depkr.if.ua/index.php/2018-09-15-19-23-32/pryvatyzatsiia-komunalnoho-maina/povidomlennia-pro-zavershennia-pryvatyzatsii-komunalnoho-maina http://depkr.if.ua/index.php/2018-09-15-19-23-32/orenda-komunalnoho-maina/konkursy-na-pravo-orendy</t>
  </si>
  <si>
    <t>http://izmail-rada.gov.ua/component/content/article/55-2010-03-18-12-40-14/9124-2019-05-13-13-13-02 http://izmail-rada.gov.ua/component/content/article/55-2010-03-18-12-40-14/9220-2019-07-01-13-28-44</t>
  </si>
  <si>
    <t>https://kmr.ligazakon.net/document/mr151297$2016_12_22  https://kmr.ligazakon.net/document/mr161471$2017_12_20  https://kmr.ligazakon.net/document/mr171877$2018_12_20</t>
  </si>
  <si>
    <t>http://www.izmail-rada.gov.ua/-2017-/2019-07-17-09-45-37?layout=default http://www.izmail-rada.gov.ua/-2017-/2019-07-17-09-45-37</t>
  </si>
  <si>
    <t>Протягом трьох днів з дня реєстрації річного та квартальних звітів про виконання бюджету міста Києва у секретаріаті Київради управління організаційного та документального забезпечення діяльності Київради розміщує відповідні звіти на офіційному веб-сайті Київради https://kmr.gov.ua/uk/zvit_kiev_bydjet</t>
  </si>
  <si>
    <t>Проект рішення міської ради « Про бюджет» на наступний рік http://brovary- rada.gov.ua/documents/?start=0&amp;c=12&amp;d=0&amp;fd=15&amp;fm=12&amp;fy=2018&amp;td=27&amp;tm=1&amp;ty=2019&amp;dn=&amp;s=&amp;w=&amp;o=DESC http://brovary-rada.gov.ua/documents/?c=32</t>
  </si>
  <si>
    <t>https://www.izmail-rada.gov.ua/component/content/article/37-2010-02-23-08-37-13/8919----2019  http://www.izmail-rada.gov.ua/-2017-/---2018-?layout=default</t>
  </si>
  <si>
    <t>На сторінці департаменту соціальної політики - https://dniprorada.gov.ua/uk/page/departament-socialnoi-politiki-dniprovskoi-miskoi-radi
1. «Комплексна програма соціального захисту громадян м. Дніпра, які постраждали внаслідок Чорнобильської катастрофи, на 2017 – 2021 роки», затверджена рішенням міської ради від 07.09.2016 № 17/13 (зі змінами).
2. «Комплексна програма з питань сімейної, гендерної політики, демографічного розвитку, попередження насильства в сім’ї та протидії торгівлі людьми на 2018 – 2022 роки», затверджена рішенням міської ради від 20.12.2017 № 12/28.
3. «Комплексна програма соціального захисту мешканців міста Дніпра на 2017 – 2021 роки», затверджена рішенням міської ради від 15.02.2017  № 17/18 (зі змінами).
4. «Програма підтримки учасників антитерористичної операції та членів їх сімей м. Дніпра «Родина героя» на 2017 – 2021 рр.», затверджена рішенням міської ради від 01.12.2016 № 22/16 (зі змінами).
5. «Програма соціального захисту дітей – сиріт, дітей, позбавлених батьківського піклування, та дітей, які опинилися у складних життєвих обставинах , у м. Дніпропетровську на 2016 – 2020 роки», затверджена рішенням міської ради від 27.05.2015 № 15/64 (зі змінами).
6. «Програма виконання доручень виборців депутатами Дніпропетровської міської ради VII скликання на 2016 – 2020 роки та Положення про витрачання коштів міського бюджету, передбачених на фінансування цієї Програми», затверджена рішенням міської ради від 30.03.2016 № 29/5.</t>
  </si>
  <si>
    <t xml:space="preserve">В стрічці новин періодично публікується інформація щодо новацій в роботі ЦНАПів (нові послуги, зміни в режимі роботи тощо). В системі банерів сайту містяться посилання на сайти прозорих офісів http://prozoriy-office.kharkov.ua/ та ЦНАПів https://dozvil.kh.ua/ , на яких можна онлайн записатися в чергу або отримати консультацію.  </t>
  </si>
  <si>
    <t>http://chernigiv-rada.gov.ua/structur/id-1630/ http://www.admincher.gov.ua/</t>
  </si>
  <si>
    <t>http://www.izmail-rada.gov.ua/-l-r http://www.izmail-rada.gov.ua/2013-02-01-06-33-36</t>
  </si>
  <si>
    <t>https://kyivcity.gov.ua/kyiv_ta_miska_vlada/kyivskyi_miskyi_holova/klychko_vitalii_volodymyrovych/  
https://kmr.gov.ua/uk/content/elektronne-deklaruvannya</t>
  </si>
  <si>
    <t xml:space="preserve">https://golos.kyivcity.gov.ua/content/kontakty-za-yakymy-mozhna-zvernutys-shchodo-porushen-antykorupciynogo-zakonodavstva.html?PrintVersion Антикорупційний телефон КМДА:
(096) 588-11-88, Е-пошта за адресою: corruptionnet@ukr.net  https://kyivcity.gov.ua/bezpeka_ta_pravoporiadok/borotba_z_koruptsiieiu/ </t>
  </si>
  <si>
    <t xml:space="preserve">Антикорупційний телефон КМДА:
(096) 588-11-88, Е-пошта за адресою: corruptionnet@ukr.net https://kyivcity.gov.ua/bezpeka_ta_pravoporiadok/borotba_z_koruptsiieiu/,  https://kmr.gov.ua/uk/content/vidpovidalnist-za-korupciyni-zlochyny
 </t>
  </si>
  <si>
    <t>http://izmail-rada.gov.ua/2010-05-05-12-39-15  http://www.izmail-rada.gov.ua/2015-08-28-08-00-23/8745-2018-10-02-13-48-00  http://www.izmail-rada.gov.ua/2012-04-02-13-48-01/2012-04-02-13-50-26</t>
  </si>
  <si>
    <t>3 проектами рішень Бердянської міської ради зацікавлені особи можуть ознайомитись на офіційному сайті Бердянської міської ради в розділі “Проекти рішень сесій” https://bmr.gov.ua/index.php? id=800000905</t>
  </si>
  <si>
    <t>http://www.mvk.if.ua/prorish  http://www.mrada.if.ua/%D0%B4%D0%BE%D0%BA%D1%83%D0%BC%D0%B5%D0%BD%D1%82%D0%B8-%D1%80%D0%B0%D0%B4%D0%B8/%D0%BF%D1%80%D0%BE%D0%B5%D0%BA%D1%82%D0%B8-%D1%80%D1%96%D1%88%D0%B5%D0%BD%D1%8C</t>
  </si>
  <si>
    <t>https://www.vmr.gov.ua/Executives/Lists/LandAuctions/ShowContent.aspx?ID=1
Земельні торги у формі аукціону на вільні земельні ділянки територіальної громади міста Вінниці, проводяться  у відповідності до вимог ст. 134-139 Земельного кодексу України. 
Положення про  проведення  земельних торгів у формі аукціону на земельні ділянки територіальної громади міста Вінниці не розроблялось.</t>
  </si>
  <si>
    <t xml:space="preserve">https://kmr.ligazakon.net/document/mr050961$2011_09_13  https://kyivcity.gov.ua/mistobuduvannia_ta_zemelni_dilianky/povidomyty_pro_nezakonne_budiv nytstvo/ </t>
  </si>
  <si>
    <t xml:space="preserve">http://zvernennya.chernivtsy.eu/  </t>
  </si>
  <si>
    <t xml:space="preserve">Відповіді  на  звернення  громадян надаються  в  терміни, передбачені  ст. 20 Закону України "Про звернення громадян" ; https://rada-uzhgorod.gov.ua/uploads/sites/2/2017/05/ZAKON-UKRAYIN1Pro-zvernen.gromad.zi-zminamy.pdf 
рішення  виконавчого  комітету Ужгородської  міської  ради «Про  реалізацію  спільного проекту  «Відкрите місто»  №455 12.11.2014 
http://old.rada-uzhgorod.gov.ua/download/v/R_455_vidkrute_misto_12.11.14.pdf 
 </t>
  </si>
  <si>
    <t xml:space="preserve">https://mkrada.gov.ua/content/protokoli-plenarnih-zasidan-mikolaivskoi-miskoi-radi_2.html http://deputies.mkrada.gov.ua/uk  https://www.youtube.com/channel/UC2LMIViWvMwHm7uWXT9JY6A  </t>
  </si>
  <si>
    <t>https://mukachevo-rada.gov.ua/index.php/miska-vlada/mukachivska-miska-rada/rezultati-golosuvannya-deputativ-miskoj-radi  https://mukachevo-rada.gov.ua/index.php/miska-vlada/mukachivska-miska-rada/protokoli-sesij-miskoji-radi та відео https://mukachevo-rada.gov.ua/index.php/hromadianam/video https://www.youtube.com/channel/UCzW60VEq1f-AchMKI6ox7PQ</t>
  </si>
  <si>
    <t>https://kyivcity.gov.ua/kyiv_ta_miska_vlada/kyivskyi_miskyi_holova/klychko_vitalii_volodymyrovych https://kmr.gov.ua/uk/deputats</t>
  </si>
  <si>
    <t xml:space="preserve">http://mlt.gov.ua/index.php?option=com_content&amp;task=blogcategory&amp;id=88&amp;Itemid=327
http://mlt.gov.ua/index.php?option=com_content&amp;task=blogcategory&amp;id=109&amp;Itemid=362 </t>
  </si>
  <si>
    <t xml:space="preserve">https://kmr.gov.ua/uk/content/zagalni-zbory https://kyivcity.gov.ua/npa/pro_zatverdzhennya_polozhennya_pro_zagalni_zbori_chleniv_teritor ialno_gromadi_za_mistsem_prozhivannya_u_misti_kiyevi_360542/ </t>
  </si>
  <si>
    <t xml:space="preserve">https://kmr.gov.ua/uk/content/poryadok-vnesennya-ta-rozglyadu-miscevyh-iniciatyv </t>
  </si>
  <si>
    <t>На сайті міської ради https://dniprorada.gov.ua/uk у розділі «Відкрите місто»  створено «Платформу Бюджету участі (Партиципаторне бюджетування)»:  https://adm.dniprorada.gov.ua/. На сайті міської ради https://dniprorada.gov.ua у розділі «Відкрите місто»  створено «Конкурс InnoDnipro»:  https://dniprorada.gov.ua/uk/page/schorichnij-konkurs-proektiv-ta-startapiv-innodnipro
На офіційному веб-сайті Дніпровської міської ради розміщено рішення міської ради від 25.04.2018  № 19/31 «Про затвердження Програми підтримки малого підприємництва м. Дніпра «Легкий старт» на 2018 – 2022 роки» https://dniprorada.gov.ua/uk/page/poshuk-prijnyatih-dokumentiv-dniprovskoi-miskoi-radi</t>
  </si>
  <si>
    <t>http://mlt.gov.ua/index.php?option=com_content&amp;task=blogcategory&amp;id=125&amp;Itemid=389  http://mlt.gov.ua/index.php?option=com_content&amp;task=blogcategory&amp;id=222&amp;Itemid=533  http://mlt.gov.ua/index.php?option=com_content&amp;task=view&amp;id=13662&amp;Itemid=1</t>
  </si>
  <si>
    <t>http://investmelitopol.org/index.php/search-for-partners/citys-proposition  http://investmelitopol.org/index.php/search-for-partners/investors-proposition</t>
  </si>
  <si>
    <t xml:space="preserve">Інформація розміщується відповідно до розпорядження виконавчого органу Київської міської ради (Київської міської державної адміністрації) від 11 вересня  2009 року  1036 «Про деякі питання функціонування Інформаційно – аналітичної системи інтернет- порталу «Київаудит» (https://kyivaudit.gov.ua/) (зі змінами та доповненнями) </t>
  </si>
  <si>
    <t>http://depkr.if.ua/index.php/2018-09-15-19-23-32/orenda-komunalnoho-maina/konkursy-na-pravo-orendy http://depkr.if.ua/index.php/2018-09-15-19-23-32/orenda-komunalnoho-maina/oholoshennia-pro-namir-peredaty-v-orendu-obiekty-komunalnoi-vlasnosti http://depkr.if.ua/index.php/2018-09-15-19-23-32/pryvatyzatsiia-komunalnoho-maina/auktsiony-z-prodazhu-komunalnoho-maina</t>
  </si>
  <si>
    <t xml:space="preserve">Результати конкурсних процедур оренди:  https://gukv.gov.ua/%d0%bf%d1%80%d0%be%d1%82%d0%be%d0%ba%d0%be%d0%bb%d0%b8/ Результати конкурсних процедур продажу об’єктів комунальної власності: 
https://gukv.gov.ua/wp-content/uploads/2019/09/перелік_ПРИВАТИЗОВАНИХ_%202019_04.09.2019.pdf
</t>
  </si>
  <si>
    <t>http://www.izmail-rada.gov.ua/-2017-/2017-02-07-13-35-19?layout=default http://www.izmail-rada.gov.ua/-2017-/---2018-</t>
  </si>
  <si>
    <t>https://kyivcity.gov.ua/publichna_informatsiia_Tag_166122/ https://kyivcity.gov.ua/publichna_informatsiia_Tag_166122/protokol__1_provedennya_gromadskikh_slukhan_schodo_formuvannya_vidatkovo_chastini_proektu_byudzhetu_mista_kiyeva_na_2020_rik_po_golovnomu_rozporyadniku_-_sluzhbi_u_spravakh_ditey_ta_sim_vikonavchogo_organu_kivsko_misko_radi_kivsko_misko_derzhavno_administ/</t>
  </si>
  <si>
    <t>https://mukachevo-rada.gov.ua/index.php/2016-01-05-20-00-19/rezultati-konkursiv-na-zamishchennya-vakantnikh-posad https://mukachevo-rada.gov.ua/index.php/miska-vlada/orhany-vykonavchoi-vlady/viddily-miskvykonkomu/sluzhba-personalu/sklad-konkursnoji-komisiji</t>
  </si>
  <si>
    <t xml:space="preserve">Звітність про порушення правил етичної поведінки на офіційному веб-сайті Бахмутської міської ради не розміщена, оскільки чинними нормативно-правовими актами міської ради та її виконкому, що регулюють питання етичної поведінки, цього не передбачено.
 Разом з тим міською радою на  офіційному веб-сайті Бахмутської міської ради для надання особам допомоги в запобіганні і протидії корупції (викривачам) були створені відповідні розділи – «Повідомити про корупцію» ( http://artemrada.gov.ua/21578)  та «Результати розгляду повідомлень що надійшли від викривачів корупції» (http://artemrada.gov.ua/21596 ).
</t>
  </si>
  <si>
    <t>https://kmr.ligazakon.net/document/mr140023$2016_03_10  https://kyivcity.gov.ua/kyiv_ta_miska_vlada/struktura_150/departament_zemelnykh_resursiv/informatsiya_pro_normativnu_groshovu_otsinku_zemel/</t>
  </si>
  <si>
    <t>На офіційному Інтернет-порталі Дніпровської міської ради в розділі «Бюджет» розміщується Програма економічного і соціального розвитку міста на відповідний рік та відповідні зміни до неї, а також звіти про її виконання (https://dniprorada.gov.ua/uk/articles/category/programa-ekonomichnogo-i-socialnogo-rozvitku-mista/).
Міські цільові програми та зміни до них розміщуються на офіційному Інтернет-порталі Дніпровської міської ради в розділі  «Документи міської ради (https://dniprorada.gov.ua/uk/page/dokumenti-miskoi-radi).
На  сайті  міської ради  в розділі «Виконавчі органи міської ради» https://dniprorada.gov.ua/uk/page/vikonavchi-organi-miskoi-radi на власних сторінках виконавчих органів публікується інформація про затверджені програми соціально-економічного та культурного розвитку, цільові програми, включаючи звіти про їх виконання.</t>
  </si>
  <si>
    <t>https://www.mukachevo-rada.gov.ua/index.php/miska-vlada/mukachivska-miska-rada/item/14030-mukachivskyitsentrpervynnoimedykosanitarnoidopomohystavperemozhtsemkonkursuproektuusaid https://mukachevo-rada.gov.ua/index.php/culture/viddil-kulturi-vikonavchogo-komitetu-mukachivskoji-miskoji-radi/item/17470-mukachivskyiistorychnyimuzeisereduchasnykivhrantovohoproektuyessmartmuzeisuchasniformypredstavlenniakulturnoispadshchyny</t>
  </si>
  <si>
    <t>Передача майна в оренду: https://kyivcity.gov.ua/publichna_informatsiia_Tag_166122.html?number=&amp;dt1=&amp;dt2=&amp;tag=0&amp;cat=3# Приватизація  https://kmr.gov.ua/privatizac</t>
  </si>
  <si>
    <t xml:space="preserve">Оренда: https://gukv.gov.ua/%d0%bf%d1%80%d0%be%d1%82%d0%be%d0%ba%d0%be%d0%bb%d0%b8/ Приватизація: 
https://gukv.gov.ua/wp-content/uploads/2019/09/перелік_ПРИВАТИЗОВАНИХ_%202019_04.09.2019.pdf
</t>
  </si>
  <si>
    <t xml:space="preserve">https://kga.gov.ua/generalnij-plan/genplan2020;
https://mkk.kga.gov.ua; 
https://kga.gov.ua/detalni-plani-teritoriji; https://kyivcity.gov.ua/mistobuduvannia_ta_zemelni_dilianky/ </t>
  </si>
  <si>
    <t>https://mukachevo-rada.gov.ua/index.php/culture/mukachivska-miska-programa-rozvitku-kulturi-i-mistetstv-mista-mukacheva/mukachivska-miska-programa-rozvitku-kulturi-i-mistetstv-mukacheva-na-2018-2020-roki https://mukachevo-rada.gov.ua/index.php/ekonomika/ekonomika-biznes-ta-investytsii/prohrama-ekonomichnoho-i-sotsialnoho-rozvytku https://mukachevo-rada.gov.ua/index.php/culture/zviti-viddilu-kulturi/2018-rik-vk https://www.mukachevo-rada.gov.ua/index.php/2016-03-22-18-45-50/2016-03-20-09-35-58/programa-dodatkovogo-sotsialno-medichnogo-zakhistu-mukachivtsiv  https://www.mukachevo-rada.gov.ua/images/docs/osvita/Rish_1005.docx  https://www.mukachevo-rada.gov.ua/images/docs/osvita/Rish_876.doc https://www.mukachevo-rada.gov.ua/images/docs/osvita/Rish_877.doc  https://www.mukachevo-rada.gov.ua/images/docs/osvita/Rish_878.doc  https://www.mukachevo-rada.gov.ua/images/docs/osvita/Rish_881.doc https://www.mukachevo-rada.gov.ua/images/docs/osvita/Rish_880.doc  https://www.mukachevo-rada.gov.ua/images/docs/osvita/Rish_879.doc  https://mukachevo-rada.gov.ua/index.php/miska-vlada/orhany-vykonavchoi-vlady/upravlinnia-miskvykonkomu/upravlinnia-osvity/item/15074-zvitproprovedenurobotuzaperiodzsichniapokviten2019roku</t>
  </si>
  <si>
    <t>https://mukachevo-rada.gov.ua/images/docs/rishennya_mr/7/59/1440.rar  1440_1, глава2.7</t>
  </si>
  <si>
    <t>2018 рік: https://mukachevo-rada.gov.ua/index.php/vidkryte-misto/ekonomika-2/zvit-pro-vikonannya-byudzhetu/byudzhet-2018/zvit-pro-vikonannya-byudzhetu-2018  2019 рік: https://mukachevo-rada.gov.ua/index.php/vidkryte-misto/ekonomika-2/zvit-pro-vikonannya-byudzhetu/byudzhet-2019/zvit-pro-vikonannya-byudzhetu-2019</t>
  </si>
  <si>
    <t>https://mukachevo-rada.gov.ua/index.php/hromadianam/2016-07-05-07-32-59
https://mukachevo-rada.gov.ua/index.php/hromadianam/derzhavni-ustanovy/mukachivskij-mistsevij-tsentr-z-nadannya-bezoplatnoji-vtorinnoji-pravovoji-dopomogi/item/16181-shchotake-bezoplatna-pravova-dopomoha
https://mukachevo-rada.gov.ua/index.php/meditsina/2015-12-17-10-45-35/struktura-likuvalnoji-merezhi-m-mukacheva
https://mukachevo-rada.gov.ua/index.php/meditsina/2015-12-17-10-45-35/perelik-likariv-zagalnoji-praktiki-simejnoji-meditsini-jikh-teritoriya-obslugovuvannya-ta-mistseznakhodzhennya  https://mukachevo-rada.gov.ua/index.php/vidkryte-misto/sotsialna-politika/perelik-poslug/sotsialni-zakladi
https://mukachevo-rada.gov.ua/index.php/2016-03-22-18-45-50/2016-03-22-18-56-51/kontakti
https://mukachevo-rada.gov.ua/index.php (на головній сторінці сайту номер групи швидкого реагування http://prntscr.com/p0rizi)</t>
  </si>
  <si>
    <t xml:space="preserve">https://mukachevo-rada.gov.ua/index.php/vidkryte-misto/zapobigannya-koruptsiji/normativno-pravovi-akti-ta-dokumenti  http://mukachevo-rada.gov.ua/images/docs/rishennya_mr/7/56/1362.doc http://www.mukachevo-rada.gov.ua/images/docs/Reglament_Rish_662_1.pdf </t>
  </si>
  <si>
    <t>https://mukachevo-rada.gov.ua/index.php/miska-vlada/miskyi-holova https://mukachevo-rada.gov.ua/index.php/miska-vlada/mukachivska-miska-rada/deputatskyi-korpus-2</t>
  </si>
  <si>
    <t>https://mukachevo-rada.gov.ua/index.php/culture/miski-premiji-u-galuzi-kulturi/mukachivska-miska-premiya-imeni-oleksandra-dukhnovicha https://mukachevo-rada.gov.ua/index.php/culture/miski-premiji-u-galuzi-kulturi/mukachivska-miska-literaturna-premiya-imeni-yuriya-mejgesha https://mukachevo-rada.gov.ua/index.php/culture/kulturno-mystetski-proekty-mista/vidkritij-miskij-konkurs-yunikh-pianistiv-zolotij-doshchik https://mukachevo-rada.gov.ua/index.php/miska-vlada/orhany-vykonavchoi-vlady/upravlinnia-miskvykonkomu/upravlinnia-osvity/item/15452-studentykolezhdivtaptumukachevamaiutmozhlyvistvyhratyhrantnanavchannia</t>
  </si>
  <si>
    <t>2018 рік:https://mukachevo-rada.gov.ua/index.php/vidkryte-misto/ekonomika-2/rishennya-pro-byudzhet-m-mukachevo/byudzhet-2018-rik  2017 рік: https://mukachevo-rada.gov.ua/index.php/vidkryte-misto/ekonomika-2/rishennya-pro-byudzhet-m-mukachevo/byudzhet-2017-rik 2016рік:https://mukachevo-rada.gov.ua/index.php/2016-02-04-22-32-11/item/1714-rishennia6pozacherhovoisesiimukachivskoimiskoirady7hosklykannia</t>
  </si>
  <si>
    <t xml:space="preserve">Загальне посилання: https://mukachevo-rada.gov.ua/index.php/vidkryte-misto/sotsialna-politika/perelik-poslug/perelik-dopomog-pilg-garantij-ta-kompensatsij  1. Види державних пільг та перелік осіб, які можуть ними скористатися https://mukachevo-rada.gov.ua/index.php/vidkryte-misto/sotsialna-politika/perelik-poslug/perelik-dopomog-pilg-garantij-ta-kompensatsij/item/17479-vididerzhavnikhpilgtaperelikosibyakimozhutnimiskoristatisya
Види державних соціальних допомог, соціальних послуг, соціального супроводу та допомог по місцевих програмах і перелік осіб, які моужть ними скористатися https://mukachevo-rada.gov.ua/index.php/vidkryte-misto/sotsialna-politika/perelik-poslug/perelik-dopomog-pilg-garantij-ta-kompensatsij/item/17478-khtomaiepravonaderzhavnisotsialnidopomohy  </t>
  </si>
  <si>
    <t xml:space="preserve">Хід виконання програм:
1. https://mukachevo-rada.gov.ua/index.php/vidkryte-misto/sotsialna-politika/materialna-dopomoga/2019-04-05-13-11-46 +  протоколи засідань комісії з надання матеріальної допомоги
https://mukachevo-rada.gov.ua/index.php/vidkryte-misto/sotsialna-politika/materialna-dopomoga/protokoli
2. https://mukachevo-rada.gov.ua/index.php/vidkryte-misto/sotsialna-politika/sotsialni-vidatki/pilgove-perevezennya/pilgove-perevezennya-2019-rik
3. https://mukachevo-rada.gov.ua/index.php/vidkryte-misto/sotsialna-politika/sotsialni-vidatki/gromadski-roboti-cz
4. Програму реалізовує управління освіти. УПСЗН - учасник програми
https://mukachevo-rada.gov.ua/index.php/vidkryte-misto/sotsialna-politika/sotsialni-vidatki/gromadski-roboti-dlya-molodi Тексти програм:
1. https://mukachevo-rada.gov.ua/images/docs/rishennya_mr/7/58/1411.doc
2. https://mukachevo-rada.gov.ua/images/docs/rishennya_mr/7/51_7_20181211/1244.doc
3. https://mukachevo-rada.gov.ua/images/docs/rishennya_mr/7/50_7_20181129/1209.doc  </t>
  </si>
  <si>
    <t>https://mukachevo-rada.gov.ua/index.php/vidkryte-misto/zapobigannya-koruptsiji/antikoruptsijni-liniji-pryamogo-zv-yazku  https://mukachevo-rada.gov.ua/index.php/vidkryte-misto/zapobigannya-koruptsiji/zvernennya-vikrivachiv</t>
  </si>
  <si>
    <t>http://izmail-rada.gov.ua/component/content/article/37-2010-02-23-08-37-13/8619-2018-08-03-09-19-54 http://izmail-rada.gov.ua/ http://izmailinvest.org.ua/ua/#about</t>
  </si>
  <si>
    <t xml:space="preserve">http://nikopol-mrada.dp.gov.ua/vykonavchyi-komitet/viddily-taupravlinnia-nmr/viddil-mizhnarodnoho-spivrobitnytstva-tarozvytku 
http://nikopol-mrada.dp.gov.ua/ 
</t>
  </si>
  <si>
    <t xml:space="preserve">1). https://rada-uzhgorod.gov.ua/transkordonna-spivpratsya
2). - https://rada-uzhgorod.gov.ua/post/v-uzhhorodi-bude-realizovuvatysia-shche-odyn-hrantovyi-proekt-spilno-z-partneramy-slovatskym-mikhalovtse-ta-uhorskym-shatoraliauikhei
  - https://rada-uzhgorod.gov.ua/post/pidpysannia-chotyrokh-hrantovykh-uhod-z-peremozhtsiamy-konkursu-initsiatyv-mistsevykh-karpatskykh-hromad
</t>
  </si>
  <si>
    <t>http://brovary-rada.gov.ua/documents/?start=0&amp;c=12&amp;d=0&amp;fd=15&amp;fm=12&amp;fy=2018&amp;td=27&amp;tm=1&amp;ty=2019&amp;dn=&amp;s=&amp;w=&amp;o=DESC http://brovary-rada.gov.ua/documents/?c=32</t>
  </si>
  <si>
    <t>https://bmr.gov.ua/index.php? id—800001027
https://bmr.gov.ua/index.php? id-800001134
https://bmr.gov.ua/index.php? id-800000125&amp;tx_news_pi 1 %5Bnews%5D= 13065&amp;tx_ne ws_pi 1 %5Bcontroller%5D=N ews&amp;tx_news_pi 1 %5Baction %5D=detail&amp;cHash= 1108989 f00d3f443d67d9b19e97b2d85 https://bmr.gov.ua/fileadmin/documentation/department_social_protection/Novini/DOROZHNJA_KARTA_zi_zminami.pdf
https://bmr.gov.ua/index.php? id=351</t>
  </si>
  <si>
    <t xml:space="preserve">https://kga.gov.ua/generalnij-plan/genplan2020;
https://mkk.kga.gov.ua; 
https://kga.gov.ua/detalni-plani-teritoriji;
https://kyivcity.gov.ua/mistobuduvannia_ta_zemelni_dilianky/ </t>
  </si>
  <si>
    <t xml:space="preserve">https://mukachevo-rada.gov.ua/index.php/vidkryte-misto/sotsialna-politika/perelik-poslug/perelik-dopomog-pilg-garantij-ta-kompensatsij  https://mukachevo-rada.gov.ua/index.php/vidkryte-misto/sotsialna-politika/perelik-poslug/perelik-dopomog-pilg-garantij-ta-kompensatsij/item/17479-vididerzhavnikhpilgtaperelikosibyakimozhutnimiskoristatisya https://mukachevo-rada.gov.ua/index.php/vidkryte-misto/sotsialna-politika/perelik-poslug/perelik-dopomog-pilg-garantij-ta-kompensatsij/item/17478-khtomaiepravonaderzhavnisotsialnidopomohy  </t>
  </si>
  <si>
    <t xml:space="preserve">https://mukachevo-rada.gov.ua/index.php/vidkryte-misto/sotsialna-politika/materialna-dopomoga/2019-04-05-13-11-46
https://mukachevo-rada.gov.ua/index.php/vidkryte-misto/sotsialna-politika/materialna-dopomoga/protokoli 
https://mukachevo-rada.gov.ua/index.php/vidkryte-misto/sotsialna-politika/sotsialni-vidatki/pilgove-perevezennya/pilgove-perevezennya-2019-rik  https://mukachevo-rada.gov.ua/index.php/vidkryte-misto/sotsialna-politika/sotsialni-vidatki/gromadski-roboti-cz
https://mukachevo-rada.gov.ua/index.php/vidkryte-misto/sotsialna-politika/sotsialni-vidatki/gromadski-roboti-dlya-molodi 
https://mukachevo-rada.gov.ua/images/docs/rishennya_mr/7/58/1411.doc
https://mukachevo-rada.gov.ua/images/docs/rishennya_mr/7/51_7_20181211/1244.doc
https://mukachevo-rada.gov.ua/images/docs/rishennya_mr/7/50_7_20181129/1209.doc  </t>
  </si>
  <si>
    <t>https://www.kremen.gov.ua/index.php/rozdil/miska_vlada/radanova/materials
https://www.kremen.gov.ua/index.php/rozdil/miska_vlada/radanova/%20video</t>
  </si>
  <si>
    <t>https://mkrada.gov.ua/content/zvit-miskogo-golovi.html</t>
  </si>
  <si>
    <t>http://kam-pod.gov.ua/miskiy-golova/biografiya
http://kam-pod.gov.ua/rada/deputatsky-korpus/deputati-misk-radi/zagalnij-spisok-deputativ
http://kam-pod.gov.ua/rada/deputatsky-korpus/deputati-misk-radi/spisok-deputativ-kam-yanets-podilskoji-miskoji-radi-v-bagatomandatnomu-viborchomu-okruzi</t>
  </si>
  <si>
    <t>http://konstrada.gov.ua/vlada/miskij-golova 
http://konstrada.gov.ua/vlada/miska-rada/32-miska-rada/deputati-miskoji-radi</t>
  </si>
  <si>
    <t>https://www.kremen.gov.ua/index.php/rozdil/miska_vlada/heads
https://www.kremen.gov.ua/index.php/rozdil/miska_vlada/radanova/deputy</t>
  </si>
  <si>
    <t>http://www.mrada.if.ua/images/info/Reglament.pdf</t>
  </si>
  <si>
    <t>https://mukachevo-rada.gov.ua/index.php/miska-vlada/mukachivska-miska-rada/rezultati-golosuvannya-deputativ-miskoj-radi
https://mukachevo-rada.gov.ua/index.php/miska-vlada/mukachivska-miska-rada/protokoli-sesij-miskoji-radi
https://mukachevo-rada.gov.ua/index.php/hromadianam/video https://www.youtube.com/channel/UCzW60VEq1f-AchMKI6ox7PQ</t>
  </si>
  <si>
    <t>https://spending.gov.ua</t>
  </si>
  <si>
    <t xml:space="preserve">http://kr-rada.gov.ua/upravlinnya-z-nadzvichaynih-situatsiy/publichna-informatsiya-snn/ 
(https://prozorro.gov.ua/tender/search?edrpou=26321546)
</t>
  </si>
  <si>
    <t xml:space="preserve">http://artemrada.gov.ua/documents/артемовск/6-созыв/20151223-№676-1357
https://drive.google.com/file/d/1oPFcG4Xephya4cb1_ievEGlZLaF3q-Lm/view
</t>
  </si>
  <si>
    <t xml:space="preserve">https://rada-uzhgorod.gov.ua/media/1/%D0%A0%D0%A1_1457.pdf
https://rada-uzhgorod.gov.ua/media/1/%D0%A0%D0%A1_1458.pdf
</t>
  </si>
  <si>
    <t>http://mlt.gov.ua/index.php?option=com_content&amp;task=blogcategory&amp;id=104&amp;Itemid=355</t>
  </si>
  <si>
    <t>https://omr.gov.ua/ua/open-city/budget/
https://www.omr.gov.ua/ru/acts/council/113555/</t>
  </si>
  <si>
    <t>http://krmisto.gov.ua/ua/index 
http://krmisto.gov.ua/ua/reception/orgs/group/id/14.html</t>
  </si>
  <si>
    <t>https://mukachevo-rada.gov.ua/index.php/hromadianam/2016-07-05-07-32-59
https://mukachevo-rada.gov.ua/index.php/hromadianam/derzhavni-ustanovy/mukachivskij-mistsevij-tsentr-z-nadannya-bezoplatnoji-vtorinnoji-pravovoji-dopomogi/item/16181-shchotake-bezoplatna-pravova-dopomoha
https://mukachevo-rada.gov.ua/index.php/meditsina/2015-12-17-10-45-35/struktura-likuvalnoji-merezhi-m-mukacheva
https://mukachevo-rada.gov.ua/index.php/meditsina/2015-12-17-10-45-35/perelik-likariv-zagalnoji-praktiki-simejnoji-meditsini-jikh-teritoriya-obslugovuvannya-ta-mistseznakhodzhennya  https://mukachevo-rada.gov.ua/index.php/vidkryte-misto/sotsialna-politika/perelik-poslug/sotsialni-zakladi
https://mukachevo-rada.gov.ua/index.php/2016-03-22-18-45-50/2016-03-22-18-56-51/kontakti
https://mukachevo-rada.gov.ua/index.php (http://prntscr.com/p0rizi)</t>
  </si>
  <si>
    <t>http://pavlogradmrada.dp.gov.ua/normativna-baza</t>
  </si>
  <si>
    <t xml:space="preserve">http://nikopol-mrada.dp.gov.ua/vykonavchyi-komitet/viddilyta-upravlinnia-nmr/upravlinnia-komunalnoho-maina 
https://www.google.com/maps/d/embed?mid=1f2D-8ELslgMEiuMZYAlkqXMejJU&amp;hl=ru&amp;ll=47.575346029124226%2C34.35658691533206&amp;z=13 
</t>
  </si>
  <si>
    <t>http://www.nizhynrada.gov.ua/article/973/statut-teritoralno-gromadi.html</t>
  </si>
  <si>
    <t xml:space="preserve">http://marsovet.org.ua/documents/show/search/4?title=ПОРЯДОК+ДЕННИЙ+&amp;date_from=13.10.2017&amp;date_to=13.10.2017&amp;submit=Найти 
http://marsovet.org.ua/documents/show/menu/16489/page/3
</t>
  </si>
  <si>
    <t xml:space="preserve">https://rada-uzhgorod.gov.ua/povidomiti-pro-koruptsiyni-dii
+380504288845 
</t>
  </si>
  <si>
    <t>Name</t>
  </si>
  <si>
    <t>City rating</t>
  </si>
  <si>
    <t>Change</t>
  </si>
  <si>
    <t>A-</t>
  </si>
  <si>
    <t>B+</t>
  </si>
  <si>
    <t>B</t>
  </si>
  <si>
    <t>B-</t>
  </si>
  <si>
    <t>C+</t>
  </si>
  <si>
    <t>C</t>
  </si>
  <si>
    <t>C-</t>
  </si>
  <si>
    <t>D+</t>
  </si>
  <si>
    <t>D</t>
  </si>
  <si>
    <t>D-</t>
  </si>
  <si>
    <t>â€“</t>
  </si>
  <si>
    <t>E+</t>
  </si>
  <si>
    <t>ID_2016</t>
  </si>
  <si>
    <t>ID_2019</t>
  </si>
  <si>
    <t>C19001</t>
  </si>
  <si>
    <t>C19002</t>
  </si>
  <si>
    <t>C19003</t>
  </si>
  <si>
    <t>C19004</t>
  </si>
  <si>
    <t>C19005</t>
  </si>
  <si>
    <t>C19006</t>
  </si>
  <si>
    <t>C19007</t>
  </si>
  <si>
    <t>C19008</t>
  </si>
  <si>
    <t>C19009</t>
  </si>
  <si>
    <t>C19010</t>
  </si>
  <si>
    <t>C19011</t>
  </si>
  <si>
    <t>C19012</t>
  </si>
  <si>
    <t>C19013</t>
  </si>
  <si>
    <t>C19014</t>
  </si>
  <si>
    <t>C19015</t>
  </si>
  <si>
    <t>C19016</t>
  </si>
  <si>
    <t>C19017</t>
  </si>
  <si>
    <t>C19018</t>
  </si>
  <si>
    <t>C19019</t>
  </si>
  <si>
    <t>C19020</t>
  </si>
  <si>
    <t>C19021</t>
  </si>
  <si>
    <t>C19022</t>
  </si>
  <si>
    <t>C19023</t>
  </si>
  <si>
    <t>C19024</t>
  </si>
  <si>
    <t>C19025</t>
  </si>
  <si>
    <t>C19026</t>
  </si>
  <si>
    <t>C19027</t>
  </si>
  <si>
    <t>C19028</t>
  </si>
  <si>
    <t>C19029</t>
  </si>
  <si>
    <t>C19030</t>
  </si>
  <si>
    <t>C19031</t>
  </si>
  <si>
    <t>C19032</t>
  </si>
  <si>
    <t>C19033</t>
  </si>
  <si>
    <t>C19034</t>
  </si>
  <si>
    <t>C19035</t>
  </si>
  <si>
    <t>C19036</t>
  </si>
  <si>
    <t>C19037</t>
  </si>
  <si>
    <t>C19038</t>
  </si>
  <si>
    <t>C19039</t>
  </si>
  <si>
    <t>C19040</t>
  </si>
  <si>
    <t>C19041</t>
  </si>
  <si>
    <t>C19042</t>
  </si>
  <si>
    <t>C19043</t>
  </si>
  <si>
    <t>C19044</t>
  </si>
  <si>
    <t>C19045</t>
  </si>
  <si>
    <t>C19046</t>
  </si>
  <si>
    <t>C19047</t>
  </si>
  <si>
    <t>C19048</t>
  </si>
  <si>
    <t>C19049</t>
  </si>
  <si>
    <t>C19050</t>
  </si>
  <si>
    <t>C19051</t>
  </si>
  <si>
    <t>C19052</t>
  </si>
  <si>
    <t>C19053</t>
  </si>
  <si>
    <t>C19054</t>
  </si>
  <si>
    <t>C19055</t>
  </si>
  <si>
    <t>C19056</t>
  </si>
  <si>
    <t>C19057</t>
  </si>
  <si>
    <t>C19058</t>
  </si>
  <si>
    <t>C19059</t>
  </si>
  <si>
    <t>C19060</t>
  </si>
  <si>
    <t>C19061</t>
  </si>
  <si>
    <t>C19062</t>
  </si>
  <si>
    <t>C19063</t>
  </si>
  <si>
    <t>C19064</t>
  </si>
  <si>
    <t>C19065</t>
  </si>
  <si>
    <t>C19066</t>
  </si>
  <si>
    <t>C19067</t>
  </si>
  <si>
    <t>C19068</t>
  </si>
  <si>
    <t>C19069</t>
  </si>
  <si>
    <t>C19070</t>
  </si>
  <si>
    <t>C19071</t>
  </si>
  <si>
    <t>C19072</t>
  </si>
  <si>
    <t>C19073</t>
  </si>
  <si>
    <t>C19074</t>
  </si>
  <si>
    <t>C19075</t>
  </si>
  <si>
    <t>C19076</t>
  </si>
  <si>
    <t>C19077</t>
  </si>
  <si>
    <t>rank_2017</t>
  </si>
  <si>
    <t>score_2019</t>
  </si>
  <si>
    <t>rank_2019</t>
  </si>
  <si>
    <t>score_2017</t>
  </si>
  <si>
    <t>rank_2016</t>
  </si>
  <si>
    <t>score_2016</t>
  </si>
  <si>
    <t>rank_2019/2017</t>
  </si>
  <si>
    <t>score_2019/2017</t>
  </si>
  <si>
    <t>rank_2019/2016</t>
  </si>
  <si>
    <t>CIT001</t>
  </si>
  <si>
    <t>CIT002</t>
  </si>
  <si>
    <t>CIT003</t>
  </si>
  <si>
    <t>CIT004</t>
  </si>
  <si>
    <t>CIT005</t>
  </si>
  <si>
    <t>CIT006</t>
  </si>
  <si>
    <t>CIT007</t>
  </si>
  <si>
    <t>CIT008</t>
  </si>
  <si>
    <t>CIT009</t>
  </si>
  <si>
    <t>CIT010</t>
  </si>
  <si>
    <t>CIT011</t>
  </si>
  <si>
    <t>CIT012</t>
  </si>
  <si>
    <t>CIT013</t>
  </si>
  <si>
    <t>CIT014</t>
  </si>
  <si>
    <t>CIT015</t>
  </si>
  <si>
    <t>CIT016</t>
  </si>
  <si>
    <t>CIT017</t>
  </si>
  <si>
    <t>CIT018</t>
  </si>
  <si>
    <t>CIT019</t>
  </si>
  <si>
    <t>CIT020</t>
  </si>
  <si>
    <t>CIT021</t>
  </si>
  <si>
    <t>CIT022</t>
  </si>
  <si>
    <t>CIT023</t>
  </si>
  <si>
    <t>CIT024</t>
  </si>
  <si>
    <t>CIT025</t>
  </si>
  <si>
    <t>CIT026</t>
  </si>
  <si>
    <t>CIT027</t>
  </si>
  <si>
    <t>CIT028</t>
  </si>
  <si>
    <t>CIT029</t>
  </si>
  <si>
    <t>CIT030</t>
  </si>
  <si>
    <t>CIT031</t>
  </si>
  <si>
    <t>CIT032</t>
  </si>
  <si>
    <t>CIT033</t>
  </si>
  <si>
    <t>CIT034</t>
  </si>
  <si>
    <t>CIT035</t>
  </si>
  <si>
    <t>CIT036</t>
  </si>
  <si>
    <t>CIT037</t>
  </si>
  <si>
    <t>CIT038</t>
  </si>
  <si>
    <t>CIT039</t>
  </si>
  <si>
    <t>CIT040</t>
  </si>
  <si>
    <t>CIT041</t>
  </si>
  <si>
    <t>CIT042</t>
  </si>
  <si>
    <t>CIT043</t>
  </si>
  <si>
    <t>CIT044</t>
  </si>
  <si>
    <t>CIT045</t>
  </si>
  <si>
    <t>CIT046</t>
  </si>
  <si>
    <t>CIT047</t>
  </si>
  <si>
    <t>CIT048</t>
  </si>
  <si>
    <t>CIT049</t>
  </si>
  <si>
    <t>CIT050</t>
  </si>
  <si>
    <t>ID_CIT</t>
  </si>
  <si>
    <t>1, Access to Information Policy</t>
  </si>
  <si>
    <t>2, Territorial community’s property management</t>
  </si>
  <si>
    <t>3, Land Planning and Construction Policy</t>
  </si>
  <si>
    <t>4, Public Procurement</t>
  </si>
  <si>
    <t>5, Budgeting</t>
  </si>
  <si>
    <t>6, Administrative, Utilities and Social Services</t>
  </si>
  <si>
    <t>7, Professional Ethics and Conflict of Interests</t>
  </si>
  <si>
    <t>8, Human Resources</t>
  </si>
  <si>
    <t>9, Public Participation</t>
  </si>
  <si>
    <t>score_2019/2016</t>
  </si>
  <si>
    <t>Best 2017/2016</t>
  </si>
  <si>
    <t>Worst 2017/2016</t>
  </si>
  <si>
    <t>best%_2019</t>
  </si>
  <si>
    <t>worst%_2019</t>
  </si>
  <si>
    <t>best%_2017</t>
  </si>
  <si>
    <t>worst%_2017</t>
  </si>
  <si>
    <t>best%_2016</t>
  </si>
  <si>
    <t>worst%_2016</t>
  </si>
  <si>
    <t>best%_2019/2017</t>
  </si>
  <si>
    <t>worst%_2019/2017</t>
  </si>
  <si>
    <t>best%_2019/2016</t>
  </si>
  <si>
    <t>worst%_2019/2016</t>
  </si>
  <si>
    <t>City type</t>
  </si>
  <si>
    <t>Average score</t>
  </si>
  <si>
    <t>Overal score</t>
  </si>
  <si>
    <t>Improvement</t>
  </si>
  <si>
    <t>Ranking edition</t>
  </si>
  <si>
    <t>Administrative, Utilities and Social Services</t>
  </si>
  <si>
    <t>Access to Information Policy</t>
  </si>
  <si>
    <t>Public Procurement</t>
  </si>
  <si>
    <t>Budgeting</t>
  </si>
  <si>
    <t>Public Participation</t>
  </si>
  <si>
    <t>Human Resources</t>
  </si>
  <si>
    <t>Land Planning and Construction Policy</t>
  </si>
  <si>
    <t>Territorial community’s property management</t>
  </si>
  <si>
    <t>Professional Ethics and Conflict of Interests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</si>
</sst>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25" x14ac:knownFonts="1">
    <font>
      <sz val="11"/>
      <color theme="1"/>
      <name val="Calibri"/>
      <family val="2"/>
      <charset val="238"/>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1"/>
      <color theme="1"/>
      <name val="Calibri"/>
      <family val="2"/>
      <charset val="238"/>
      <scheme val="minor"/>
    </font>
    <font>
      <b/>
      <sz val="10"/>
      <name val="Arial"/>
      <family val="2"/>
      <charset val="204"/>
    </font>
    <font>
      <u/>
      <sz val="11"/>
      <color theme="10"/>
      <name val="Calibri"/>
      <family val="2"/>
      <charset val="238"/>
      <scheme val="minor"/>
    </font>
    <font>
      <b/>
      <sz val="10"/>
      <name val="Arial"/>
      <family val="2"/>
      <charset val="238"/>
    </font>
    <font>
      <sz val="9"/>
      <color indexed="81"/>
      <name val="Segoe UI"/>
      <family val="2"/>
      <charset val="238"/>
    </font>
    <font>
      <b/>
      <sz val="9"/>
      <color indexed="81"/>
      <name val="Segoe UI"/>
      <family val="2"/>
      <charset val="238"/>
    </font>
    <font>
      <sz val="11"/>
      <color rgb="FF000000"/>
      <name val="Calibri"/>
      <family val="2"/>
      <charset val="204"/>
      <scheme val="minor"/>
    </font>
    <font>
      <sz val="11"/>
      <color rgb="FFFF0000"/>
      <name val="Calibri"/>
      <family val="2"/>
      <charset val="238"/>
      <scheme val="minor"/>
    </font>
    <font>
      <sz val="11"/>
      <name val="Calibri"/>
      <family val="2"/>
      <charset val="238"/>
      <scheme val="minor"/>
    </font>
    <font>
      <sz val="11"/>
      <color rgb="FFFF0000"/>
      <name val="Calibri"/>
      <family val="2"/>
      <charset val="204"/>
      <scheme val="minor"/>
    </font>
    <font>
      <sz val="11"/>
      <name val="Calibri"/>
      <family val="2"/>
      <charset val="204"/>
      <scheme val="minor"/>
    </font>
    <font>
      <sz val="11"/>
      <color theme="1" tint="4.9989318521683403E-2"/>
      <name val="Calibri"/>
      <family val="2"/>
      <charset val="204"/>
      <scheme val="minor"/>
    </font>
    <font>
      <sz val="11"/>
      <color theme="1"/>
      <name val="Calibri"/>
      <family val="2"/>
      <charset val="238"/>
      <scheme val="minor"/>
    </font>
  </fonts>
  <fills count="18">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rgb="FFFFFF00"/>
        <bgColor indexed="64"/>
      </patternFill>
    </fill>
    <fill>
      <patternFill patternType="solid">
        <fgColor theme="4" tint="0.79998168889431442"/>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
      <patternFill patternType="solid">
        <fgColor theme="5"/>
        <bgColor indexed="64"/>
      </patternFill>
    </fill>
    <fill>
      <patternFill patternType="solid">
        <fgColor theme="8" tint="0.39997558519241921"/>
        <bgColor indexed="64"/>
      </patternFill>
    </fill>
    <fill>
      <patternFill patternType="solid">
        <fgColor rgb="FFFFFFFF"/>
        <bgColor rgb="FFFFFFFF"/>
      </patternFill>
    </fill>
    <fill>
      <patternFill patternType="solid">
        <fgColor theme="7"/>
        <bgColor indexed="64"/>
      </patternFill>
    </fill>
    <fill>
      <patternFill patternType="solid">
        <fgColor theme="3" tint="0.59999389629810485"/>
        <bgColor indexed="64"/>
      </patternFill>
    </fill>
    <fill>
      <patternFill patternType="solid">
        <fgColor rgb="FFFFC000"/>
        <bgColor indexed="64"/>
      </patternFill>
    </fill>
    <fill>
      <patternFill patternType="solid">
        <fgColor theme="4" tint="0.79995117038483843"/>
        <bgColor indexed="64"/>
      </patternFill>
    </fill>
    <fill>
      <patternFill patternType="solid">
        <fgColor rgb="FFDDEBF7"/>
        <bgColor rgb="FF000000"/>
      </patternFill>
    </fill>
    <fill>
      <patternFill patternType="solid">
        <fgColor theme="7" tint="0.3999755851924192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theme="6" tint="0.39994506668294322"/>
      </left>
      <right style="dotted">
        <color theme="6" tint="0.39994506668294322"/>
      </right>
      <top style="dotted">
        <color theme="6" tint="0.39994506668294322"/>
      </top>
      <bottom style="dotted">
        <color theme="6" tint="0.39994506668294322"/>
      </bottom>
      <diagonal/>
    </border>
    <border>
      <left style="dotted">
        <color theme="6" tint="0.39994506668294322"/>
      </left>
      <right/>
      <top style="dotted">
        <color theme="6" tint="0.39994506668294322"/>
      </top>
      <bottom style="dotted">
        <color theme="6" tint="0.39994506668294322"/>
      </bottom>
      <diagonal/>
    </border>
    <border>
      <left/>
      <right style="dotted">
        <color theme="6" tint="0.39994506668294322"/>
      </right>
      <top style="dotted">
        <color theme="6" tint="0.39994506668294322"/>
      </top>
      <bottom style="dotted">
        <color theme="6" tint="0.39994506668294322"/>
      </bottom>
      <diagonal/>
    </border>
    <border>
      <left style="dotted">
        <color theme="6" tint="0.39994506668294322"/>
      </left>
      <right style="dotted">
        <color theme="6" tint="0.39994506668294322"/>
      </right>
      <top/>
      <bottom style="dotted">
        <color theme="6" tint="0.39994506668294322"/>
      </bottom>
      <diagonal/>
    </border>
    <border>
      <left style="dotted">
        <color theme="6" tint="0.39991454817346722"/>
      </left>
      <right style="dotted">
        <color theme="6" tint="0.39991454817346722"/>
      </right>
      <top style="dotted">
        <color theme="6" tint="0.39991454817346722"/>
      </top>
      <bottom style="dotted">
        <color theme="6" tint="0.39991454817346722"/>
      </bottom>
      <diagonal/>
    </border>
    <border>
      <left style="dotted">
        <color rgb="FFC9C9C9"/>
      </left>
      <right/>
      <top style="dotted">
        <color rgb="FFC9C9C9"/>
      </top>
      <bottom style="dotted">
        <color rgb="FFC9C9C9"/>
      </bottom>
      <diagonal/>
    </border>
    <border>
      <left style="medium">
        <color indexed="64"/>
      </left>
      <right style="medium">
        <color indexed="64"/>
      </right>
      <top style="medium">
        <color indexed="64"/>
      </top>
      <bottom/>
      <diagonal/>
    </border>
  </borders>
  <cellStyleXfs count="4">
    <xf numFmtId="0" fontId="0" fillId="0" borderId="0"/>
    <xf numFmtId="0" fontId="14" fillId="0" borderId="0" applyNumberFormat="0" applyFill="0" applyBorder="0" applyAlignment="0" applyProtection="0"/>
    <xf numFmtId="0" fontId="14" fillId="0" borderId="0" applyNumberFormat="0" applyFill="0" applyBorder="0" applyAlignment="0" applyProtection="0"/>
    <xf numFmtId="9" fontId="24" fillId="0" borderId="0" applyFont="0" applyFill="0" applyBorder="0" applyAlignment="0" applyProtection="0"/>
  </cellStyleXfs>
  <cellXfs count="223">
    <xf numFmtId="0" fontId="0" fillId="0" borderId="0" xfId="0"/>
    <xf numFmtId="0" fontId="12" fillId="0" borderId="1" xfId="0" applyFont="1" applyBorder="1" applyAlignment="1">
      <alignment wrapText="1"/>
    </xf>
    <xf numFmtId="0" fontId="12" fillId="2" borderId="1" xfId="0" applyFont="1" applyFill="1" applyBorder="1" applyAlignment="1">
      <alignment wrapText="1"/>
    </xf>
    <xf numFmtId="0" fontId="0" fillId="3" borderId="1" xfId="0" applyFill="1" applyBorder="1" applyAlignment="1">
      <alignment wrapText="1"/>
    </xf>
    <xf numFmtId="0" fontId="0" fillId="0" borderId="1" xfId="0" applyBorder="1" applyAlignment="1">
      <alignment wrapText="1"/>
    </xf>
    <xf numFmtId="0" fontId="0" fillId="4" borderId="1" xfId="0" applyFill="1" applyBorder="1" applyAlignment="1">
      <alignment wrapText="1"/>
    </xf>
    <xf numFmtId="0" fontId="0" fillId="5" borderId="1" xfId="0" applyFill="1" applyBorder="1" applyAlignment="1">
      <alignment wrapText="1"/>
    </xf>
    <xf numFmtId="0" fontId="0" fillId="6" borderId="1" xfId="0" applyFill="1" applyBorder="1" applyAlignment="1">
      <alignment wrapText="1"/>
    </xf>
    <xf numFmtId="0" fontId="0" fillId="7" borderId="1" xfId="0" applyFill="1" applyBorder="1" applyAlignment="1">
      <alignment wrapText="1"/>
    </xf>
    <xf numFmtId="0" fontId="0" fillId="8" borderId="1" xfId="0" applyFill="1" applyBorder="1" applyAlignment="1">
      <alignment wrapText="1"/>
    </xf>
    <xf numFmtId="0" fontId="0" fillId="9" borderId="1" xfId="0" applyFill="1" applyBorder="1" applyAlignment="1">
      <alignment wrapText="1"/>
    </xf>
    <xf numFmtId="0" fontId="0" fillId="10" borderId="1" xfId="0" applyFill="1" applyBorder="1" applyAlignment="1">
      <alignment wrapText="1"/>
    </xf>
    <xf numFmtId="0" fontId="0" fillId="2" borderId="1" xfId="0" applyFill="1" applyBorder="1" applyAlignment="1">
      <alignment wrapText="1"/>
    </xf>
    <xf numFmtId="0" fontId="11" fillId="5" borderId="1" xfId="0" applyFont="1" applyFill="1" applyBorder="1" applyAlignment="1">
      <alignment wrapText="1"/>
    </xf>
    <xf numFmtId="0" fontId="11" fillId="7" borderId="1" xfId="0" applyFont="1" applyFill="1" applyBorder="1" applyAlignment="1">
      <alignment wrapText="1"/>
    </xf>
    <xf numFmtId="0" fontId="10" fillId="5" borderId="1" xfId="0" applyFont="1" applyFill="1" applyBorder="1" applyAlignment="1">
      <alignment wrapText="1"/>
    </xf>
    <xf numFmtId="0" fontId="9" fillId="5" borderId="1" xfId="0" applyFont="1" applyFill="1" applyBorder="1" applyAlignment="1">
      <alignment wrapText="1"/>
    </xf>
    <xf numFmtId="0" fontId="8" fillId="3" borderId="1" xfId="0" applyFont="1" applyFill="1" applyBorder="1" applyAlignment="1">
      <alignment wrapText="1"/>
    </xf>
    <xf numFmtId="0" fontId="8" fillId="4" borderId="1" xfId="0" applyFont="1" applyFill="1" applyBorder="1" applyAlignment="1">
      <alignment wrapText="1"/>
    </xf>
    <xf numFmtId="0" fontId="8" fillId="5" borderId="1" xfId="0" applyFont="1" applyFill="1" applyBorder="1" applyAlignment="1">
      <alignment wrapText="1"/>
    </xf>
    <xf numFmtId="0" fontId="8" fillId="6" borderId="1" xfId="0" applyFont="1" applyFill="1" applyBorder="1" applyAlignment="1">
      <alignment wrapText="1"/>
    </xf>
    <xf numFmtId="0" fontId="13" fillId="11" borderId="0" xfId="0" applyFont="1" applyFill="1" applyBorder="1" applyAlignment="1"/>
    <xf numFmtId="0" fontId="13" fillId="0" borderId="0" xfId="0" applyFont="1" applyBorder="1" applyAlignment="1">
      <alignment horizontal="left"/>
    </xf>
    <xf numFmtId="0" fontId="0" fillId="5" borderId="0" xfId="0" applyFill="1"/>
    <xf numFmtId="0" fontId="0" fillId="2" borderId="0" xfId="0" applyFill="1"/>
    <xf numFmtId="0" fontId="0" fillId="5" borderId="0" xfId="0" applyFont="1" applyFill="1"/>
    <xf numFmtId="0" fontId="7" fillId="7" borderId="1" xfId="0" applyFont="1" applyFill="1" applyBorder="1" applyAlignment="1">
      <alignment wrapText="1"/>
    </xf>
    <xf numFmtId="0" fontId="0" fillId="3" borderId="2" xfId="0" applyFill="1" applyBorder="1" applyAlignment="1">
      <alignment wrapText="1"/>
    </xf>
    <xf numFmtId="0" fontId="0" fillId="4" borderId="2" xfId="0" applyFill="1" applyBorder="1" applyAlignment="1">
      <alignment wrapText="1"/>
    </xf>
    <xf numFmtId="0" fontId="0" fillId="6" borderId="2" xfId="0" applyFill="1" applyBorder="1" applyAlignment="1">
      <alignment wrapText="1"/>
    </xf>
    <xf numFmtId="0" fontId="0" fillId="7" borderId="2" xfId="0" applyFill="1" applyBorder="1" applyAlignment="1">
      <alignment wrapText="1"/>
    </xf>
    <xf numFmtId="0" fontId="0" fillId="8" borderId="2" xfId="0" applyFill="1" applyBorder="1" applyAlignment="1">
      <alignment wrapText="1"/>
    </xf>
    <xf numFmtId="0" fontId="0" fillId="9" borderId="2" xfId="0" applyFill="1" applyBorder="1" applyAlignment="1">
      <alignment wrapText="1"/>
    </xf>
    <xf numFmtId="0" fontId="0" fillId="10" borderId="2" xfId="0" applyFill="1" applyBorder="1" applyAlignment="1">
      <alignment wrapText="1"/>
    </xf>
    <xf numFmtId="0" fontId="0" fillId="5" borderId="3" xfId="0" applyFill="1" applyBorder="1"/>
    <xf numFmtId="0" fontId="10" fillId="5" borderId="2" xfId="0" applyFont="1" applyFill="1" applyBorder="1" applyAlignment="1">
      <alignment wrapText="1"/>
    </xf>
    <xf numFmtId="0" fontId="0" fillId="0" borderId="1" xfId="0" applyBorder="1" applyAlignment="1">
      <alignment horizontal="center" wrapText="1"/>
    </xf>
    <xf numFmtId="0" fontId="0" fillId="0" borderId="0" xfId="0" applyAlignment="1"/>
    <xf numFmtId="0" fontId="0" fillId="3" borderId="2" xfId="0" applyFill="1" applyBorder="1" applyAlignment="1"/>
    <xf numFmtId="0" fontId="0" fillId="4" borderId="2" xfId="0" applyFill="1" applyBorder="1" applyAlignment="1"/>
    <xf numFmtId="0" fontId="8" fillId="4" borderId="1" xfId="0" applyFont="1" applyFill="1" applyBorder="1" applyAlignment="1"/>
    <xf numFmtId="0" fontId="10" fillId="5" borderId="2" xfId="0" applyFont="1" applyFill="1" applyBorder="1" applyAlignment="1"/>
    <xf numFmtId="0" fontId="0" fillId="5" borderId="2" xfId="0" applyFill="1" applyBorder="1" applyAlignment="1"/>
    <xf numFmtId="0" fontId="8" fillId="5" borderId="1" xfId="0" applyFont="1" applyFill="1" applyBorder="1" applyAlignment="1"/>
    <xf numFmtId="0" fontId="6" fillId="5" borderId="2" xfId="0" applyFont="1" applyFill="1" applyBorder="1" applyAlignment="1"/>
    <xf numFmtId="0" fontId="0" fillId="6" borderId="2" xfId="0" applyFill="1" applyBorder="1" applyAlignment="1"/>
    <xf numFmtId="0" fontId="8" fillId="6" borderId="1" xfId="0" applyFont="1" applyFill="1" applyBorder="1" applyAlignment="1"/>
    <xf numFmtId="0" fontId="0" fillId="7" borderId="2" xfId="0" applyFill="1" applyBorder="1" applyAlignment="1"/>
    <xf numFmtId="0" fontId="11" fillId="7" borderId="1" xfId="0" applyFont="1" applyFill="1" applyBorder="1" applyAlignment="1"/>
    <xf numFmtId="0" fontId="0" fillId="8" borderId="2" xfId="0" applyFill="1" applyBorder="1" applyAlignment="1"/>
    <xf numFmtId="0" fontId="0" fillId="8" borderId="1" xfId="0" applyFill="1" applyBorder="1" applyAlignment="1"/>
    <xf numFmtId="0" fontId="0" fillId="9" borderId="2" xfId="0" applyFill="1" applyBorder="1" applyAlignment="1"/>
    <xf numFmtId="0" fontId="0" fillId="9" borderId="1" xfId="0" applyFill="1" applyBorder="1" applyAlignment="1"/>
    <xf numFmtId="0" fontId="0" fillId="6" borderId="1" xfId="0" applyFill="1" applyBorder="1" applyAlignment="1"/>
    <xf numFmtId="0" fontId="0" fillId="10" borderId="2" xfId="0" applyFill="1" applyBorder="1" applyAlignment="1"/>
    <xf numFmtId="0" fontId="0" fillId="10" borderId="1" xfId="0" applyFill="1" applyBorder="1" applyAlignment="1"/>
    <xf numFmtId="0" fontId="12" fillId="0" borderId="0" xfId="0" applyFont="1" applyAlignment="1"/>
    <xf numFmtId="0" fontId="15" fillId="11" borderId="0" xfId="0" applyFont="1" applyFill="1" applyBorder="1" applyAlignment="1"/>
    <xf numFmtId="0" fontId="15" fillId="0" borderId="0" xfId="0" applyFont="1" applyBorder="1" applyAlignment="1">
      <alignment horizontal="left"/>
    </xf>
    <xf numFmtId="0" fontId="0" fillId="0" borderId="0" xfId="0" applyFill="1" applyBorder="1" applyAlignment="1"/>
    <xf numFmtId="0" fontId="0" fillId="0" borderId="0" xfId="0" applyAlignment="1">
      <alignment vertical="center"/>
    </xf>
    <xf numFmtId="0" fontId="0" fillId="4" borderId="0" xfId="0" applyFill="1" applyAlignment="1"/>
    <xf numFmtId="10" fontId="0" fillId="4" borderId="0" xfId="0" applyNumberFormat="1" applyFill="1" applyAlignment="1"/>
    <xf numFmtId="0" fontId="12" fillId="4" borderId="0" xfId="0" applyFont="1" applyFill="1" applyAlignment="1"/>
    <xf numFmtId="0" fontId="12" fillId="0" borderId="0" xfId="0" applyFont="1"/>
    <xf numFmtId="10" fontId="0" fillId="0" borderId="0" xfId="0" applyNumberFormat="1"/>
    <xf numFmtId="1" fontId="0" fillId="0" borderId="0" xfId="0" applyNumberFormat="1"/>
    <xf numFmtId="2" fontId="0" fillId="0" borderId="0" xfId="0" applyNumberFormat="1"/>
    <xf numFmtId="0" fontId="0" fillId="2" borderId="0" xfId="0" applyFill="1" applyAlignment="1"/>
    <xf numFmtId="10" fontId="0" fillId="8" borderId="0" xfId="0" applyNumberFormat="1" applyFill="1" applyAlignment="1"/>
    <xf numFmtId="10" fontId="0" fillId="0" borderId="0" xfId="0" applyNumberFormat="1" applyAlignment="1">
      <alignment vertical="center"/>
    </xf>
    <xf numFmtId="0" fontId="12" fillId="5" borderId="0" xfId="0" applyFont="1" applyFill="1"/>
    <xf numFmtId="0" fontId="12" fillId="8" borderId="0" xfId="0" applyFont="1" applyFill="1" applyAlignment="1"/>
    <xf numFmtId="10" fontId="0" fillId="4" borderId="0" xfId="0" applyNumberFormat="1" applyFill="1"/>
    <xf numFmtId="1" fontId="12" fillId="0" borderId="0" xfId="0" applyNumberFormat="1" applyFont="1"/>
    <xf numFmtId="164" fontId="0" fillId="0" borderId="0" xfId="0" applyNumberFormat="1"/>
    <xf numFmtId="164" fontId="12" fillId="0" borderId="0" xfId="0" applyNumberFormat="1" applyFont="1"/>
    <xf numFmtId="10" fontId="12" fillId="0" borderId="0" xfId="0" applyNumberFormat="1" applyFont="1"/>
    <xf numFmtId="0" fontId="0" fillId="12" borderId="0" xfId="0" applyFill="1"/>
    <xf numFmtId="0" fontId="0" fillId="12" borderId="2" xfId="0" applyFill="1" applyBorder="1" applyAlignment="1">
      <alignment wrapText="1"/>
    </xf>
    <xf numFmtId="0" fontId="0" fillId="4" borderId="0" xfId="0" applyFill="1"/>
    <xf numFmtId="0" fontId="0" fillId="13" borderId="0" xfId="0" applyFill="1"/>
    <xf numFmtId="0" fontId="0" fillId="13" borderId="2" xfId="0" applyFill="1" applyBorder="1" applyAlignment="1">
      <alignment wrapText="1"/>
    </xf>
    <xf numFmtId="0" fontId="10" fillId="13" borderId="2" xfId="0" applyFont="1" applyFill="1" applyBorder="1" applyAlignment="1">
      <alignment wrapText="1"/>
    </xf>
    <xf numFmtId="0" fontId="6" fillId="13" borderId="2" xfId="0" applyFont="1" applyFill="1" applyBorder="1" applyAlignment="1">
      <alignment wrapText="1"/>
    </xf>
    <xf numFmtId="0" fontId="0" fillId="0" borderId="0" xfId="0" applyFill="1"/>
    <xf numFmtId="0" fontId="0" fillId="6" borderId="0" xfId="0" applyFill="1"/>
    <xf numFmtId="0" fontId="19" fillId="0" borderId="0" xfId="0" applyFont="1"/>
    <xf numFmtId="0" fontId="19" fillId="2" borderId="0" xfId="0" applyFont="1" applyFill="1"/>
    <xf numFmtId="0" fontId="19" fillId="5" borderId="0" xfId="0" applyFont="1" applyFill="1"/>
    <xf numFmtId="0" fontId="20" fillId="4" borderId="0" xfId="0" applyFont="1" applyFill="1"/>
    <xf numFmtId="0" fontId="20" fillId="2" borderId="0" xfId="0" applyFont="1" applyFill="1"/>
    <xf numFmtId="0" fontId="20" fillId="5" borderId="0" xfId="0" applyFont="1" applyFill="1"/>
    <xf numFmtId="0" fontId="19" fillId="14" borderId="0" xfId="0" applyFont="1" applyFill="1"/>
    <xf numFmtId="0" fontId="0" fillId="14" borderId="0" xfId="0" applyFill="1"/>
    <xf numFmtId="0" fontId="22" fillId="2" borderId="3" xfId="0" applyFont="1" applyFill="1" applyBorder="1"/>
    <xf numFmtId="0" fontId="22" fillId="5" borderId="3" xfId="0" applyFont="1" applyFill="1" applyBorder="1"/>
    <xf numFmtId="0" fontId="22" fillId="2" borderId="6" xfId="0" applyFont="1" applyFill="1" applyBorder="1"/>
    <xf numFmtId="0" fontId="22" fillId="2" borderId="3" xfId="0" applyFont="1" applyFill="1" applyBorder="1" applyAlignment="1">
      <alignment wrapText="1"/>
    </xf>
    <xf numFmtId="0" fontId="20" fillId="0" borderId="2" xfId="0" applyFont="1" applyFill="1" applyBorder="1" applyAlignment="1">
      <alignment wrapText="1"/>
    </xf>
    <xf numFmtId="0" fontId="20" fillId="0" borderId="0" xfId="0" applyFont="1"/>
    <xf numFmtId="0" fontId="22" fillId="15" borderId="7" xfId="0" applyFont="1" applyFill="1" applyBorder="1"/>
    <xf numFmtId="0" fontId="22" fillId="2" borderId="7" xfId="0" applyFont="1" applyFill="1" applyBorder="1" applyAlignment="1">
      <alignment wrapText="1"/>
    </xf>
    <xf numFmtId="0" fontId="22" fillId="2" borderId="7" xfId="0" applyFont="1" applyFill="1" applyBorder="1"/>
    <xf numFmtId="0" fontId="21" fillId="2" borderId="7" xfId="0" applyFont="1" applyFill="1" applyBorder="1"/>
    <xf numFmtId="0" fontId="22" fillId="14" borderId="7" xfId="0" applyFont="1" applyFill="1" applyBorder="1"/>
    <xf numFmtId="0" fontId="21" fillId="14" borderId="7" xfId="0" applyFont="1" applyFill="1" applyBorder="1"/>
    <xf numFmtId="0" fontId="21" fillId="2" borderId="3" xfId="0" applyFont="1" applyFill="1" applyBorder="1" applyAlignment="1">
      <alignment wrapText="1"/>
    </xf>
    <xf numFmtId="0" fontId="21" fillId="2" borderId="3" xfId="0" applyFont="1" applyFill="1" applyBorder="1"/>
    <xf numFmtId="0" fontId="22" fillId="0" borderId="0" xfId="1" applyFont="1" applyAlignment="1">
      <alignment vertical="center" wrapText="1"/>
    </xf>
    <xf numFmtId="0" fontId="18" fillId="16" borderId="8" xfId="0" applyFont="1" applyFill="1" applyBorder="1"/>
    <xf numFmtId="0" fontId="20" fillId="14" borderId="2" xfId="0" applyFont="1" applyFill="1" applyBorder="1" applyAlignment="1">
      <alignment wrapText="1"/>
    </xf>
    <xf numFmtId="0" fontId="22" fillId="14" borderId="3" xfId="0" applyFont="1" applyFill="1" applyBorder="1"/>
    <xf numFmtId="0" fontId="22" fillId="14" borderId="7" xfId="1" applyFont="1" applyFill="1" applyBorder="1"/>
    <xf numFmtId="0" fontId="22" fillId="0" borderId="3" xfId="0" applyFont="1" applyFill="1" applyBorder="1"/>
    <xf numFmtId="0" fontId="22" fillId="5" borderId="4" xfId="0" applyFont="1" applyFill="1" applyBorder="1"/>
    <xf numFmtId="0" fontId="22" fillId="2" borderId="3" xfId="1" applyFont="1" applyFill="1" applyBorder="1"/>
    <xf numFmtId="0" fontId="22" fillId="5" borderId="3" xfId="0" applyFont="1" applyFill="1" applyBorder="1" applyAlignment="1">
      <alignment wrapText="1"/>
    </xf>
    <xf numFmtId="0" fontId="22" fillId="2" borderId="3" xfId="1" applyFont="1" applyFill="1" applyBorder="1" applyAlignment="1">
      <alignment wrapText="1"/>
    </xf>
    <xf numFmtId="0" fontId="22" fillId="0" borderId="0" xfId="0" applyFont="1"/>
    <xf numFmtId="0" fontId="22" fillId="0" borderId="7" xfId="0" applyFont="1" applyFill="1" applyBorder="1"/>
    <xf numFmtId="0" fontId="20" fillId="0" borderId="0" xfId="0" applyFont="1" applyFill="1"/>
    <xf numFmtId="0" fontId="19" fillId="0" borderId="0" xfId="0" applyFont="1" applyFill="1"/>
    <xf numFmtId="0" fontId="5" fillId="0" borderId="0" xfId="0" applyFont="1" applyAlignment="1">
      <alignment vertical="center" wrapText="1"/>
    </xf>
    <xf numFmtId="0" fontId="22" fillId="4" borderId="0" xfId="0" applyFont="1" applyFill="1"/>
    <xf numFmtId="0" fontId="5" fillId="5" borderId="3" xfId="0" applyFont="1" applyFill="1" applyBorder="1"/>
    <xf numFmtId="0" fontId="5" fillId="2" borderId="3" xfId="0" applyFont="1" applyFill="1" applyBorder="1" applyAlignment="1">
      <alignment wrapText="1"/>
    </xf>
    <xf numFmtId="0" fontId="5" fillId="2" borderId="3" xfId="0" applyFont="1" applyFill="1" applyBorder="1"/>
    <xf numFmtId="0" fontId="22" fillId="5" borderId="0" xfId="0" applyFont="1" applyFill="1" applyBorder="1"/>
    <xf numFmtId="0" fontId="22" fillId="2" borderId="0" xfId="0" applyFont="1" applyFill="1" applyBorder="1"/>
    <xf numFmtId="0" fontId="23" fillId="0" borderId="3" xfId="0" applyFont="1" applyFill="1" applyBorder="1"/>
    <xf numFmtId="0" fontId="5" fillId="0" borderId="0" xfId="0" applyFont="1" applyFill="1" applyAlignment="1">
      <alignment vertical="center"/>
    </xf>
    <xf numFmtId="0" fontId="23" fillId="5" borderId="3" xfId="0" applyFont="1" applyFill="1" applyBorder="1"/>
    <xf numFmtId="0" fontId="23" fillId="2" borderId="3" xfId="0" applyFont="1" applyFill="1" applyBorder="1"/>
    <xf numFmtId="0" fontId="22" fillId="0" borderId="0" xfId="0" applyFont="1" applyBorder="1" applyAlignment="1">
      <alignment vertical="center" wrapText="1"/>
    </xf>
    <xf numFmtId="0" fontId="22" fillId="5" borderId="5" xfId="0" applyFont="1" applyFill="1" applyBorder="1"/>
    <xf numFmtId="0" fontId="5" fillId="0" borderId="0" xfId="0" applyFont="1" applyFill="1"/>
    <xf numFmtId="0" fontId="5" fillId="14" borderId="3" xfId="0" applyFont="1" applyFill="1" applyBorder="1"/>
    <xf numFmtId="0" fontId="22" fillId="14" borderId="0" xfId="0" applyFont="1" applyFill="1" applyBorder="1"/>
    <xf numFmtId="0" fontId="22" fillId="14" borderId="3" xfId="1" applyFont="1" applyFill="1" applyBorder="1"/>
    <xf numFmtId="0" fontId="5" fillId="0" borderId="3" xfId="0" applyFont="1" applyFill="1" applyBorder="1"/>
    <xf numFmtId="0" fontId="22" fillId="0" borderId="0" xfId="0" applyFont="1" applyFill="1" applyBorder="1"/>
    <xf numFmtId="0" fontId="22" fillId="0" borderId="3" xfId="1" applyFont="1" applyFill="1" applyBorder="1"/>
    <xf numFmtId="0" fontId="22" fillId="0" borderId="0" xfId="0" applyFont="1" applyFill="1"/>
    <xf numFmtId="0" fontId="22" fillId="2" borderId="0" xfId="1" applyFont="1" applyFill="1" applyBorder="1"/>
    <xf numFmtId="0" fontId="22" fillId="2" borderId="0" xfId="0" applyFont="1" applyFill="1" applyBorder="1" applyAlignment="1">
      <alignment wrapText="1"/>
    </xf>
    <xf numFmtId="0" fontId="22" fillId="0" borderId="0" xfId="0" applyFont="1" applyAlignment="1">
      <alignment wrapText="1"/>
    </xf>
    <xf numFmtId="0" fontId="23" fillId="0" borderId="3" xfId="0" applyFont="1" applyFill="1" applyBorder="1" applyAlignment="1">
      <alignment wrapText="1"/>
    </xf>
    <xf numFmtId="0" fontId="23" fillId="2" borderId="3" xfId="0" applyFont="1" applyFill="1" applyBorder="1" applyAlignment="1">
      <alignment wrapText="1"/>
    </xf>
    <xf numFmtId="0" fontId="5" fillId="0" borderId="0" xfId="0" applyFont="1" applyAlignment="1">
      <alignment vertical="center"/>
    </xf>
    <xf numFmtId="0" fontId="5" fillId="0" borderId="9" xfId="0" applyFont="1" applyBorder="1" applyAlignment="1">
      <alignment vertical="center" wrapText="1"/>
    </xf>
    <xf numFmtId="0" fontId="5" fillId="5" borderId="4" xfId="0" applyFont="1" applyFill="1" applyBorder="1"/>
    <xf numFmtId="0" fontId="22" fillId="0" borderId="0" xfId="1" applyFont="1" applyAlignment="1">
      <alignment vertical="center"/>
    </xf>
    <xf numFmtId="0" fontId="23" fillId="5" borderId="4" xfId="0" applyFont="1" applyFill="1" applyBorder="1"/>
    <xf numFmtId="0" fontId="23" fillId="0" borderId="0" xfId="0" applyFont="1" applyBorder="1" applyAlignment="1">
      <alignment vertical="center" wrapText="1"/>
    </xf>
    <xf numFmtId="0" fontId="23" fillId="2" borderId="6" xfId="0" applyFont="1" applyFill="1" applyBorder="1" applyAlignment="1">
      <alignment wrapText="1"/>
    </xf>
    <xf numFmtId="0" fontId="22" fillId="2" borderId="0" xfId="1" applyFont="1" applyFill="1" applyBorder="1" applyAlignment="1">
      <alignment wrapText="1"/>
    </xf>
    <xf numFmtId="0" fontId="22" fillId="0" borderId="0" xfId="0" applyFont="1" applyAlignment="1">
      <alignment vertical="center" wrapText="1"/>
    </xf>
    <xf numFmtId="0" fontId="22" fillId="0" borderId="0" xfId="0" applyFont="1" applyAlignment="1">
      <alignment vertical="center"/>
    </xf>
    <xf numFmtId="0" fontId="22" fillId="2" borderId="7" xfId="1" applyFont="1" applyFill="1" applyBorder="1"/>
    <xf numFmtId="0" fontId="0" fillId="0" borderId="0" xfId="0" applyFont="1"/>
    <xf numFmtId="0" fontId="0" fillId="0" borderId="2" xfId="0" applyFont="1" applyFill="1" applyBorder="1" applyAlignment="1">
      <alignment wrapText="1"/>
    </xf>
    <xf numFmtId="0" fontId="0" fillId="0" borderId="0" xfId="0" applyFont="1" applyAlignment="1">
      <alignment wrapText="1"/>
    </xf>
    <xf numFmtId="0" fontId="22" fillId="2" borderId="3" xfId="2" applyFont="1" applyFill="1" applyBorder="1"/>
    <xf numFmtId="0" fontId="22" fillId="2" borderId="7" xfId="1" applyFont="1" applyFill="1" applyBorder="1" applyAlignment="1">
      <alignment wrapText="1"/>
    </xf>
    <xf numFmtId="0" fontId="0" fillId="14" borderId="2" xfId="0" applyFont="1" applyFill="1" applyBorder="1" applyAlignment="1">
      <alignment wrapText="1"/>
    </xf>
    <xf numFmtId="0" fontId="0" fillId="0" borderId="0" xfId="0" applyFont="1" applyFill="1"/>
    <xf numFmtId="0" fontId="23" fillId="0" borderId="0" xfId="1" applyFont="1" applyAlignment="1">
      <alignment vertical="center" wrapText="1"/>
    </xf>
    <xf numFmtId="0" fontId="23" fillId="0" borderId="0" xfId="1" applyFont="1" applyAlignment="1">
      <alignment wrapText="1"/>
    </xf>
    <xf numFmtId="0" fontId="23" fillId="0" borderId="0" xfId="0" applyFont="1" applyAlignment="1">
      <alignment vertical="center" wrapText="1"/>
    </xf>
    <xf numFmtId="0" fontId="23" fillId="0" borderId="3" xfId="1" applyFont="1" applyFill="1" applyBorder="1"/>
    <xf numFmtId="0" fontId="4" fillId="5" borderId="3" xfId="0" applyFont="1" applyFill="1" applyBorder="1"/>
    <xf numFmtId="0" fontId="4" fillId="2" borderId="3" xfId="0" applyFont="1" applyFill="1" applyBorder="1" applyAlignment="1">
      <alignment wrapText="1"/>
    </xf>
    <xf numFmtId="0" fontId="4" fillId="0" borderId="0" xfId="0" applyFont="1"/>
    <xf numFmtId="0" fontId="4" fillId="2" borderId="3" xfId="0" applyFont="1" applyFill="1" applyBorder="1"/>
    <xf numFmtId="0" fontId="4" fillId="2" borderId="3" xfId="1" applyFont="1" applyFill="1" applyBorder="1"/>
    <xf numFmtId="0" fontId="4" fillId="14" borderId="3" xfId="0" applyFont="1" applyFill="1" applyBorder="1"/>
    <xf numFmtId="0" fontId="4" fillId="0" borderId="3" xfId="0" applyFont="1" applyFill="1" applyBorder="1"/>
    <xf numFmtId="0" fontId="4" fillId="0" borderId="0" xfId="0" applyFont="1" applyAlignment="1">
      <alignment vertical="center" wrapText="1"/>
    </xf>
    <xf numFmtId="0" fontId="4" fillId="0" borderId="0" xfId="0" applyFont="1" applyAlignment="1">
      <alignment wrapText="1"/>
    </xf>
    <xf numFmtId="0" fontId="3" fillId="0" borderId="3" xfId="0" applyFont="1" applyFill="1" applyBorder="1"/>
    <xf numFmtId="0" fontId="3" fillId="5" borderId="3" xfId="0" applyFont="1" applyFill="1" applyBorder="1"/>
    <xf numFmtId="0" fontId="14" fillId="0" borderId="0" xfId="1"/>
    <xf numFmtId="0" fontId="14" fillId="0" borderId="0" xfId="1" applyAlignment="1">
      <alignment wrapText="1"/>
    </xf>
    <xf numFmtId="0" fontId="14" fillId="2" borderId="3" xfId="1" applyFill="1" applyBorder="1" applyAlignment="1">
      <alignment wrapText="1"/>
    </xf>
    <xf numFmtId="0" fontId="14" fillId="2" borderId="3" xfId="1" applyFill="1" applyBorder="1"/>
    <xf numFmtId="0" fontId="2" fillId="2" borderId="3" xfId="0" applyFont="1" applyFill="1" applyBorder="1"/>
    <xf numFmtId="0" fontId="2" fillId="2" borderId="3" xfId="0" applyFont="1" applyFill="1" applyBorder="1" applyAlignment="1">
      <alignment wrapText="1"/>
    </xf>
    <xf numFmtId="0" fontId="0" fillId="17" borderId="0" xfId="0" applyFill="1"/>
    <xf numFmtId="0" fontId="2" fillId="5" borderId="3" xfId="0" applyFont="1" applyFill="1" applyBorder="1"/>
    <xf numFmtId="0" fontId="2" fillId="0" borderId="0" xfId="0" applyFont="1" applyAlignment="1">
      <alignment wrapText="1"/>
    </xf>
    <xf numFmtId="0" fontId="2" fillId="0" borderId="0" xfId="0" applyFont="1" applyAlignment="1">
      <alignment vertical="center" wrapText="1"/>
    </xf>
    <xf numFmtId="0" fontId="0" fillId="0" borderId="0" xfId="0" applyAlignment="1">
      <alignment wrapText="1"/>
    </xf>
    <xf numFmtId="0" fontId="1" fillId="0" borderId="0" xfId="0" applyFont="1" applyFill="1" applyAlignment="1">
      <alignment wrapText="1"/>
    </xf>
    <xf numFmtId="0" fontId="1" fillId="0" borderId="0" xfId="0" applyFont="1" applyAlignment="1">
      <alignment vertical="center" wrapText="1"/>
    </xf>
    <xf numFmtId="0" fontId="1" fillId="2" borderId="3" xfId="0" applyFont="1" applyFill="1" applyBorder="1" applyAlignment="1">
      <alignment wrapText="1"/>
    </xf>
    <xf numFmtId="1" fontId="0" fillId="0" borderId="0" xfId="0" applyNumberFormat="1" applyFont="1"/>
    <xf numFmtId="10" fontId="0" fillId="0" borderId="0" xfId="0" applyNumberFormat="1" applyFont="1"/>
    <xf numFmtId="165" fontId="0" fillId="0" borderId="0" xfId="3" applyNumberFormat="1" applyFont="1"/>
    <xf numFmtId="10" fontId="0" fillId="0" borderId="0" xfId="3" applyNumberFormat="1" applyFont="1"/>
    <xf numFmtId="0" fontId="1" fillId="5" borderId="2" xfId="0" applyFont="1" applyFill="1" applyBorder="1" applyAlignment="1"/>
    <xf numFmtId="0" fontId="12" fillId="0" borderId="1" xfId="0" applyFont="1" applyBorder="1" applyAlignment="1"/>
    <xf numFmtId="0" fontId="15" fillId="11" borderId="1" xfId="0" applyFont="1" applyFill="1" applyBorder="1" applyAlignment="1"/>
    <xf numFmtId="0" fontId="15" fillId="0" borderId="1" xfId="0" applyFont="1" applyBorder="1" applyAlignment="1">
      <alignment horizontal="left"/>
    </xf>
    <xf numFmtId="0" fontId="12" fillId="5" borderId="1" xfId="0" applyFont="1" applyFill="1" applyBorder="1"/>
    <xf numFmtId="0" fontId="12" fillId="8" borderId="1" xfId="0" applyFont="1" applyFill="1" applyBorder="1" applyAlignment="1"/>
    <xf numFmtId="0" fontId="0" fillId="0" borderId="1" xfId="0" applyBorder="1"/>
    <xf numFmtId="0" fontId="0" fillId="0" borderId="1" xfId="0" applyBorder="1" applyAlignment="1"/>
    <xf numFmtId="0" fontId="0" fillId="3" borderId="1" xfId="0" applyFill="1" applyBorder="1" applyAlignment="1"/>
    <xf numFmtId="0" fontId="0" fillId="5" borderId="1" xfId="0" applyFont="1" applyFill="1" applyBorder="1"/>
    <xf numFmtId="10" fontId="0" fillId="8" borderId="1" xfId="0" applyNumberFormat="1" applyFill="1" applyBorder="1" applyAlignment="1"/>
    <xf numFmtId="10" fontId="0" fillId="0" borderId="1" xfId="0" applyNumberFormat="1" applyBorder="1" applyAlignment="1">
      <alignment vertical="center"/>
    </xf>
    <xf numFmtId="0" fontId="0" fillId="4" borderId="1" xfId="0" applyFill="1" applyBorder="1" applyAlignment="1"/>
    <xf numFmtId="0" fontId="10" fillId="5" borderId="1" xfId="0" applyFont="1" applyFill="1" applyBorder="1" applyAlignment="1"/>
    <xf numFmtId="0" fontId="6" fillId="5" borderId="1" xfId="0" applyFont="1" applyFill="1" applyBorder="1" applyAlignment="1"/>
    <xf numFmtId="0" fontId="0" fillId="7" borderId="1" xfId="0" applyFill="1" applyBorder="1" applyAlignment="1"/>
    <xf numFmtId="0" fontId="0" fillId="2" borderId="1" xfId="0" applyFill="1" applyBorder="1" applyAlignment="1"/>
    <xf numFmtId="0" fontId="0" fillId="5" borderId="1" xfId="0" applyFill="1" applyBorder="1"/>
    <xf numFmtId="0" fontId="12" fillId="4" borderId="1" xfId="0" applyFont="1" applyFill="1" applyBorder="1" applyAlignment="1"/>
    <xf numFmtId="10" fontId="0" fillId="4" borderId="1" xfId="0" applyNumberFormat="1" applyFill="1" applyBorder="1"/>
    <xf numFmtId="10" fontId="0" fillId="4" borderId="1" xfId="0" applyNumberFormat="1" applyFill="1" applyBorder="1" applyAlignment="1"/>
    <xf numFmtId="10" fontId="12" fillId="0" borderId="0" xfId="3" applyNumberFormat="1" applyFont="1"/>
    <xf numFmtId="10" fontId="24" fillId="0" borderId="0" xfId="3" applyNumberFormat="1" applyFont="1"/>
  </cellXfs>
  <cellStyles count="4">
    <cellStyle name="Hyperlink" xfId="2"/>
    <cellStyle name="Hypertextové prepojenie" xfId="1" builtinId="8"/>
    <cellStyle name="Normálna" xfId="0" builtinId="0"/>
    <cellStyle name="Percentá" xfId="3" builtinId="5"/>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DDEBF7"/>
          <bgColor rgb="FF000000"/>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a:t>Average score according to the </a:t>
            </a:r>
            <a:r>
              <a:rPr lang="sk-SK" baseline="0"/>
              <a:t>type of Cities</a:t>
            </a:r>
            <a:endParaRPr lang="sk-SK"/>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clustered"/>
        <c:varyColors val="0"/>
        <c:ser>
          <c:idx val="0"/>
          <c:order val="0"/>
          <c:tx>
            <c:strRef>
              <c:f>charts!$B$1</c:f>
              <c:strCache>
                <c:ptCount val="1"/>
                <c:pt idx="0">
                  <c:v>Average score</c:v>
                </c:pt>
              </c:strCache>
            </c:strRef>
          </c:tx>
          <c:spPr>
            <a:solidFill>
              <a:schemeClr val="accent1">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charts!$A$2:$A$9</c:f>
              <c:strCache>
                <c:ptCount val="8"/>
                <c:pt idx="0">
                  <c:v>western</c:v>
                </c:pt>
                <c:pt idx="1">
                  <c:v>central</c:v>
                </c:pt>
                <c:pt idx="2">
                  <c:v>eastern</c:v>
                </c:pt>
                <c:pt idx="3">
                  <c:v>southern</c:v>
                </c:pt>
                <c:pt idx="4">
                  <c:v>more than 1 million</c:v>
                </c:pt>
                <c:pt idx="5">
                  <c:v>less than 1 million</c:v>
                </c:pt>
                <c:pt idx="6">
                  <c:v>less than 300 thousand</c:v>
                </c:pt>
                <c:pt idx="7">
                  <c:v>less than 100 thousand</c:v>
                </c:pt>
              </c:strCache>
            </c:strRef>
          </c:cat>
          <c:val>
            <c:numRef>
              <c:f>charts!$B$2:$B$9</c:f>
              <c:numCache>
                <c:formatCode>0.00%</c:formatCode>
                <c:ptCount val="8"/>
                <c:pt idx="0">
                  <c:v>0.80125000000000002</c:v>
                </c:pt>
                <c:pt idx="1">
                  <c:v>0.74264705882352933</c:v>
                </c:pt>
                <c:pt idx="2">
                  <c:v>0.67468750000000011</c:v>
                </c:pt>
                <c:pt idx="3">
                  <c:v>0.67153846153846142</c:v>
                </c:pt>
                <c:pt idx="4">
                  <c:v>0.80375000000000008</c:v>
                </c:pt>
                <c:pt idx="5">
                  <c:v>0.7777777777777779</c:v>
                </c:pt>
                <c:pt idx="6">
                  <c:v>0.73068181818181799</c:v>
                </c:pt>
                <c:pt idx="7">
                  <c:v>0.67183333333333339</c:v>
                </c:pt>
              </c:numCache>
            </c:numRef>
          </c:val>
          <c:extLst>
            <c:ext xmlns:c16="http://schemas.microsoft.com/office/drawing/2014/chart" uri="{C3380CC4-5D6E-409C-BE32-E72D297353CC}">
              <c16:uniqueId val="{00000000-6F57-42F6-BBC5-454383B189B4}"/>
            </c:ext>
          </c:extLst>
        </c:ser>
        <c:dLbls>
          <c:showLegendKey val="0"/>
          <c:showVal val="0"/>
          <c:showCatName val="0"/>
          <c:showSerName val="0"/>
          <c:showPercent val="0"/>
          <c:showBubbleSize val="0"/>
        </c:dLbls>
        <c:gapWidth val="150"/>
        <c:axId val="1784657328"/>
        <c:axId val="1784656912"/>
      </c:barChart>
      <c:lineChart>
        <c:grouping val="standard"/>
        <c:varyColors val="0"/>
        <c:ser>
          <c:idx val="1"/>
          <c:order val="1"/>
          <c:tx>
            <c:strRef>
              <c:f>charts!$C$1</c:f>
              <c:strCache>
                <c:ptCount val="1"/>
                <c:pt idx="0">
                  <c:v>Overal score</c:v>
                </c:pt>
              </c:strCache>
            </c:strRef>
          </c:tx>
          <c:spPr>
            <a:ln w="28575" cap="rnd">
              <a:solidFill>
                <a:srgbClr val="C00000"/>
              </a:solidFill>
              <a:round/>
            </a:ln>
            <a:effectLst/>
          </c:spPr>
          <c:marker>
            <c:symbol val="none"/>
          </c:marker>
          <c:cat>
            <c:strRef>
              <c:f>charts!$A$2:$A$9</c:f>
              <c:strCache>
                <c:ptCount val="8"/>
                <c:pt idx="0">
                  <c:v>western</c:v>
                </c:pt>
                <c:pt idx="1">
                  <c:v>central</c:v>
                </c:pt>
                <c:pt idx="2">
                  <c:v>eastern</c:v>
                </c:pt>
                <c:pt idx="3">
                  <c:v>southern</c:v>
                </c:pt>
                <c:pt idx="4">
                  <c:v>more than 1 million</c:v>
                </c:pt>
                <c:pt idx="5">
                  <c:v>less than 1 million</c:v>
                </c:pt>
                <c:pt idx="6">
                  <c:v>less than 300 thousand</c:v>
                </c:pt>
                <c:pt idx="7">
                  <c:v>less than 100 thousand</c:v>
                </c:pt>
              </c:strCache>
            </c:strRef>
          </c:cat>
          <c:val>
            <c:numRef>
              <c:f>charts!$C$2:$C$9</c:f>
              <c:numCache>
                <c:formatCode>0.00%</c:formatCode>
                <c:ptCount val="8"/>
                <c:pt idx="0">
                  <c:v>0.72734999999999994</c:v>
                </c:pt>
                <c:pt idx="1">
                  <c:v>0.72734999999999994</c:v>
                </c:pt>
                <c:pt idx="2">
                  <c:v>0.72734999999999994</c:v>
                </c:pt>
                <c:pt idx="3">
                  <c:v>0.72734999999999994</c:v>
                </c:pt>
                <c:pt idx="4">
                  <c:v>0.72734999999999994</c:v>
                </c:pt>
                <c:pt idx="5">
                  <c:v>0.72734999999999994</c:v>
                </c:pt>
                <c:pt idx="6">
                  <c:v>0.72734999999999994</c:v>
                </c:pt>
                <c:pt idx="7">
                  <c:v>0.72734999999999994</c:v>
                </c:pt>
              </c:numCache>
            </c:numRef>
          </c:val>
          <c:smooth val="0"/>
          <c:extLst>
            <c:ext xmlns:c16="http://schemas.microsoft.com/office/drawing/2014/chart" uri="{C3380CC4-5D6E-409C-BE32-E72D297353CC}">
              <c16:uniqueId val="{00000001-6F57-42F6-BBC5-454383B189B4}"/>
            </c:ext>
          </c:extLst>
        </c:ser>
        <c:dLbls>
          <c:showLegendKey val="0"/>
          <c:showVal val="0"/>
          <c:showCatName val="0"/>
          <c:showSerName val="0"/>
          <c:showPercent val="0"/>
          <c:showBubbleSize val="0"/>
        </c:dLbls>
        <c:marker val="1"/>
        <c:smooth val="0"/>
        <c:axId val="1784657328"/>
        <c:axId val="1784656912"/>
      </c:lineChart>
      <c:catAx>
        <c:axId val="1784657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1784656912"/>
        <c:crosses val="autoZero"/>
        <c:auto val="1"/>
        <c:lblAlgn val="ctr"/>
        <c:lblOffset val="100"/>
        <c:noMultiLvlLbl val="0"/>
      </c:catAx>
      <c:valAx>
        <c:axId val="1784656912"/>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17846573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Average score</a:t>
            </a:r>
            <a:r>
              <a:rPr lang="sk-SK"/>
              <a:t> in the</a:t>
            </a:r>
            <a:r>
              <a:rPr lang="sk-SK" baseline="0"/>
              <a:t> cities </a:t>
            </a:r>
            <a:r>
              <a:rPr lang="sk-SK"/>
              <a:t>transparency rankings</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clustered"/>
        <c:varyColors val="0"/>
        <c:ser>
          <c:idx val="1"/>
          <c:order val="1"/>
          <c:tx>
            <c:strRef>
              <c:f>charts!$A$25</c:f>
              <c:strCache>
                <c:ptCount val="1"/>
                <c:pt idx="0">
                  <c:v>Average score</c:v>
                </c:pt>
              </c:strCache>
            </c:strRef>
          </c:tx>
          <c:spPr>
            <a:solidFill>
              <a:srgbClr val="C0000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charts!$B$24:$D$24</c:f>
              <c:numCache>
                <c:formatCode>General</c:formatCode>
                <c:ptCount val="3"/>
                <c:pt idx="0">
                  <c:v>2016</c:v>
                </c:pt>
                <c:pt idx="1">
                  <c:v>2017</c:v>
                </c:pt>
                <c:pt idx="2">
                  <c:v>2019</c:v>
                </c:pt>
              </c:numCache>
            </c:numRef>
          </c:cat>
          <c:val>
            <c:numRef>
              <c:f>charts!$B$25:$D$25</c:f>
              <c:numCache>
                <c:formatCode>0.0%</c:formatCode>
                <c:ptCount val="3"/>
                <c:pt idx="0">
                  <c:v>0.42886000000000019</c:v>
                </c:pt>
                <c:pt idx="1">
                  <c:v>0.51393999999999995</c:v>
                </c:pt>
                <c:pt idx="2">
                  <c:v>0.72734999999999983</c:v>
                </c:pt>
              </c:numCache>
            </c:numRef>
          </c:val>
          <c:extLst>
            <c:ext xmlns:c16="http://schemas.microsoft.com/office/drawing/2014/chart" uri="{C3380CC4-5D6E-409C-BE32-E72D297353CC}">
              <c16:uniqueId val="{00000001-8C0E-47C8-ACDC-DDB775DB45A6}"/>
            </c:ext>
          </c:extLst>
        </c:ser>
        <c:dLbls>
          <c:showLegendKey val="0"/>
          <c:showVal val="0"/>
          <c:showCatName val="0"/>
          <c:showSerName val="0"/>
          <c:showPercent val="0"/>
          <c:showBubbleSize val="0"/>
        </c:dLbls>
        <c:gapWidth val="150"/>
        <c:axId val="2047330864"/>
        <c:axId val="2047329200"/>
        <c:extLst>
          <c:ext xmlns:c15="http://schemas.microsoft.com/office/drawing/2012/chart" uri="{02D57815-91ED-43cb-92C2-25804820EDAC}">
            <c15:filteredBarSeries>
              <c15:ser>
                <c:idx val="0"/>
                <c:order val="0"/>
                <c:tx>
                  <c:strRef>
                    <c:extLst>
                      <c:ext uri="{02D57815-91ED-43cb-92C2-25804820EDAC}">
                        <c15:formulaRef>
                          <c15:sqref>charts!$A$24</c15:sqref>
                        </c15:formulaRef>
                      </c:ext>
                    </c:extLst>
                    <c:strCache>
                      <c:ptCount val="1"/>
                      <c:pt idx="0">
                        <c:v>Ranking edition</c:v>
                      </c:pt>
                    </c:strCache>
                  </c:strRef>
                </c:tx>
                <c:spPr>
                  <a:solidFill>
                    <a:schemeClr val="accent1"/>
                  </a:solidFill>
                  <a:ln>
                    <a:noFill/>
                  </a:ln>
                  <a:effectLst/>
                </c:spPr>
                <c:invertIfNegative val="0"/>
                <c:cat>
                  <c:numRef>
                    <c:extLst>
                      <c:ext uri="{02D57815-91ED-43cb-92C2-25804820EDAC}">
                        <c15:formulaRef>
                          <c15:sqref>charts!$B$24:$D$24</c15:sqref>
                        </c15:formulaRef>
                      </c:ext>
                    </c:extLst>
                    <c:numCache>
                      <c:formatCode>General</c:formatCode>
                      <c:ptCount val="3"/>
                      <c:pt idx="0">
                        <c:v>2016</c:v>
                      </c:pt>
                      <c:pt idx="1">
                        <c:v>2017</c:v>
                      </c:pt>
                      <c:pt idx="2">
                        <c:v>2019</c:v>
                      </c:pt>
                    </c:numCache>
                  </c:numRef>
                </c:cat>
                <c:val>
                  <c:numRef>
                    <c:extLst>
                      <c:ext uri="{02D57815-91ED-43cb-92C2-25804820EDAC}">
                        <c15:formulaRef>
                          <c15:sqref>charts!$B$24:$D$24</c15:sqref>
                        </c15:formulaRef>
                      </c:ext>
                    </c:extLst>
                    <c:numCache>
                      <c:formatCode>General</c:formatCode>
                      <c:ptCount val="3"/>
                      <c:pt idx="0">
                        <c:v>2016</c:v>
                      </c:pt>
                      <c:pt idx="1">
                        <c:v>2017</c:v>
                      </c:pt>
                      <c:pt idx="2">
                        <c:v>2019</c:v>
                      </c:pt>
                    </c:numCache>
                  </c:numRef>
                </c:val>
                <c:extLst>
                  <c:ext xmlns:c16="http://schemas.microsoft.com/office/drawing/2014/chart" uri="{C3380CC4-5D6E-409C-BE32-E72D297353CC}">
                    <c16:uniqueId val="{00000000-8C0E-47C8-ACDC-DDB775DB45A6}"/>
                  </c:ext>
                </c:extLst>
              </c15:ser>
            </c15:filteredBarSeries>
          </c:ext>
        </c:extLst>
      </c:barChart>
      <c:catAx>
        <c:axId val="20473308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2047329200"/>
        <c:crosses val="autoZero"/>
        <c:auto val="1"/>
        <c:lblAlgn val="ctr"/>
        <c:lblOffset val="100"/>
        <c:noMultiLvlLbl val="0"/>
      </c:catAx>
      <c:valAx>
        <c:axId val="2047329200"/>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204733086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sz="1400" b="0" i="0" u="none" strike="noStrike" baseline="0">
                <a:effectLst/>
              </a:rPr>
              <a:t>Average score according to categories</a:t>
            </a:r>
            <a:endParaRPr lang="sk-SK"/>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clustered"/>
        <c:varyColors val="0"/>
        <c:ser>
          <c:idx val="0"/>
          <c:order val="0"/>
          <c:tx>
            <c:strRef>
              <c:f>charts!$B$40</c:f>
              <c:strCache>
                <c:ptCount val="1"/>
                <c:pt idx="0">
                  <c:v>Average score</c:v>
                </c:pt>
              </c:strCache>
            </c:strRef>
          </c:tx>
          <c:spPr>
            <a:solidFill>
              <a:schemeClr val="accent1">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charts!$A$41:$A$49</c:f>
              <c:strCache>
                <c:ptCount val="9"/>
                <c:pt idx="0">
                  <c:v>Administrative, Utilities and Social Services</c:v>
                </c:pt>
                <c:pt idx="1">
                  <c:v>Access to Information Policy</c:v>
                </c:pt>
                <c:pt idx="2">
                  <c:v>Public Procurement</c:v>
                </c:pt>
                <c:pt idx="3">
                  <c:v>Budgeting</c:v>
                </c:pt>
                <c:pt idx="4">
                  <c:v>Public Participation</c:v>
                </c:pt>
                <c:pt idx="5">
                  <c:v>Human Resources</c:v>
                </c:pt>
                <c:pt idx="6">
                  <c:v>Land Planning and Construction Policy</c:v>
                </c:pt>
                <c:pt idx="7">
                  <c:v>Territorial community’s property management</c:v>
                </c:pt>
                <c:pt idx="8">
                  <c:v>Professional Ethics and Conflict of Interests</c:v>
                </c:pt>
              </c:strCache>
            </c:strRef>
          </c:cat>
          <c:val>
            <c:numRef>
              <c:f>charts!$B$41:$B$49</c:f>
              <c:numCache>
                <c:formatCode>0.00%</c:formatCode>
                <c:ptCount val="9"/>
                <c:pt idx="0">
                  <c:v>0.80933333333333313</c:v>
                </c:pt>
                <c:pt idx="1">
                  <c:v>0.78599999999999992</c:v>
                </c:pt>
                <c:pt idx="2">
                  <c:v>0.76749999999999996</c:v>
                </c:pt>
                <c:pt idx="3">
                  <c:v>0.74857142857142867</c:v>
                </c:pt>
                <c:pt idx="4">
                  <c:v>0.71625000000000005</c:v>
                </c:pt>
                <c:pt idx="5">
                  <c:v>0.70799999999999985</c:v>
                </c:pt>
                <c:pt idx="6">
                  <c:v>0.69499999999999995</c:v>
                </c:pt>
                <c:pt idx="7">
                  <c:v>0.64250000000000018</c:v>
                </c:pt>
                <c:pt idx="8">
                  <c:v>0.56666666666666665</c:v>
                </c:pt>
              </c:numCache>
            </c:numRef>
          </c:val>
          <c:extLst>
            <c:ext xmlns:c16="http://schemas.microsoft.com/office/drawing/2014/chart" uri="{C3380CC4-5D6E-409C-BE32-E72D297353CC}">
              <c16:uniqueId val="{00000000-5E4C-45EB-A0A1-A4A4BE8C0209}"/>
            </c:ext>
          </c:extLst>
        </c:ser>
        <c:dLbls>
          <c:showLegendKey val="0"/>
          <c:showVal val="0"/>
          <c:showCatName val="0"/>
          <c:showSerName val="0"/>
          <c:showPercent val="0"/>
          <c:showBubbleSize val="0"/>
        </c:dLbls>
        <c:gapWidth val="150"/>
        <c:axId val="1784656080"/>
        <c:axId val="1784658576"/>
      </c:barChart>
      <c:lineChart>
        <c:grouping val="standard"/>
        <c:varyColors val="0"/>
        <c:ser>
          <c:idx val="1"/>
          <c:order val="1"/>
          <c:tx>
            <c:strRef>
              <c:f>charts!$C$40</c:f>
              <c:strCache>
                <c:ptCount val="1"/>
                <c:pt idx="0">
                  <c:v>Overal score</c:v>
                </c:pt>
              </c:strCache>
            </c:strRef>
          </c:tx>
          <c:spPr>
            <a:ln w="28575" cap="rnd">
              <a:solidFill>
                <a:srgbClr val="C00000"/>
              </a:solidFill>
              <a:round/>
            </a:ln>
            <a:effectLst/>
          </c:spPr>
          <c:marker>
            <c:symbol val="none"/>
          </c:marker>
          <c:cat>
            <c:strRef>
              <c:f>charts!$A$41:$A$49</c:f>
              <c:strCache>
                <c:ptCount val="9"/>
                <c:pt idx="0">
                  <c:v>Administrative, Utilities and Social Services</c:v>
                </c:pt>
                <c:pt idx="1">
                  <c:v>Access to Information Policy</c:v>
                </c:pt>
                <c:pt idx="2">
                  <c:v>Public Procurement</c:v>
                </c:pt>
                <c:pt idx="3">
                  <c:v>Budgeting</c:v>
                </c:pt>
                <c:pt idx="4">
                  <c:v>Public Participation</c:v>
                </c:pt>
                <c:pt idx="5">
                  <c:v>Human Resources</c:v>
                </c:pt>
                <c:pt idx="6">
                  <c:v>Land Planning and Construction Policy</c:v>
                </c:pt>
                <c:pt idx="7">
                  <c:v>Territorial community’s property management</c:v>
                </c:pt>
                <c:pt idx="8">
                  <c:v>Professional Ethics and Conflict of Interests</c:v>
                </c:pt>
              </c:strCache>
            </c:strRef>
          </c:cat>
          <c:val>
            <c:numRef>
              <c:f>charts!$C$41:$C$49</c:f>
              <c:numCache>
                <c:formatCode>0.00%</c:formatCode>
                <c:ptCount val="9"/>
                <c:pt idx="0">
                  <c:v>0.72734999999999994</c:v>
                </c:pt>
                <c:pt idx="1">
                  <c:v>0.72734999999999994</c:v>
                </c:pt>
                <c:pt idx="2">
                  <c:v>0.72734999999999994</c:v>
                </c:pt>
                <c:pt idx="3">
                  <c:v>0.72734999999999994</c:v>
                </c:pt>
                <c:pt idx="4">
                  <c:v>0.72734999999999994</c:v>
                </c:pt>
                <c:pt idx="5">
                  <c:v>0.72734999999999994</c:v>
                </c:pt>
                <c:pt idx="6">
                  <c:v>0.72734999999999994</c:v>
                </c:pt>
                <c:pt idx="7">
                  <c:v>0.72734999999999994</c:v>
                </c:pt>
                <c:pt idx="8">
                  <c:v>0.72734999999999994</c:v>
                </c:pt>
              </c:numCache>
            </c:numRef>
          </c:val>
          <c:smooth val="0"/>
          <c:extLst>
            <c:ext xmlns:c16="http://schemas.microsoft.com/office/drawing/2014/chart" uri="{C3380CC4-5D6E-409C-BE32-E72D297353CC}">
              <c16:uniqueId val="{00000001-5E4C-45EB-A0A1-A4A4BE8C0209}"/>
            </c:ext>
          </c:extLst>
        </c:ser>
        <c:dLbls>
          <c:showLegendKey val="0"/>
          <c:showVal val="0"/>
          <c:showCatName val="0"/>
          <c:showSerName val="0"/>
          <c:showPercent val="0"/>
          <c:showBubbleSize val="0"/>
        </c:dLbls>
        <c:marker val="1"/>
        <c:smooth val="0"/>
        <c:axId val="1784656080"/>
        <c:axId val="1784658576"/>
      </c:lineChart>
      <c:catAx>
        <c:axId val="17846560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1784658576"/>
        <c:crosses val="autoZero"/>
        <c:auto val="1"/>
        <c:lblAlgn val="ctr"/>
        <c:lblOffset val="100"/>
        <c:noMultiLvlLbl val="0"/>
      </c:catAx>
      <c:valAx>
        <c:axId val="1784658576"/>
        <c:scaling>
          <c:orientation val="minMax"/>
          <c:max val="1"/>
          <c:min val="0.4"/>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178465608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2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4</xdr:col>
      <xdr:colOff>30480</xdr:colOff>
      <xdr:row>0</xdr:row>
      <xdr:rowOff>121920</xdr:rowOff>
    </xdr:from>
    <xdr:to>
      <xdr:col>14</xdr:col>
      <xdr:colOff>601980</xdr:colOff>
      <xdr:row>19</xdr:row>
      <xdr:rowOff>72390</xdr:rowOff>
    </xdr:to>
    <xdr:graphicFrame macro="">
      <xdr:nvGraphicFramePr>
        <xdr:cNvPr id="3" name="Graf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102870</xdr:colOff>
      <xdr:row>21</xdr:row>
      <xdr:rowOff>64770</xdr:rowOff>
    </xdr:from>
    <xdr:to>
      <xdr:col>12</xdr:col>
      <xdr:colOff>407670</xdr:colOff>
      <xdr:row>36</xdr:row>
      <xdr:rowOff>64770</xdr:rowOff>
    </xdr:to>
    <xdr:graphicFrame macro="">
      <xdr:nvGraphicFramePr>
        <xdr:cNvPr id="5" name="Graf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381000</xdr:colOff>
      <xdr:row>37</xdr:row>
      <xdr:rowOff>171450</xdr:rowOff>
    </xdr:from>
    <xdr:to>
      <xdr:col>14</xdr:col>
      <xdr:colOff>106680</xdr:colOff>
      <xdr:row>57</xdr:row>
      <xdr:rowOff>91440</xdr:rowOff>
    </xdr:to>
    <xdr:graphicFrame macro="">
      <xdr:nvGraphicFramePr>
        <xdr:cNvPr id="6" name="Graf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INEKO\_SlovakAid%20UA%20MD\Ukrajina\Transparentnost\Mesta\Data\SQL\dat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transparencyinternational-my.sharepoint.com/personal/pisko_transparency_sk/Documents/Projekty/Ukrajina_Slovak%20Aid-2018/Transparency_rankings_cities_regions_2019/Cities_2017_2016/Transparency%20cities%202017_compari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ities"/>
      <sheetName val="entity_properties_list"/>
      <sheetName val="entity_properties"/>
      <sheetName val="ratings_structure"/>
      <sheetName val="ratings"/>
      <sheetName val="indicators_structure"/>
      <sheetName val="indicators"/>
      <sheetName val="views"/>
      <sheetName val="disclaimersv v2"/>
    </sheetNames>
    <sheetDataSet>
      <sheetData sheetId="0">
        <row r="2">
          <cell r="A2">
            <v>1</v>
          </cell>
          <cell r="C2" t="str">
            <v>Bakhmut</v>
          </cell>
        </row>
        <row r="3">
          <cell r="A3">
            <v>2</v>
          </cell>
          <cell r="C3" t="str">
            <v>Berdiansk</v>
          </cell>
        </row>
        <row r="4">
          <cell r="A4">
            <v>3</v>
          </cell>
          <cell r="C4" t="str">
            <v>Berdychiv</v>
          </cell>
        </row>
        <row r="5">
          <cell r="A5">
            <v>4</v>
          </cell>
          <cell r="C5" t="str">
            <v>Bila Tserkva</v>
          </cell>
        </row>
        <row r="6">
          <cell r="A6">
            <v>5</v>
          </cell>
          <cell r="C6" t="str">
            <v>Brovary</v>
          </cell>
        </row>
        <row r="7">
          <cell r="A7">
            <v>6</v>
          </cell>
          <cell r="C7" t="str">
            <v>Dnipro</v>
          </cell>
        </row>
        <row r="8">
          <cell r="A8">
            <v>7</v>
          </cell>
          <cell r="C8" t="str">
            <v>Drohobych</v>
          </cell>
        </row>
        <row r="9">
          <cell r="A9">
            <v>8</v>
          </cell>
          <cell r="C9" t="str">
            <v>Cherkasy</v>
          </cell>
        </row>
        <row r="10">
          <cell r="A10">
            <v>9</v>
          </cell>
          <cell r="C10" t="str">
            <v>Chernihiv</v>
          </cell>
        </row>
        <row r="11">
          <cell r="A11">
            <v>10</v>
          </cell>
          <cell r="C11" t="str">
            <v>Chernivtsi</v>
          </cell>
        </row>
        <row r="12">
          <cell r="A12">
            <v>11</v>
          </cell>
          <cell r="C12" t="str">
            <v>Ivano-Frankivsk</v>
          </cell>
        </row>
        <row r="13">
          <cell r="A13">
            <v>12</v>
          </cell>
          <cell r="C13" t="str">
            <v>Izmail</v>
          </cell>
        </row>
        <row r="14">
          <cell r="A14">
            <v>13</v>
          </cell>
          <cell r="C14" t="str">
            <v>Kamianets-Podilskyi</v>
          </cell>
        </row>
        <row r="15">
          <cell r="A15">
            <v>14</v>
          </cell>
          <cell r="C15" t="str">
            <v>Kamianske</v>
          </cell>
        </row>
        <row r="16">
          <cell r="A16">
            <v>15</v>
          </cell>
          <cell r="C16" t="str">
            <v>Kharkiv</v>
          </cell>
        </row>
        <row r="17">
          <cell r="A17">
            <v>16</v>
          </cell>
          <cell r="C17" t="str">
            <v>Kherson</v>
          </cell>
        </row>
        <row r="18">
          <cell r="A18">
            <v>17</v>
          </cell>
          <cell r="C18" t="str">
            <v>Khmelnytskyi</v>
          </cell>
        </row>
        <row r="19">
          <cell r="A19">
            <v>18</v>
          </cell>
          <cell r="C19" t="str">
            <v>Konotop</v>
          </cell>
        </row>
        <row r="20">
          <cell r="A20">
            <v>19</v>
          </cell>
          <cell r="C20" t="str">
            <v>Kostiantynivka</v>
          </cell>
        </row>
        <row r="21">
          <cell r="A21">
            <v>20</v>
          </cell>
          <cell r="C21" t="str">
            <v>Kovel</v>
          </cell>
        </row>
        <row r="22">
          <cell r="A22">
            <v>21</v>
          </cell>
          <cell r="C22" t="str">
            <v>Kramatorsk</v>
          </cell>
        </row>
        <row r="23">
          <cell r="A23">
            <v>22</v>
          </cell>
          <cell r="C23" t="str">
            <v>Kremenchuk</v>
          </cell>
        </row>
        <row r="24">
          <cell r="A24">
            <v>23</v>
          </cell>
          <cell r="C24" t="str">
            <v>Kropyvnytskyi</v>
          </cell>
        </row>
        <row r="25">
          <cell r="A25">
            <v>24</v>
          </cell>
          <cell r="C25" t="str">
            <v>Kryvyi Rih</v>
          </cell>
        </row>
        <row r="26">
          <cell r="A26">
            <v>25</v>
          </cell>
          <cell r="C26" t="str">
            <v>Kyiv</v>
          </cell>
        </row>
        <row r="27">
          <cell r="A27">
            <v>26</v>
          </cell>
          <cell r="C27" t="str">
            <v>Lutsk</v>
          </cell>
        </row>
        <row r="28">
          <cell r="A28">
            <v>27</v>
          </cell>
          <cell r="C28" t="str">
            <v>Lviv</v>
          </cell>
        </row>
        <row r="29">
          <cell r="A29">
            <v>28</v>
          </cell>
          <cell r="C29" t="str">
            <v>Lysychansk</v>
          </cell>
        </row>
        <row r="30">
          <cell r="A30">
            <v>29</v>
          </cell>
          <cell r="C30" t="str">
            <v>Mariupol</v>
          </cell>
        </row>
        <row r="31">
          <cell r="A31">
            <v>30</v>
          </cell>
          <cell r="C31" t="str">
            <v>Melitopol</v>
          </cell>
        </row>
        <row r="32">
          <cell r="A32">
            <v>31</v>
          </cell>
          <cell r="C32" t="str">
            <v>Mukacheve</v>
          </cell>
        </row>
        <row r="33">
          <cell r="A33">
            <v>32</v>
          </cell>
          <cell r="C33" t="str">
            <v>Mykolaiv</v>
          </cell>
        </row>
        <row r="34">
          <cell r="A34">
            <v>33</v>
          </cell>
          <cell r="C34" t="str">
            <v>Nikopol</v>
          </cell>
        </row>
        <row r="35">
          <cell r="A35">
            <v>34</v>
          </cell>
          <cell r="C35" t="str">
            <v>Nizhyn</v>
          </cell>
        </row>
        <row r="36">
          <cell r="A36">
            <v>35</v>
          </cell>
          <cell r="C36" t="str">
            <v>Novomoskovsk</v>
          </cell>
        </row>
        <row r="37">
          <cell r="A37">
            <v>36</v>
          </cell>
          <cell r="C37" t="str">
            <v>Odesa</v>
          </cell>
        </row>
        <row r="38">
          <cell r="A38">
            <v>37</v>
          </cell>
          <cell r="C38" t="str">
            <v>Oleksandriia</v>
          </cell>
        </row>
        <row r="39">
          <cell r="A39">
            <v>38</v>
          </cell>
          <cell r="C39" t="str">
            <v>Pavlohrad</v>
          </cell>
        </row>
        <row r="40">
          <cell r="A40">
            <v>39</v>
          </cell>
          <cell r="C40" t="str">
            <v>Poltava</v>
          </cell>
        </row>
        <row r="41">
          <cell r="A41">
            <v>40</v>
          </cell>
          <cell r="C41" t="str">
            <v>Rivne</v>
          </cell>
        </row>
        <row r="42">
          <cell r="A42">
            <v>41</v>
          </cell>
          <cell r="C42" t="str">
            <v>Shostka</v>
          </cell>
        </row>
        <row r="43">
          <cell r="A43">
            <v>42</v>
          </cell>
          <cell r="C43" t="str">
            <v>Sievierodonetsk</v>
          </cell>
        </row>
        <row r="44">
          <cell r="A44">
            <v>43</v>
          </cell>
          <cell r="C44" t="str">
            <v>Sloviansk</v>
          </cell>
        </row>
        <row r="45">
          <cell r="A45">
            <v>44</v>
          </cell>
          <cell r="C45" t="str">
            <v>Sumy</v>
          </cell>
        </row>
        <row r="46">
          <cell r="A46">
            <v>45</v>
          </cell>
          <cell r="C46" t="str">
            <v>Ternopil</v>
          </cell>
        </row>
        <row r="47">
          <cell r="A47">
            <v>46</v>
          </cell>
          <cell r="C47" t="str">
            <v>Uman</v>
          </cell>
        </row>
        <row r="48">
          <cell r="A48">
            <v>47</v>
          </cell>
          <cell r="C48" t="str">
            <v>Uzhhorod</v>
          </cell>
        </row>
        <row r="49">
          <cell r="A49">
            <v>48</v>
          </cell>
          <cell r="C49" t="str">
            <v>Vinnytsia</v>
          </cell>
        </row>
        <row r="50">
          <cell r="A50">
            <v>49</v>
          </cell>
          <cell r="C50" t="str">
            <v>Zaporizhzhia</v>
          </cell>
        </row>
        <row r="51">
          <cell r="A51">
            <v>50</v>
          </cell>
          <cell r="C51" t="str">
            <v>Zhytomyr</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nitoring_eng"/>
      <sheetName val="Monitoring_ukr"/>
      <sheetName val="Recommendations_indicators"/>
      <sheetName val="Results"/>
      <sheetName val="Categories"/>
      <sheetName val="Analysis 2016-2017"/>
      <sheetName val="Analysis2016"/>
      <sheetName val="Results2016"/>
    </sheetNames>
    <sheetDataSet>
      <sheetData sheetId="0">
        <row r="1">
          <cell r="C1" t="str">
            <v>Bakhmut</v>
          </cell>
          <cell r="E1" t="str">
            <v>Berdychiv</v>
          </cell>
          <cell r="G1" t="str">
            <v>Berdiansk</v>
          </cell>
          <cell r="I1" t="str">
            <v>Bila Tserkva</v>
          </cell>
          <cell r="K1" t="str">
            <v>Brovary</v>
          </cell>
          <cell r="M1" t="str">
            <v>Vinnytsia</v>
          </cell>
          <cell r="O1" t="str">
            <v>Dnipro</v>
          </cell>
          <cell r="Q1" t="str">
            <v>Drohobych</v>
          </cell>
          <cell r="S1" t="str">
            <v>Zhytomyr</v>
          </cell>
          <cell r="U1" t="str">
            <v>Zaporizhzhia</v>
          </cell>
          <cell r="W1" t="str">
            <v>Ivano-Frankivsk</v>
          </cell>
          <cell r="Y1" t="str">
            <v>Izmail</v>
          </cell>
          <cell r="AA1" t="str">
            <v>Kamianets-Podilskyi</v>
          </cell>
          <cell r="AC1" t="str">
            <v>Kamianske</v>
          </cell>
          <cell r="AE1" t="str">
            <v>Kyiv</v>
          </cell>
          <cell r="AG1" t="str">
            <v>Kovel</v>
          </cell>
          <cell r="AI1" t="str">
            <v>Konotop</v>
          </cell>
          <cell r="AK1" t="str">
            <v>Kostiantynivka</v>
          </cell>
          <cell r="AM1" t="str">
            <v>Kramatorsk</v>
          </cell>
          <cell r="AO1" t="str">
            <v>Kremenchuk</v>
          </cell>
          <cell r="AQ1" t="str">
            <v>Kryvyi Rih</v>
          </cell>
          <cell r="AS1" t="str">
            <v>Kropyvnytskyi</v>
          </cell>
          <cell r="AU1" t="str">
            <v>Lysychansk</v>
          </cell>
          <cell r="AW1" t="str">
            <v>Lutsk</v>
          </cell>
          <cell r="AY1" t="str">
            <v>Lviv</v>
          </cell>
          <cell r="BA1" t="str">
            <v>Mariupol</v>
          </cell>
          <cell r="BC1" t="str">
            <v>Melitopol</v>
          </cell>
          <cell r="BE1" t="str">
            <v>Mykolaiv</v>
          </cell>
          <cell r="BG1" t="str">
            <v>Mukacheve</v>
          </cell>
          <cell r="BI1" t="str">
            <v>Nizhyn</v>
          </cell>
          <cell r="BK1" t="str">
            <v>Nikopol</v>
          </cell>
          <cell r="BM1" t="str">
            <v>Novomoskovsk</v>
          </cell>
          <cell r="BO1" t="str">
            <v>Odesa</v>
          </cell>
          <cell r="BQ1" t="str">
            <v>Oleksandriia</v>
          </cell>
          <cell r="BS1" t="str">
            <v>Pavlohrad</v>
          </cell>
          <cell r="BU1" t="str">
            <v>Poltava</v>
          </cell>
          <cell r="BW1" t="str">
            <v>Rivne</v>
          </cell>
          <cell r="BY1" t="str">
            <v>Sievierodonetsk</v>
          </cell>
          <cell r="CA1" t="str">
            <v>Sloviansk</v>
          </cell>
          <cell r="CC1" t="str">
            <v>Sumy</v>
          </cell>
          <cell r="CE1" t="str">
            <v>Ternopil</v>
          </cell>
          <cell r="CG1" t="str">
            <v>Uzhhorod</v>
          </cell>
          <cell r="CI1" t="str">
            <v>Uman</v>
          </cell>
          <cell r="CK1" t="str">
            <v>Kharkiv</v>
          </cell>
          <cell r="CM1" t="str">
            <v>Kherson</v>
          </cell>
          <cell r="CO1" t="str">
            <v>Khmelnytskyi</v>
          </cell>
          <cell r="CQ1" t="str">
            <v>Cherkasy</v>
          </cell>
          <cell r="CS1" t="str">
            <v>Chernivtsi</v>
          </cell>
          <cell r="CU1" t="str">
            <v>Chernihiv</v>
          </cell>
          <cell r="CW1" t="str">
            <v>Shostka</v>
          </cell>
        </row>
        <row r="2">
          <cell r="C2" t="str">
            <v>yes</v>
          </cell>
          <cell r="E2" t="str">
            <v>yes</v>
          </cell>
          <cell r="G2" t="str">
            <v>yes</v>
          </cell>
          <cell r="I2" t="str">
            <v>yes</v>
          </cell>
          <cell r="K2" t="str">
            <v>yes</v>
          </cell>
          <cell r="M2" t="str">
            <v>yes</v>
          </cell>
          <cell r="O2" t="str">
            <v>yes</v>
          </cell>
          <cell r="Q2" t="str">
            <v>yes</v>
          </cell>
          <cell r="S2" t="str">
            <v>yes</v>
          </cell>
          <cell r="U2" t="str">
            <v>no</v>
          </cell>
          <cell r="W2" t="str">
            <v>yes</v>
          </cell>
          <cell r="Y2" t="str">
            <v>yes</v>
          </cell>
          <cell r="AA2" t="str">
            <v>yes</v>
          </cell>
          <cell r="AC2" t="str">
            <v>yes</v>
          </cell>
          <cell r="AE2" t="str">
            <v>yes</v>
          </cell>
          <cell r="AG2" t="str">
            <v>yes</v>
          </cell>
          <cell r="AI2" t="str">
            <v>yes</v>
          </cell>
          <cell r="AK2" t="str">
            <v>yes</v>
          </cell>
          <cell r="AM2" t="str">
            <v>yes</v>
          </cell>
          <cell r="AO2" t="str">
            <v>yes</v>
          </cell>
          <cell r="AQ2" t="str">
            <v>yes</v>
          </cell>
          <cell r="AS2" t="str">
            <v>yes</v>
          </cell>
          <cell r="AU2" t="str">
            <v>yes</v>
          </cell>
          <cell r="AW2" t="str">
            <v>yes</v>
          </cell>
          <cell r="AY2" t="str">
            <v>yes</v>
          </cell>
          <cell r="BA2" t="str">
            <v>yes</v>
          </cell>
          <cell r="BC2" t="str">
            <v>yes</v>
          </cell>
          <cell r="BE2" t="str">
            <v>yes</v>
          </cell>
          <cell r="BG2" t="str">
            <v>no</v>
          </cell>
          <cell r="BI2" t="str">
            <v>yes</v>
          </cell>
          <cell r="BK2" t="str">
            <v>yes</v>
          </cell>
          <cell r="BM2" t="str">
            <v>no</v>
          </cell>
          <cell r="BO2" t="str">
            <v>yes</v>
          </cell>
          <cell r="BQ2" t="str">
            <v>yes</v>
          </cell>
          <cell r="BS2" t="str">
            <v>partially</v>
          </cell>
          <cell r="BU2" t="str">
            <v>yes</v>
          </cell>
          <cell r="BW2" t="str">
            <v>yes</v>
          </cell>
          <cell r="BY2" t="str">
            <v>yes</v>
          </cell>
          <cell r="CA2" t="str">
            <v>yes</v>
          </cell>
          <cell r="CC2" t="str">
            <v>yes</v>
          </cell>
          <cell r="CE2" t="str">
            <v>partially</v>
          </cell>
          <cell r="CG2" t="str">
            <v>no</v>
          </cell>
          <cell r="CI2" t="str">
            <v>yes</v>
          </cell>
          <cell r="CK2" t="str">
            <v>yes</v>
          </cell>
          <cell r="CM2" t="str">
            <v>yes</v>
          </cell>
          <cell r="CO2" t="str">
            <v>yes</v>
          </cell>
          <cell r="CQ2" t="str">
            <v>yes</v>
          </cell>
          <cell r="CS2" t="str">
            <v>yes</v>
          </cell>
          <cell r="CU2" t="str">
            <v>yes</v>
          </cell>
          <cell r="CW2" t="str">
            <v>yes</v>
          </cell>
        </row>
        <row r="3">
          <cell r="C3" t="str">
            <v>no</v>
          </cell>
          <cell r="E3" t="str">
            <v>no</v>
          </cell>
          <cell r="G3" t="str">
            <v>yes</v>
          </cell>
          <cell r="I3" t="str">
            <v>no</v>
          </cell>
          <cell r="K3" t="str">
            <v>no</v>
          </cell>
          <cell r="M3" t="str">
            <v>yes</v>
          </cell>
          <cell r="O3" t="str">
            <v>no</v>
          </cell>
          <cell r="Q3" t="str">
            <v>no</v>
          </cell>
          <cell r="S3" t="str">
            <v>yes</v>
          </cell>
          <cell r="U3" t="str">
            <v>no</v>
          </cell>
          <cell r="W3" t="str">
            <v>no</v>
          </cell>
          <cell r="Y3" t="str">
            <v>yes</v>
          </cell>
          <cell r="AA3" t="str">
            <v>yes</v>
          </cell>
          <cell r="AC3" t="str">
            <v>no</v>
          </cell>
          <cell r="AE3" t="str">
            <v>no</v>
          </cell>
          <cell r="AG3" t="str">
            <v>no</v>
          </cell>
          <cell r="AI3" t="str">
            <v>no</v>
          </cell>
          <cell r="AK3" t="str">
            <v>no</v>
          </cell>
          <cell r="AM3" t="str">
            <v>no</v>
          </cell>
          <cell r="AO3" t="str">
            <v>no</v>
          </cell>
          <cell r="AQ3" t="str">
            <v>no</v>
          </cell>
          <cell r="AS3" t="str">
            <v>no</v>
          </cell>
          <cell r="AU3" t="str">
            <v>no</v>
          </cell>
          <cell r="AW3" t="str">
            <v>yes</v>
          </cell>
          <cell r="AY3" t="str">
            <v>no</v>
          </cell>
          <cell r="BA3" t="str">
            <v>no</v>
          </cell>
          <cell r="BC3" t="str">
            <v>no</v>
          </cell>
          <cell r="BE3" t="str">
            <v>no</v>
          </cell>
          <cell r="BG3" t="str">
            <v>no</v>
          </cell>
          <cell r="BI3" t="str">
            <v>no</v>
          </cell>
          <cell r="BK3" t="str">
            <v>partially</v>
          </cell>
          <cell r="BM3" t="str">
            <v>no</v>
          </cell>
          <cell r="BO3" t="str">
            <v>no</v>
          </cell>
          <cell r="BQ3" t="str">
            <v>no</v>
          </cell>
          <cell r="BS3" t="str">
            <v>no</v>
          </cell>
          <cell r="BU3" t="str">
            <v>no</v>
          </cell>
          <cell r="BW3" t="str">
            <v>no</v>
          </cell>
          <cell r="BY3" t="str">
            <v>no</v>
          </cell>
          <cell r="CA3" t="str">
            <v>no</v>
          </cell>
          <cell r="CC3" t="str">
            <v>yes</v>
          </cell>
          <cell r="CE3" t="str">
            <v>partially</v>
          </cell>
          <cell r="CG3" t="str">
            <v>no</v>
          </cell>
          <cell r="CI3" t="str">
            <v>no</v>
          </cell>
          <cell r="CK3" t="str">
            <v>no</v>
          </cell>
          <cell r="CM3" t="str">
            <v>no</v>
          </cell>
          <cell r="CO3" t="str">
            <v>no</v>
          </cell>
          <cell r="CQ3" t="str">
            <v>no</v>
          </cell>
          <cell r="CS3" t="str">
            <v>yes</v>
          </cell>
          <cell r="CU3" t="str">
            <v>yes</v>
          </cell>
          <cell r="CW3" t="str">
            <v>no</v>
          </cell>
        </row>
        <row r="4">
          <cell r="C4" t="str">
            <v>no</v>
          </cell>
          <cell r="E4" t="str">
            <v>no</v>
          </cell>
          <cell r="G4" t="str">
            <v>no</v>
          </cell>
          <cell r="I4" t="str">
            <v>no</v>
          </cell>
          <cell r="K4" t="str">
            <v>N/A</v>
          </cell>
          <cell r="M4" t="str">
            <v>no</v>
          </cell>
          <cell r="O4" t="str">
            <v>no</v>
          </cell>
          <cell r="Q4" t="str">
            <v>no</v>
          </cell>
          <cell r="S4" t="str">
            <v>N/A</v>
          </cell>
          <cell r="U4" t="str">
            <v>no</v>
          </cell>
          <cell r="W4" t="str">
            <v>N/A</v>
          </cell>
          <cell r="Y4" t="str">
            <v>N/A</v>
          </cell>
          <cell r="AA4" t="str">
            <v>yes</v>
          </cell>
          <cell r="AC4" t="str">
            <v>yes</v>
          </cell>
          <cell r="AE4" t="str">
            <v>N/A</v>
          </cell>
          <cell r="AG4" t="str">
            <v>no</v>
          </cell>
          <cell r="AI4" t="str">
            <v>yes</v>
          </cell>
          <cell r="AK4" t="str">
            <v>N/A</v>
          </cell>
          <cell r="AM4" t="str">
            <v>no</v>
          </cell>
          <cell r="AO4" t="str">
            <v>N/A</v>
          </cell>
          <cell r="AQ4" t="str">
            <v>yes</v>
          </cell>
          <cell r="AS4" t="str">
            <v>no</v>
          </cell>
          <cell r="AU4" t="str">
            <v>no</v>
          </cell>
          <cell r="AW4" t="str">
            <v>no</v>
          </cell>
          <cell r="AY4" t="str">
            <v>N/A</v>
          </cell>
          <cell r="BA4" t="str">
            <v>N/A</v>
          </cell>
          <cell r="BC4" t="str">
            <v>N/A</v>
          </cell>
          <cell r="BE4" t="str">
            <v>no</v>
          </cell>
          <cell r="BG4" t="str">
            <v>no</v>
          </cell>
          <cell r="BI4" t="str">
            <v>no</v>
          </cell>
          <cell r="BK4" t="str">
            <v>no</v>
          </cell>
          <cell r="BM4" t="str">
            <v>no</v>
          </cell>
          <cell r="BO4" t="str">
            <v>N/A</v>
          </cell>
          <cell r="BQ4" t="str">
            <v>N/A</v>
          </cell>
          <cell r="BS4" t="str">
            <v>N/A</v>
          </cell>
          <cell r="BU4" t="str">
            <v>N/A</v>
          </cell>
          <cell r="BW4" t="str">
            <v>no</v>
          </cell>
          <cell r="BY4" t="str">
            <v>N/A</v>
          </cell>
          <cell r="CA4" t="str">
            <v>N/A</v>
          </cell>
          <cell r="CC4" t="str">
            <v>yes</v>
          </cell>
          <cell r="CE4" t="str">
            <v>no</v>
          </cell>
          <cell r="CG4" t="str">
            <v>yes</v>
          </cell>
          <cell r="CI4" t="str">
            <v>no</v>
          </cell>
          <cell r="CK4" t="str">
            <v>N/A</v>
          </cell>
          <cell r="CM4" t="str">
            <v>N/A</v>
          </cell>
          <cell r="CO4" t="str">
            <v>N/A</v>
          </cell>
          <cell r="CQ4" t="str">
            <v>no</v>
          </cell>
          <cell r="CS4" t="str">
            <v>yes</v>
          </cell>
          <cell r="CU4" t="str">
            <v>yes</v>
          </cell>
          <cell r="CW4" t="str">
            <v>N/A</v>
          </cell>
        </row>
        <row r="5">
          <cell r="C5" t="str">
            <v>no</v>
          </cell>
          <cell r="E5" t="str">
            <v>no</v>
          </cell>
          <cell r="G5" t="str">
            <v>yes</v>
          </cell>
          <cell r="I5" t="str">
            <v>no</v>
          </cell>
          <cell r="K5" t="str">
            <v>no</v>
          </cell>
          <cell r="M5" t="str">
            <v>yes</v>
          </cell>
          <cell r="O5" t="str">
            <v>no</v>
          </cell>
          <cell r="Q5" t="str">
            <v>yes</v>
          </cell>
          <cell r="S5" t="str">
            <v>no</v>
          </cell>
          <cell r="U5" t="str">
            <v>no</v>
          </cell>
          <cell r="W5" t="str">
            <v>yes</v>
          </cell>
          <cell r="Y5" t="str">
            <v>no</v>
          </cell>
          <cell r="AA5" t="str">
            <v>yes</v>
          </cell>
          <cell r="AC5" t="str">
            <v>no</v>
          </cell>
          <cell r="AE5" t="str">
            <v>no</v>
          </cell>
          <cell r="AG5" t="str">
            <v>no</v>
          </cell>
          <cell r="AI5" t="str">
            <v>no</v>
          </cell>
          <cell r="AK5" t="str">
            <v>no</v>
          </cell>
          <cell r="AM5" t="str">
            <v>no</v>
          </cell>
          <cell r="AO5" t="str">
            <v>no</v>
          </cell>
          <cell r="AQ5" t="str">
            <v>no</v>
          </cell>
          <cell r="AS5" t="str">
            <v>no</v>
          </cell>
          <cell r="AU5" t="str">
            <v>no</v>
          </cell>
          <cell r="AW5" t="str">
            <v>no</v>
          </cell>
          <cell r="AY5" t="str">
            <v>yes</v>
          </cell>
          <cell r="BA5" t="str">
            <v>no</v>
          </cell>
          <cell r="BC5" t="str">
            <v>no</v>
          </cell>
          <cell r="BE5" t="str">
            <v>no</v>
          </cell>
          <cell r="BG5" t="str">
            <v>no</v>
          </cell>
          <cell r="BI5" t="str">
            <v>no</v>
          </cell>
          <cell r="BK5" t="str">
            <v>no</v>
          </cell>
          <cell r="BM5" t="str">
            <v>no</v>
          </cell>
          <cell r="BO5" t="str">
            <v>yes</v>
          </cell>
          <cell r="BQ5" t="str">
            <v>no</v>
          </cell>
          <cell r="BS5" t="str">
            <v>no</v>
          </cell>
          <cell r="BU5" t="str">
            <v>no</v>
          </cell>
          <cell r="BW5" t="str">
            <v>no</v>
          </cell>
          <cell r="BY5" t="str">
            <v>no</v>
          </cell>
          <cell r="CA5" t="str">
            <v>no</v>
          </cell>
          <cell r="CC5" t="str">
            <v>no</v>
          </cell>
          <cell r="CE5" t="str">
            <v>no</v>
          </cell>
          <cell r="CG5" t="str">
            <v>no</v>
          </cell>
          <cell r="CI5" t="str">
            <v>no</v>
          </cell>
          <cell r="CK5" t="str">
            <v>no</v>
          </cell>
          <cell r="CM5" t="str">
            <v>no</v>
          </cell>
          <cell r="CO5" t="str">
            <v>no</v>
          </cell>
          <cell r="CQ5" t="str">
            <v>no</v>
          </cell>
          <cell r="CS5" t="str">
            <v>no</v>
          </cell>
          <cell r="CU5" t="str">
            <v>no</v>
          </cell>
          <cell r="CW5" t="str">
            <v>no</v>
          </cell>
        </row>
        <row r="6">
          <cell r="C6" t="str">
            <v>yes</v>
          </cell>
          <cell r="E6" t="str">
            <v>yes</v>
          </cell>
          <cell r="G6" t="str">
            <v>yes</v>
          </cell>
          <cell r="I6" t="str">
            <v>yes</v>
          </cell>
          <cell r="K6" t="str">
            <v>yes</v>
          </cell>
          <cell r="M6" t="str">
            <v>yes</v>
          </cell>
          <cell r="O6" t="str">
            <v>yes</v>
          </cell>
          <cell r="Q6" t="str">
            <v>no</v>
          </cell>
          <cell r="S6" t="str">
            <v>yes</v>
          </cell>
          <cell r="U6" t="str">
            <v>no</v>
          </cell>
          <cell r="W6" t="str">
            <v>yes</v>
          </cell>
          <cell r="Y6" t="str">
            <v>no</v>
          </cell>
          <cell r="AA6" t="str">
            <v>yes</v>
          </cell>
          <cell r="AC6" t="str">
            <v>yes</v>
          </cell>
          <cell r="AE6" t="str">
            <v>yes</v>
          </cell>
          <cell r="AG6" t="str">
            <v>yes</v>
          </cell>
          <cell r="AI6" t="str">
            <v>yes</v>
          </cell>
          <cell r="AK6" t="str">
            <v>no</v>
          </cell>
          <cell r="AM6" t="str">
            <v>yes</v>
          </cell>
          <cell r="AO6" t="str">
            <v>yes</v>
          </cell>
          <cell r="AQ6" t="str">
            <v>yes</v>
          </cell>
          <cell r="AS6" t="str">
            <v>yes</v>
          </cell>
          <cell r="AU6" t="str">
            <v>yes</v>
          </cell>
          <cell r="AW6" t="str">
            <v>yes</v>
          </cell>
          <cell r="AY6" t="str">
            <v>yes</v>
          </cell>
          <cell r="BA6" t="str">
            <v>yes</v>
          </cell>
          <cell r="BC6" t="str">
            <v>yes</v>
          </cell>
          <cell r="BE6" t="str">
            <v>yes</v>
          </cell>
          <cell r="BG6" t="str">
            <v>no</v>
          </cell>
          <cell r="BI6" t="str">
            <v>yes</v>
          </cell>
          <cell r="BK6" t="str">
            <v>yes</v>
          </cell>
          <cell r="BM6" t="str">
            <v>yes</v>
          </cell>
          <cell r="BO6" t="str">
            <v>yes</v>
          </cell>
          <cell r="BQ6" t="str">
            <v>yes</v>
          </cell>
          <cell r="BS6" t="str">
            <v>yes</v>
          </cell>
          <cell r="BU6" t="str">
            <v>yes</v>
          </cell>
          <cell r="BW6" t="str">
            <v>yes</v>
          </cell>
          <cell r="BY6" t="str">
            <v>no</v>
          </cell>
          <cell r="CA6" t="str">
            <v>yes</v>
          </cell>
          <cell r="CC6" t="str">
            <v>yes</v>
          </cell>
          <cell r="CE6" t="str">
            <v>yes</v>
          </cell>
          <cell r="CG6" t="str">
            <v>yes</v>
          </cell>
          <cell r="CI6" t="str">
            <v>yes</v>
          </cell>
          <cell r="CK6" t="str">
            <v>yes</v>
          </cell>
          <cell r="CM6" t="str">
            <v>no</v>
          </cell>
          <cell r="CO6" t="str">
            <v>no</v>
          </cell>
          <cell r="CQ6" t="str">
            <v>yes</v>
          </cell>
          <cell r="CS6" t="str">
            <v>no</v>
          </cell>
          <cell r="CU6" t="str">
            <v>yes</v>
          </cell>
          <cell r="CW6" t="str">
            <v>yes</v>
          </cell>
        </row>
        <row r="7">
          <cell r="C7" t="str">
            <v>yes</v>
          </cell>
          <cell r="E7" t="str">
            <v>yes</v>
          </cell>
          <cell r="G7" t="str">
            <v>yes</v>
          </cell>
          <cell r="I7" t="str">
            <v>yes</v>
          </cell>
          <cell r="K7" t="str">
            <v>yes</v>
          </cell>
          <cell r="M7" t="str">
            <v>yes</v>
          </cell>
          <cell r="O7" t="str">
            <v>yes</v>
          </cell>
          <cell r="Q7" t="str">
            <v>no</v>
          </cell>
          <cell r="S7" t="str">
            <v>yes</v>
          </cell>
          <cell r="U7" t="str">
            <v>no</v>
          </cell>
          <cell r="W7" t="str">
            <v>yes</v>
          </cell>
          <cell r="Y7" t="str">
            <v>no</v>
          </cell>
          <cell r="AA7" t="str">
            <v>yes</v>
          </cell>
          <cell r="AC7" t="str">
            <v>yes</v>
          </cell>
          <cell r="AE7" t="str">
            <v>yes</v>
          </cell>
          <cell r="AG7" t="str">
            <v>yes</v>
          </cell>
          <cell r="AI7" t="str">
            <v>yes</v>
          </cell>
          <cell r="AK7" t="str">
            <v>no</v>
          </cell>
          <cell r="AM7" t="str">
            <v>yes</v>
          </cell>
          <cell r="AO7" t="str">
            <v>yes</v>
          </cell>
          <cell r="AQ7" t="str">
            <v>yes</v>
          </cell>
          <cell r="AS7" t="str">
            <v>yes</v>
          </cell>
          <cell r="AU7" t="str">
            <v>yes</v>
          </cell>
          <cell r="AW7" t="str">
            <v>yes</v>
          </cell>
          <cell r="AY7" t="str">
            <v>yes</v>
          </cell>
          <cell r="BA7" t="str">
            <v>yes</v>
          </cell>
          <cell r="BC7" t="str">
            <v>yes</v>
          </cell>
          <cell r="BE7" t="str">
            <v>yes</v>
          </cell>
          <cell r="BG7" t="str">
            <v>no</v>
          </cell>
          <cell r="BI7" t="str">
            <v>yes</v>
          </cell>
          <cell r="BK7" t="str">
            <v>yes</v>
          </cell>
          <cell r="BM7" t="str">
            <v>yes</v>
          </cell>
          <cell r="BO7" t="str">
            <v>yes</v>
          </cell>
          <cell r="BQ7" t="str">
            <v>yes</v>
          </cell>
          <cell r="BS7" t="str">
            <v>no</v>
          </cell>
          <cell r="BU7" t="str">
            <v>yes</v>
          </cell>
          <cell r="BW7" t="str">
            <v>yes</v>
          </cell>
          <cell r="BY7" t="str">
            <v>no</v>
          </cell>
          <cell r="CA7" t="str">
            <v>yes</v>
          </cell>
          <cell r="CC7" t="str">
            <v>yes</v>
          </cell>
          <cell r="CE7" t="str">
            <v>yes</v>
          </cell>
          <cell r="CG7" t="str">
            <v>yes</v>
          </cell>
          <cell r="CI7" t="str">
            <v>yes</v>
          </cell>
          <cell r="CK7" t="str">
            <v>yes</v>
          </cell>
          <cell r="CM7" t="str">
            <v>no</v>
          </cell>
          <cell r="CO7" t="str">
            <v>no</v>
          </cell>
          <cell r="CQ7" t="str">
            <v>yes</v>
          </cell>
          <cell r="CS7" t="str">
            <v>no</v>
          </cell>
          <cell r="CU7" t="str">
            <v>yes</v>
          </cell>
          <cell r="CW7" t="str">
            <v>yes</v>
          </cell>
        </row>
        <row r="8">
          <cell r="C8" t="str">
            <v>yes</v>
          </cell>
          <cell r="E8" t="str">
            <v>yes</v>
          </cell>
          <cell r="G8" t="str">
            <v>yes</v>
          </cell>
          <cell r="I8" t="str">
            <v>yes</v>
          </cell>
          <cell r="K8" t="str">
            <v>yes</v>
          </cell>
          <cell r="M8" t="str">
            <v>yes</v>
          </cell>
          <cell r="O8" t="str">
            <v>yes</v>
          </cell>
          <cell r="Q8" t="str">
            <v>no</v>
          </cell>
          <cell r="S8" t="str">
            <v>no</v>
          </cell>
          <cell r="U8" t="str">
            <v>yes</v>
          </cell>
          <cell r="W8" t="str">
            <v>no</v>
          </cell>
          <cell r="Y8" t="str">
            <v>yes</v>
          </cell>
          <cell r="AA8" t="str">
            <v>yes</v>
          </cell>
          <cell r="AC8" t="str">
            <v>yes</v>
          </cell>
          <cell r="AE8" t="str">
            <v>yes</v>
          </cell>
          <cell r="AG8" t="str">
            <v>yes</v>
          </cell>
          <cell r="AI8" t="str">
            <v>yes</v>
          </cell>
          <cell r="AK8" t="str">
            <v>yes</v>
          </cell>
          <cell r="AM8" t="str">
            <v>yes</v>
          </cell>
          <cell r="AO8" t="str">
            <v>yes</v>
          </cell>
          <cell r="AQ8" t="str">
            <v>yes</v>
          </cell>
          <cell r="AS8" t="str">
            <v>yes</v>
          </cell>
          <cell r="AU8" t="str">
            <v>yes</v>
          </cell>
          <cell r="AW8" t="str">
            <v>yes</v>
          </cell>
          <cell r="AY8" t="str">
            <v>yes</v>
          </cell>
          <cell r="BA8" t="str">
            <v>yes</v>
          </cell>
          <cell r="BC8" t="str">
            <v>no</v>
          </cell>
          <cell r="BE8" t="str">
            <v>yes</v>
          </cell>
          <cell r="BG8" t="str">
            <v>no</v>
          </cell>
          <cell r="BI8" t="str">
            <v>yes</v>
          </cell>
          <cell r="BK8" t="str">
            <v>yes</v>
          </cell>
          <cell r="BM8" t="str">
            <v>yes</v>
          </cell>
          <cell r="BO8" t="str">
            <v>yes</v>
          </cell>
          <cell r="BQ8" t="str">
            <v>yes</v>
          </cell>
          <cell r="BS8" t="str">
            <v>yes</v>
          </cell>
          <cell r="BU8" t="str">
            <v>yes</v>
          </cell>
          <cell r="BW8" t="str">
            <v>yes</v>
          </cell>
          <cell r="BY8" t="str">
            <v>yes</v>
          </cell>
          <cell r="CA8" t="str">
            <v>yes</v>
          </cell>
          <cell r="CC8" t="str">
            <v>yes</v>
          </cell>
          <cell r="CE8" t="str">
            <v>yes</v>
          </cell>
          <cell r="CG8" t="str">
            <v>yes</v>
          </cell>
          <cell r="CI8" t="str">
            <v>yes</v>
          </cell>
          <cell r="CK8" t="str">
            <v>yes</v>
          </cell>
          <cell r="CM8" t="str">
            <v>yes</v>
          </cell>
          <cell r="CO8" t="str">
            <v>yes</v>
          </cell>
          <cell r="CQ8" t="str">
            <v>yes</v>
          </cell>
          <cell r="CS8" t="str">
            <v>yes</v>
          </cell>
          <cell r="CU8" t="str">
            <v>yes</v>
          </cell>
          <cell r="CW8" t="str">
            <v>yes</v>
          </cell>
        </row>
        <row r="9">
          <cell r="C9" t="str">
            <v>yes</v>
          </cell>
          <cell r="E9" t="str">
            <v>yes</v>
          </cell>
          <cell r="G9" t="str">
            <v>yes</v>
          </cell>
          <cell r="I9" t="str">
            <v>yes</v>
          </cell>
          <cell r="K9" t="str">
            <v>yes</v>
          </cell>
          <cell r="M9" t="str">
            <v>yes</v>
          </cell>
          <cell r="O9" t="str">
            <v>yes</v>
          </cell>
          <cell r="Q9" t="str">
            <v>no</v>
          </cell>
          <cell r="S9" t="str">
            <v>no</v>
          </cell>
          <cell r="U9" t="str">
            <v>yes</v>
          </cell>
          <cell r="W9" t="str">
            <v>no</v>
          </cell>
          <cell r="Y9" t="str">
            <v>yes</v>
          </cell>
          <cell r="AA9" t="str">
            <v>yes</v>
          </cell>
          <cell r="AC9" t="str">
            <v>yes</v>
          </cell>
          <cell r="AE9" t="str">
            <v>yes</v>
          </cell>
          <cell r="AG9" t="str">
            <v>yes</v>
          </cell>
          <cell r="AI9" t="str">
            <v>yes</v>
          </cell>
          <cell r="AK9" t="str">
            <v>yes</v>
          </cell>
          <cell r="AM9" t="str">
            <v>yes</v>
          </cell>
          <cell r="AO9" t="str">
            <v>yes</v>
          </cell>
          <cell r="AQ9" t="str">
            <v>yes</v>
          </cell>
          <cell r="AS9" t="str">
            <v>yes</v>
          </cell>
          <cell r="AU9" t="str">
            <v>yes</v>
          </cell>
          <cell r="AW9" t="str">
            <v>yes</v>
          </cell>
          <cell r="AY9" t="str">
            <v>yes</v>
          </cell>
          <cell r="BA9" t="str">
            <v>yes</v>
          </cell>
          <cell r="BC9" t="str">
            <v>no</v>
          </cell>
          <cell r="BE9" t="str">
            <v>yes</v>
          </cell>
          <cell r="BG9" t="str">
            <v>no</v>
          </cell>
          <cell r="BI9" t="str">
            <v>yes</v>
          </cell>
          <cell r="BK9" t="str">
            <v>yes</v>
          </cell>
          <cell r="BM9" t="str">
            <v>yes</v>
          </cell>
          <cell r="BO9" t="str">
            <v>yes</v>
          </cell>
          <cell r="BQ9" t="str">
            <v>yes</v>
          </cell>
          <cell r="BS9" t="str">
            <v>yes</v>
          </cell>
          <cell r="BU9" t="str">
            <v>yes</v>
          </cell>
          <cell r="BW9" t="str">
            <v>yes</v>
          </cell>
          <cell r="BY9" t="str">
            <v>yes</v>
          </cell>
          <cell r="CA9" t="str">
            <v>yes</v>
          </cell>
          <cell r="CC9" t="str">
            <v>yes</v>
          </cell>
          <cell r="CE9" t="str">
            <v>yes</v>
          </cell>
          <cell r="CG9" t="str">
            <v>yes</v>
          </cell>
          <cell r="CI9" t="str">
            <v>yes</v>
          </cell>
          <cell r="CK9" t="str">
            <v>no</v>
          </cell>
          <cell r="CM9" t="str">
            <v>yes</v>
          </cell>
          <cell r="CO9" t="str">
            <v>yes</v>
          </cell>
          <cell r="CQ9" t="str">
            <v>yes</v>
          </cell>
          <cell r="CS9" t="str">
            <v>yes</v>
          </cell>
          <cell r="CU9" t="str">
            <v>yes</v>
          </cell>
          <cell r="CW9" t="str">
            <v>yes</v>
          </cell>
        </row>
        <row r="10">
          <cell r="C10" t="str">
            <v>yes</v>
          </cell>
          <cell r="E10" t="str">
            <v>yes</v>
          </cell>
          <cell r="G10" t="str">
            <v>yes</v>
          </cell>
          <cell r="I10" t="str">
            <v>yes</v>
          </cell>
          <cell r="K10" t="str">
            <v>yes</v>
          </cell>
          <cell r="M10" t="str">
            <v>yes</v>
          </cell>
          <cell r="O10" t="str">
            <v>yes</v>
          </cell>
          <cell r="Q10" t="str">
            <v>partially</v>
          </cell>
          <cell r="S10" t="str">
            <v>partially</v>
          </cell>
          <cell r="U10" t="str">
            <v>yes</v>
          </cell>
          <cell r="W10" t="str">
            <v>yes</v>
          </cell>
          <cell r="Y10" t="str">
            <v>no</v>
          </cell>
          <cell r="AA10" t="str">
            <v>partially</v>
          </cell>
          <cell r="AC10" t="str">
            <v>yes</v>
          </cell>
          <cell r="AE10" t="str">
            <v>yes</v>
          </cell>
          <cell r="AG10" t="str">
            <v>yes</v>
          </cell>
          <cell r="AI10" t="str">
            <v>yes</v>
          </cell>
          <cell r="AK10" t="str">
            <v>no</v>
          </cell>
          <cell r="AM10" t="str">
            <v>yes</v>
          </cell>
          <cell r="AO10" t="str">
            <v>no</v>
          </cell>
          <cell r="AQ10" t="str">
            <v>yes</v>
          </cell>
          <cell r="AS10" t="str">
            <v>no</v>
          </cell>
          <cell r="AU10" t="str">
            <v>no</v>
          </cell>
          <cell r="AW10" t="str">
            <v>yes</v>
          </cell>
          <cell r="AY10" t="str">
            <v>no</v>
          </cell>
          <cell r="BA10" t="str">
            <v>yes</v>
          </cell>
          <cell r="BC10" t="str">
            <v>yes</v>
          </cell>
          <cell r="BE10" t="str">
            <v>yes</v>
          </cell>
          <cell r="BG10" t="str">
            <v>yes</v>
          </cell>
          <cell r="BI10" t="str">
            <v>no</v>
          </cell>
          <cell r="BK10" t="str">
            <v>yes</v>
          </cell>
          <cell r="BM10" t="str">
            <v>yes</v>
          </cell>
          <cell r="BO10" t="str">
            <v>yes</v>
          </cell>
          <cell r="BQ10" t="str">
            <v>no</v>
          </cell>
          <cell r="BS10" t="str">
            <v>yes</v>
          </cell>
          <cell r="BU10" t="str">
            <v>yes</v>
          </cell>
          <cell r="BW10" t="str">
            <v>no</v>
          </cell>
          <cell r="BY10" t="str">
            <v>yes</v>
          </cell>
          <cell r="CA10" t="str">
            <v>yes</v>
          </cell>
          <cell r="CC10" t="str">
            <v>yes</v>
          </cell>
          <cell r="CE10" t="str">
            <v>no</v>
          </cell>
          <cell r="CG10" t="str">
            <v>yes</v>
          </cell>
          <cell r="CI10" t="str">
            <v>no</v>
          </cell>
          <cell r="CK10" t="str">
            <v>no</v>
          </cell>
          <cell r="CM10" t="str">
            <v>yes</v>
          </cell>
          <cell r="CO10" t="str">
            <v>yes</v>
          </cell>
          <cell r="CQ10" t="str">
            <v>no</v>
          </cell>
          <cell r="CS10" t="str">
            <v>no</v>
          </cell>
          <cell r="CU10" t="str">
            <v>yes</v>
          </cell>
          <cell r="CW10" t="str">
            <v>yes</v>
          </cell>
        </row>
        <row r="11">
          <cell r="C11" t="str">
            <v>partially</v>
          </cell>
          <cell r="E11" t="str">
            <v>partially</v>
          </cell>
          <cell r="G11" t="str">
            <v>partially</v>
          </cell>
          <cell r="I11" t="str">
            <v>partially</v>
          </cell>
          <cell r="K11" t="str">
            <v>yes</v>
          </cell>
          <cell r="M11" t="str">
            <v>partially</v>
          </cell>
          <cell r="O11" t="str">
            <v>yes</v>
          </cell>
          <cell r="Q11" t="str">
            <v>yes</v>
          </cell>
          <cell r="S11" t="str">
            <v>yes</v>
          </cell>
          <cell r="U11" t="str">
            <v>yes</v>
          </cell>
          <cell r="W11" t="str">
            <v>yes</v>
          </cell>
          <cell r="Y11" t="str">
            <v>partially</v>
          </cell>
          <cell r="AA11" t="str">
            <v>yes</v>
          </cell>
          <cell r="AC11" t="str">
            <v>yes</v>
          </cell>
          <cell r="AE11" t="str">
            <v>partially</v>
          </cell>
          <cell r="AG11" t="str">
            <v>no</v>
          </cell>
          <cell r="AI11" t="str">
            <v>partially</v>
          </cell>
          <cell r="AK11" t="str">
            <v>partially</v>
          </cell>
          <cell r="AM11" t="str">
            <v>yes</v>
          </cell>
          <cell r="AO11" t="str">
            <v>yes</v>
          </cell>
          <cell r="AQ11" t="str">
            <v>partially</v>
          </cell>
          <cell r="AS11" t="str">
            <v>partially</v>
          </cell>
          <cell r="AU11" t="str">
            <v>partially</v>
          </cell>
          <cell r="AW11" t="str">
            <v>yes</v>
          </cell>
          <cell r="AY11" t="str">
            <v>yes</v>
          </cell>
          <cell r="BA11" t="str">
            <v>yes</v>
          </cell>
          <cell r="BC11" t="str">
            <v>no</v>
          </cell>
          <cell r="BE11" t="str">
            <v>partially</v>
          </cell>
          <cell r="BG11" t="str">
            <v>yes</v>
          </cell>
          <cell r="BI11" t="str">
            <v>partially</v>
          </cell>
          <cell r="BK11" t="str">
            <v>partially</v>
          </cell>
          <cell r="BM11" t="str">
            <v>partially</v>
          </cell>
          <cell r="BO11" t="str">
            <v>partially</v>
          </cell>
          <cell r="BQ11" t="str">
            <v>yes</v>
          </cell>
          <cell r="BS11" t="str">
            <v>partially</v>
          </cell>
          <cell r="BU11" t="str">
            <v>partially</v>
          </cell>
          <cell r="BW11" t="str">
            <v>yes</v>
          </cell>
          <cell r="BY11" t="str">
            <v>partially</v>
          </cell>
          <cell r="CA11" t="str">
            <v>partially</v>
          </cell>
          <cell r="CC11" t="str">
            <v>partially</v>
          </cell>
          <cell r="CE11" t="str">
            <v>partially</v>
          </cell>
          <cell r="CG11" t="str">
            <v>partially</v>
          </cell>
          <cell r="CI11" t="str">
            <v>partially</v>
          </cell>
          <cell r="CK11" t="str">
            <v>partially</v>
          </cell>
          <cell r="CM11" t="str">
            <v>no</v>
          </cell>
          <cell r="CO11" t="str">
            <v>partially</v>
          </cell>
          <cell r="CQ11" t="str">
            <v>yes</v>
          </cell>
          <cell r="CS11" t="str">
            <v>yes</v>
          </cell>
          <cell r="CU11" t="str">
            <v>partially</v>
          </cell>
          <cell r="CW11" t="str">
            <v>partially</v>
          </cell>
        </row>
        <row r="12">
          <cell r="C12" t="str">
            <v>no</v>
          </cell>
          <cell r="E12" t="str">
            <v>partially</v>
          </cell>
          <cell r="G12" t="str">
            <v>partially</v>
          </cell>
          <cell r="I12" t="str">
            <v>partially</v>
          </cell>
          <cell r="K12" t="str">
            <v>partially</v>
          </cell>
          <cell r="M12" t="str">
            <v>partially</v>
          </cell>
          <cell r="O12" t="str">
            <v>partially</v>
          </cell>
          <cell r="Q12" t="str">
            <v>yes</v>
          </cell>
          <cell r="S12" t="str">
            <v>partially</v>
          </cell>
          <cell r="U12" t="str">
            <v>yes</v>
          </cell>
          <cell r="W12" t="str">
            <v>yes</v>
          </cell>
          <cell r="Y12" t="str">
            <v>no</v>
          </cell>
          <cell r="AA12" t="str">
            <v>no</v>
          </cell>
          <cell r="AC12" t="str">
            <v>partially</v>
          </cell>
          <cell r="AE12" t="str">
            <v>partially</v>
          </cell>
          <cell r="AG12" t="str">
            <v>no</v>
          </cell>
          <cell r="AI12" t="str">
            <v>partially</v>
          </cell>
          <cell r="AK12" t="str">
            <v>no</v>
          </cell>
          <cell r="AM12" t="str">
            <v>yes</v>
          </cell>
          <cell r="AO12" t="str">
            <v>partially</v>
          </cell>
          <cell r="AQ12" t="str">
            <v>partially</v>
          </cell>
          <cell r="AS12" t="str">
            <v>yes</v>
          </cell>
          <cell r="AU12" t="str">
            <v>no</v>
          </cell>
          <cell r="AW12" t="str">
            <v>partially</v>
          </cell>
          <cell r="AY12" t="str">
            <v>partially</v>
          </cell>
          <cell r="BA12" t="str">
            <v>yes</v>
          </cell>
          <cell r="BC12" t="str">
            <v>no</v>
          </cell>
          <cell r="BE12" t="str">
            <v>yes</v>
          </cell>
          <cell r="BG12" t="str">
            <v>yes</v>
          </cell>
          <cell r="BI12" t="str">
            <v>partially</v>
          </cell>
          <cell r="BK12" t="str">
            <v>no</v>
          </cell>
          <cell r="BM12" t="str">
            <v>no</v>
          </cell>
          <cell r="BO12" t="str">
            <v>partially</v>
          </cell>
          <cell r="BQ12" t="str">
            <v>partially</v>
          </cell>
          <cell r="BS12" t="str">
            <v>partially</v>
          </cell>
          <cell r="BU12" t="str">
            <v>partially</v>
          </cell>
          <cell r="BW12" t="str">
            <v>yes</v>
          </cell>
          <cell r="BY12" t="str">
            <v>partially</v>
          </cell>
          <cell r="CA12" t="str">
            <v>no</v>
          </cell>
          <cell r="CC12" t="str">
            <v>partially</v>
          </cell>
          <cell r="CE12" t="str">
            <v>partially</v>
          </cell>
          <cell r="CG12" t="str">
            <v>partially</v>
          </cell>
          <cell r="CI12" t="str">
            <v>yes</v>
          </cell>
          <cell r="CK12" t="str">
            <v>no</v>
          </cell>
          <cell r="CM12" t="str">
            <v>partially</v>
          </cell>
          <cell r="CO12" t="str">
            <v>no</v>
          </cell>
          <cell r="CQ12" t="str">
            <v>yes</v>
          </cell>
          <cell r="CS12" t="str">
            <v>yes</v>
          </cell>
          <cell r="CU12" t="str">
            <v>partially</v>
          </cell>
          <cell r="CW12" t="str">
            <v>no</v>
          </cell>
        </row>
        <row r="13">
          <cell r="C13" t="str">
            <v>yes</v>
          </cell>
          <cell r="E13" t="str">
            <v>no</v>
          </cell>
          <cell r="G13" t="str">
            <v>no</v>
          </cell>
          <cell r="I13" t="str">
            <v>no</v>
          </cell>
          <cell r="K13" t="str">
            <v>yes</v>
          </cell>
          <cell r="M13" t="str">
            <v>no</v>
          </cell>
          <cell r="O13" t="str">
            <v>yes</v>
          </cell>
          <cell r="Q13" t="str">
            <v>yes</v>
          </cell>
          <cell r="S13" t="str">
            <v>no</v>
          </cell>
          <cell r="U13" t="str">
            <v>no</v>
          </cell>
          <cell r="W13" t="str">
            <v>yes</v>
          </cell>
          <cell r="Y13" t="str">
            <v>no</v>
          </cell>
          <cell r="AA13" t="str">
            <v>yes</v>
          </cell>
          <cell r="AC13" t="str">
            <v>yes</v>
          </cell>
          <cell r="AE13" t="str">
            <v>no</v>
          </cell>
          <cell r="AG13" t="str">
            <v>yes</v>
          </cell>
          <cell r="AI13" t="str">
            <v>no</v>
          </cell>
          <cell r="AK13" t="str">
            <v>no</v>
          </cell>
          <cell r="AM13" t="str">
            <v>yes</v>
          </cell>
          <cell r="AO13" t="str">
            <v>no</v>
          </cell>
          <cell r="AQ13" t="str">
            <v>no</v>
          </cell>
          <cell r="AS13" t="str">
            <v>yes</v>
          </cell>
          <cell r="AU13" t="str">
            <v>yes</v>
          </cell>
          <cell r="AW13" t="str">
            <v>yes</v>
          </cell>
          <cell r="AY13" t="str">
            <v>yes</v>
          </cell>
          <cell r="BA13" t="str">
            <v>yes</v>
          </cell>
          <cell r="BC13" t="str">
            <v>no</v>
          </cell>
          <cell r="BE13" t="str">
            <v>yes</v>
          </cell>
          <cell r="BG13" t="str">
            <v>yes</v>
          </cell>
          <cell r="BI13" t="str">
            <v>yes</v>
          </cell>
          <cell r="BK13" t="str">
            <v>no</v>
          </cell>
          <cell r="BM13" t="str">
            <v>no</v>
          </cell>
          <cell r="BO13" t="str">
            <v>yes</v>
          </cell>
          <cell r="BQ13" t="str">
            <v>partially</v>
          </cell>
          <cell r="BS13" t="str">
            <v>no</v>
          </cell>
          <cell r="BU13" t="str">
            <v>yes</v>
          </cell>
          <cell r="BW13" t="str">
            <v>yes</v>
          </cell>
          <cell r="BY13" t="str">
            <v>no</v>
          </cell>
          <cell r="CA13" t="str">
            <v>no</v>
          </cell>
          <cell r="CC13" t="str">
            <v>partially</v>
          </cell>
          <cell r="CE13" t="str">
            <v>yes</v>
          </cell>
          <cell r="CG13" t="str">
            <v>no</v>
          </cell>
          <cell r="CI13" t="str">
            <v>yes</v>
          </cell>
          <cell r="CK13" t="str">
            <v>no</v>
          </cell>
          <cell r="CM13" t="str">
            <v>yes</v>
          </cell>
          <cell r="CO13" t="str">
            <v>no</v>
          </cell>
          <cell r="CQ13" t="str">
            <v>no</v>
          </cell>
          <cell r="CS13" t="str">
            <v>yes</v>
          </cell>
          <cell r="CU13" t="str">
            <v>no</v>
          </cell>
          <cell r="CW13" t="str">
            <v>yes</v>
          </cell>
        </row>
        <row r="14">
          <cell r="C14" t="str">
            <v>yes</v>
          </cell>
          <cell r="E14" t="str">
            <v>partially</v>
          </cell>
          <cell r="G14" t="str">
            <v>yes</v>
          </cell>
          <cell r="I14" t="str">
            <v>yes</v>
          </cell>
          <cell r="K14" t="str">
            <v>partially</v>
          </cell>
          <cell r="M14" t="str">
            <v>yes</v>
          </cell>
          <cell r="O14" t="str">
            <v>yes</v>
          </cell>
          <cell r="Q14" t="str">
            <v>yes</v>
          </cell>
          <cell r="S14" t="str">
            <v>partially</v>
          </cell>
          <cell r="U14" t="str">
            <v>yes</v>
          </cell>
          <cell r="W14" t="str">
            <v>partially</v>
          </cell>
          <cell r="Y14" t="str">
            <v>partially</v>
          </cell>
          <cell r="AA14" t="str">
            <v>yes</v>
          </cell>
          <cell r="AC14" t="str">
            <v>partially</v>
          </cell>
          <cell r="AE14" t="str">
            <v>partially</v>
          </cell>
          <cell r="AG14" t="str">
            <v>partially</v>
          </cell>
          <cell r="AI14" t="str">
            <v>partially</v>
          </cell>
          <cell r="AK14" t="str">
            <v>yes</v>
          </cell>
          <cell r="AM14" t="str">
            <v>yes</v>
          </cell>
          <cell r="AO14" t="str">
            <v>yes</v>
          </cell>
          <cell r="AQ14" t="str">
            <v>partially</v>
          </cell>
          <cell r="AS14" t="str">
            <v>partially</v>
          </cell>
          <cell r="AU14" t="str">
            <v>yes</v>
          </cell>
          <cell r="AW14" t="str">
            <v>partially</v>
          </cell>
          <cell r="AY14" t="str">
            <v>yes</v>
          </cell>
          <cell r="BA14" t="str">
            <v>yes</v>
          </cell>
          <cell r="BC14" t="str">
            <v>partially</v>
          </cell>
          <cell r="BE14" t="str">
            <v>yes</v>
          </cell>
          <cell r="BG14" t="str">
            <v>partially</v>
          </cell>
          <cell r="BI14" t="str">
            <v>yes</v>
          </cell>
          <cell r="BK14" t="str">
            <v>partially</v>
          </cell>
          <cell r="BM14" t="str">
            <v>no</v>
          </cell>
          <cell r="BO14" t="str">
            <v>yes</v>
          </cell>
          <cell r="BQ14" t="str">
            <v>yes</v>
          </cell>
          <cell r="BS14" t="str">
            <v>partially</v>
          </cell>
          <cell r="BU14" t="str">
            <v>partially</v>
          </cell>
          <cell r="BW14" t="str">
            <v>yes</v>
          </cell>
          <cell r="BY14" t="str">
            <v>partially</v>
          </cell>
          <cell r="CA14" t="str">
            <v>partially</v>
          </cell>
          <cell r="CC14" t="str">
            <v>partially</v>
          </cell>
          <cell r="CE14" t="str">
            <v>yes</v>
          </cell>
          <cell r="CG14" t="str">
            <v>yes</v>
          </cell>
          <cell r="CI14" t="str">
            <v>yes</v>
          </cell>
          <cell r="CK14" t="str">
            <v>yes</v>
          </cell>
          <cell r="CM14" t="str">
            <v>partially</v>
          </cell>
          <cell r="CO14" t="str">
            <v>yes</v>
          </cell>
          <cell r="CQ14" t="str">
            <v>yes</v>
          </cell>
          <cell r="CS14" t="str">
            <v>yes</v>
          </cell>
          <cell r="CU14" t="str">
            <v>partially</v>
          </cell>
          <cell r="CW14" t="str">
            <v>yes</v>
          </cell>
        </row>
        <row r="15">
          <cell r="C15" t="str">
            <v>no</v>
          </cell>
          <cell r="E15" t="str">
            <v>partially</v>
          </cell>
          <cell r="G15" t="str">
            <v>yes</v>
          </cell>
          <cell r="I15" t="str">
            <v>yes</v>
          </cell>
          <cell r="K15" t="str">
            <v>partially</v>
          </cell>
          <cell r="M15" t="str">
            <v>partially</v>
          </cell>
          <cell r="O15" t="str">
            <v>partially</v>
          </cell>
          <cell r="Q15" t="str">
            <v>yes</v>
          </cell>
          <cell r="S15" t="str">
            <v>partially</v>
          </cell>
          <cell r="U15" t="str">
            <v>yes</v>
          </cell>
          <cell r="W15" t="str">
            <v>yes</v>
          </cell>
          <cell r="Y15" t="str">
            <v>partially</v>
          </cell>
          <cell r="AA15" t="str">
            <v>no</v>
          </cell>
          <cell r="AC15" t="str">
            <v>partially</v>
          </cell>
          <cell r="AE15" t="str">
            <v>yes</v>
          </cell>
          <cell r="AG15" t="str">
            <v>no</v>
          </cell>
          <cell r="AI15" t="str">
            <v>partially</v>
          </cell>
          <cell r="AK15" t="str">
            <v>yes</v>
          </cell>
          <cell r="AM15" t="str">
            <v>yes</v>
          </cell>
          <cell r="AO15" t="str">
            <v>yes</v>
          </cell>
          <cell r="AQ15" t="str">
            <v>partially</v>
          </cell>
          <cell r="AS15" t="str">
            <v>yes</v>
          </cell>
          <cell r="AU15" t="str">
            <v>partially</v>
          </cell>
          <cell r="AW15" t="str">
            <v>partially</v>
          </cell>
          <cell r="AY15" t="str">
            <v>yes</v>
          </cell>
          <cell r="BA15" t="str">
            <v>yes</v>
          </cell>
          <cell r="BC15" t="str">
            <v>no</v>
          </cell>
          <cell r="BE15" t="str">
            <v>yes</v>
          </cell>
          <cell r="BG15" t="str">
            <v>yes</v>
          </cell>
          <cell r="BI15" t="str">
            <v>yes</v>
          </cell>
          <cell r="BK15" t="str">
            <v>yes</v>
          </cell>
          <cell r="BM15" t="str">
            <v>partially</v>
          </cell>
          <cell r="BO15" t="str">
            <v>partially</v>
          </cell>
          <cell r="BQ15" t="str">
            <v>partially</v>
          </cell>
          <cell r="BS15" t="str">
            <v>partially</v>
          </cell>
          <cell r="BU15" t="str">
            <v>partially</v>
          </cell>
          <cell r="BW15" t="str">
            <v>yes</v>
          </cell>
          <cell r="BY15" t="str">
            <v>no</v>
          </cell>
          <cell r="CA15" t="str">
            <v>no</v>
          </cell>
          <cell r="CC15" t="str">
            <v>yes</v>
          </cell>
          <cell r="CE15" t="str">
            <v>partially</v>
          </cell>
          <cell r="CG15" t="str">
            <v>partially</v>
          </cell>
          <cell r="CI15" t="str">
            <v>yes</v>
          </cell>
          <cell r="CK15" t="str">
            <v>yes</v>
          </cell>
          <cell r="CM15" t="str">
            <v>no</v>
          </cell>
          <cell r="CO15" t="str">
            <v>partially</v>
          </cell>
          <cell r="CQ15" t="str">
            <v>yes</v>
          </cell>
          <cell r="CS15" t="str">
            <v>yes</v>
          </cell>
          <cell r="CU15" t="str">
            <v>partially</v>
          </cell>
          <cell r="CW15" t="str">
            <v>yes</v>
          </cell>
        </row>
        <row r="16">
          <cell r="C16" t="str">
            <v>yes</v>
          </cell>
          <cell r="E16" t="str">
            <v>partially</v>
          </cell>
          <cell r="G16" t="str">
            <v>yes</v>
          </cell>
          <cell r="I16" t="str">
            <v>yes</v>
          </cell>
          <cell r="K16" t="str">
            <v>partially</v>
          </cell>
          <cell r="M16" t="str">
            <v>partially</v>
          </cell>
          <cell r="O16" t="str">
            <v>no</v>
          </cell>
          <cell r="Q16" t="str">
            <v>yes</v>
          </cell>
          <cell r="S16" t="str">
            <v>partially</v>
          </cell>
          <cell r="U16" t="str">
            <v>yes</v>
          </cell>
          <cell r="W16" t="str">
            <v>yes</v>
          </cell>
          <cell r="Y16" t="str">
            <v>partially</v>
          </cell>
          <cell r="AA16" t="str">
            <v>yes</v>
          </cell>
          <cell r="AC16" t="str">
            <v>partially</v>
          </cell>
          <cell r="AE16" t="str">
            <v>yes</v>
          </cell>
          <cell r="AG16" t="str">
            <v>partially</v>
          </cell>
          <cell r="AI16" t="str">
            <v>partially</v>
          </cell>
          <cell r="AK16" t="str">
            <v>yes</v>
          </cell>
          <cell r="AM16" t="str">
            <v>yes</v>
          </cell>
          <cell r="AO16" t="str">
            <v>yes</v>
          </cell>
          <cell r="AQ16" t="str">
            <v>partially</v>
          </cell>
          <cell r="AS16" t="str">
            <v>yes</v>
          </cell>
          <cell r="AU16" t="str">
            <v>partially</v>
          </cell>
          <cell r="AW16" t="str">
            <v>partially</v>
          </cell>
          <cell r="AY16" t="str">
            <v>yes</v>
          </cell>
          <cell r="BA16" t="str">
            <v>yes</v>
          </cell>
          <cell r="BC16" t="str">
            <v>partially</v>
          </cell>
          <cell r="BE16" t="str">
            <v>yes</v>
          </cell>
          <cell r="BG16" t="str">
            <v>yes</v>
          </cell>
          <cell r="BI16" t="str">
            <v>partially</v>
          </cell>
          <cell r="BK16" t="str">
            <v>yes</v>
          </cell>
          <cell r="BM16" t="str">
            <v>yes</v>
          </cell>
          <cell r="BO16" t="str">
            <v>yes</v>
          </cell>
          <cell r="BQ16" t="str">
            <v>yes</v>
          </cell>
          <cell r="BS16" t="str">
            <v>partially</v>
          </cell>
          <cell r="BU16" t="str">
            <v>yes</v>
          </cell>
          <cell r="BW16" t="str">
            <v>yes</v>
          </cell>
          <cell r="BY16" t="str">
            <v>yes</v>
          </cell>
          <cell r="CA16" t="str">
            <v>yes</v>
          </cell>
          <cell r="CC16" t="str">
            <v>partially</v>
          </cell>
          <cell r="CE16" t="str">
            <v>yes</v>
          </cell>
          <cell r="CG16" t="str">
            <v>yes</v>
          </cell>
          <cell r="CI16" t="str">
            <v>yes</v>
          </cell>
          <cell r="CK16" t="str">
            <v>partially</v>
          </cell>
          <cell r="CM16" t="str">
            <v>partially</v>
          </cell>
          <cell r="CO16" t="str">
            <v>partially</v>
          </cell>
          <cell r="CQ16" t="str">
            <v>no</v>
          </cell>
          <cell r="CS16" t="str">
            <v>yes</v>
          </cell>
          <cell r="CU16" t="str">
            <v>yes</v>
          </cell>
          <cell r="CW16" t="str">
            <v>partially</v>
          </cell>
        </row>
        <row r="17">
          <cell r="C17" t="str">
            <v>yes</v>
          </cell>
          <cell r="E17" t="str">
            <v>yes</v>
          </cell>
          <cell r="G17" t="str">
            <v>yes</v>
          </cell>
          <cell r="I17" t="str">
            <v>yes</v>
          </cell>
          <cell r="K17" t="str">
            <v>yes</v>
          </cell>
          <cell r="M17" t="str">
            <v>yes</v>
          </cell>
          <cell r="O17" t="str">
            <v>yes</v>
          </cell>
          <cell r="Q17" t="str">
            <v>yes</v>
          </cell>
          <cell r="S17" t="str">
            <v>yes</v>
          </cell>
          <cell r="U17" t="str">
            <v>partially</v>
          </cell>
          <cell r="W17" t="str">
            <v>yes</v>
          </cell>
          <cell r="Y17" t="str">
            <v>partially</v>
          </cell>
          <cell r="AA17" t="str">
            <v>yes</v>
          </cell>
          <cell r="AC17" t="str">
            <v>yes</v>
          </cell>
          <cell r="AE17" t="str">
            <v>yes</v>
          </cell>
          <cell r="AG17" t="str">
            <v>yes</v>
          </cell>
          <cell r="AI17" t="str">
            <v>yes</v>
          </cell>
          <cell r="AK17" t="str">
            <v>yes</v>
          </cell>
          <cell r="AM17" t="str">
            <v>yes</v>
          </cell>
          <cell r="AO17" t="str">
            <v>partially</v>
          </cell>
          <cell r="AQ17" t="str">
            <v>yes</v>
          </cell>
          <cell r="AS17" t="str">
            <v>yes</v>
          </cell>
          <cell r="AU17" t="str">
            <v>yes</v>
          </cell>
          <cell r="AW17" t="str">
            <v>yes</v>
          </cell>
          <cell r="AY17" t="str">
            <v>yes</v>
          </cell>
          <cell r="BA17" t="str">
            <v>yes</v>
          </cell>
          <cell r="BC17" t="str">
            <v>yes</v>
          </cell>
          <cell r="BE17" t="str">
            <v>yes</v>
          </cell>
          <cell r="BG17" t="str">
            <v>yes</v>
          </cell>
          <cell r="BI17" t="str">
            <v>yes</v>
          </cell>
          <cell r="BK17" t="str">
            <v>yes</v>
          </cell>
          <cell r="BM17" t="str">
            <v>yes</v>
          </cell>
          <cell r="BO17" t="str">
            <v>yes</v>
          </cell>
          <cell r="BQ17" t="str">
            <v>yes</v>
          </cell>
          <cell r="BS17" t="str">
            <v>partially</v>
          </cell>
          <cell r="BU17" t="str">
            <v>yes</v>
          </cell>
          <cell r="BW17" t="str">
            <v>yes</v>
          </cell>
          <cell r="BY17" t="str">
            <v>yes</v>
          </cell>
          <cell r="CA17" t="str">
            <v>yes</v>
          </cell>
          <cell r="CC17" t="str">
            <v>yes</v>
          </cell>
          <cell r="CE17" t="str">
            <v>yes</v>
          </cell>
          <cell r="CG17" t="str">
            <v>yes</v>
          </cell>
          <cell r="CI17" t="str">
            <v>yes</v>
          </cell>
          <cell r="CK17" t="str">
            <v>yes</v>
          </cell>
          <cell r="CM17" t="str">
            <v>partially</v>
          </cell>
          <cell r="CO17" t="str">
            <v>yes</v>
          </cell>
          <cell r="CQ17" t="str">
            <v>yes</v>
          </cell>
          <cell r="CS17" t="str">
            <v>yes</v>
          </cell>
          <cell r="CU17" t="str">
            <v>yes</v>
          </cell>
          <cell r="CW17" t="str">
            <v>yes</v>
          </cell>
        </row>
        <row r="18">
          <cell r="C18" t="str">
            <v>yes</v>
          </cell>
          <cell r="E18" t="str">
            <v>partially</v>
          </cell>
          <cell r="G18" t="str">
            <v>yes</v>
          </cell>
          <cell r="I18" t="str">
            <v>yes</v>
          </cell>
          <cell r="K18" t="str">
            <v>partially</v>
          </cell>
          <cell r="M18" t="str">
            <v>yes</v>
          </cell>
          <cell r="O18" t="str">
            <v>yes</v>
          </cell>
          <cell r="Q18" t="str">
            <v>yes</v>
          </cell>
          <cell r="S18" t="str">
            <v>yes</v>
          </cell>
          <cell r="U18" t="str">
            <v>partially</v>
          </cell>
          <cell r="W18" t="str">
            <v>yes</v>
          </cell>
          <cell r="Y18" t="str">
            <v>partially</v>
          </cell>
          <cell r="AA18" t="str">
            <v>partially</v>
          </cell>
          <cell r="AC18" t="str">
            <v>yes</v>
          </cell>
          <cell r="AE18" t="str">
            <v>yes</v>
          </cell>
          <cell r="AG18" t="str">
            <v>partially</v>
          </cell>
          <cell r="AI18" t="str">
            <v>partially</v>
          </cell>
          <cell r="AK18" t="str">
            <v>no</v>
          </cell>
          <cell r="AM18" t="str">
            <v>yes</v>
          </cell>
          <cell r="AO18" t="str">
            <v>yes</v>
          </cell>
          <cell r="AQ18" t="str">
            <v>partially</v>
          </cell>
          <cell r="AS18" t="str">
            <v>yes</v>
          </cell>
          <cell r="AU18" t="str">
            <v>partially</v>
          </cell>
          <cell r="AW18" t="str">
            <v>yes</v>
          </cell>
          <cell r="AY18" t="str">
            <v>partially</v>
          </cell>
          <cell r="BA18" t="str">
            <v>yes</v>
          </cell>
          <cell r="BC18" t="str">
            <v>yes</v>
          </cell>
          <cell r="BE18" t="str">
            <v>yes</v>
          </cell>
          <cell r="BG18" t="str">
            <v>yes</v>
          </cell>
          <cell r="BI18" t="str">
            <v>yes</v>
          </cell>
          <cell r="BK18" t="str">
            <v>yes</v>
          </cell>
          <cell r="BM18" t="str">
            <v>partially</v>
          </cell>
          <cell r="BO18" t="str">
            <v>yes</v>
          </cell>
          <cell r="BQ18" t="str">
            <v>yes</v>
          </cell>
          <cell r="BS18" t="str">
            <v>partially</v>
          </cell>
          <cell r="BU18" t="str">
            <v>yes</v>
          </cell>
          <cell r="BW18" t="str">
            <v>yes</v>
          </cell>
          <cell r="BY18" t="str">
            <v>yes</v>
          </cell>
          <cell r="CA18" t="str">
            <v>yes</v>
          </cell>
          <cell r="CC18" t="str">
            <v>yes</v>
          </cell>
          <cell r="CE18" t="str">
            <v>yes</v>
          </cell>
          <cell r="CG18" t="str">
            <v>yes</v>
          </cell>
          <cell r="CI18" t="str">
            <v>yes</v>
          </cell>
          <cell r="CK18" t="str">
            <v>partially</v>
          </cell>
          <cell r="CM18" t="str">
            <v>partially</v>
          </cell>
          <cell r="CO18" t="str">
            <v>yes</v>
          </cell>
          <cell r="CQ18" t="str">
            <v>partially</v>
          </cell>
          <cell r="CS18" t="str">
            <v>yes</v>
          </cell>
          <cell r="CU18" t="str">
            <v>yes</v>
          </cell>
          <cell r="CW18" t="str">
            <v>yes</v>
          </cell>
        </row>
        <row r="19">
          <cell r="C19" t="str">
            <v>no</v>
          </cell>
          <cell r="E19" t="str">
            <v>no</v>
          </cell>
          <cell r="G19" t="str">
            <v>yes</v>
          </cell>
          <cell r="I19" t="str">
            <v>yes</v>
          </cell>
          <cell r="K19" t="str">
            <v>no</v>
          </cell>
          <cell r="M19" t="str">
            <v>yes</v>
          </cell>
          <cell r="O19" t="str">
            <v>yes</v>
          </cell>
          <cell r="Q19" t="str">
            <v>yes</v>
          </cell>
          <cell r="S19" t="str">
            <v>yes</v>
          </cell>
          <cell r="U19" t="str">
            <v>yes</v>
          </cell>
          <cell r="W19" t="str">
            <v>no</v>
          </cell>
          <cell r="Y19" t="str">
            <v>no</v>
          </cell>
          <cell r="AA19" t="str">
            <v>yes</v>
          </cell>
          <cell r="AC19" t="str">
            <v>yes</v>
          </cell>
          <cell r="AE19" t="str">
            <v>no</v>
          </cell>
          <cell r="AG19" t="str">
            <v>no</v>
          </cell>
          <cell r="AI19" t="str">
            <v>yes</v>
          </cell>
          <cell r="AK19" t="str">
            <v>no</v>
          </cell>
          <cell r="AM19" t="str">
            <v>yes</v>
          </cell>
          <cell r="AO19" t="str">
            <v>no</v>
          </cell>
          <cell r="AQ19" t="str">
            <v>yes</v>
          </cell>
          <cell r="AS19" t="str">
            <v>yes</v>
          </cell>
          <cell r="AU19" t="str">
            <v>partially</v>
          </cell>
          <cell r="AW19" t="str">
            <v>yes</v>
          </cell>
          <cell r="AY19" t="str">
            <v>yes</v>
          </cell>
          <cell r="BA19" t="str">
            <v>no</v>
          </cell>
          <cell r="BC19" t="str">
            <v>no</v>
          </cell>
          <cell r="BE19" t="str">
            <v>yes</v>
          </cell>
          <cell r="BG19" t="str">
            <v>no</v>
          </cell>
          <cell r="BI19" t="str">
            <v>yes</v>
          </cell>
          <cell r="BK19" t="str">
            <v>no</v>
          </cell>
          <cell r="BM19" t="str">
            <v>no</v>
          </cell>
          <cell r="BO19" t="str">
            <v>no</v>
          </cell>
          <cell r="BQ19" t="str">
            <v>partially</v>
          </cell>
          <cell r="BS19" t="str">
            <v>no</v>
          </cell>
          <cell r="BU19" t="str">
            <v>partially</v>
          </cell>
          <cell r="BW19" t="str">
            <v>partially</v>
          </cell>
          <cell r="BY19" t="str">
            <v>no</v>
          </cell>
          <cell r="CA19" t="str">
            <v>no</v>
          </cell>
          <cell r="CC19" t="str">
            <v>yes</v>
          </cell>
          <cell r="CE19" t="str">
            <v>yes</v>
          </cell>
          <cell r="CG19" t="str">
            <v>yes</v>
          </cell>
          <cell r="CI19" t="str">
            <v>no</v>
          </cell>
          <cell r="CK19" t="str">
            <v>yes</v>
          </cell>
          <cell r="CM19" t="str">
            <v>yes</v>
          </cell>
          <cell r="CO19" t="str">
            <v>no</v>
          </cell>
          <cell r="CQ19" t="str">
            <v>no</v>
          </cell>
          <cell r="CS19" t="str">
            <v>partially</v>
          </cell>
          <cell r="CU19" t="str">
            <v>yes</v>
          </cell>
          <cell r="CW19" t="str">
            <v>no</v>
          </cell>
        </row>
        <row r="20">
          <cell r="C20" t="str">
            <v>no</v>
          </cell>
          <cell r="E20" t="str">
            <v>no</v>
          </cell>
          <cell r="G20" t="str">
            <v>yes</v>
          </cell>
          <cell r="I20" t="str">
            <v>no</v>
          </cell>
          <cell r="K20" t="str">
            <v>no</v>
          </cell>
          <cell r="M20" t="str">
            <v>yes</v>
          </cell>
          <cell r="O20" t="str">
            <v>yes</v>
          </cell>
          <cell r="Q20" t="str">
            <v>no</v>
          </cell>
          <cell r="S20" t="str">
            <v>yes</v>
          </cell>
          <cell r="U20" t="str">
            <v>no</v>
          </cell>
          <cell r="W20" t="str">
            <v>no</v>
          </cell>
          <cell r="Y20" t="str">
            <v>no</v>
          </cell>
          <cell r="AA20" t="str">
            <v>no</v>
          </cell>
          <cell r="AC20" t="str">
            <v>no</v>
          </cell>
          <cell r="AE20" t="str">
            <v>partially</v>
          </cell>
          <cell r="AG20" t="str">
            <v>no</v>
          </cell>
          <cell r="AI20" t="str">
            <v>yes</v>
          </cell>
          <cell r="AK20" t="str">
            <v>no</v>
          </cell>
          <cell r="AM20" t="str">
            <v>yes</v>
          </cell>
          <cell r="AO20" t="str">
            <v>no</v>
          </cell>
          <cell r="AQ20" t="str">
            <v>no</v>
          </cell>
          <cell r="AS20" t="str">
            <v>no</v>
          </cell>
          <cell r="AU20" t="str">
            <v>no</v>
          </cell>
          <cell r="AW20" t="str">
            <v>yes</v>
          </cell>
          <cell r="AY20" t="str">
            <v>yes</v>
          </cell>
          <cell r="BA20" t="str">
            <v>no</v>
          </cell>
          <cell r="BC20" t="str">
            <v>yes</v>
          </cell>
          <cell r="BE20" t="str">
            <v>no</v>
          </cell>
          <cell r="BG20" t="str">
            <v>no</v>
          </cell>
          <cell r="BI20" t="str">
            <v>yes</v>
          </cell>
          <cell r="BK20" t="str">
            <v>no</v>
          </cell>
          <cell r="BM20" t="str">
            <v>no</v>
          </cell>
          <cell r="BO20" t="str">
            <v>no</v>
          </cell>
          <cell r="BQ20" t="str">
            <v>yes</v>
          </cell>
          <cell r="BS20" t="str">
            <v>no</v>
          </cell>
          <cell r="BU20" t="str">
            <v>no</v>
          </cell>
          <cell r="BW20" t="str">
            <v>yes</v>
          </cell>
          <cell r="BY20" t="str">
            <v>partially</v>
          </cell>
          <cell r="CA20" t="str">
            <v>no</v>
          </cell>
          <cell r="CC20" t="str">
            <v>yes</v>
          </cell>
          <cell r="CE20" t="str">
            <v>no</v>
          </cell>
          <cell r="CG20" t="str">
            <v>yes</v>
          </cell>
          <cell r="CI20" t="str">
            <v>no</v>
          </cell>
          <cell r="CK20" t="str">
            <v>yes</v>
          </cell>
          <cell r="CM20" t="str">
            <v>no</v>
          </cell>
          <cell r="CO20" t="str">
            <v>no</v>
          </cell>
          <cell r="CQ20" t="str">
            <v>no</v>
          </cell>
          <cell r="CS20" t="str">
            <v>yes</v>
          </cell>
          <cell r="CU20" t="str">
            <v>yes</v>
          </cell>
          <cell r="CW20" t="str">
            <v>no</v>
          </cell>
        </row>
        <row r="21">
          <cell r="C21" t="str">
            <v>yes</v>
          </cell>
          <cell r="E21" t="str">
            <v>no</v>
          </cell>
          <cell r="G21" t="str">
            <v>yes</v>
          </cell>
          <cell r="I21" t="str">
            <v>yes</v>
          </cell>
          <cell r="K21" t="str">
            <v>yes</v>
          </cell>
          <cell r="M21" t="str">
            <v>yes</v>
          </cell>
          <cell r="O21" t="str">
            <v>yes</v>
          </cell>
          <cell r="Q21" t="str">
            <v>no</v>
          </cell>
          <cell r="S21" t="str">
            <v>yes</v>
          </cell>
          <cell r="U21" t="str">
            <v>no</v>
          </cell>
          <cell r="W21" t="str">
            <v>no</v>
          </cell>
          <cell r="Y21" t="str">
            <v>no</v>
          </cell>
          <cell r="AA21" t="str">
            <v>yes</v>
          </cell>
          <cell r="AC21" t="str">
            <v>yes</v>
          </cell>
          <cell r="AE21" t="str">
            <v>yes</v>
          </cell>
          <cell r="AG21" t="str">
            <v>no</v>
          </cell>
          <cell r="AI21" t="str">
            <v>yes</v>
          </cell>
          <cell r="AK21" t="str">
            <v>no</v>
          </cell>
          <cell r="AM21" t="str">
            <v>yes</v>
          </cell>
          <cell r="AO21" t="str">
            <v>no</v>
          </cell>
          <cell r="AQ21" t="str">
            <v>yes</v>
          </cell>
          <cell r="AS21" t="str">
            <v>yes</v>
          </cell>
          <cell r="AU21" t="str">
            <v>no</v>
          </cell>
          <cell r="AW21" t="str">
            <v>yes</v>
          </cell>
          <cell r="AY21" t="str">
            <v>yes</v>
          </cell>
          <cell r="BA21" t="str">
            <v>yes</v>
          </cell>
          <cell r="BC21" t="str">
            <v>yes</v>
          </cell>
          <cell r="BE21" t="str">
            <v>yes</v>
          </cell>
          <cell r="BG21" t="str">
            <v>no</v>
          </cell>
          <cell r="BI21" t="str">
            <v>yes</v>
          </cell>
          <cell r="BK21" t="str">
            <v>yes</v>
          </cell>
          <cell r="BM21" t="str">
            <v>no</v>
          </cell>
          <cell r="BO21" t="str">
            <v>yes</v>
          </cell>
          <cell r="BQ21" t="str">
            <v>no</v>
          </cell>
          <cell r="BS21" t="str">
            <v>no</v>
          </cell>
          <cell r="BU21" t="str">
            <v>yes</v>
          </cell>
          <cell r="BW21" t="str">
            <v>no</v>
          </cell>
          <cell r="BY21" t="str">
            <v>partially</v>
          </cell>
          <cell r="CA21" t="str">
            <v>no</v>
          </cell>
          <cell r="CC21" t="str">
            <v>yes</v>
          </cell>
          <cell r="CE21" t="str">
            <v>yes</v>
          </cell>
          <cell r="CG21" t="str">
            <v>yes</v>
          </cell>
          <cell r="CI21" t="str">
            <v>yes</v>
          </cell>
          <cell r="CK21" t="str">
            <v>no</v>
          </cell>
          <cell r="CM21" t="str">
            <v>no</v>
          </cell>
          <cell r="CO21" t="str">
            <v>no</v>
          </cell>
          <cell r="CQ21" t="str">
            <v>no</v>
          </cell>
          <cell r="CS21" t="str">
            <v>yes</v>
          </cell>
          <cell r="CU21" t="str">
            <v>no</v>
          </cell>
          <cell r="CW21" t="str">
            <v>no</v>
          </cell>
        </row>
        <row r="22">
          <cell r="C22" t="str">
            <v>yes</v>
          </cell>
          <cell r="E22" t="str">
            <v>no</v>
          </cell>
          <cell r="G22" t="str">
            <v>no</v>
          </cell>
          <cell r="I22" t="str">
            <v>no</v>
          </cell>
          <cell r="K22" t="str">
            <v>no</v>
          </cell>
          <cell r="M22" t="str">
            <v>no</v>
          </cell>
          <cell r="O22" t="str">
            <v>no</v>
          </cell>
          <cell r="Q22" t="str">
            <v>no</v>
          </cell>
          <cell r="S22" t="str">
            <v>no</v>
          </cell>
          <cell r="U22" t="str">
            <v>no</v>
          </cell>
          <cell r="W22" t="str">
            <v>no</v>
          </cell>
          <cell r="Y22" t="str">
            <v>no</v>
          </cell>
          <cell r="AA22" t="str">
            <v>no</v>
          </cell>
          <cell r="AC22" t="str">
            <v>no</v>
          </cell>
          <cell r="AE22" t="str">
            <v>no</v>
          </cell>
          <cell r="AG22" t="str">
            <v>no</v>
          </cell>
          <cell r="AI22" t="str">
            <v>no</v>
          </cell>
          <cell r="AK22" t="str">
            <v>no</v>
          </cell>
          <cell r="AM22" t="str">
            <v>no</v>
          </cell>
          <cell r="AO22" t="str">
            <v>no</v>
          </cell>
          <cell r="AQ22" t="str">
            <v>no</v>
          </cell>
          <cell r="AS22" t="str">
            <v>no</v>
          </cell>
          <cell r="AU22" t="str">
            <v>no</v>
          </cell>
          <cell r="AW22" t="str">
            <v>yes</v>
          </cell>
          <cell r="AY22" t="str">
            <v>no</v>
          </cell>
          <cell r="BA22" t="str">
            <v>no</v>
          </cell>
          <cell r="BC22" t="str">
            <v>no</v>
          </cell>
          <cell r="BE22" t="str">
            <v>yes</v>
          </cell>
          <cell r="BG22" t="str">
            <v>no</v>
          </cell>
          <cell r="BI22" t="str">
            <v>yes</v>
          </cell>
          <cell r="BK22" t="str">
            <v>no</v>
          </cell>
          <cell r="BM22" t="str">
            <v>no</v>
          </cell>
          <cell r="BO22" t="str">
            <v>no</v>
          </cell>
          <cell r="BQ22" t="str">
            <v>yes</v>
          </cell>
          <cell r="BS22" t="str">
            <v>no</v>
          </cell>
          <cell r="BU22" t="str">
            <v>no</v>
          </cell>
          <cell r="BW22" t="str">
            <v>no</v>
          </cell>
          <cell r="BY22" t="str">
            <v>no</v>
          </cell>
          <cell r="CA22" t="str">
            <v>no</v>
          </cell>
          <cell r="CC22" t="str">
            <v>no</v>
          </cell>
          <cell r="CE22" t="str">
            <v>no</v>
          </cell>
          <cell r="CG22" t="str">
            <v>no</v>
          </cell>
          <cell r="CI22" t="str">
            <v>no</v>
          </cell>
          <cell r="CK22" t="str">
            <v>no</v>
          </cell>
          <cell r="CM22" t="str">
            <v>no</v>
          </cell>
          <cell r="CO22" t="str">
            <v>no</v>
          </cell>
          <cell r="CQ22" t="str">
            <v>no</v>
          </cell>
          <cell r="CS22" t="str">
            <v>no</v>
          </cell>
          <cell r="CU22" t="str">
            <v>no</v>
          </cell>
          <cell r="CW22" t="str">
            <v>no</v>
          </cell>
        </row>
        <row r="23">
          <cell r="C23" t="str">
            <v>yes</v>
          </cell>
          <cell r="E23" t="str">
            <v>yes</v>
          </cell>
          <cell r="G23" t="str">
            <v>yes</v>
          </cell>
          <cell r="I23" t="str">
            <v>yes</v>
          </cell>
          <cell r="K23" t="str">
            <v>yes</v>
          </cell>
          <cell r="M23" t="str">
            <v>partially</v>
          </cell>
          <cell r="O23" t="str">
            <v>partially</v>
          </cell>
          <cell r="Q23" t="str">
            <v>yes</v>
          </cell>
          <cell r="S23" t="str">
            <v>yes</v>
          </cell>
          <cell r="U23" t="str">
            <v>partially</v>
          </cell>
          <cell r="W23" t="str">
            <v>yes</v>
          </cell>
          <cell r="Y23" t="str">
            <v>yes</v>
          </cell>
          <cell r="AA23" t="str">
            <v>yes</v>
          </cell>
          <cell r="AC23" t="str">
            <v>yes</v>
          </cell>
          <cell r="AE23" t="str">
            <v>yes</v>
          </cell>
          <cell r="AG23" t="str">
            <v>yes</v>
          </cell>
          <cell r="AI23" t="str">
            <v>no</v>
          </cell>
          <cell r="AK23" t="str">
            <v>yes</v>
          </cell>
          <cell r="AM23" t="str">
            <v>yes</v>
          </cell>
          <cell r="AO23" t="str">
            <v>yes</v>
          </cell>
          <cell r="AQ23" t="str">
            <v>yes</v>
          </cell>
          <cell r="AS23" t="str">
            <v>yes</v>
          </cell>
          <cell r="AU23" t="str">
            <v>partially</v>
          </cell>
          <cell r="AW23" t="str">
            <v>partially</v>
          </cell>
          <cell r="AY23" t="str">
            <v>partially</v>
          </cell>
          <cell r="BA23" t="str">
            <v>yes</v>
          </cell>
          <cell r="BC23" t="str">
            <v>yes</v>
          </cell>
          <cell r="BE23" t="str">
            <v>yes</v>
          </cell>
          <cell r="BG23" t="str">
            <v>yes</v>
          </cell>
          <cell r="BI23" t="str">
            <v>yes</v>
          </cell>
          <cell r="BK23" t="str">
            <v>yes</v>
          </cell>
          <cell r="BM23" t="str">
            <v>yes</v>
          </cell>
          <cell r="BO23" t="str">
            <v>yes</v>
          </cell>
          <cell r="BQ23" t="str">
            <v>yes</v>
          </cell>
          <cell r="BS23" t="str">
            <v>partially</v>
          </cell>
          <cell r="BU23" t="str">
            <v>yes</v>
          </cell>
          <cell r="BW23" t="str">
            <v>yes</v>
          </cell>
          <cell r="BY23" t="str">
            <v>yes</v>
          </cell>
          <cell r="CA23" t="str">
            <v>yes</v>
          </cell>
          <cell r="CC23" t="str">
            <v>yes</v>
          </cell>
          <cell r="CE23" t="str">
            <v>yes</v>
          </cell>
          <cell r="CG23" t="str">
            <v>yes</v>
          </cell>
          <cell r="CI23" t="str">
            <v>no</v>
          </cell>
          <cell r="CK23" t="str">
            <v>partially</v>
          </cell>
          <cell r="CM23" t="str">
            <v>no</v>
          </cell>
          <cell r="CO23" t="str">
            <v>no</v>
          </cell>
          <cell r="CQ23" t="str">
            <v>yes</v>
          </cell>
          <cell r="CS23" t="str">
            <v>yes</v>
          </cell>
          <cell r="CU23" t="str">
            <v>no</v>
          </cell>
          <cell r="CW23" t="str">
            <v>yes</v>
          </cell>
        </row>
        <row r="24">
          <cell r="C24" t="str">
            <v>yes</v>
          </cell>
          <cell r="E24" t="str">
            <v>partially</v>
          </cell>
          <cell r="G24" t="str">
            <v>yes</v>
          </cell>
          <cell r="I24" t="str">
            <v>yes</v>
          </cell>
          <cell r="K24" t="str">
            <v>yes</v>
          </cell>
          <cell r="M24" t="str">
            <v>partially</v>
          </cell>
          <cell r="O24" t="str">
            <v>no</v>
          </cell>
          <cell r="Q24" t="str">
            <v>yes</v>
          </cell>
          <cell r="S24" t="str">
            <v>yes</v>
          </cell>
          <cell r="U24" t="str">
            <v>partially</v>
          </cell>
          <cell r="W24" t="str">
            <v>yes</v>
          </cell>
          <cell r="Y24" t="str">
            <v>partially</v>
          </cell>
          <cell r="AA24" t="str">
            <v>yes</v>
          </cell>
          <cell r="AC24" t="str">
            <v>yes</v>
          </cell>
          <cell r="AE24" t="str">
            <v>yes</v>
          </cell>
          <cell r="AG24" t="str">
            <v>no</v>
          </cell>
          <cell r="AI24" t="str">
            <v>partially</v>
          </cell>
          <cell r="AK24" t="str">
            <v>partially</v>
          </cell>
          <cell r="AM24" t="str">
            <v>yes</v>
          </cell>
          <cell r="AO24" t="str">
            <v>partially</v>
          </cell>
          <cell r="AQ24" t="str">
            <v>yes</v>
          </cell>
          <cell r="AS24" t="str">
            <v>yes</v>
          </cell>
          <cell r="AU24" t="str">
            <v>partially</v>
          </cell>
          <cell r="AW24" t="str">
            <v>partially</v>
          </cell>
          <cell r="AY24" t="str">
            <v>no</v>
          </cell>
          <cell r="BA24" t="str">
            <v>yes</v>
          </cell>
          <cell r="BC24" t="str">
            <v>yes</v>
          </cell>
          <cell r="BE24" t="str">
            <v>yes</v>
          </cell>
          <cell r="BG24" t="str">
            <v>yes</v>
          </cell>
          <cell r="BI24" t="str">
            <v>no</v>
          </cell>
          <cell r="BK24" t="str">
            <v>yes</v>
          </cell>
          <cell r="BM24" t="str">
            <v>partially</v>
          </cell>
          <cell r="BO24" t="str">
            <v>yes</v>
          </cell>
          <cell r="BQ24" t="str">
            <v>no</v>
          </cell>
          <cell r="BS24" t="str">
            <v>partially</v>
          </cell>
          <cell r="BU24" t="str">
            <v>yes</v>
          </cell>
          <cell r="BW24" t="str">
            <v>yes</v>
          </cell>
          <cell r="BY24" t="str">
            <v>yes</v>
          </cell>
          <cell r="CA24" t="str">
            <v>yes</v>
          </cell>
          <cell r="CC24" t="str">
            <v>yes</v>
          </cell>
          <cell r="CE24" t="str">
            <v>partially</v>
          </cell>
          <cell r="CG24" t="str">
            <v>yes</v>
          </cell>
          <cell r="CI24" t="str">
            <v>partially</v>
          </cell>
          <cell r="CK24" t="str">
            <v>no</v>
          </cell>
          <cell r="CM24" t="str">
            <v>partially</v>
          </cell>
          <cell r="CO24" t="str">
            <v>yes</v>
          </cell>
          <cell r="CQ24" t="str">
            <v>yes</v>
          </cell>
          <cell r="CS24" t="str">
            <v>yes</v>
          </cell>
          <cell r="CU24" t="str">
            <v>yes</v>
          </cell>
          <cell r="CW24" t="str">
            <v>no</v>
          </cell>
        </row>
        <row r="25">
          <cell r="C25" t="str">
            <v>yes</v>
          </cell>
          <cell r="E25" t="str">
            <v>no</v>
          </cell>
          <cell r="G25" t="str">
            <v>yes</v>
          </cell>
          <cell r="I25" t="str">
            <v>yes</v>
          </cell>
          <cell r="K25" t="str">
            <v>no</v>
          </cell>
          <cell r="M25" t="str">
            <v>yes</v>
          </cell>
          <cell r="O25" t="str">
            <v>no</v>
          </cell>
          <cell r="Q25" t="str">
            <v>yes</v>
          </cell>
          <cell r="S25" t="str">
            <v>yes</v>
          </cell>
          <cell r="U25" t="str">
            <v>no</v>
          </cell>
          <cell r="W25" t="str">
            <v>yes</v>
          </cell>
          <cell r="Y25" t="str">
            <v>no</v>
          </cell>
          <cell r="AA25" t="str">
            <v>yes</v>
          </cell>
          <cell r="AC25" t="str">
            <v>no</v>
          </cell>
          <cell r="AE25" t="str">
            <v>yes</v>
          </cell>
          <cell r="AG25" t="str">
            <v>yes</v>
          </cell>
          <cell r="AI25" t="str">
            <v>no</v>
          </cell>
          <cell r="AK25" t="str">
            <v>yes</v>
          </cell>
          <cell r="AM25" t="str">
            <v>yes</v>
          </cell>
          <cell r="AO25" t="str">
            <v>yes</v>
          </cell>
          <cell r="AQ25" t="str">
            <v>yes</v>
          </cell>
          <cell r="AS25" t="str">
            <v>no</v>
          </cell>
          <cell r="AU25" t="str">
            <v>yes</v>
          </cell>
          <cell r="AW25" t="str">
            <v>yes</v>
          </cell>
          <cell r="AY25" t="str">
            <v>yes</v>
          </cell>
          <cell r="BA25" t="str">
            <v>yes</v>
          </cell>
          <cell r="BC25" t="str">
            <v>no</v>
          </cell>
          <cell r="BE25" t="str">
            <v>yes</v>
          </cell>
          <cell r="BG25" t="str">
            <v>no</v>
          </cell>
          <cell r="BI25" t="str">
            <v>no</v>
          </cell>
          <cell r="BK25" t="str">
            <v>partially</v>
          </cell>
          <cell r="BM25" t="str">
            <v>no</v>
          </cell>
          <cell r="BO25" t="str">
            <v>no</v>
          </cell>
          <cell r="BQ25" t="str">
            <v>no</v>
          </cell>
          <cell r="BS25" t="str">
            <v>yes</v>
          </cell>
          <cell r="BU25" t="str">
            <v>yes</v>
          </cell>
          <cell r="BW25" t="str">
            <v>yes</v>
          </cell>
          <cell r="BY25" t="str">
            <v>partially</v>
          </cell>
          <cell r="CA25" t="str">
            <v>yes</v>
          </cell>
          <cell r="CC25" t="str">
            <v>yes</v>
          </cell>
          <cell r="CE25" t="str">
            <v>yes</v>
          </cell>
          <cell r="CG25" t="str">
            <v>yes</v>
          </cell>
          <cell r="CI25" t="str">
            <v>partially</v>
          </cell>
          <cell r="CK25" t="str">
            <v>yes</v>
          </cell>
          <cell r="CM25" t="str">
            <v>yes</v>
          </cell>
          <cell r="CO25" t="str">
            <v>no</v>
          </cell>
          <cell r="CQ25" t="str">
            <v>yes</v>
          </cell>
          <cell r="CS25" t="str">
            <v>yes</v>
          </cell>
          <cell r="CU25" t="str">
            <v>yes</v>
          </cell>
          <cell r="CW25" t="str">
            <v>no</v>
          </cell>
        </row>
        <row r="26">
          <cell r="C26" t="str">
            <v>yes</v>
          </cell>
          <cell r="E26" t="str">
            <v>no</v>
          </cell>
          <cell r="G26" t="str">
            <v>yes</v>
          </cell>
          <cell r="I26" t="str">
            <v>no</v>
          </cell>
          <cell r="K26" t="str">
            <v>no</v>
          </cell>
          <cell r="M26" t="str">
            <v>yes</v>
          </cell>
          <cell r="O26" t="str">
            <v>yes</v>
          </cell>
          <cell r="Q26" t="str">
            <v>no</v>
          </cell>
          <cell r="S26" t="str">
            <v>yes</v>
          </cell>
          <cell r="U26" t="str">
            <v>yes</v>
          </cell>
          <cell r="W26" t="str">
            <v>yes</v>
          </cell>
          <cell r="Y26" t="str">
            <v>no</v>
          </cell>
          <cell r="AA26" t="str">
            <v>no</v>
          </cell>
          <cell r="AC26" t="str">
            <v>no</v>
          </cell>
          <cell r="AE26" t="str">
            <v>no</v>
          </cell>
          <cell r="AG26" t="str">
            <v>partially</v>
          </cell>
          <cell r="AI26" t="str">
            <v>yes</v>
          </cell>
          <cell r="AK26" t="str">
            <v>no</v>
          </cell>
          <cell r="AM26" t="str">
            <v>yes</v>
          </cell>
          <cell r="AO26" t="str">
            <v>yes</v>
          </cell>
          <cell r="AQ26" t="str">
            <v>yes</v>
          </cell>
          <cell r="AS26" t="str">
            <v>no</v>
          </cell>
          <cell r="AU26" t="str">
            <v>no</v>
          </cell>
          <cell r="AW26" t="str">
            <v>no</v>
          </cell>
          <cell r="AY26" t="str">
            <v>yes</v>
          </cell>
          <cell r="BA26" t="str">
            <v>yes</v>
          </cell>
          <cell r="BC26" t="str">
            <v>yes</v>
          </cell>
          <cell r="BE26" t="str">
            <v>no</v>
          </cell>
          <cell r="BG26" t="str">
            <v>no</v>
          </cell>
          <cell r="BI26" t="str">
            <v>yes</v>
          </cell>
          <cell r="BK26" t="str">
            <v>no</v>
          </cell>
          <cell r="BM26" t="str">
            <v>no</v>
          </cell>
          <cell r="BO26" t="str">
            <v>no</v>
          </cell>
          <cell r="BQ26" t="str">
            <v>no</v>
          </cell>
          <cell r="BS26" t="str">
            <v>no</v>
          </cell>
          <cell r="BU26" t="str">
            <v>no</v>
          </cell>
          <cell r="BW26" t="str">
            <v>no</v>
          </cell>
          <cell r="BY26" t="str">
            <v>no</v>
          </cell>
          <cell r="CA26" t="str">
            <v>no</v>
          </cell>
          <cell r="CC26" t="str">
            <v>yes</v>
          </cell>
          <cell r="CE26" t="str">
            <v>no</v>
          </cell>
          <cell r="CG26" t="str">
            <v>no</v>
          </cell>
          <cell r="CI26" t="str">
            <v>no</v>
          </cell>
          <cell r="CK26" t="str">
            <v>no</v>
          </cell>
          <cell r="CM26" t="str">
            <v>no</v>
          </cell>
          <cell r="CO26" t="str">
            <v>no</v>
          </cell>
          <cell r="CQ26" t="str">
            <v>no</v>
          </cell>
          <cell r="CS26" t="str">
            <v>yes</v>
          </cell>
          <cell r="CU26" t="str">
            <v>yes</v>
          </cell>
          <cell r="CW26" t="str">
            <v>no</v>
          </cell>
        </row>
        <row r="27">
          <cell r="C27" t="str">
            <v>no</v>
          </cell>
          <cell r="E27" t="str">
            <v>no</v>
          </cell>
          <cell r="G27" t="str">
            <v>yes</v>
          </cell>
          <cell r="I27" t="str">
            <v>no</v>
          </cell>
          <cell r="K27" t="str">
            <v>no</v>
          </cell>
          <cell r="M27" t="str">
            <v>yes</v>
          </cell>
          <cell r="O27" t="str">
            <v>no</v>
          </cell>
          <cell r="Q27" t="str">
            <v>no</v>
          </cell>
          <cell r="S27" t="str">
            <v>yes</v>
          </cell>
          <cell r="U27" t="str">
            <v>no</v>
          </cell>
          <cell r="W27" t="str">
            <v>yes</v>
          </cell>
          <cell r="Y27" t="str">
            <v>no</v>
          </cell>
          <cell r="AA27" t="str">
            <v>yes</v>
          </cell>
          <cell r="AC27" t="str">
            <v>no</v>
          </cell>
          <cell r="AE27" t="str">
            <v>no</v>
          </cell>
          <cell r="AG27" t="str">
            <v>no</v>
          </cell>
          <cell r="AI27" t="str">
            <v>no</v>
          </cell>
          <cell r="AK27" t="str">
            <v>no</v>
          </cell>
          <cell r="AM27" t="str">
            <v>yes</v>
          </cell>
          <cell r="AO27" t="str">
            <v>yes</v>
          </cell>
          <cell r="AQ27" t="str">
            <v>no</v>
          </cell>
          <cell r="AS27" t="str">
            <v>no</v>
          </cell>
          <cell r="AU27" t="str">
            <v>no</v>
          </cell>
          <cell r="AW27" t="str">
            <v>no</v>
          </cell>
          <cell r="AY27" t="str">
            <v>yes</v>
          </cell>
          <cell r="BA27" t="str">
            <v>yes</v>
          </cell>
          <cell r="BC27" t="str">
            <v>yes</v>
          </cell>
          <cell r="BE27" t="str">
            <v>no</v>
          </cell>
          <cell r="BG27" t="str">
            <v>no</v>
          </cell>
          <cell r="BI27" t="str">
            <v>no</v>
          </cell>
          <cell r="BK27" t="str">
            <v>no</v>
          </cell>
          <cell r="BM27" t="str">
            <v>no</v>
          </cell>
          <cell r="BO27" t="str">
            <v>no</v>
          </cell>
          <cell r="BQ27" t="str">
            <v>yes</v>
          </cell>
          <cell r="BS27" t="str">
            <v>no</v>
          </cell>
          <cell r="BU27" t="str">
            <v>no</v>
          </cell>
          <cell r="BW27" t="str">
            <v>no</v>
          </cell>
          <cell r="BY27" t="str">
            <v>no</v>
          </cell>
          <cell r="CA27" t="str">
            <v>yes</v>
          </cell>
          <cell r="CC27" t="str">
            <v>yes</v>
          </cell>
          <cell r="CE27" t="str">
            <v>no</v>
          </cell>
          <cell r="CG27" t="str">
            <v>no</v>
          </cell>
          <cell r="CI27" t="str">
            <v>no</v>
          </cell>
          <cell r="CK27" t="str">
            <v>no</v>
          </cell>
          <cell r="CM27" t="str">
            <v>no</v>
          </cell>
          <cell r="CO27" t="str">
            <v>yes</v>
          </cell>
          <cell r="CQ27" t="str">
            <v>yes</v>
          </cell>
          <cell r="CS27" t="str">
            <v>no</v>
          </cell>
          <cell r="CU27" t="str">
            <v>yes</v>
          </cell>
          <cell r="CW27" t="str">
            <v>no</v>
          </cell>
        </row>
        <row r="28">
          <cell r="C28" t="str">
            <v>no</v>
          </cell>
          <cell r="E28" t="str">
            <v>partially</v>
          </cell>
          <cell r="G28" t="str">
            <v>partially</v>
          </cell>
          <cell r="I28" t="str">
            <v>partially</v>
          </cell>
          <cell r="K28" t="str">
            <v>partially</v>
          </cell>
          <cell r="M28" t="str">
            <v>partially</v>
          </cell>
          <cell r="O28" t="str">
            <v>no</v>
          </cell>
          <cell r="Q28" t="str">
            <v>partially</v>
          </cell>
          <cell r="S28" t="str">
            <v>no</v>
          </cell>
          <cell r="U28" t="str">
            <v>no</v>
          </cell>
          <cell r="W28" t="str">
            <v>yes</v>
          </cell>
          <cell r="Y28" t="str">
            <v>no</v>
          </cell>
          <cell r="AA28" t="str">
            <v>partially</v>
          </cell>
          <cell r="AC28" t="str">
            <v>no</v>
          </cell>
          <cell r="AE28" t="str">
            <v>no</v>
          </cell>
          <cell r="AG28" t="str">
            <v>partially</v>
          </cell>
          <cell r="AI28" t="str">
            <v>yes</v>
          </cell>
          <cell r="AK28" t="str">
            <v>no</v>
          </cell>
          <cell r="AM28" t="str">
            <v>no</v>
          </cell>
          <cell r="AO28" t="str">
            <v>partially</v>
          </cell>
          <cell r="AQ28" t="str">
            <v>partially</v>
          </cell>
          <cell r="AS28" t="str">
            <v>no</v>
          </cell>
          <cell r="AU28" t="str">
            <v>no</v>
          </cell>
          <cell r="AW28" t="str">
            <v>yes</v>
          </cell>
          <cell r="AY28" t="str">
            <v>partially</v>
          </cell>
          <cell r="BA28" t="str">
            <v>yes</v>
          </cell>
          <cell r="BC28" t="str">
            <v>no</v>
          </cell>
          <cell r="BE28" t="str">
            <v>yes</v>
          </cell>
          <cell r="BG28" t="str">
            <v>yes</v>
          </cell>
          <cell r="BI28" t="str">
            <v>no</v>
          </cell>
          <cell r="BK28" t="str">
            <v>no</v>
          </cell>
          <cell r="BM28" t="str">
            <v>no</v>
          </cell>
          <cell r="BO28" t="str">
            <v>no</v>
          </cell>
          <cell r="BQ28" t="str">
            <v>no</v>
          </cell>
          <cell r="BS28" t="str">
            <v>no</v>
          </cell>
          <cell r="BU28" t="str">
            <v>partially</v>
          </cell>
          <cell r="BW28" t="str">
            <v>yes</v>
          </cell>
          <cell r="BY28" t="str">
            <v>no</v>
          </cell>
          <cell r="CA28" t="str">
            <v>no</v>
          </cell>
          <cell r="CC28" t="str">
            <v>yes</v>
          </cell>
          <cell r="CE28" t="str">
            <v>partially</v>
          </cell>
          <cell r="CG28" t="str">
            <v>partially</v>
          </cell>
          <cell r="CI28" t="str">
            <v>yes</v>
          </cell>
          <cell r="CK28" t="str">
            <v>yes</v>
          </cell>
          <cell r="CM28" t="str">
            <v>no</v>
          </cell>
          <cell r="CO28" t="str">
            <v>partially</v>
          </cell>
          <cell r="CQ28" t="str">
            <v>partially</v>
          </cell>
          <cell r="CS28" t="str">
            <v>yes</v>
          </cell>
          <cell r="CU28" t="str">
            <v>partially</v>
          </cell>
          <cell r="CW28" t="str">
            <v>partially</v>
          </cell>
        </row>
        <row r="29">
          <cell r="C29" t="str">
            <v>no</v>
          </cell>
          <cell r="E29" t="str">
            <v>no</v>
          </cell>
          <cell r="G29" t="str">
            <v>yes</v>
          </cell>
          <cell r="I29" t="str">
            <v>no</v>
          </cell>
          <cell r="K29" t="str">
            <v>no</v>
          </cell>
          <cell r="M29" t="str">
            <v>yes</v>
          </cell>
          <cell r="O29" t="str">
            <v>no</v>
          </cell>
          <cell r="Q29" t="str">
            <v>yes</v>
          </cell>
          <cell r="S29" t="str">
            <v>no</v>
          </cell>
          <cell r="U29" t="str">
            <v>no</v>
          </cell>
          <cell r="W29" t="str">
            <v>yes</v>
          </cell>
          <cell r="Y29" t="str">
            <v>no</v>
          </cell>
          <cell r="AA29" t="str">
            <v>yes</v>
          </cell>
          <cell r="AC29" t="str">
            <v>no</v>
          </cell>
          <cell r="AE29" t="str">
            <v>no</v>
          </cell>
          <cell r="AG29" t="str">
            <v>no</v>
          </cell>
          <cell r="AI29" t="str">
            <v>no</v>
          </cell>
          <cell r="AK29" t="str">
            <v>no</v>
          </cell>
          <cell r="AM29" t="str">
            <v>yes</v>
          </cell>
          <cell r="AO29" t="str">
            <v>no</v>
          </cell>
          <cell r="AQ29" t="str">
            <v>no</v>
          </cell>
          <cell r="AS29" t="str">
            <v>no</v>
          </cell>
          <cell r="AU29" t="str">
            <v>no</v>
          </cell>
          <cell r="AW29" t="str">
            <v>yes</v>
          </cell>
          <cell r="AY29" t="str">
            <v>no</v>
          </cell>
          <cell r="BA29" t="str">
            <v>yes</v>
          </cell>
          <cell r="BC29" t="str">
            <v>no</v>
          </cell>
          <cell r="BE29" t="str">
            <v>no</v>
          </cell>
          <cell r="BG29" t="str">
            <v>yes</v>
          </cell>
          <cell r="BI29" t="str">
            <v>no</v>
          </cell>
          <cell r="BK29" t="str">
            <v>no</v>
          </cell>
          <cell r="BM29" t="str">
            <v>no</v>
          </cell>
          <cell r="BO29" t="str">
            <v>yes</v>
          </cell>
          <cell r="BQ29" t="str">
            <v>no</v>
          </cell>
          <cell r="BS29" t="str">
            <v>partially</v>
          </cell>
          <cell r="BU29" t="str">
            <v>no</v>
          </cell>
          <cell r="BW29" t="str">
            <v>yes</v>
          </cell>
          <cell r="BY29" t="str">
            <v>yes</v>
          </cell>
          <cell r="CA29" t="str">
            <v>no</v>
          </cell>
          <cell r="CC29" t="str">
            <v>partially</v>
          </cell>
          <cell r="CE29" t="str">
            <v>no</v>
          </cell>
          <cell r="CG29" t="str">
            <v>no</v>
          </cell>
          <cell r="CI29" t="str">
            <v>no</v>
          </cell>
          <cell r="CK29" t="str">
            <v>no</v>
          </cell>
          <cell r="CM29" t="str">
            <v>no</v>
          </cell>
          <cell r="CO29" t="str">
            <v>no</v>
          </cell>
          <cell r="CQ29" t="str">
            <v>no</v>
          </cell>
          <cell r="CS29" t="str">
            <v>no</v>
          </cell>
          <cell r="CU29" t="str">
            <v>no</v>
          </cell>
          <cell r="CW29" t="str">
            <v>no</v>
          </cell>
        </row>
        <row r="30">
          <cell r="C30" t="str">
            <v>no</v>
          </cell>
          <cell r="E30" t="str">
            <v>yes</v>
          </cell>
          <cell r="G30" t="str">
            <v>no</v>
          </cell>
          <cell r="I30" t="str">
            <v>no</v>
          </cell>
          <cell r="K30" t="str">
            <v>no</v>
          </cell>
          <cell r="M30" t="str">
            <v>yes</v>
          </cell>
          <cell r="O30" t="str">
            <v>yes</v>
          </cell>
          <cell r="Q30" t="str">
            <v>no</v>
          </cell>
          <cell r="S30" t="str">
            <v>no</v>
          </cell>
          <cell r="U30" t="str">
            <v>no</v>
          </cell>
          <cell r="W30" t="str">
            <v>yes</v>
          </cell>
          <cell r="Y30" t="str">
            <v>no</v>
          </cell>
          <cell r="AA30" t="str">
            <v>no</v>
          </cell>
          <cell r="AC30" t="str">
            <v>yes</v>
          </cell>
          <cell r="AE30" t="str">
            <v>no</v>
          </cell>
          <cell r="AG30" t="str">
            <v>yes</v>
          </cell>
          <cell r="AI30" t="str">
            <v>yes</v>
          </cell>
          <cell r="AK30" t="str">
            <v>no</v>
          </cell>
          <cell r="AM30" t="str">
            <v>no</v>
          </cell>
          <cell r="AO30" t="str">
            <v>no</v>
          </cell>
          <cell r="AQ30" t="str">
            <v>yes</v>
          </cell>
          <cell r="AS30" t="str">
            <v>no</v>
          </cell>
          <cell r="AU30" t="str">
            <v>no</v>
          </cell>
          <cell r="AW30" t="str">
            <v>no</v>
          </cell>
          <cell r="AY30" t="str">
            <v>yes</v>
          </cell>
          <cell r="BA30" t="str">
            <v>yes</v>
          </cell>
          <cell r="BC30" t="str">
            <v>yes</v>
          </cell>
          <cell r="BE30" t="str">
            <v>no</v>
          </cell>
          <cell r="BG30" t="str">
            <v>no</v>
          </cell>
          <cell r="BI30" t="str">
            <v>yes</v>
          </cell>
          <cell r="BK30" t="str">
            <v>no</v>
          </cell>
          <cell r="BM30" t="str">
            <v>no</v>
          </cell>
          <cell r="BO30" t="str">
            <v>no</v>
          </cell>
          <cell r="BQ30" t="str">
            <v>no</v>
          </cell>
          <cell r="BS30" t="str">
            <v>no</v>
          </cell>
          <cell r="BU30" t="str">
            <v>partially</v>
          </cell>
          <cell r="BW30" t="str">
            <v>no</v>
          </cell>
          <cell r="BY30" t="str">
            <v>no</v>
          </cell>
          <cell r="CA30" t="str">
            <v>no</v>
          </cell>
          <cell r="CC30" t="str">
            <v>no</v>
          </cell>
          <cell r="CE30" t="str">
            <v>no</v>
          </cell>
          <cell r="CG30" t="str">
            <v>yes</v>
          </cell>
          <cell r="CI30" t="str">
            <v>no</v>
          </cell>
          <cell r="CK30" t="str">
            <v>no</v>
          </cell>
          <cell r="CM30" t="str">
            <v>no</v>
          </cell>
          <cell r="CO30" t="str">
            <v>no</v>
          </cell>
          <cell r="CQ30" t="str">
            <v>no</v>
          </cell>
          <cell r="CS30" t="str">
            <v>no</v>
          </cell>
          <cell r="CU30" t="str">
            <v>partially</v>
          </cell>
          <cell r="CW30" t="str">
            <v>no</v>
          </cell>
        </row>
        <row r="31">
          <cell r="C31" t="str">
            <v>no</v>
          </cell>
          <cell r="E31" t="str">
            <v>no</v>
          </cell>
          <cell r="G31" t="str">
            <v>yes</v>
          </cell>
          <cell r="I31" t="str">
            <v>no</v>
          </cell>
          <cell r="K31" t="str">
            <v>no</v>
          </cell>
          <cell r="M31" t="str">
            <v>partially</v>
          </cell>
          <cell r="O31" t="str">
            <v>no</v>
          </cell>
          <cell r="Q31" t="str">
            <v>no</v>
          </cell>
          <cell r="S31" t="str">
            <v>no</v>
          </cell>
          <cell r="U31" t="str">
            <v>no</v>
          </cell>
          <cell r="W31" t="str">
            <v>partially</v>
          </cell>
          <cell r="Y31" t="str">
            <v>yes</v>
          </cell>
          <cell r="AA31" t="str">
            <v>yes</v>
          </cell>
          <cell r="AC31" t="str">
            <v>no</v>
          </cell>
          <cell r="AE31" t="str">
            <v>yes</v>
          </cell>
          <cell r="AG31" t="str">
            <v>yes</v>
          </cell>
          <cell r="AI31" t="str">
            <v>no</v>
          </cell>
          <cell r="AK31" t="str">
            <v>yes</v>
          </cell>
          <cell r="AM31" t="str">
            <v>yes</v>
          </cell>
          <cell r="AO31" t="str">
            <v>no</v>
          </cell>
          <cell r="AQ31" t="str">
            <v>no</v>
          </cell>
          <cell r="AS31" t="str">
            <v>no</v>
          </cell>
          <cell r="AU31" t="str">
            <v>no</v>
          </cell>
          <cell r="AW31" t="str">
            <v>no</v>
          </cell>
          <cell r="AY31" t="str">
            <v>yes</v>
          </cell>
          <cell r="BA31" t="str">
            <v>yes</v>
          </cell>
          <cell r="BC31" t="str">
            <v>no</v>
          </cell>
          <cell r="BE31" t="str">
            <v>yes</v>
          </cell>
          <cell r="BG31" t="str">
            <v>no</v>
          </cell>
          <cell r="BI31" t="str">
            <v>no</v>
          </cell>
          <cell r="BK31" t="str">
            <v>no</v>
          </cell>
          <cell r="BM31" t="str">
            <v>no</v>
          </cell>
          <cell r="BO31" t="str">
            <v>no</v>
          </cell>
          <cell r="BQ31" t="str">
            <v>no</v>
          </cell>
          <cell r="BS31" t="str">
            <v>no</v>
          </cell>
          <cell r="BU31" t="str">
            <v>no</v>
          </cell>
          <cell r="BW31" t="str">
            <v>yes</v>
          </cell>
          <cell r="BY31" t="str">
            <v>partially</v>
          </cell>
          <cell r="CA31" t="str">
            <v>no</v>
          </cell>
          <cell r="CC31" t="str">
            <v>yes</v>
          </cell>
          <cell r="CE31" t="str">
            <v>yes</v>
          </cell>
          <cell r="CG31" t="str">
            <v>no</v>
          </cell>
          <cell r="CI31" t="str">
            <v>yes</v>
          </cell>
          <cell r="CK31" t="str">
            <v>no</v>
          </cell>
          <cell r="CM31" t="str">
            <v>no</v>
          </cell>
          <cell r="CO31" t="str">
            <v>no</v>
          </cell>
          <cell r="CQ31" t="str">
            <v>yes</v>
          </cell>
          <cell r="CS31" t="str">
            <v>yes</v>
          </cell>
          <cell r="CU31" t="str">
            <v>partially</v>
          </cell>
          <cell r="CW31" t="str">
            <v>no</v>
          </cell>
        </row>
        <row r="32">
          <cell r="C32" t="str">
            <v>no</v>
          </cell>
          <cell r="E32" t="str">
            <v>no</v>
          </cell>
          <cell r="G32" t="str">
            <v>no</v>
          </cell>
          <cell r="I32" t="str">
            <v>no</v>
          </cell>
          <cell r="K32" t="str">
            <v>no</v>
          </cell>
          <cell r="M32" t="str">
            <v>no</v>
          </cell>
          <cell r="O32" t="str">
            <v>no</v>
          </cell>
          <cell r="Q32" t="str">
            <v>no</v>
          </cell>
          <cell r="S32" t="str">
            <v>no</v>
          </cell>
          <cell r="U32" t="str">
            <v>no</v>
          </cell>
          <cell r="W32" t="str">
            <v>no</v>
          </cell>
          <cell r="Y32" t="str">
            <v>no</v>
          </cell>
          <cell r="AA32" t="str">
            <v>no</v>
          </cell>
          <cell r="AC32" t="str">
            <v>no</v>
          </cell>
          <cell r="AE32" t="str">
            <v>no</v>
          </cell>
          <cell r="AG32" t="str">
            <v>no</v>
          </cell>
          <cell r="AI32" t="str">
            <v>no</v>
          </cell>
          <cell r="AK32" t="str">
            <v>no</v>
          </cell>
          <cell r="AM32" t="str">
            <v>yes</v>
          </cell>
          <cell r="AO32" t="str">
            <v>no</v>
          </cell>
          <cell r="AQ32" t="str">
            <v>no</v>
          </cell>
          <cell r="AS32" t="str">
            <v>no</v>
          </cell>
          <cell r="AU32" t="str">
            <v>no</v>
          </cell>
          <cell r="AW32" t="str">
            <v>no</v>
          </cell>
          <cell r="AY32" t="str">
            <v>yes</v>
          </cell>
          <cell r="BA32" t="str">
            <v>no</v>
          </cell>
          <cell r="BC32" t="str">
            <v>no</v>
          </cell>
          <cell r="BE32" t="str">
            <v>no</v>
          </cell>
          <cell r="BG32" t="str">
            <v>no</v>
          </cell>
          <cell r="BI32" t="str">
            <v>no</v>
          </cell>
          <cell r="BK32" t="str">
            <v>no</v>
          </cell>
          <cell r="BM32" t="str">
            <v>no</v>
          </cell>
          <cell r="BO32" t="str">
            <v>no</v>
          </cell>
          <cell r="BQ32" t="str">
            <v>no</v>
          </cell>
          <cell r="BS32" t="str">
            <v>no</v>
          </cell>
          <cell r="BU32" t="str">
            <v>no</v>
          </cell>
          <cell r="BW32" t="str">
            <v>no</v>
          </cell>
          <cell r="BY32" t="str">
            <v>no</v>
          </cell>
          <cell r="CA32" t="str">
            <v>no</v>
          </cell>
          <cell r="CC32" t="str">
            <v>partially</v>
          </cell>
          <cell r="CE32" t="str">
            <v>no</v>
          </cell>
          <cell r="CG32" t="str">
            <v>no</v>
          </cell>
          <cell r="CI32" t="str">
            <v>no</v>
          </cell>
          <cell r="CK32" t="str">
            <v>no</v>
          </cell>
          <cell r="CM32" t="str">
            <v>no</v>
          </cell>
          <cell r="CO32" t="str">
            <v>no</v>
          </cell>
          <cell r="CQ32" t="str">
            <v>no</v>
          </cell>
          <cell r="CS32" t="str">
            <v>no</v>
          </cell>
          <cell r="CU32" t="str">
            <v>no</v>
          </cell>
          <cell r="CW32" t="str">
            <v>no</v>
          </cell>
        </row>
        <row r="33">
          <cell r="C33" t="str">
            <v>yes</v>
          </cell>
          <cell r="E33" t="str">
            <v>no</v>
          </cell>
          <cell r="G33" t="str">
            <v>yes</v>
          </cell>
          <cell r="I33" t="str">
            <v>no</v>
          </cell>
          <cell r="K33" t="str">
            <v>no</v>
          </cell>
          <cell r="M33" t="str">
            <v>yes</v>
          </cell>
          <cell r="O33" t="str">
            <v>no</v>
          </cell>
          <cell r="Q33" t="str">
            <v>no</v>
          </cell>
          <cell r="S33" t="str">
            <v>no</v>
          </cell>
          <cell r="U33" t="str">
            <v>no</v>
          </cell>
          <cell r="W33" t="str">
            <v>yes</v>
          </cell>
          <cell r="Y33" t="str">
            <v>no</v>
          </cell>
          <cell r="AA33" t="str">
            <v>partially</v>
          </cell>
          <cell r="AC33" t="str">
            <v>no</v>
          </cell>
          <cell r="AE33" t="str">
            <v>partially</v>
          </cell>
          <cell r="AG33" t="str">
            <v>no</v>
          </cell>
          <cell r="AI33" t="str">
            <v>no</v>
          </cell>
          <cell r="AK33" t="str">
            <v>no</v>
          </cell>
          <cell r="AM33" t="str">
            <v>no</v>
          </cell>
          <cell r="AO33" t="str">
            <v>no</v>
          </cell>
          <cell r="AQ33" t="str">
            <v>no</v>
          </cell>
          <cell r="AS33" t="str">
            <v>yes</v>
          </cell>
          <cell r="AU33" t="str">
            <v>no</v>
          </cell>
          <cell r="AW33" t="str">
            <v>yes</v>
          </cell>
          <cell r="AY33" t="str">
            <v>no</v>
          </cell>
          <cell r="BA33" t="str">
            <v>yes</v>
          </cell>
          <cell r="BC33" t="str">
            <v>yes</v>
          </cell>
          <cell r="BE33" t="str">
            <v>yes</v>
          </cell>
          <cell r="BG33" t="str">
            <v>no</v>
          </cell>
          <cell r="BI33" t="str">
            <v>no</v>
          </cell>
          <cell r="BK33" t="str">
            <v>no</v>
          </cell>
          <cell r="BM33" t="str">
            <v>no</v>
          </cell>
          <cell r="BO33" t="str">
            <v>yes</v>
          </cell>
          <cell r="BQ33" t="str">
            <v>yes</v>
          </cell>
          <cell r="BS33" t="str">
            <v>no</v>
          </cell>
          <cell r="BU33" t="str">
            <v>partially</v>
          </cell>
          <cell r="BW33" t="str">
            <v>no</v>
          </cell>
          <cell r="BY33" t="str">
            <v>no</v>
          </cell>
          <cell r="CA33" t="str">
            <v>no</v>
          </cell>
          <cell r="CC33" t="str">
            <v>no</v>
          </cell>
          <cell r="CE33" t="str">
            <v>partially</v>
          </cell>
          <cell r="CG33" t="str">
            <v>no</v>
          </cell>
          <cell r="CI33" t="str">
            <v>no</v>
          </cell>
          <cell r="CK33" t="str">
            <v>no</v>
          </cell>
          <cell r="CM33" t="str">
            <v>no</v>
          </cell>
          <cell r="CO33" t="str">
            <v>no</v>
          </cell>
          <cell r="CQ33" t="str">
            <v>no</v>
          </cell>
          <cell r="CS33" t="str">
            <v>no</v>
          </cell>
          <cell r="CU33" t="str">
            <v>no</v>
          </cell>
          <cell r="CW33" t="str">
            <v>no</v>
          </cell>
        </row>
        <row r="34">
          <cell r="C34" t="str">
            <v>yes</v>
          </cell>
          <cell r="E34" t="str">
            <v>yes</v>
          </cell>
          <cell r="G34" t="str">
            <v>yes</v>
          </cell>
          <cell r="I34" t="str">
            <v>yes</v>
          </cell>
          <cell r="K34" t="str">
            <v>yes</v>
          </cell>
          <cell r="M34" t="str">
            <v>yes</v>
          </cell>
          <cell r="O34" t="str">
            <v>yes</v>
          </cell>
          <cell r="Q34" t="str">
            <v>no</v>
          </cell>
          <cell r="S34" t="str">
            <v>yes</v>
          </cell>
          <cell r="U34" t="str">
            <v>yes</v>
          </cell>
          <cell r="W34" t="str">
            <v>yes</v>
          </cell>
          <cell r="Y34" t="str">
            <v>yes</v>
          </cell>
          <cell r="AA34" t="str">
            <v>partially</v>
          </cell>
          <cell r="AC34" t="str">
            <v>yes</v>
          </cell>
          <cell r="AE34" t="str">
            <v>partially</v>
          </cell>
          <cell r="AG34" t="str">
            <v>yes</v>
          </cell>
          <cell r="AI34" t="str">
            <v>yes</v>
          </cell>
          <cell r="AK34" t="str">
            <v>yes</v>
          </cell>
          <cell r="AM34" t="str">
            <v>yes</v>
          </cell>
          <cell r="AO34" t="str">
            <v>yes</v>
          </cell>
          <cell r="AQ34" t="str">
            <v>yes</v>
          </cell>
          <cell r="AS34" t="str">
            <v>yes</v>
          </cell>
          <cell r="AU34" t="str">
            <v>yes</v>
          </cell>
          <cell r="AW34" t="str">
            <v>yes</v>
          </cell>
          <cell r="AY34" t="str">
            <v>yes</v>
          </cell>
          <cell r="BA34" t="str">
            <v>yes</v>
          </cell>
          <cell r="BC34" t="str">
            <v>partially</v>
          </cell>
          <cell r="BE34" t="str">
            <v>yes</v>
          </cell>
          <cell r="BG34" t="str">
            <v>yes</v>
          </cell>
          <cell r="BI34" t="str">
            <v>yes</v>
          </cell>
          <cell r="BK34" t="str">
            <v>yes</v>
          </cell>
          <cell r="BM34" t="str">
            <v>yes</v>
          </cell>
          <cell r="BO34" t="str">
            <v>yes</v>
          </cell>
          <cell r="BQ34" t="str">
            <v>yes</v>
          </cell>
          <cell r="BS34" t="str">
            <v>yes</v>
          </cell>
          <cell r="BU34" t="str">
            <v>yes</v>
          </cell>
          <cell r="BW34" t="str">
            <v>yes</v>
          </cell>
          <cell r="BY34" t="str">
            <v>yes</v>
          </cell>
          <cell r="CA34" t="str">
            <v>yes</v>
          </cell>
          <cell r="CC34" t="str">
            <v>yes</v>
          </cell>
          <cell r="CE34" t="str">
            <v>yes</v>
          </cell>
          <cell r="CG34" t="str">
            <v>yes</v>
          </cell>
          <cell r="CI34" t="str">
            <v>yes</v>
          </cell>
          <cell r="CK34" t="str">
            <v>yes</v>
          </cell>
          <cell r="CM34" t="str">
            <v>yes</v>
          </cell>
          <cell r="CO34" t="str">
            <v>yes</v>
          </cell>
          <cell r="CQ34" t="str">
            <v>no</v>
          </cell>
          <cell r="CS34" t="str">
            <v>yes</v>
          </cell>
          <cell r="CU34" t="str">
            <v>yes</v>
          </cell>
          <cell r="CW34" t="str">
            <v>partially</v>
          </cell>
        </row>
        <row r="35">
          <cell r="C35" t="str">
            <v>yes</v>
          </cell>
          <cell r="E35" t="str">
            <v>no</v>
          </cell>
          <cell r="G35" t="str">
            <v>yes</v>
          </cell>
          <cell r="I35" t="str">
            <v>yes</v>
          </cell>
          <cell r="K35" t="str">
            <v>yes</v>
          </cell>
          <cell r="M35" t="str">
            <v>yes</v>
          </cell>
          <cell r="O35" t="str">
            <v>yes</v>
          </cell>
          <cell r="Q35" t="str">
            <v>yes</v>
          </cell>
          <cell r="S35" t="str">
            <v>yes</v>
          </cell>
          <cell r="U35" t="str">
            <v>no</v>
          </cell>
          <cell r="W35" t="str">
            <v>yes</v>
          </cell>
          <cell r="Y35" t="str">
            <v>no</v>
          </cell>
          <cell r="AA35" t="str">
            <v>yes</v>
          </cell>
          <cell r="AC35" t="str">
            <v>yes</v>
          </cell>
          <cell r="AE35" t="str">
            <v>yes</v>
          </cell>
          <cell r="AG35" t="str">
            <v>partially</v>
          </cell>
          <cell r="AI35" t="str">
            <v>partially</v>
          </cell>
          <cell r="AK35" t="str">
            <v>yes</v>
          </cell>
          <cell r="AM35" t="str">
            <v>yes</v>
          </cell>
          <cell r="AO35" t="str">
            <v>no</v>
          </cell>
          <cell r="AQ35" t="str">
            <v>partially</v>
          </cell>
          <cell r="AS35" t="str">
            <v>yes</v>
          </cell>
          <cell r="AU35" t="str">
            <v>yes</v>
          </cell>
          <cell r="AW35" t="str">
            <v>yes</v>
          </cell>
          <cell r="AY35" t="str">
            <v>yes</v>
          </cell>
          <cell r="BA35" t="str">
            <v>yes</v>
          </cell>
          <cell r="BC35" t="str">
            <v>no</v>
          </cell>
          <cell r="BE35" t="str">
            <v>yes</v>
          </cell>
          <cell r="BG35" t="str">
            <v>yes</v>
          </cell>
          <cell r="BI35" t="str">
            <v>partially</v>
          </cell>
          <cell r="BK35" t="str">
            <v>partially</v>
          </cell>
          <cell r="BM35" t="str">
            <v>yes</v>
          </cell>
          <cell r="BO35" t="str">
            <v>yes</v>
          </cell>
          <cell r="BQ35" t="str">
            <v>yes</v>
          </cell>
          <cell r="BS35" t="str">
            <v>yes</v>
          </cell>
          <cell r="BU35" t="str">
            <v>yes</v>
          </cell>
          <cell r="BW35" t="str">
            <v>yes</v>
          </cell>
          <cell r="BY35" t="str">
            <v>yes</v>
          </cell>
          <cell r="CA35" t="str">
            <v>partially</v>
          </cell>
          <cell r="CC35" t="str">
            <v>yes</v>
          </cell>
          <cell r="CE35" t="str">
            <v>yes</v>
          </cell>
          <cell r="CG35" t="str">
            <v>yes</v>
          </cell>
          <cell r="CI35" t="str">
            <v>no</v>
          </cell>
          <cell r="CK35" t="str">
            <v>no</v>
          </cell>
          <cell r="CM35" t="str">
            <v>yes</v>
          </cell>
          <cell r="CO35" t="str">
            <v>yes</v>
          </cell>
          <cell r="CQ35" t="str">
            <v>yes</v>
          </cell>
          <cell r="CS35" t="str">
            <v>yes</v>
          </cell>
          <cell r="CU35" t="str">
            <v>yes</v>
          </cell>
          <cell r="CW35" t="str">
            <v>yes</v>
          </cell>
        </row>
        <row r="36">
          <cell r="C36" t="str">
            <v>yes</v>
          </cell>
          <cell r="E36" t="str">
            <v>no</v>
          </cell>
          <cell r="G36" t="str">
            <v>yes</v>
          </cell>
          <cell r="I36" t="str">
            <v>yes</v>
          </cell>
          <cell r="K36" t="str">
            <v>no</v>
          </cell>
          <cell r="M36" t="str">
            <v>yes</v>
          </cell>
          <cell r="O36" t="str">
            <v>yes</v>
          </cell>
          <cell r="Q36" t="str">
            <v>no</v>
          </cell>
          <cell r="S36" t="str">
            <v>yes</v>
          </cell>
          <cell r="U36" t="str">
            <v>no</v>
          </cell>
          <cell r="W36" t="str">
            <v>yes</v>
          </cell>
          <cell r="Y36" t="str">
            <v>no</v>
          </cell>
          <cell r="AA36" t="str">
            <v>partially</v>
          </cell>
          <cell r="AC36" t="str">
            <v>yes</v>
          </cell>
          <cell r="AE36" t="str">
            <v>partially</v>
          </cell>
          <cell r="AG36" t="str">
            <v>partially</v>
          </cell>
          <cell r="AI36" t="str">
            <v>yes</v>
          </cell>
          <cell r="AK36" t="str">
            <v>no</v>
          </cell>
          <cell r="AM36" t="str">
            <v>yes</v>
          </cell>
          <cell r="AO36" t="str">
            <v>no</v>
          </cell>
          <cell r="AQ36" t="str">
            <v>yes</v>
          </cell>
          <cell r="AS36" t="str">
            <v>yes</v>
          </cell>
          <cell r="AU36" t="str">
            <v>yes</v>
          </cell>
          <cell r="AW36" t="str">
            <v>yes</v>
          </cell>
          <cell r="AY36" t="str">
            <v>yes</v>
          </cell>
          <cell r="BA36" t="str">
            <v>yes</v>
          </cell>
          <cell r="BC36" t="str">
            <v>partially</v>
          </cell>
          <cell r="BE36" t="str">
            <v>yes</v>
          </cell>
          <cell r="BG36" t="str">
            <v>yes</v>
          </cell>
          <cell r="BI36" t="str">
            <v>yes</v>
          </cell>
          <cell r="BK36" t="str">
            <v>yes</v>
          </cell>
          <cell r="BM36" t="str">
            <v>yes</v>
          </cell>
          <cell r="BO36" t="str">
            <v>partially</v>
          </cell>
          <cell r="BQ36" t="str">
            <v>yes</v>
          </cell>
          <cell r="BS36" t="str">
            <v>no</v>
          </cell>
          <cell r="BU36" t="str">
            <v>yes</v>
          </cell>
          <cell r="BW36" t="str">
            <v>no</v>
          </cell>
          <cell r="BY36" t="str">
            <v>partially</v>
          </cell>
          <cell r="CA36" t="str">
            <v>yes</v>
          </cell>
          <cell r="CC36" t="str">
            <v>yes</v>
          </cell>
          <cell r="CE36" t="str">
            <v>yes</v>
          </cell>
          <cell r="CG36" t="str">
            <v>yes</v>
          </cell>
          <cell r="CI36" t="str">
            <v>yes</v>
          </cell>
          <cell r="CK36" t="str">
            <v>yes</v>
          </cell>
          <cell r="CM36" t="str">
            <v>no</v>
          </cell>
          <cell r="CO36" t="str">
            <v>no</v>
          </cell>
          <cell r="CQ36" t="str">
            <v>no</v>
          </cell>
          <cell r="CS36" t="str">
            <v>yes</v>
          </cell>
          <cell r="CU36" t="str">
            <v>yes</v>
          </cell>
          <cell r="CW36" t="str">
            <v>partially</v>
          </cell>
        </row>
        <row r="37">
          <cell r="C37" t="str">
            <v>no</v>
          </cell>
          <cell r="E37" t="str">
            <v>no</v>
          </cell>
          <cell r="G37" t="str">
            <v>no</v>
          </cell>
          <cell r="I37" t="str">
            <v>yes</v>
          </cell>
          <cell r="K37" t="str">
            <v>no</v>
          </cell>
          <cell r="M37" t="str">
            <v>no</v>
          </cell>
          <cell r="O37" t="str">
            <v>yes</v>
          </cell>
          <cell r="Q37" t="str">
            <v>no</v>
          </cell>
          <cell r="S37" t="str">
            <v>no</v>
          </cell>
          <cell r="U37" t="str">
            <v>no</v>
          </cell>
          <cell r="W37" t="str">
            <v>yes</v>
          </cell>
          <cell r="Y37" t="str">
            <v>no</v>
          </cell>
          <cell r="AA37" t="str">
            <v>no</v>
          </cell>
          <cell r="AC37" t="str">
            <v>partially</v>
          </cell>
          <cell r="AE37" t="str">
            <v>no</v>
          </cell>
          <cell r="AG37" t="str">
            <v>no</v>
          </cell>
          <cell r="AI37" t="str">
            <v>partially</v>
          </cell>
          <cell r="AK37" t="str">
            <v>no</v>
          </cell>
          <cell r="AM37" t="str">
            <v>no</v>
          </cell>
          <cell r="AO37" t="str">
            <v>no</v>
          </cell>
          <cell r="AQ37" t="str">
            <v>no</v>
          </cell>
          <cell r="AS37" t="str">
            <v>partially</v>
          </cell>
          <cell r="AU37" t="str">
            <v>no</v>
          </cell>
          <cell r="AW37" t="str">
            <v>no</v>
          </cell>
          <cell r="AY37" t="str">
            <v>no</v>
          </cell>
          <cell r="BA37" t="str">
            <v>yes</v>
          </cell>
          <cell r="BC37" t="str">
            <v>no</v>
          </cell>
          <cell r="BE37" t="str">
            <v>no</v>
          </cell>
          <cell r="BG37" t="str">
            <v>yes</v>
          </cell>
          <cell r="BI37" t="str">
            <v>no</v>
          </cell>
          <cell r="BK37" t="str">
            <v>yes</v>
          </cell>
          <cell r="BM37" t="str">
            <v>no</v>
          </cell>
          <cell r="BO37" t="str">
            <v>no</v>
          </cell>
          <cell r="BQ37" t="str">
            <v>no</v>
          </cell>
          <cell r="BS37" t="str">
            <v>no</v>
          </cell>
          <cell r="BU37" t="str">
            <v>no</v>
          </cell>
          <cell r="BW37" t="str">
            <v>yes</v>
          </cell>
          <cell r="BY37" t="str">
            <v>yes</v>
          </cell>
          <cell r="CA37" t="str">
            <v>no</v>
          </cell>
          <cell r="CC37" t="str">
            <v>no</v>
          </cell>
          <cell r="CE37" t="str">
            <v>no</v>
          </cell>
          <cell r="CG37" t="str">
            <v>no</v>
          </cell>
          <cell r="CI37" t="str">
            <v>no</v>
          </cell>
          <cell r="CK37" t="str">
            <v>no</v>
          </cell>
          <cell r="CM37" t="str">
            <v>no</v>
          </cell>
          <cell r="CO37" t="str">
            <v>no</v>
          </cell>
          <cell r="CQ37" t="str">
            <v>no</v>
          </cell>
          <cell r="CS37" t="str">
            <v>no</v>
          </cell>
          <cell r="CU37" t="str">
            <v>no</v>
          </cell>
          <cell r="CW37" t="str">
            <v>no</v>
          </cell>
        </row>
        <row r="38">
          <cell r="C38" t="str">
            <v>no</v>
          </cell>
          <cell r="E38" t="str">
            <v>no</v>
          </cell>
          <cell r="G38" t="str">
            <v>yes</v>
          </cell>
          <cell r="I38" t="str">
            <v>no</v>
          </cell>
          <cell r="K38" t="str">
            <v>no</v>
          </cell>
          <cell r="M38" t="str">
            <v>yes</v>
          </cell>
          <cell r="O38" t="str">
            <v>yes</v>
          </cell>
          <cell r="Q38" t="str">
            <v>yes</v>
          </cell>
          <cell r="S38" t="str">
            <v>yes</v>
          </cell>
          <cell r="U38" t="str">
            <v>no</v>
          </cell>
          <cell r="W38" t="str">
            <v>no</v>
          </cell>
          <cell r="Y38" t="str">
            <v>no</v>
          </cell>
          <cell r="AA38" t="str">
            <v>no</v>
          </cell>
          <cell r="AC38" t="str">
            <v>partially</v>
          </cell>
          <cell r="AE38" t="str">
            <v>no</v>
          </cell>
          <cell r="AG38" t="str">
            <v>no</v>
          </cell>
          <cell r="AI38" t="str">
            <v>no</v>
          </cell>
          <cell r="AK38" t="str">
            <v>no</v>
          </cell>
          <cell r="AM38" t="str">
            <v>no</v>
          </cell>
          <cell r="AO38" t="str">
            <v>no</v>
          </cell>
          <cell r="AQ38" t="str">
            <v>no</v>
          </cell>
          <cell r="AS38" t="str">
            <v>no</v>
          </cell>
          <cell r="AU38" t="str">
            <v>no</v>
          </cell>
          <cell r="AW38" t="str">
            <v>no</v>
          </cell>
          <cell r="AY38" t="str">
            <v>yes</v>
          </cell>
          <cell r="BA38" t="str">
            <v>yes</v>
          </cell>
          <cell r="BC38" t="str">
            <v>no</v>
          </cell>
          <cell r="BE38" t="str">
            <v>yes</v>
          </cell>
          <cell r="BG38" t="str">
            <v>yes</v>
          </cell>
          <cell r="BI38" t="str">
            <v>no</v>
          </cell>
          <cell r="BK38" t="str">
            <v>no</v>
          </cell>
          <cell r="BM38" t="str">
            <v>no</v>
          </cell>
          <cell r="BO38" t="str">
            <v>no</v>
          </cell>
          <cell r="BQ38" t="str">
            <v>no</v>
          </cell>
          <cell r="BS38" t="str">
            <v>no</v>
          </cell>
          <cell r="BU38" t="str">
            <v>no</v>
          </cell>
          <cell r="BW38" t="str">
            <v>no</v>
          </cell>
          <cell r="BY38" t="str">
            <v>no</v>
          </cell>
          <cell r="CA38" t="str">
            <v>yes</v>
          </cell>
          <cell r="CC38" t="str">
            <v>no</v>
          </cell>
          <cell r="CE38" t="str">
            <v>yes</v>
          </cell>
          <cell r="CG38" t="str">
            <v>no</v>
          </cell>
          <cell r="CI38" t="str">
            <v>no</v>
          </cell>
          <cell r="CK38" t="str">
            <v>no</v>
          </cell>
          <cell r="CM38" t="str">
            <v>no</v>
          </cell>
          <cell r="CO38" t="str">
            <v>no</v>
          </cell>
          <cell r="CQ38" t="str">
            <v>no</v>
          </cell>
          <cell r="CS38" t="str">
            <v>no</v>
          </cell>
          <cell r="CU38" t="str">
            <v>yes</v>
          </cell>
          <cell r="CW38" t="str">
            <v>no</v>
          </cell>
        </row>
        <row r="39">
          <cell r="C39" t="str">
            <v>yes</v>
          </cell>
          <cell r="E39" t="str">
            <v>no</v>
          </cell>
          <cell r="G39" t="str">
            <v>yes</v>
          </cell>
          <cell r="I39" t="str">
            <v>yes</v>
          </cell>
          <cell r="K39" t="str">
            <v>no</v>
          </cell>
          <cell r="M39" t="str">
            <v>no</v>
          </cell>
          <cell r="O39" t="str">
            <v>no</v>
          </cell>
          <cell r="Q39" t="str">
            <v>no</v>
          </cell>
          <cell r="S39" t="str">
            <v>no</v>
          </cell>
          <cell r="U39" t="str">
            <v>yes</v>
          </cell>
          <cell r="W39" t="str">
            <v>no</v>
          </cell>
          <cell r="Y39" t="str">
            <v>no</v>
          </cell>
          <cell r="AA39" t="str">
            <v>no</v>
          </cell>
          <cell r="AC39" t="str">
            <v>no</v>
          </cell>
          <cell r="AE39" t="str">
            <v>no</v>
          </cell>
          <cell r="AG39" t="str">
            <v>yes</v>
          </cell>
          <cell r="AI39" t="str">
            <v>no</v>
          </cell>
          <cell r="AK39" t="str">
            <v>no</v>
          </cell>
          <cell r="AM39" t="str">
            <v>no</v>
          </cell>
          <cell r="AO39" t="str">
            <v>no</v>
          </cell>
          <cell r="AQ39" t="str">
            <v>no</v>
          </cell>
          <cell r="AS39" t="str">
            <v>yes</v>
          </cell>
          <cell r="AU39" t="str">
            <v>no</v>
          </cell>
          <cell r="AW39" t="str">
            <v>no</v>
          </cell>
          <cell r="AY39" t="str">
            <v>partially</v>
          </cell>
          <cell r="BA39" t="str">
            <v>no</v>
          </cell>
          <cell r="BC39" t="str">
            <v>no</v>
          </cell>
          <cell r="BE39" t="str">
            <v>no</v>
          </cell>
          <cell r="BG39" t="str">
            <v>no</v>
          </cell>
          <cell r="BI39" t="str">
            <v>no</v>
          </cell>
          <cell r="BK39" t="str">
            <v>yes</v>
          </cell>
          <cell r="BM39" t="str">
            <v>no</v>
          </cell>
          <cell r="BO39" t="str">
            <v>no</v>
          </cell>
          <cell r="BQ39" t="str">
            <v>no</v>
          </cell>
          <cell r="BS39" t="str">
            <v>no</v>
          </cell>
          <cell r="BU39" t="str">
            <v>partially</v>
          </cell>
          <cell r="BW39" t="str">
            <v>no</v>
          </cell>
          <cell r="BY39" t="str">
            <v>no</v>
          </cell>
          <cell r="CA39" t="str">
            <v>yes</v>
          </cell>
          <cell r="CC39" t="str">
            <v>no</v>
          </cell>
          <cell r="CE39" t="str">
            <v>no</v>
          </cell>
          <cell r="CG39" t="str">
            <v>yes</v>
          </cell>
          <cell r="CI39" t="str">
            <v>yes</v>
          </cell>
          <cell r="CK39" t="str">
            <v>no</v>
          </cell>
          <cell r="CM39" t="str">
            <v>no</v>
          </cell>
          <cell r="CO39" t="str">
            <v>no</v>
          </cell>
          <cell r="CQ39" t="str">
            <v>no</v>
          </cell>
          <cell r="CS39" t="str">
            <v>no</v>
          </cell>
          <cell r="CU39" t="str">
            <v>partially</v>
          </cell>
          <cell r="CW39" t="str">
            <v>yes</v>
          </cell>
        </row>
        <row r="40">
          <cell r="C40" t="str">
            <v>no</v>
          </cell>
          <cell r="E40" t="str">
            <v>no</v>
          </cell>
          <cell r="G40" t="str">
            <v>no</v>
          </cell>
          <cell r="I40" t="str">
            <v>no</v>
          </cell>
          <cell r="K40" t="str">
            <v>no</v>
          </cell>
          <cell r="M40" t="str">
            <v>no</v>
          </cell>
          <cell r="O40" t="str">
            <v>no</v>
          </cell>
          <cell r="Q40" t="str">
            <v>no</v>
          </cell>
          <cell r="S40" t="str">
            <v>no</v>
          </cell>
          <cell r="U40" t="str">
            <v>yes</v>
          </cell>
          <cell r="W40" t="str">
            <v>no</v>
          </cell>
          <cell r="Y40" t="str">
            <v>no</v>
          </cell>
          <cell r="AA40" t="str">
            <v>no</v>
          </cell>
          <cell r="AC40" t="str">
            <v>no</v>
          </cell>
          <cell r="AE40" t="str">
            <v>no</v>
          </cell>
          <cell r="AG40" t="str">
            <v>no</v>
          </cell>
          <cell r="AI40" t="str">
            <v>no</v>
          </cell>
          <cell r="AK40" t="str">
            <v>no</v>
          </cell>
          <cell r="AM40" t="str">
            <v>no</v>
          </cell>
          <cell r="AO40" t="str">
            <v>no</v>
          </cell>
          <cell r="AQ40" t="str">
            <v>no</v>
          </cell>
          <cell r="AS40" t="str">
            <v>no</v>
          </cell>
          <cell r="AU40" t="str">
            <v>no</v>
          </cell>
          <cell r="AW40" t="str">
            <v>no</v>
          </cell>
          <cell r="AY40" t="str">
            <v>partially</v>
          </cell>
          <cell r="BA40" t="str">
            <v>no</v>
          </cell>
          <cell r="BC40" t="str">
            <v>no</v>
          </cell>
          <cell r="BE40" t="str">
            <v>partially</v>
          </cell>
          <cell r="BG40" t="str">
            <v>no</v>
          </cell>
          <cell r="BI40" t="str">
            <v>no</v>
          </cell>
          <cell r="BK40" t="str">
            <v>no</v>
          </cell>
          <cell r="BM40" t="str">
            <v>no</v>
          </cell>
          <cell r="BO40" t="str">
            <v>no</v>
          </cell>
          <cell r="BQ40" t="str">
            <v>no</v>
          </cell>
          <cell r="BS40" t="str">
            <v>no</v>
          </cell>
          <cell r="BU40" t="str">
            <v>no</v>
          </cell>
          <cell r="BW40" t="str">
            <v>no</v>
          </cell>
          <cell r="BY40" t="str">
            <v>yes</v>
          </cell>
          <cell r="CA40" t="str">
            <v>no</v>
          </cell>
          <cell r="CC40" t="str">
            <v>no</v>
          </cell>
          <cell r="CE40" t="str">
            <v>no</v>
          </cell>
          <cell r="CG40" t="str">
            <v>no</v>
          </cell>
          <cell r="CI40" t="str">
            <v>no</v>
          </cell>
          <cell r="CK40" t="str">
            <v>no</v>
          </cell>
          <cell r="CM40" t="str">
            <v>no</v>
          </cell>
          <cell r="CO40" t="str">
            <v>no</v>
          </cell>
          <cell r="CQ40" t="str">
            <v>no</v>
          </cell>
          <cell r="CS40" t="str">
            <v>no</v>
          </cell>
          <cell r="CU40" t="str">
            <v>yes</v>
          </cell>
          <cell r="CW40" t="str">
            <v>yes</v>
          </cell>
        </row>
        <row r="41">
          <cell r="C41" t="str">
            <v>yes</v>
          </cell>
          <cell r="E41" t="str">
            <v>no</v>
          </cell>
          <cell r="G41" t="str">
            <v>yes</v>
          </cell>
          <cell r="I41" t="str">
            <v>no</v>
          </cell>
          <cell r="K41" t="str">
            <v>no</v>
          </cell>
          <cell r="M41" t="str">
            <v>yes</v>
          </cell>
          <cell r="O41" t="str">
            <v>no</v>
          </cell>
          <cell r="Q41" t="str">
            <v>no</v>
          </cell>
          <cell r="S41" t="str">
            <v>no</v>
          </cell>
          <cell r="U41" t="str">
            <v>no</v>
          </cell>
          <cell r="W41" t="str">
            <v>no</v>
          </cell>
          <cell r="Y41" t="str">
            <v>no</v>
          </cell>
          <cell r="AA41" t="str">
            <v>yes</v>
          </cell>
          <cell r="AC41" t="str">
            <v>no</v>
          </cell>
          <cell r="AE41" t="str">
            <v>no</v>
          </cell>
          <cell r="AG41" t="str">
            <v>yes</v>
          </cell>
          <cell r="AI41" t="str">
            <v>no</v>
          </cell>
          <cell r="AK41" t="str">
            <v>no</v>
          </cell>
          <cell r="AM41" t="str">
            <v>yes</v>
          </cell>
          <cell r="AO41" t="str">
            <v>no</v>
          </cell>
          <cell r="AQ41" t="str">
            <v>yes</v>
          </cell>
          <cell r="AS41" t="str">
            <v>no</v>
          </cell>
          <cell r="AU41" t="str">
            <v>no</v>
          </cell>
          <cell r="AW41" t="str">
            <v>no</v>
          </cell>
          <cell r="AY41" t="str">
            <v>yes</v>
          </cell>
          <cell r="BA41" t="str">
            <v>no</v>
          </cell>
          <cell r="BC41" t="str">
            <v>no</v>
          </cell>
          <cell r="BE41" t="str">
            <v>no</v>
          </cell>
          <cell r="BG41" t="str">
            <v>no</v>
          </cell>
          <cell r="BI41" t="str">
            <v>no</v>
          </cell>
          <cell r="BK41" t="str">
            <v>yes</v>
          </cell>
          <cell r="BM41" t="str">
            <v>no</v>
          </cell>
          <cell r="BO41" t="str">
            <v>no</v>
          </cell>
          <cell r="BQ41" t="str">
            <v>no</v>
          </cell>
          <cell r="BS41" t="str">
            <v>yes</v>
          </cell>
          <cell r="BU41" t="str">
            <v>no</v>
          </cell>
          <cell r="BW41" t="str">
            <v>no</v>
          </cell>
          <cell r="BY41" t="str">
            <v>yes</v>
          </cell>
          <cell r="CA41" t="str">
            <v>no</v>
          </cell>
          <cell r="CC41" t="str">
            <v>yes</v>
          </cell>
          <cell r="CE41" t="str">
            <v>no</v>
          </cell>
          <cell r="CG41" t="str">
            <v>no</v>
          </cell>
          <cell r="CI41" t="str">
            <v>yes</v>
          </cell>
          <cell r="CK41" t="str">
            <v>no</v>
          </cell>
          <cell r="CM41" t="str">
            <v>yes</v>
          </cell>
          <cell r="CO41" t="str">
            <v>no</v>
          </cell>
          <cell r="CQ41" t="str">
            <v>no</v>
          </cell>
          <cell r="CS41" t="str">
            <v>no</v>
          </cell>
          <cell r="CU41" t="str">
            <v>yes</v>
          </cell>
          <cell r="CW41" t="str">
            <v>yes</v>
          </cell>
        </row>
        <row r="42">
          <cell r="C42" t="str">
            <v>yes</v>
          </cell>
          <cell r="E42" t="str">
            <v>no</v>
          </cell>
          <cell r="G42" t="str">
            <v>yes</v>
          </cell>
          <cell r="I42" t="str">
            <v>no</v>
          </cell>
          <cell r="K42" t="str">
            <v>no</v>
          </cell>
          <cell r="M42" t="str">
            <v>partially</v>
          </cell>
          <cell r="O42" t="str">
            <v>yes</v>
          </cell>
          <cell r="Q42" t="str">
            <v>no</v>
          </cell>
          <cell r="S42" t="str">
            <v>no</v>
          </cell>
          <cell r="U42" t="str">
            <v>yes</v>
          </cell>
          <cell r="W42" t="str">
            <v>yes</v>
          </cell>
          <cell r="Y42" t="str">
            <v>no</v>
          </cell>
          <cell r="AA42" t="str">
            <v>no</v>
          </cell>
          <cell r="AC42" t="str">
            <v>no</v>
          </cell>
          <cell r="AE42" t="str">
            <v>no</v>
          </cell>
          <cell r="AG42" t="str">
            <v>yes</v>
          </cell>
          <cell r="AI42" t="str">
            <v>no</v>
          </cell>
          <cell r="AK42" t="str">
            <v>no</v>
          </cell>
          <cell r="AM42" t="str">
            <v>no</v>
          </cell>
          <cell r="AO42" t="str">
            <v>no</v>
          </cell>
          <cell r="AQ42" t="str">
            <v>yes</v>
          </cell>
          <cell r="AS42" t="str">
            <v>no</v>
          </cell>
          <cell r="AU42" t="str">
            <v>no</v>
          </cell>
          <cell r="AW42" t="str">
            <v>no</v>
          </cell>
          <cell r="AY42" t="str">
            <v>yes</v>
          </cell>
          <cell r="BA42" t="str">
            <v>no</v>
          </cell>
          <cell r="BC42" t="str">
            <v>no</v>
          </cell>
          <cell r="BE42" t="str">
            <v>no</v>
          </cell>
          <cell r="BG42" t="str">
            <v>no</v>
          </cell>
          <cell r="BI42" t="str">
            <v>no</v>
          </cell>
          <cell r="BK42" t="str">
            <v>no</v>
          </cell>
          <cell r="BM42" t="str">
            <v>no</v>
          </cell>
          <cell r="BO42" t="str">
            <v>no</v>
          </cell>
          <cell r="BQ42" t="str">
            <v>no</v>
          </cell>
          <cell r="BS42" t="str">
            <v>no</v>
          </cell>
          <cell r="BU42" t="str">
            <v>no</v>
          </cell>
          <cell r="BW42" t="str">
            <v>no</v>
          </cell>
          <cell r="BY42" t="str">
            <v>yes</v>
          </cell>
          <cell r="CA42" t="str">
            <v>no</v>
          </cell>
          <cell r="CC42" t="str">
            <v>yes</v>
          </cell>
          <cell r="CE42" t="str">
            <v>no</v>
          </cell>
          <cell r="CG42" t="str">
            <v>no</v>
          </cell>
          <cell r="CI42" t="str">
            <v>yes</v>
          </cell>
          <cell r="CK42" t="str">
            <v>no</v>
          </cell>
          <cell r="CM42" t="str">
            <v>yes</v>
          </cell>
          <cell r="CO42" t="str">
            <v>no</v>
          </cell>
          <cell r="CQ42" t="str">
            <v>no</v>
          </cell>
          <cell r="CS42" t="str">
            <v>no</v>
          </cell>
          <cell r="CU42" t="str">
            <v>yes</v>
          </cell>
          <cell r="CW42" t="str">
            <v>no</v>
          </cell>
        </row>
        <row r="43">
          <cell r="C43" t="str">
            <v>yes</v>
          </cell>
          <cell r="E43" t="str">
            <v>yes</v>
          </cell>
          <cell r="G43" t="str">
            <v>yes</v>
          </cell>
          <cell r="I43" t="str">
            <v>yes</v>
          </cell>
          <cell r="K43" t="str">
            <v>yes</v>
          </cell>
          <cell r="M43" t="str">
            <v>yes</v>
          </cell>
          <cell r="O43" t="str">
            <v>yes</v>
          </cell>
          <cell r="Q43" t="str">
            <v>yes</v>
          </cell>
          <cell r="S43" t="str">
            <v>yes</v>
          </cell>
          <cell r="U43" t="str">
            <v>yes</v>
          </cell>
          <cell r="W43" t="str">
            <v>yes</v>
          </cell>
          <cell r="Y43" t="str">
            <v>no</v>
          </cell>
          <cell r="AA43" t="str">
            <v>yes</v>
          </cell>
          <cell r="AC43" t="str">
            <v>yes</v>
          </cell>
          <cell r="AE43" t="str">
            <v>partially</v>
          </cell>
          <cell r="AG43" t="str">
            <v>yes</v>
          </cell>
          <cell r="AI43" t="str">
            <v>yes</v>
          </cell>
          <cell r="AK43" t="str">
            <v>no</v>
          </cell>
          <cell r="AM43" t="str">
            <v>yes</v>
          </cell>
          <cell r="AO43" t="str">
            <v>no</v>
          </cell>
          <cell r="AQ43" t="str">
            <v>yes</v>
          </cell>
          <cell r="AS43" t="str">
            <v>yes</v>
          </cell>
          <cell r="AU43" t="str">
            <v>yes</v>
          </cell>
          <cell r="AW43" t="str">
            <v>yes</v>
          </cell>
          <cell r="AY43" t="str">
            <v>yes</v>
          </cell>
          <cell r="BA43" t="str">
            <v>yes</v>
          </cell>
          <cell r="BC43" t="str">
            <v>yes</v>
          </cell>
          <cell r="BE43" t="str">
            <v>yes</v>
          </cell>
          <cell r="BG43" t="str">
            <v>no</v>
          </cell>
          <cell r="BI43" t="str">
            <v>yes</v>
          </cell>
          <cell r="BK43" t="str">
            <v>yes</v>
          </cell>
          <cell r="BM43" t="str">
            <v>no</v>
          </cell>
          <cell r="BO43" t="str">
            <v>yes</v>
          </cell>
          <cell r="BQ43" t="str">
            <v>yes</v>
          </cell>
          <cell r="BS43" t="str">
            <v>yes</v>
          </cell>
          <cell r="BU43" t="str">
            <v>yes</v>
          </cell>
          <cell r="BW43" t="str">
            <v>yes</v>
          </cell>
          <cell r="BY43" t="str">
            <v>yes</v>
          </cell>
          <cell r="CA43" t="str">
            <v>yes</v>
          </cell>
          <cell r="CC43" t="str">
            <v>yes</v>
          </cell>
          <cell r="CE43" t="str">
            <v>yes</v>
          </cell>
          <cell r="CG43" t="str">
            <v>yes</v>
          </cell>
          <cell r="CI43" t="str">
            <v>yes</v>
          </cell>
          <cell r="CK43" t="str">
            <v>yes</v>
          </cell>
          <cell r="CM43" t="str">
            <v>no</v>
          </cell>
          <cell r="CO43" t="str">
            <v>yes</v>
          </cell>
          <cell r="CQ43" t="str">
            <v>yes</v>
          </cell>
          <cell r="CS43" t="str">
            <v>yes</v>
          </cell>
          <cell r="CU43" t="str">
            <v>yes</v>
          </cell>
          <cell r="CW43" t="str">
            <v>yes</v>
          </cell>
        </row>
        <row r="44">
          <cell r="C44" t="str">
            <v>yes</v>
          </cell>
          <cell r="E44" t="str">
            <v>no</v>
          </cell>
          <cell r="G44" t="str">
            <v>no</v>
          </cell>
          <cell r="I44" t="str">
            <v>no</v>
          </cell>
          <cell r="K44" t="str">
            <v>no</v>
          </cell>
          <cell r="M44" t="str">
            <v>no</v>
          </cell>
          <cell r="O44" t="str">
            <v>yes</v>
          </cell>
          <cell r="Q44" t="str">
            <v>no</v>
          </cell>
          <cell r="S44" t="str">
            <v>no</v>
          </cell>
          <cell r="U44" t="str">
            <v>yes</v>
          </cell>
          <cell r="W44" t="str">
            <v>no</v>
          </cell>
          <cell r="Y44" t="str">
            <v>no</v>
          </cell>
          <cell r="AA44" t="str">
            <v>no</v>
          </cell>
          <cell r="AC44" t="str">
            <v>no</v>
          </cell>
          <cell r="AE44" t="str">
            <v>no</v>
          </cell>
          <cell r="AG44" t="str">
            <v>no</v>
          </cell>
          <cell r="AI44" t="str">
            <v>no</v>
          </cell>
          <cell r="AK44" t="str">
            <v>no</v>
          </cell>
          <cell r="AM44" t="str">
            <v>no</v>
          </cell>
          <cell r="AO44" t="str">
            <v>partially</v>
          </cell>
          <cell r="AQ44" t="str">
            <v>no</v>
          </cell>
          <cell r="AS44" t="str">
            <v>no</v>
          </cell>
          <cell r="AU44" t="str">
            <v>no</v>
          </cell>
          <cell r="AW44" t="str">
            <v>no</v>
          </cell>
          <cell r="AY44" t="str">
            <v>yes</v>
          </cell>
          <cell r="BA44" t="str">
            <v>no</v>
          </cell>
          <cell r="BC44" t="str">
            <v>no</v>
          </cell>
          <cell r="BE44" t="str">
            <v>no</v>
          </cell>
          <cell r="BG44" t="str">
            <v>no</v>
          </cell>
          <cell r="BI44" t="str">
            <v>yes</v>
          </cell>
          <cell r="BK44" t="str">
            <v>no</v>
          </cell>
          <cell r="BM44" t="str">
            <v>no</v>
          </cell>
          <cell r="BO44" t="str">
            <v>no</v>
          </cell>
          <cell r="BQ44" t="str">
            <v>no</v>
          </cell>
          <cell r="BS44" t="str">
            <v>no</v>
          </cell>
          <cell r="BU44" t="str">
            <v>yes</v>
          </cell>
          <cell r="BW44" t="str">
            <v>no</v>
          </cell>
          <cell r="BY44" t="str">
            <v>no</v>
          </cell>
          <cell r="CA44" t="str">
            <v>no</v>
          </cell>
          <cell r="CC44" t="str">
            <v>yes</v>
          </cell>
          <cell r="CE44" t="str">
            <v>yes</v>
          </cell>
          <cell r="CG44" t="str">
            <v>no</v>
          </cell>
          <cell r="CI44" t="str">
            <v>yes</v>
          </cell>
          <cell r="CK44" t="str">
            <v>no</v>
          </cell>
          <cell r="CM44" t="str">
            <v>no</v>
          </cell>
          <cell r="CO44" t="str">
            <v>no</v>
          </cell>
          <cell r="CQ44" t="str">
            <v>yes</v>
          </cell>
          <cell r="CS44" t="str">
            <v>yes</v>
          </cell>
          <cell r="CU44" t="str">
            <v>no</v>
          </cell>
          <cell r="CW44" t="str">
            <v>no</v>
          </cell>
        </row>
        <row r="45">
          <cell r="C45" t="str">
            <v>no</v>
          </cell>
          <cell r="E45" t="str">
            <v>no</v>
          </cell>
          <cell r="G45" t="str">
            <v>no</v>
          </cell>
          <cell r="I45" t="str">
            <v>no</v>
          </cell>
          <cell r="K45" t="str">
            <v>no</v>
          </cell>
          <cell r="M45" t="str">
            <v>no</v>
          </cell>
          <cell r="O45" t="str">
            <v>no</v>
          </cell>
          <cell r="Q45" t="str">
            <v>no</v>
          </cell>
          <cell r="S45" t="str">
            <v>no</v>
          </cell>
          <cell r="U45" t="str">
            <v>no</v>
          </cell>
          <cell r="W45" t="str">
            <v>no</v>
          </cell>
          <cell r="Y45" t="str">
            <v>no</v>
          </cell>
          <cell r="AA45" t="str">
            <v>no</v>
          </cell>
          <cell r="AC45" t="str">
            <v>no</v>
          </cell>
          <cell r="AE45" t="str">
            <v>no</v>
          </cell>
          <cell r="AG45" t="str">
            <v>no</v>
          </cell>
          <cell r="AI45" t="str">
            <v>no</v>
          </cell>
          <cell r="AK45" t="str">
            <v>no</v>
          </cell>
          <cell r="AM45" t="str">
            <v>no</v>
          </cell>
          <cell r="AO45" t="str">
            <v>no</v>
          </cell>
          <cell r="AQ45" t="str">
            <v>no</v>
          </cell>
          <cell r="AS45" t="str">
            <v>no</v>
          </cell>
          <cell r="AU45" t="str">
            <v>no</v>
          </cell>
          <cell r="AW45" t="str">
            <v>no</v>
          </cell>
          <cell r="AY45" t="str">
            <v>no</v>
          </cell>
          <cell r="BA45" t="str">
            <v>no</v>
          </cell>
          <cell r="BC45" t="str">
            <v>no</v>
          </cell>
          <cell r="BE45" t="str">
            <v>no</v>
          </cell>
          <cell r="BG45" t="str">
            <v>no</v>
          </cell>
          <cell r="BI45" t="str">
            <v>no</v>
          </cell>
          <cell r="BK45" t="str">
            <v>no</v>
          </cell>
          <cell r="BM45" t="str">
            <v>no</v>
          </cell>
          <cell r="BO45" t="str">
            <v>no</v>
          </cell>
          <cell r="BQ45" t="str">
            <v>no</v>
          </cell>
          <cell r="BS45" t="str">
            <v>no</v>
          </cell>
          <cell r="BU45" t="str">
            <v>no</v>
          </cell>
          <cell r="BW45" t="str">
            <v>no</v>
          </cell>
          <cell r="BY45" t="str">
            <v>no</v>
          </cell>
          <cell r="CA45" t="str">
            <v>no</v>
          </cell>
          <cell r="CC45" t="str">
            <v>no</v>
          </cell>
          <cell r="CE45" t="str">
            <v>no</v>
          </cell>
          <cell r="CG45" t="str">
            <v>no</v>
          </cell>
          <cell r="CI45" t="str">
            <v>yes</v>
          </cell>
          <cell r="CK45" t="str">
            <v>no</v>
          </cell>
          <cell r="CM45" t="str">
            <v>no</v>
          </cell>
          <cell r="CO45" t="str">
            <v>no</v>
          </cell>
          <cell r="CQ45" t="str">
            <v>no</v>
          </cell>
          <cell r="CS45" t="str">
            <v>no</v>
          </cell>
          <cell r="CU45" t="str">
            <v>partially</v>
          </cell>
          <cell r="CW45" t="str">
            <v>no</v>
          </cell>
        </row>
        <row r="46">
          <cell r="C46" t="str">
            <v>yes</v>
          </cell>
          <cell r="E46" t="str">
            <v>yes</v>
          </cell>
          <cell r="G46" t="str">
            <v>yes</v>
          </cell>
          <cell r="I46" t="str">
            <v>yes</v>
          </cell>
          <cell r="K46" t="str">
            <v>yes</v>
          </cell>
          <cell r="M46" t="str">
            <v>no</v>
          </cell>
          <cell r="O46" t="str">
            <v>yes</v>
          </cell>
          <cell r="Q46" t="str">
            <v>no</v>
          </cell>
          <cell r="S46" t="str">
            <v>yes</v>
          </cell>
          <cell r="U46" t="str">
            <v>yes</v>
          </cell>
          <cell r="W46" t="str">
            <v>yes</v>
          </cell>
          <cell r="Y46" t="str">
            <v>no</v>
          </cell>
          <cell r="AA46" t="str">
            <v>yes</v>
          </cell>
          <cell r="AC46" t="str">
            <v>yes</v>
          </cell>
          <cell r="AE46" t="str">
            <v>partially</v>
          </cell>
          <cell r="AG46" t="str">
            <v>yes</v>
          </cell>
          <cell r="AI46" t="str">
            <v>yes</v>
          </cell>
          <cell r="AK46" t="str">
            <v>no</v>
          </cell>
          <cell r="AM46" t="str">
            <v>no</v>
          </cell>
          <cell r="AO46" t="str">
            <v>no</v>
          </cell>
          <cell r="AQ46" t="str">
            <v>yes</v>
          </cell>
          <cell r="AS46" t="str">
            <v>yes</v>
          </cell>
          <cell r="AU46" t="str">
            <v>yes</v>
          </cell>
          <cell r="AW46" t="str">
            <v>yes</v>
          </cell>
          <cell r="AY46" t="str">
            <v>yes</v>
          </cell>
          <cell r="BA46" t="str">
            <v>yes</v>
          </cell>
          <cell r="BC46" t="str">
            <v>no</v>
          </cell>
          <cell r="BE46" t="str">
            <v>yes</v>
          </cell>
          <cell r="BG46" t="str">
            <v>no</v>
          </cell>
          <cell r="BI46" t="str">
            <v>yes</v>
          </cell>
          <cell r="BK46" t="str">
            <v>yes</v>
          </cell>
          <cell r="BM46" t="str">
            <v>no</v>
          </cell>
          <cell r="BO46" t="str">
            <v>yes</v>
          </cell>
          <cell r="BQ46" t="str">
            <v>yes</v>
          </cell>
          <cell r="BS46" t="str">
            <v>no</v>
          </cell>
          <cell r="BU46" t="str">
            <v>yes</v>
          </cell>
          <cell r="BW46" t="str">
            <v>no</v>
          </cell>
          <cell r="BY46" t="str">
            <v>no</v>
          </cell>
          <cell r="CA46" t="str">
            <v>yes</v>
          </cell>
          <cell r="CC46" t="str">
            <v>yes</v>
          </cell>
          <cell r="CE46" t="str">
            <v>yes</v>
          </cell>
          <cell r="CG46" t="str">
            <v>no</v>
          </cell>
          <cell r="CI46" t="str">
            <v>yes</v>
          </cell>
          <cell r="CK46" t="str">
            <v>yes</v>
          </cell>
          <cell r="CM46" t="str">
            <v>no</v>
          </cell>
          <cell r="CO46" t="str">
            <v>no</v>
          </cell>
          <cell r="CQ46" t="str">
            <v>yes</v>
          </cell>
          <cell r="CS46" t="str">
            <v>no</v>
          </cell>
          <cell r="CU46" t="str">
            <v>yes</v>
          </cell>
          <cell r="CW46" t="str">
            <v>yes</v>
          </cell>
        </row>
        <row r="47">
          <cell r="C47" t="str">
            <v>no</v>
          </cell>
          <cell r="E47" t="str">
            <v>partially</v>
          </cell>
          <cell r="G47" t="str">
            <v>no</v>
          </cell>
          <cell r="I47" t="str">
            <v>no</v>
          </cell>
          <cell r="K47" t="str">
            <v>no</v>
          </cell>
          <cell r="M47" t="str">
            <v>no</v>
          </cell>
          <cell r="O47" t="str">
            <v>no</v>
          </cell>
          <cell r="Q47" t="str">
            <v>no</v>
          </cell>
          <cell r="S47" t="str">
            <v>no</v>
          </cell>
          <cell r="U47" t="str">
            <v>partially</v>
          </cell>
          <cell r="W47" t="str">
            <v>no</v>
          </cell>
          <cell r="Y47" t="str">
            <v>no</v>
          </cell>
          <cell r="AA47" t="str">
            <v>no</v>
          </cell>
          <cell r="AC47" t="str">
            <v>no</v>
          </cell>
          <cell r="AE47" t="str">
            <v>partially</v>
          </cell>
          <cell r="AG47" t="str">
            <v>no</v>
          </cell>
          <cell r="AI47" t="str">
            <v>no</v>
          </cell>
          <cell r="AK47" t="str">
            <v>no</v>
          </cell>
          <cell r="AM47" t="str">
            <v>no</v>
          </cell>
          <cell r="AO47" t="str">
            <v>no</v>
          </cell>
          <cell r="AQ47" t="str">
            <v>no</v>
          </cell>
          <cell r="AS47" t="str">
            <v>no</v>
          </cell>
          <cell r="AU47" t="str">
            <v>no</v>
          </cell>
          <cell r="AW47" t="str">
            <v>partially</v>
          </cell>
          <cell r="AY47" t="str">
            <v>no</v>
          </cell>
          <cell r="BA47" t="str">
            <v>no</v>
          </cell>
          <cell r="BC47" t="str">
            <v>no</v>
          </cell>
          <cell r="BE47" t="str">
            <v>partially</v>
          </cell>
          <cell r="BG47" t="str">
            <v>no</v>
          </cell>
          <cell r="BI47" t="str">
            <v>no</v>
          </cell>
          <cell r="BK47" t="str">
            <v>yes</v>
          </cell>
          <cell r="BM47" t="str">
            <v>no</v>
          </cell>
          <cell r="BO47" t="str">
            <v>no</v>
          </cell>
          <cell r="BQ47" t="str">
            <v>no</v>
          </cell>
          <cell r="BS47" t="str">
            <v>no</v>
          </cell>
          <cell r="BU47" t="str">
            <v>no</v>
          </cell>
          <cell r="BW47" t="str">
            <v>no</v>
          </cell>
          <cell r="BY47" t="str">
            <v>no</v>
          </cell>
          <cell r="CA47" t="str">
            <v>no</v>
          </cell>
          <cell r="CC47" t="str">
            <v>yes</v>
          </cell>
          <cell r="CE47" t="str">
            <v>partially</v>
          </cell>
          <cell r="CG47" t="str">
            <v>no</v>
          </cell>
          <cell r="CI47" t="str">
            <v>no</v>
          </cell>
          <cell r="CK47" t="str">
            <v>no</v>
          </cell>
          <cell r="CM47" t="str">
            <v>no</v>
          </cell>
          <cell r="CO47" t="str">
            <v>no</v>
          </cell>
          <cell r="CQ47" t="str">
            <v>partially</v>
          </cell>
          <cell r="CS47" t="str">
            <v>no</v>
          </cell>
          <cell r="CU47" t="str">
            <v>no</v>
          </cell>
          <cell r="CW47" t="str">
            <v>no</v>
          </cell>
        </row>
        <row r="48">
          <cell r="C48" t="str">
            <v>yes</v>
          </cell>
          <cell r="E48" t="str">
            <v>yes</v>
          </cell>
          <cell r="G48" t="str">
            <v>yes</v>
          </cell>
          <cell r="I48" t="str">
            <v>yes</v>
          </cell>
          <cell r="K48" t="str">
            <v>partially</v>
          </cell>
          <cell r="M48" t="str">
            <v>yes</v>
          </cell>
          <cell r="O48" t="str">
            <v>yes</v>
          </cell>
          <cell r="Q48" t="str">
            <v>yes</v>
          </cell>
          <cell r="S48" t="str">
            <v>yes</v>
          </cell>
          <cell r="U48" t="str">
            <v>no</v>
          </cell>
          <cell r="W48" t="str">
            <v>yes</v>
          </cell>
          <cell r="Y48" t="str">
            <v>no</v>
          </cell>
          <cell r="AA48" t="str">
            <v>yes</v>
          </cell>
          <cell r="AC48" t="str">
            <v>yes</v>
          </cell>
          <cell r="AE48" t="str">
            <v>yes</v>
          </cell>
          <cell r="AG48" t="str">
            <v>yes</v>
          </cell>
          <cell r="AI48" t="str">
            <v>yes</v>
          </cell>
          <cell r="AK48" t="str">
            <v>partially</v>
          </cell>
          <cell r="AM48" t="str">
            <v>yes</v>
          </cell>
          <cell r="AO48" t="str">
            <v>yes</v>
          </cell>
          <cell r="AQ48" t="str">
            <v>no</v>
          </cell>
          <cell r="AS48" t="str">
            <v>yes</v>
          </cell>
          <cell r="AU48" t="str">
            <v>yes</v>
          </cell>
          <cell r="AW48" t="str">
            <v>yes</v>
          </cell>
          <cell r="AY48" t="str">
            <v>yes</v>
          </cell>
          <cell r="BA48" t="str">
            <v>yes</v>
          </cell>
          <cell r="BC48" t="str">
            <v>yes</v>
          </cell>
          <cell r="BE48" t="str">
            <v>yes</v>
          </cell>
          <cell r="BG48" t="str">
            <v>yes</v>
          </cell>
          <cell r="BI48" t="str">
            <v>yes</v>
          </cell>
          <cell r="BK48" t="str">
            <v>no</v>
          </cell>
          <cell r="BM48" t="str">
            <v>no</v>
          </cell>
          <cell r="BO48" t="str">
            <v>yes</v>
          </cell>
          <cell r="BQ48" t="str">
            <v>partially</v>
          </cell>
          <cell r="BS48" t="str">
            <v>no</v>
          </cell>
          <cell r="BU48" t="str">
            <v>yes</v>
          </cell>
          <cell r="BW48" t="str">
            <v>yes</v>
          </cell>
          <cell r="BY48" t="str">
            <v>yes</v>
          </cell>
          <cell r="CA48" t="str">
            <v>yes</v>
          </cell>
          <cell r="CC48" t="str">
            <v>yes</v>
          </cell>
          <cell r="CE48" t="str">
            <v>yes</v>
          </cell>
          <cell r="CG48" t="str">
            <v>yes</v>
          </cell>
          <cell r="CI48" t="str">
            <v>yes</v>
          </cell>
          <cell r="CK48" t="str">
            <v>yes</v>
          </cell>
          <cell r="CM48" t="str">
            <v>yes</v>
          </cell>
          <cell r="CO48" t="str">
            <v>yes</v>
          </cell>
          <cell r="CQ48" t="str">
            <v>yes</v>
          </cell>
          <cell r="CS48" t="str">
            <v>no</v>
          </cell>
          <cell r="CU48" t="str">
            <v>yes</v>
          </cell>
          <cell r="CW48" t="str">
            <v>partially</v>
          </cell>
        </row>
        <row r="49">
          <cell r="C49" t="str">
            <v>yes</v>
          </cell>
          <cell r="E49" t="str">
            <v>no</v>
          </cell>
          <cell r="G49" t="str">
            <v>yes</v>
          </cell>
          <cell r="I49" t="str">
            <v>yes</v>
          </cell>
          <cell r="K49" t="str">
            <v>yes</v>
          </cell>
          <cell r="M49" t="str">
            <v>yes</v>
          </cell>
          <cell r="O49" t="str">
            <v>yes</v>
          </cell>
          <cell r="Q49" t="str">
            <v>no</v>
          </cell>
          <cell r="S49" t="str">
            <v>yes</v>
          </cell>
          <cell r="U49" t="str">
            <v>no</v>
          </cell>
          <cell r="W49" t="str">
            <v>yes</v>
          </cell>
          <cell r="Y49" t="str">
            <v>no</v>
          </cell>
          <cell r="AA49" t="str">
            <v>yes</v>
          </cell>
          <cell r="AC49" t="str">
            <v>yes</v>
          </cell>
          <cell r="AE49" t="str">
            <v>yes</v>
          </cell>
          <cell r="AG49" t="str">
            <v>yes</v>
          </cell>
          <cell r="AI49" t="str">
            <v>yes</v>
          </cell>
          <cell r="AK49" t="str">
            <v>no</v>
          </cell>
          <cell r="AM49" t="str">
            <v>yes</v>
          </cell>
          <cell r="AO49" t="str">
            <v>yes</v>
          </cell>
          <cell r="AQ49" t="str">
            <v>yes</v>
          </cell>
          <cell r="AS49" t="str">
            <v>yes</v>
          </cell>
          <cell r="AU49" t="str">
            <v>yes</v>
          </cell>
          <cell r="AW49" t="str">
            <v>yes</v>
          </cell>
          <cell r="AY49" t="str">
            <v>yes</v>
          </cell>
          <cell r="BA49" t="str">
            <v>yes</v>
          </cell>
          <cell r="BC49" t="str">
            <v>yes</v>
          </cell>
          <cell r="BE49" t="str">
            <v>yes</v>
          </cell>
          <cell r="BG49" t="str">
            <v>no</v>
          </cell>
          <cell r="BI49" t="str">
            <v>yes</v>
          </cell>
          <cell r="BK49" t="str">
            <v>yes</v>
          </cell>
          <cell r="BM49" t="str">
            <v>yes</v>
          </cell>
          <cell r="BO49" t="str">
            <v>yes</v>
          </cell>
          <cell r="BQ49" t="str">
            <v>yes</v>
          </cell>
          <cell r="BS49" t="str">
            <v>partially</v>
          </cell>
          <cell r="BU49" t="str">
            <v>yes</v>
          </cell>
          <cell r="BW49" t="str">
            <v>yes</v>
          </cell>
          <cell r="BY49" t="str">
            <v>partially</v>
          </cell>
          <cell r="CA49" t="str">
            <v>no</v>
          </cell>
          <cell r="CC49" t="str">
            <v>yes</v>
          </cell>
          <cell r="CE49" t="str">
            <v>yes</v>
          </cell>
          <cell r="CG49" t="str">
            <v>yes</v>
          </cell>
          <cell r="CI49" t="str">
            <v>yes</v>
          </cell>
          <cell r="CK49" t="str">
            <v>yes</v>
          </cell>
          <cell r="CM49" t="str">
            <v>yes</v>
          </cell>
          <cell r="CO49" t="str">
            <v>yes</v>
          </cell>
          <cell r="CQ49" t="str">
            <v>yes</v>
          </cell>
          <cell r="CS49" t="str">
            <v>no</v>
          </cell>
          <cell r="CU49" t="str">
            <v>yes</v>
          </cell>
          <cell r="CW49" t="str">
            <v>yes</v>
          </cell>
        </row>
        <row r="50">
          <cell r="C50" t="str">
            <v>yes</v>
          </cell>
          <cell r="E50" t="str">
            <v>yes</v>
          </cell>
          <cell r="G50" t="str">
            <v>yes</v>
          </cell>
          <cell r="I50" t="str">
            <v>no</v>
          </cell>
          <cell r="K50" t="str">
            <v>partially</v>
          </cell>
          <cell r="M50" t="str">
            <v>yes</v>
          </cell>
          <cell r="O50" t="str">
            <v>yes</v>
          </cell>
          <cell r="Q50" t="str">
            <v>yes</v>
          </cell>
          <cell r="S50" t="str">
            <v>yes</v>
          </cell>
          <cell r="U50" t="str">
            <v>yes</v>
          </cell>
          <cell r="W50" t="str">
            <v>yes</v>
          </cell>
          <cell r="Y50" t="str">
            <v>no</v>
          </cell>
          <cell r="AA50" t="str">
            <v>yes</v>
          </cell>
          <cell r="AC50" t="str">
            <v>yes</v>
          </cell>
          <cell r="AE50" t="str">
            <v>yes</v>
          </cell>
          <cell r="AG50" t="str">
            <v>yes</v>
          </cell>
          <cell r="AI50" t="str">
            <v>partially</v>
          </cell>
          <cell r="AK50" t="str">
            <v>no</v>
          </cell>
          <cell r="AM50" t="str">
            <v>yes</v>
          </cell>
          <cell r="AO50" t="str">
            <v>yes</v>
          </cell>
          <cell r="AQ50" t="str">
            <v>partially</v>
          </cell>
          <cell r="AS50" t="str">
            <v>yes</v>
          </cell>
          <cell r="AU50" t="str">
            <v>yes</v>
          </cell>
          <cell r="AW50" t="str">
            <v>yes</v>
          </cell>
          <cell r="AY50" t="str">
            <v>yes</v>
          </cell>
          <cell r="BA50" t="str">
            <v>yes</v>
          </cell>
          <cell r="BC50" t="str">
            <v>yes</v>
          </cell>
          <cell r="BE50" t="str">
            <v>yes</v>
          </cell>
          <cell r="BG50" t="str">
            <v>yes</v>
          </cell>
          <cell r="BI50" t="str">
            <v>yes</v>
          </cell>
          <cell r="BK50" t="str">
            <v>yes</v>
          </cell>
          <cell r="BM50" t="str">
            <v>yes</v>
          </cell>
          <cell r="BO50" t="str">
            <v>yes</v>
          </cell>
          <cell r="BQ50" t="str">
            <v>partially</v>
          </cell>
          <cell r="BS50" t="str">
            <v>yes</v>
          </cell>
          <cell r="BU50" t="str">
            <v>yes</v>
          </cell>
          <cell r="BW50" t="str">
            <v>yes</v>
          </cell>
          <cell r="BY50" t="str">
            <v>yes</v>
          </cell>
          <cell r="CA50" t="str">
            <v>yes</v>
          </cell>
          <cell r="CC50" t="str">
            <v>yes</v>
          </cell>
          <cell r="CE50" t="str">
            <v>yes</v>
          </cell>
          <cell r="CG50" t="str">
            <v>yes</v>
          </cell>
          <cell r="CI50" t="str">
            <v>yes</v>
          </cell>
          <cell r="CK50" t="str">
            <v>partially</v>
          </cell>
          <cell r="CM50" t="str">
            <v>yes</v>
          </cell>
          <cell r="CO50" t="str">
            <v>yes</v>
          </cell>
          <cell r="CQ50" t="str">
            <v>yes</v>
          </cell>
          <cell r="CS50" t="str">
            <v>yes</v>
          </cell>
          <cell r="CU50" t="str">
            <v>yes</v>
          </cell>
          <cell r="CW50" t="str">
            <v>no</v>
          </cell>
        </row>
        <row r="51">
          <cell r="C51" t="str">
            <v>yes</v>
          </cell>
          <cell r="E51" t="str">
            <v>no</v>
          </cell>
          <cell r="G51" t="str">
            <v>yes</v>
          </cell>
          <cell r="I51" t="str">
            <v>yes</v>
          </cell>
          <cell r="K51" t="str">
            <v>yes</v>
          </cell>
          <cell r="M51" t="str">
            <v>partially</v>
          </cell>
          <cell r="O51" t="str">
            <v>yes</v>
          </cell>
          <cell r="Q51" t="str">
            <v>yes</v>
          </cell>
          <cell r="S51" t="str">
            <v>yes</v>
          </cell>
          <cell r="U51" t="str">
            <v>yes</v>
          </cell>
          <cell r="W51" t="str">
            <v>no</v>
          </cell>
          <cell r="Y51" t="str">
            <v>yes</v>
          </cell>
          <cell r="AA51" t="str">
            <v>yes</v>
          </cell>
          <cell r="AC51" t="str">
            <v>no</v>
          </cell>
          <cell r="AE51" t="str">
            <v>yes</v>
          </cell>
          <cell r="AG51" t="str">
            <v>no</v>
          </cell>
          <cell r="AI51" t="str">
            <v>no</v>
          </cell>
          <cell r="AK51" t="str">
            <v>no</v>
          </cell>
          <cell r="AM51" t="str">
            <v>yes</v>
          </cell>
          <cell r="AO51" t="str">
            <v>no</v>
          </cell>
          <cell r="AQ51" t="str">
            <v>no</v>
          </cell>
          <cell r="AS51" t="str">
            <v>yes</v>
          </cell>
          <cell r="AU51" t="str">
            <v>no</v>
          </cell>
          <cell r="AW51" t="str">
            <v>yes</v>
          </cell>
          <cell r="AY51" t="str">
            <v>no</v>
          </cell>
          <cell r="BA51" t="str">
            <v>yes</v>
          </cell>
          <cell r="BC51" t="str">
            <v>yes</v>
          </cell>
          <cell r="BE51" t="str">
            <v>yes</v>
          </cell>
          <cell r="BG51" t="str">
            <v>no</v>
          </cell>
          <cell r="BI51" t="str">
            <v>yes</v>
          </cell>
          <cell r="BK51" t="str">
            <v>no</v>
          </cell>
          <cell r="BM51" t="str">
            <v>no</v>
          </cell>
          <cell r="BO51" t="str">
            <v>yes</v>
          </cell>
          <cell r="BQ51" t="str">
            <v>no</v>
          </cell>
          <cell r="BS51" t="str">
            <v>yes</v>
          </cell>
          <cell r="BU51" t="str">
            <v>no</v>
          </cell>
          <cell r="BW51" t="str">
            <v>no</v>
          </cell>
          <cell r="BY51" t="str">
            <v>yes</v>
          </cell>
          <cell r="CA51" t="str">
            <v>no</v>
          </cell>
          <cell r="CC51" t="str">
            <v>yes</v>
          </cell>
          <cell r="CE51" t="str">
            <v>partially</v>
          </cell>
          <cell r="CG51" t="str">
            <v>no</v>
          </cell>
          <cell r="CI51" t="str">
            <v>no</v>
          </cell>
          <cell r="CK51" t="str">
            <v>no</v>
          </cell>
          <cell r="CM51" t="str">
            <v>no</v>
          </cell>
          <cell r="CO51" t="str">
            <v>yes</v>
          </cell>
          <cell r="CQ51" t="str">
            <v>yes</v>
          </cell>
          <cell r="CS51" t="str">
            <v>yes</v>
          </cell>
          <cell r="CU51" t="str">
            <v>yes</v>
          </cell>
          <cell r="CW51" t="str">
            <v>no</v>
          </cell>
        </row>
        <row r="52">
          <cell r="C52" t="str">
            <v>yes</v>
          </cell>
          <cell r="E52" t="str">
            <v>yes</v>
          </cell>
          <cell r="G52" t="str">
            <v>yes</v>
          </cell>
          <cell r="I52" t="str">
            <v>yes</v>
          </cell>
          <cell r="K52" t="str">
            <v>yes</v>
          </cell>
          <cell r="M52" t="str">
            <v>yes</v>
          </cell>
          <cell r="O52" t="str">
            <v>no</v>
          </cell>
          <cell r="Q52" t="str">
            <v>yes</v>
          </cell>
          <cell r="S52" t="str">
            <v>no</v>
          </cell>
          <cell r="U52" t="str">
            <v>no</v>
          </cell>
          <cell r="W52" t="str">
            <v>no</v>
          </cell>
          <cell r="Y52" t="str">
            <v>no</v>
          </cell>
          <cell r="AA52" t="str">
            <v>yes</v>
          </cell>
          <cell r="AC52" t="str">
            <v>yes</v>
          </cell>
          <cell r="AE52" t="str">
            <v>yes</v>
          </cell>
          <cell r="AG52" t="str">
            <v>yes</v>
          </cell>
          <cell r="AI52" t="str">
            <v>no</v>
          </cell>
          <cell r="AK52" t="str">
            <v>no</v>
          </cell>
          <cell r="AM52" t="str">
            <v>yes</v>
          </cell>
          <cell r="AO52" t="str">
            <v>no</v>
          </cell>
          <cell r="AQ52" t="str">
            <v>no</v>
          </cell>
          <cell r="AS52" t="str">
            <v>yes</v>
          </cell>
          <cell r="AU52" t="str">
            <v>no</v>
          </cell>
          <cell r="AW52" t="str">
            <v>yes</v>
          </cell>
          <cell r="AY52" t="str">
            <v>yes</v>
          </cell>
          <cell r="BA52" t="str">
            <v>yes</v>
          </cell>
          <cell r="BC52" t="str">
            <v>yes</v>
          </cell>
          <cell r="BE52" t="str">
            <v>yes</v>
          </cell>
          <cell r="BG52" t="str">
            <v>no</v>
          </cell>
          <cell r="BI52" t="str">
            <v>yes</v>
          </cell>
          <cell r="BK52" t="str">
            <v>no</v>
          </cell>
          <cell r="BM52" t="str">
            <v>no</v>
          </cell>
          <cell r="BO52" t="str">
            <v>yes</v>
          </cell>
          <cell r="BQ52" t="str">
            <v>partially</v>
          </cell>
          <cell r="BS52" t="str">
            <v>no</v>
          </cell>
          <cell r="BU52" t="str">
            <v>no</v>
          </cell>
          <cell r="BW52" t="str">
            <v>no</v>
          </cell>
          <cell r="BY52" t="str">
            <v>no</v>
          </cell>
          <cell r="CA52" t="str">
            <v>no</v>
          </cell>
          <cell r="CC52" t="str">
            <v>yes</v>
          </cell>
          <cell r="CE52" t="str">
            <v>yes</v>
          </cell>
          <cell r="CG52" t="str">
            <v>yes</v>
          </cell>
          <cell r="CI52" t="str">
            <v>yes</v>
          </cell>
          <cell r="CK52" t="str">
            <v>no</v>
          </cell>
          <cell r="CM52" t="str">
            <v>no</v>
          </cell>
          <cell r="CO52" t="str">
            <v>yes</v>
          </cell>
          <cell r="CQ52" t="str">
            <v>yes</v>
          </cell>
          <cell r="CS52" t="str">
            <v>yes</v>
          </cell>
          <cell r="CU52" t="str">
            <v>yes</v>
          </cell>
          <cell r="CW52" t="str">
            <v>yes</v>
          </cell>
        </row>
        <row r="53">
          <cell r="C53" t="str">
            <v>no</v>
          </cell>
          <cell r="E53" t="str">
            <v>no</v>
          </cell>
          <cell r="G53" t="str">
            <v>no</v>
          </cell>
          <cell r="I53" t="str">
            <v>no</v>
          </cell>
          <cell r="K53" t="str">
            <v>no</v>
          </cell>
          <cell r="M53" t="str">
            <v>yes</v>
          </cell>
          <cell r="O53" t="str">
            <v>no</v>
          </cell>
          <cell r="Q53" t="str">
            <v>no</v>
          </cell>
          <cell r="S53" t="str">
            <v>no</v>
          </cell>
          <cell r="U53" t="str">
            <v>no</v>
          </cell>
          <cell r="W53" t="str">
            <v>no</v>
          </cell>
          <cell r="Y53" t="str">
            <v>no</v>
          </cell>
          <cell r="AA53" t="str">
            <v>yes</v>
          </cell>
          <cell r="AC53" t="str">
            <v>no</v>
          </cell>
          <cell r="AE53" t="str">
            <v>no</v>
          </cell>
          <cell r="AG53" t="str">
            <v>no</v>
          </cell>
          <cell r="AI53" t="str">
            <v>no</v>
          </cell>
          <cell r="AK53" t="str">
            <v>no</v>
          </cell>
          <cell r="AM53" t="str">
            <v>no</v>
          </cell>
          <cell r="AO53" t="str">
            <v>no</v>
          </cell>
          <cell r="AQ53" t="str">
            <v>no</v>
          </cell>
          <cell r="AS53" t="str">
            <v>no</v>
          </cell>
          <cell r="AU53" t="str">
            <v>no</v>
          </cell>
          <cell r="AW53" t="str">
            <v>yes</v>
          </cell>
          <cell r="AY53" t="str">
            <v>no</v>
          </cell>
          <cell r="BA53" t="str">
            <v>no</v>
          </cell>
          <cell r="BC53" t="str">
            <v>no</v>
          </cell>
          <cell r="BE53" t="str">
            <v>no</v>
          </cell>
          <cell r="BG53" t="str">
            <v>no</v>
          </cell>
          <cell r="BI53" t="str">
            <v>no</v>
          </cell>
          <cell r="BK53" t="str">
            <v>no</v>
          </cell>
          <cell r="BM53" t="str">
            <v>no</v>
          </cell>
          <cell r="BO53" t="str">
            <v>no</v>
          </cell>
          <cell r="BQ53" t="str">
            <v>partially</v>
          </cell>
          <cell r="BS53" t="str">
            <v>no</v>
          </cell>
          <cell r="BU53" t="str">
            <v>no</v>
          </cell>
          <cell r="BW53" t="str">
            <v>no</v>
          </cell>
          <cell r="BY53" t="str">
            <v>no</v>
          </cell>
          <cell r="CA53" t="str">
            <v>no</v>
          </cell>
          <cell r="CC53" t="str">
            <v>yes</v>
          </cell>
          <cell r="CE53" t="str">
            <v>no</v>
          </cell>
          <cell r="CG53" t="str">
            <v>no</v>
          </cell>
          <cell r="CI53" t="str">
            <v>no</v>
          </cell>
          <cell r="CK53" t="str">
            <v>no</v>
          </cell>
          <cell r="CM53" t="str">
            <v>yes</v>
          </cell>
          <cell r="CO53" t="str">
            <v>yes</v>
          </cell>
          <cell r="CQ53" t="str">
            <v>no</v>
          </cell>
          <cell r="CS53" t="str">
            <v>yes</v>
          </cell>
          <cell r="CU53" t="str">
            <v>no</v>
          </cell>
          <cell r="CW53" t="str">
            <v>no</v>
          </cell>
        </row>
        <row r="54">
          <cell r="C54" t="str">
            <v>no</v>
          </cell>
          <cell r="E54" t="str">
            <v>no</v>
          </cell>
          <cell r="G54" t="str">
            <v>no</v>
          </cell>
          <cell r="I54" t="str">
            <v>no</v>
          </cell>
          <cell r="K54" t="str">
            <v>no</v>
          </cell>
          <cell r="M54" t="str">
            <v>no</v>
          </cell>
          <cell r="O54" t="str">
            <v>no</v>
          </cell>
          <cell r="Q54" t="str">
            <v>no</v>
          </cell>
          <cell r="S54" t="str">
            <v>no</v>
          </cell>
          <cell r="U54" t="str">
            <v>no</v>
          </cell>
          <cell r="W54" t="str">
            <v>no</v>
          </cell>
          <cell r="Y54" t="str">
            <v>no</v>
          </cell>
          <cell r="AA54" t="str">
            <v>no</v>
          </cell>
          <cell r="AC54" t="str">
            <v>no</v>
          </cell>
          <cell r="AE54" t="str">
            <v>yes</v>
          </cell>
          <cell r="AG54" t="str">
            <v>no</v>
          </cell>
          <cell r="AI54" t="str">
            <v>no</v>
          </cell>
          <cell r="AK54" t="str">
            <v>no</v>
          </cell>
          <cell r="AM54" t="str">
            <v>no</v>
          </cell>
          <cell r="AO54" t="str">
            <v>no</v>
          </cell>
          <cell r="AQ54" t="str">
            <v>no</v>
          </cell>
          <cell r="AS54" t="str">
            <v>no</v>
          </cell>
          <cell r="AU54" t="str">
            <v>no</v>
          </cell>
          <cell r="AW54" t="str">
            <v>no</v>
          </cell>
          <cell r="AY54" t="str">
            <v>no</v>
          </cell>
          <cell r="BA54" t="str">
            <v>yes</v>
          </cell>
          <cell r="BC54" t="str">
            <v>no</v>
          </cell>
          <cell r="BE54" t="str">
            <v>no</v>
          </cell>
          <cell r="BG54" t="str">
            <v>no</v>
          </cell>
          <cell r="BI54" t="str">
            <v>no</v>
          </cell>
          <cell r="BK54" t="str">
            <v>no</v>
          </cell>
          <cell r="BM54" t="str">
            <v>no</v>
          </cell>
          <cell r="BO54" t="str">
            <v>no</v>
          </cell>
          <cell r="BQ54" t="str">
            <v>no</v>
          </cell>
          <cell r="BS54" t="str">
            <v>no</v>
          </cell>
          <cell r="BU54" t="str">
            <v>no</v>
          </cell>
          <cell r="BW54" t="str">
            <v>no</v>
          </cell>
          <cell r="BY54" t="str">
            <v>no</v>
          </cell>
          <cell r="CA54" t="str">
            <v>no</v>
          </cell>
          <cell r="CC54" t="str">
            <v>no</v>
          </cell>
          <cell r="CE54" t="str">
            <v>no</v>
          </cell>
          <cell r="CG54" t="str">
            <v>no</v>
          </cell>
          <cell r="CI54" t="str">
            <v>no</v>
          </cell>
          <cell r="CK54" t="str">
            <v>no</v>
          </cell>
          <cell r="CM54" t="str">
            <v>no</v>
          </cell>
          <cell r="CO54" t="str">
            <v>no</v>
          </cell>
          <cell r="CQ54" t="str">
            <v>yes</v>
          </cell>
          <cell r="CS54" t="str">
            <v>no</v>
          </cell>
          <cell r="CU54" t="str">
            <v>no</v>
          </cell>
          <cell r="CW54" t="str">
            <v>no</v>
          </cell>
        </row>
        <row r="55">
          <cell r="C55" t="str">
            <v>yes</v>
          </cell>
          <cell r="E55" t="str">
            <v>yes</v>
          </cell>
          <cell r="G55" t="str">
            <v>yes</v>
          </cell>
          <cell r="I55" t="str">
            <v>no</v>
          </cell>
          <cell r="K55" t="str">
            <v>yes</v>
          </cell>
          <cell r="M55" t="str">
            <v>yes</v>
          </cell>
          <cell r="O55" t="str">
            <v>yes</v>
          </cell>
          <cell r="Q55" t="str">
            <v>yes</v>
          </cell>
          <cell r="S55" t="str">
            <v>yes</v>
          </cell>
          <cell r="U55" t="str">
            <v>no</v>
          </cell>
          <cell r="W55" t="str">
            <v>yes</v>
          </cell>
          <cell r="Y55" t="str">
            <v>no</v>
          </cell>
          <cell r="AA55" t="str">
            <v>yes</v>
          </cell>
          <cell r="AC55" t="str">
            <v>yes</v>
          </cell>
          <cell r="AE55" t="str">
            <v>yes</v>
          </cell>
          <cell r="AG55" t="str">
            <v>yes</v>
          </cell>
          <cell r="AI55" t="str">
            <v>yes</v>
          </cell>
          <cell r="AK55" t="str">
            <v>no</v>
          </cell>
          <cell r="AM55" t="str">
            <v>yes</v>
          </cell>
          <cell r="AO55" t="str">
            <v>no</v>
          </cell>
          <cell r="AQ55" t="str">
            <v>yes</v>
          </cell>
          <cell r="AS55" t="str">
            <v>yes</v>
          </cell>
          <cell r="AU55" t="str">
            <v>yes</v>
          </cell>
          <cell r="AW55" t="str">
            <v>yes</v>
          </cell>
          <cell r="AY55" t="str">
            <v>yes</v>
          </cell>
          <cell r="BA55" t="str">
            <v>yes</v>
          </cell>
          <cell r="BC55" t="str">
            <v>no</v>
          </cell>
          <cell r="BE55" t="str">
            <v>yes</v>
          </cell>
          <cell r="BG55" t="str">
            <v>partially</v>
          </cell>
          <cell r="BI55" t="str">
            <v>yes</v>
          </cell>
          <cell r="BK55" t="str">
            <v>yes</v>
          </cell>
          <cell r="BM55" t="str">
            <v>partially</v>
          </cell>
          <cell r="BO55" t="str">
            <v>yes</v>
          </cell>
          <cell r="BQ55" t="str">
            <v>no</v>
          </cell>
          <cell r="BS55" t="str">
            <v>no</v>
          </cell>
          <cell r="BU55" t="str">
            <v>yes</v>
          </cell>
          <cell r="BW55" t="str">
            <v>yes</v>
          </cell>
          <cell r="BY55" t="str">
            <v>partially</v>
          </cell>
          <cell r="CA55" t="str">
            <v>yes</v>
          </cell>
          <cell r="CC55" t="str">
            <v>yes</v>
          </cell>
          <cell r="CE55" t="str">
            <v>partially</v>
          </cell>
          <cell r="CG55" t="str">
            <v>yes</v>
          </cell>
          <cell r="CI55" t="str">
            <v>yes</v>
          </cell>
          <cell r="CK55" t="str">
            <v>yes</v>
          </cell>
          <cell r="CM55" t="str">
            <v>no</v>
          </cell>
          <cell r="CO55" t="str">
            <v>no</v>
          </cell>
          <cell r="CQ55" t="str">
            <v>yes</v>
          </cell>
          <cell r="CS55" t="str">
            <v>no</v>
          </cell>
          <cell r="CU55" t="str">
            <v>yes</v>
          </cell>
          <cell r="CW55" t="str">
            <v>yes</v>
          </cell>
        </row>
        <row r="56">
          <cell r="C56" t="str">
            <v>yes</v>
          </cell>
          <cell r="E56" t="str">
            <v>no</v>
          </cell>
          <cell r="G56" t="str">
            <v>yes</v>
          </cell>
          <cell r="I56" t="str">
            <v>no</v>
          </cell>
          <cell r="K56" t="str">
            <v>no</v>
          </cell>
          <cell r="M56" t="str">
            <v>yes</v>
          </cell>
          <cell r="O56" t="str">
            <v>partially</v>
          </cell>
          <cell r="Q56" t="str">
            <v>yes</v>
          </cell>
          <cell r="S56" t="str">
            <v>yes</v>
          </cell>
          <cell r="U56" t="str">
            <v>no</v>
          </cell>
          <cell r="W56" t="str">
            <v>yes</v>
          </cell>
          <cell r="Y56" t="str">
            <v>no</v>
          </cell>
          <cell r="AA56" t="str">
            <v>yes</v>
          </cell>
          <cell r="AC56" t="str">
            <v>yes</v>
          </cell>
          <cell r="AE56" t="str">
            <v>yes</v>
          </cell>
          <cell r="AG56" t="str">
            <v>yes</v>
          </cell>
          <cell r="AI56" t="str">
            <v>partially</v>
          </cell>
          <cell r="AK56" t="str">
            <v>partially</v>
          </cell>
          <cell r="AM56" t="str">
            <v>yes</v>
          </cell>
          <cell r="AO56" t="str">
            <v>no</v>
          </cell>
          <cell r="AQ56" t="str">
            <v>no</v>
          </cell>
          <cell r="AS56" t="str">
            <v>no</v>
          </cell>
          <cell r="AU56" t="str">
            <v>no</v>
          </cell>
          <cell r="AW56" t="str">
            <v>yes</v>
          </cell>
          <cell r="AY56" t="str">
            <v>yes</v>
          </cell>
          <cell r="BA56" t="str">
            <v>partially</v>
          </cell>
          <cell r="BC56" t="str">
            <v>partially</v>
          </cell>
          <cell r="BE56" t="str">
            <v>no</v>
          </cell>
          <cell r="BG56" t="str">
            <v>yes</v>
          </cell>
          <cell r="BI56" t="str">
            <v>yes</v>
          </cell>
          <cell r="BK56" t="str">
            <v>no</v>
          </cell>
          <cell r="BM56" t="str">
            <v>partially</v>
          </cell>
          <cell r="BO56" t="str">
            <v>no</v>
          </cell>
          <cell r="BQ56" t="str">
            <v>no</v>
          </cell>
          <cell r="BS56" t="str">
            <v>no</v>
          </cell>
          <cell r="BU56" t="str">
            <v>no</v>
          </cell>
          <cell r="BW56" t="str">
            <v>no</v>
          </cell>
          <cell r="BY56" t="str">
            <v>no</v>
          </cell>
          <cell r="CA56" t="str">
            <v>no</v>
          </cell>
          <cell r="CC56" t="str">
            <v>partially</v>
          </cell>
          <cell r="CE56" t="str">
            <v>no</v>
          </cell>
          <cell r="CG56" t="str">
            <v>no</v>
          </cell>
          <cell r="CI56" t="str">
            <v>no</v>
          </cell>
          <cell r="CK56" t="str">
            <v>no</v>
          </cell>
          <cell r="CM56" t="str">
            <v>yes</v>
          </cell>
          <cell r="CO56" t="str">
            <v>yes</v>
          </cell>
          <cell r="CQ56" t="str">
            <v>partially</v>
          </cell>
          <cell r="CS56" t="str">
            <v>no</v>
          </cell>
          <cell r="CU56" t="str">
            <v>yes</v>
          </cell>
          <cell r="CW56" t="str">
            <v>no</v>
          </cell>
        </row>
        <row r="57">
          <cell r="C57" t="str">
            <v>yes</v>
          </cell>
          <cell r="E57" t="str">
            <v>partially</v>
          </cell>
          <cell r="G57" t="str">
            <v>no</v>
          </cell>
          <cell r="I57" t="str">
            <v>yes</v>
          </cell>
          <cell r="K57" t="str">
            <v>yes</v>
          </cell>
          <cell r="M57" t="str">
            <v>partially</v>
          </cell>
          <cell r="O57" t="str">
            <v>no</v>
          </cell>
          <cell r="Q57" t="str">
            <v>no</v>
          </cell>
          <cell r="S57" t="str">
            <v>no</v>
          </cell>
          <cell r="U57" t="str">
            <v>no</v>
          </cell>
          <cell r="W57" t="str">
            <v>yes</v>
          </cell>
          <cell r="Y57" t="str">
            <v>yes</v>
          </cell>
          <cell r="AA57" t="str">
            <v>no</v>
          </cell>
          <cell r="AC57" t="str">
            <v>no</v>
          </cell>
          <cell r="AE57" t="str">
            <v>no</v>
          </cell>
          <cell r="AG57" t="str">
            <v>partially</v>
          </cell>
          <cell r="AI57" t="str">
            <v>no</v>
          </cell>
          <cell r="AK57" t="str">
            <v>partially</v>
          </cell>
          <cell r="AM57" t="str">
            <v>yes</v>
          </cell>
          <cell r="AO57" t="str">
            <v>no</v>
          </cell>
          <cell r="AQ57" t="str">
            <v>partially</v>
          </cell>
          <cell r="AS57" t="str">
            <v>no</v>
          </cell>
          <cell r="AU57" t="str">
            <v>no</v>
          </cell>
          <cell r="AW57" t="str">
            <v>partially</v>
          </cell>
          <cell r="AY57" t="str">
            <v>no</v>
          </cell>
          <cell r="BA57" t="str">
            <v>yes</v>
          </cell>
          <cell r="BC57" t="str">
            <v>no</v>
          </cell>
          <cell r="BE57" t="str">
            <v>yes</v>
          </cell>
          <cell r="BG57" t="str">
            <v>no</v>
          </cell>
          <cell r="BI57" t="str">
            <v>no</v>
          </cell>
          <cell r="BK57" t="str">
            <v>no</v>
          </cell>
          <cell r="BM57" t="str">
            <v>no</v>
          </cell>
          <cell r="BO57" t="str">
            <v>yes</v>
          </cell>
          <cell r="BQ57" t="str">
            <v>partially</v>
          </cell>
          <cell r="BS57" t="str">
            <v>partially</v>
          </cell>
          <cell r="BU57" t="str">
            <v>no</v>
          </cell>
          <cell r="BW57" t="str">
            <v>no</v>
          </cell>
          <cell r="BY57" t="str">
            <v>no</v>
          </cell>
          <cell r="CA57" t="str">
            <v>no</v>
          </cell>
          <cell r="CC57" t="str">
            <v>partially</v>
          </cell>
          <cell r="CE57" t="str">
            <v>partially</v>
          </cell>
          <cell r="CG57" t="str">
            <v>no</v>
          </cell>
          <cell r="CI57" t="str">
            <v>no</v>
          </cell>
          <cell r="CK57" t="str">
            <v>partially</v>
          </cell>
          <cell r="CM57" t="str">
            <v>no</v>
          </cell>
          <cell r="CO57" t="str">
            <v>no</v>
          </cell>
          <cell r="CQ57" t="str">
            <v>no</v>
          </cell>
          <cell r="CS57" t="str">
            <v>yes</v>
          </cell>
          <cell r="CU57" t="str">
            <v>no</v>
          </cell>
          <cell r="CW57" t="str">
            <v>no</v>
          </cell>
        </row>
        <row r="58">
          <cell r="C58" t="str">
            <v>yes</v>
          </cell>
          <cell r="E58" t="str">
            <v>yes</v>
          </cell>
          <cell r="G58" t="str">
            <v>yes</v>
          </cell>
          <cell r="I58" t="str">
            <v>yes</v>
          </cell>
          <cell r="K58" t="str">
            <v>yes</v>
          </cell>
          <cell r="M58" t="str">
            <v>yes</v>
          </cell>
          <cell r="O58" t="str">
            <v>yes</v>
          </cell>
          <cell r="Q58" t="str">
            <v>yes</v>
          </cell>
          <cell r="S58" t="str">
            <v>yes</v>
          </cell>
          <cell r="U58" t="str">
            <v>no</v>
          </cell>
          <cell r="W58" t="str">
            <v>yes</v>
          </cell>
          <cell r="Y58" t="str">
            <v>yes</v>
          </cell>
          <cell r="AA58" t="str">
            <v>yes</v>
          </cell>
          <cell r="AC58" t="str">
            <v>yes</v>
          </cell>
          <cell r="AE58" t="str">
            <v>yes</v>
          </cell>
          <cell r="AG58" t="str">
            <v>yes</v>
          </cell>
          <cell r="AI58" t="str">
            <v>yes</v>
          </cell>
          <cell r="AK58" t="str">
            <v>yes</v>
          </cell>
          <cell r="AM58" t="str">
            <v>yes</v>
          </cell>
          <cell r="AO58" t="str">
            <v>yes</v>
          </cell>
          <cell r="AQ58" t="str">
            <v>yes</v>
          </cell>
          <cell r="AS58" t="str">
            <v>yes</v>
          </cell>
          <cell r="AU58" t="str">
            <v>yes</v>
          </cell>
          <cell r="AW58" t="str">
            <v>yes</v>
          </cell>
          <cell r="AY58" t="str">
            <v>yes</v>
          </cell>
          <cell r="BA58" t="str">
            <v>yes</v>
          </cell>
          <cell r="BC58" t="str">
            <v>yes</v>
          </cell>
          <cell r="BE58" t="str">
            <v>yes</v>
          </cell>
          <cell r="BG58" t="str">
            <v>yes</v>
          </cell>
          <cell r="BI58" t="str">
            <v>yes</v>
          </cell>
          <cell r="BK58" t="str">
            <v>yes</v>
          </cell>
          <cell r="BM58" t="str">
            <v>yes</v>
          </cell>
          <cell r="BO58" t="str">
            <v>yes</v>
          </cell>
          <cell r="BQ58" t="str">
            <v>yes</v>
          </cell>
          <cell r="BS58" t="str">
            <v>yes</v>
          </cell>
          <cell r="BU58" t="str">
            <v>yes</v>
          </cell>
          <cell r="BW58" t="str">
            <v>yes</v>
          </cell>
          <cell r="BY58" t="str">
            <v>yes</v>
          </cell>
          <cell r="CA58" t="str">
            <v>yes</v>
          </cell>
          <cell r="CC58" t="str">
            <v>yes</v>
          </cell>
          <cell r="CE58" t="str">
            <v>yes</v>
          </cell>
          <cell r="CG58" t="str">
            <v>yes</v>
          </cell>
          <cell r="CI58" t="str">
            <v>yes</v>
          </cell>
          <cell r="CK58" t="str">
            <v>yes</v>
          </cell>
          <cell r="CM58" t="str">
            <v>partially</v>
          </cell>
          <cell r="CO58" t="str">
            <v>no</v>
          </cell>
          <cell r="CQ58" t="str">
            <v>yes</v>
          </cell>
          <cell r="CS58" t="str">
            <v>yes</v>
          </cell>
          <cell r="CU58" t="str">
            <v>yes</v>
          </cell>
          <cell r="CW58" t="str">
            <v>yes</v>
          </cell>
        </row>
        <row r="59">
          <cell r="C59" t="str">
            <v>yes</v>
          </cell>
          <cell r="E59" t="str">
            <v>yes</v>
          </cell>
          <cell r="G59" t="str">
            <v>no</v>
          </cell>
          <cell r="I59" t="str">
            <v>no</v>
          </cell>
          <cell r="K59" t="str">
            <v>partially</v>
          </cell>
          <cell r="M59" t="str">
            <v>yes</v>
          </cell>
          <cell r="O59" t="str">
            <v>partially</v>
          </cell>
          <cell r="Q59" t="str">
            <v>yes</v>
          </cell>
          <cell r="S59" t="str">
            <v>yes</v>
          </cell>
          <cell r="U59" t="str">
            <v>yes</v>
          </cell>
          <cell r="W59" t="str">
            <v>yes</v>
          </cell>
          <cell r="Y59" t="str">
            <v>partially</v>
          </cell>
          <cell r="AA59" t="str">
            <v>yes</v>
          </cell>
          <cell r="AC59" t="str">
            <v>yes</v>
          </cell>
          <cell r="AE59" t="str">
            <v>partially</v>
          </cell>
          <cell r="AG59" t="str">
            <v>no</v>
          </cell>
          <cell r="AI59" t="str">
            <v>no</v>
          </cell>
          <cell r="AK59" t="str">
            <v>no</v>
          </cell>
          <cell r="AM59" t="str">
            <v>yes</v>
          </cell>
          <cell r="AO59" t="str">
            <v>no</v>
          </cell>
          <cell r="AQ59" t="str">
            <v>no</v>
          </cell>
          <cell r="AS59" t="str">
            <v>partially</v>
          </cell>
          <cell r="AU59" t="str">
            <v>partially</v>
          </cell>
          <cell r="AW59" t="str">
            <v>partially</v>
          </cell>
          <cell r="AY59" t="str">
            <v>partially</v>
          </cell>
          <cell r="BA59" t="str">
            <v>no</v>
          </cell>
          <cell r="BC59" t="str">
            <v>no</v>
          </cell>
          <cell r="BE59" t="str">
            <v>no</v>
          </cell>
          <cell r="BG59" t="str">
            <v>partially</v>
          </cell>
          <cell r="BI59" t="str">
            <v>no</v>
          </cell>
          <cell r="BK59" t="str">
            <v>no</v>
          </cell>
          <cell r="BM59" t="str">
            <v>no</v>
          </cell>
          <cell r="BO59" t="str">
            <v>no</v>
          </cell>
          <cell r="BQ59" t="str">
            <v>no</v>
          </cell>
          <cell r="BS59" t="str">
            <v>no</v>
          </cell>
          <cell r="BU59" t="str">
            <v>yes</v>
          </cell>
          <cell r="BW59" t="str">
            <v>no</v>
          </cell>
          <cell r="BY59" t="str">
            <v>yes</v>
          </cell>
          <cell r="CA59" t="str">
            <v>no</v>
          </cell>
          <cell r="CC59" t="str">
            <v>yes</v>
          </cell>
          <cell r="CE59" t="str">
            <v>yes</v>
          </cell>
          <cell r="CG59" t="str">
            <v>no</v>
          </cell>
          <cell r="CI59" t="str">
            <v>partially</v>
          </cell>
          <cell r="CK59" t="str">
            <v>partially</v>
          </cell>
          <cell r="CM59" t="str">
            <v>no</v>
          </cell>
          <cell r="CO59" t="str">
            <v>yes</v>
          </cell>
          <cell r="CQ59" t="str">
            <v>yes</v>
          </cell>
          <cell r="CS59" t="str">
            <v>no</v>
          </cell>
          <cell r="CU59" t="str">
            <v>yes</v>
          </cell>
          <cell r="CW59" t="str">
            <v>yes</v>
          </cell>
        </row>
        <row r="60">
          <cell r="C60" t="str">
            <v>no</v>
          </cell>
          <cell r="E60" t="str">
            <v>no</v>
          </cell>
          <cell r="G60" t="str">
            <v>yes</v>
          </cell>
          <cell r="I60" t="str">
            <v>no</v>
          </cell>
          <cell r="K60" t="str">
            <v>no</v>
          </cell>
          <cell r="M60" t="str">
            <v>no</v>
          </cell>
          <cell r="O60" t="str">
            <v>no</v>
          </cell>
          <cell r="Q60" t="str">
            <v>no</v>
          </cell>
          <cell r="S60" t="str">
            <v>no</v>
          </cell>
          <cell r="U60" t="str">
            <v>yes</v>
          </cell>
          <cell r="W60" t="str">
            <v>yes</v>
          </cell>
          <cell r="Y60" t="str">
            <v>no</v>
          </cell>
          <cell r="AA60" t="str">
            <v>partially</v>
          </cell>
          <cell r="AC60" t="str">
            <v>no</v>
          </cell>
          <cell r="AE60" t="str">
            <v>no</v>
          </cell>
          <cell r="AG60" t="str">
            <v>no</v>
          </cell>
          <cell r="AI60" t="str">
            <v>yes</v>
          </cell>
          <cell r="AK60" t="str">
            <v>no</v>
          </cell>
          <cell r="AM60" t="str">
            <v>no</v>
          </cell>
          <cell r="AO60" t="str">
            <v>no</v>
          </cell>
          <cell r="AQ60" t="str">
            <v>no</v>
          </cell>
          <cell r="AS60" t="str">
            <v>no</v>
          </cell>
          <cell r="AU60" t="str">
            <v>no</v>
          </cell>
          <cell r="AW60" t="str">
            <v>no</v>
          </cell>
          <cell r="AY60" t="str">
            <v>no</v>
          </cell>
          <cell r="BA60" t="str">
            <v>no</v>
          </cell>
          <cell r="BC60" t="str">
            <v>no</v>
          </cell>
          <cell r="BE60" t="str">
            <v>no</v>
          </cell>
          <cell r="BG60" t="str">
            <v>no</v>
          </cell>
          <cell r="BI60" t="str">
            <v>no</v>
          </cell>
          <cell r="BK60" t="str">
            <v>no</v>
          </cell>
          <cell r="BM60" t="str">
            <v>no</v>
          </cell>
          <cell r="BO60" t="str">
            <v>yes</v>
          </cell>
          <cell r="BQ60" t="str">
            <v>yes</v>
          </cell>
          <cell r="BS60" t="str">
            <v>no</v>
          </cell>
          <cell r="BU60" t="str">
            <v>no</v>
          </cell>
          <cell r="BW60" t="str">
            <v>yes</v>
          </cell>
          <cell r="BY60" t="str">
            <v>yes</v>
          </cell>
          <cell r="CA60" t="str">
            <v>no</v>
          </cell>
          <cell r="CC60" t="str">
            <v>no</v>
          </cell>
          <cell r="CE60" t="str">
            <v>no</v>
          </cell>
          <cell r="CG60" t="str">
            <v>no</v>
          </cell>
          <cell r="CI60" t="str">
            <v>no</v>
          </cell>
          <cell r="CK60" t="str">
            <v>no</v>
          </cell>
          <cell r="CM60" t="str">
            <v>no</v>
          </cell>
          <cell r="CO60" t="str">
            <v>yes</v>
          </cell>
          <cell r="CQ60" t="str">
            <v>no</v>
          </cell>
          <cell r="CS60" t="str">
            <v>no</v>
          </cell>
          <cell r="CU60" t="str">
            <v>no</v>
          </cell>
          <cell r="CW60" t="str">
            <v>no</v>
          </cell>
        </row>
        <row r="61">
          <cell r="C61" t="str">
            <v>yes</v>
          </cell>
          <cell r="E61" t="str">
            <v>no</v>
          </cell>
          <cell r="G61" t="str">
            <v>yes</v>
          </cell>
          <cell r="I61" t="str">
            <v>yes</v>
          </cell>
          <cell r="K61" t="str">
            <v>yes</v>
          </cell>
          <cell r="M61" t="str">
            <v>yes</v>
          </cell>
          <cell r="O61" t="str">
            <v>yes</v>
          </cell>
          <cell r="Q61" t="str">
            <v>yes</v>
          </cell>
          <cell r="S61" t="str">
            <v>yes</v>
          </cell>
          <cell r="U61" t="str">
            <v>yes</v>
          </cell>
          <cell r="W61" t="str">
            <v>yes</v>
          </cell>
          <cell r="Y61" t="str">
            <v>yes</v>
          </cell>
          <cell r="AA61" t="str">
            <v>yes</v>
          </cell>
          <cell r="AC61" t="str">
            <v>yes</v>
          </cell>
          <cell r="AE61" t="str">
            <v>yes</v>
          </cell>
          <cell r="AG61" t="str">
            <v>no</v>
          </cell>
          <cell r="AI61" t="str">
            <v>yes</v>
          </cell>
          <cell r="AK61" t="str">
            <v>yes</v>
          </cell>
          <cell r="AM61" t="str">
            <v>yes</v>
          </cell>
          <cell r="AO61" t="str">
            <v>yes</v>
          </cell>
          <cell r="AQ61" t="str">
            <v>yes</v>
          </cell>
          <cell r="AS61" t="str">
            <v>no</v>
          </cell>
          <cell r="AU61" t="str">
            <v>yes</v>
          </cell>
          <cell r="AW61" t="str">
            <v>yes</v>
          </cell>
          <cell r="AY61" t="str">
            <v>yes</v>
          </cell>
          <cell r="BA61" t="str">
            <v>yes</v>
          </cell>
          <cell r="BC61" t="str">
            <v>yes</v>
          </cell>
          <cell r="BE61" t="str">
            <v>yes</v>
          </cell>
          <cell r="BG61" t="str">
            <v>no</v>
          </cell>
          <cell r="BI61" t="str">
            <v>yes</v>
          </cell>
          <cell r="BK61" t="str">
            <v>yes</v>
          </cell>
          <cell r="BM61" t="str">
            <v>yes</v>
          </cell>
          <cell r="BO61" t="str">
            <v>yes</v>
          </cell>
          <cell r="BQ61" t="str">
            <v>yes</v>
          </cell>
          <cell r="BS61" t="str">
            <v>yes</v>
          </cell>
          <cell r="BU61" t="str">
            <v>yes</v>
          </cell>
          <cell r="BW61" t="str">
            <v>yes</v>
          </cell>
          <cell r="BY61" t="str">
            <v>yes</v>
          </cell>
          <cell r="CA61" t="str">
            <v>yes</v>
          </cell>
          <cell r="CC61" t="str">
            <v>yes</v>
          </cell>
          <cell r="CE61" t="str">
            <v>yes</v>
          </cell>
          <cell r="CG61" t="str">
            <v>partially</v>
          </cell>
          <cell r="CI61" t="str">
            <v>yes</v>
          </cell>
          <cell r="CK61" t="str">
            <v>no</v>
          </cell>
          <cell r="CM61" t="str">
            <v>yes</v>
          </cell>
          <cell r="CO61" t="str">
            <v>yes</v>
          </cell>
          <cell r="CQ61" t="str">
            <v>no</v>
          </cell>
          <cell r="CS61" t="str">
            <v>yes</v>
          </cell>
          <cell r="CU61" t="str">
            <v>yes</v>
          </cell>
          <cell r="CW61" t="str">
            <v>no</v>
          </cell>
        </row>
        <row r="62">
          <cell r="C62" t="str">
            <v>no</v>
          </cell>
          <cell r="E62" t="str">
            <v>no</v>
          </cell>
          <cell r="G62" t="str">
            <v>no</v>
          </cell>
          <cell r="I62" t="str">
            <v>yes</v>
          </cell>
          <cell r="K62" t="str">
            <v>no</v>
          </cell>
          <cell r="M62" t="str">
            <v>no</v>
          </cell>
          <cell r="O62" t="str">
            <v>no</v>
          </cell>
          <cell r="Q62" t="str">
            <v>no</v>
          </cell>
          <cell r="S62" t="str">
            <v>no</v>
          </cell>
          <cell r="U62" t="str">
            <v>yes</v>
          </cell>
          <cell r="W62" t="str">
            <v>yes</v>
          </cell>
          <cell r="Y62" t="str">
            <v>yes</v>
          </cell>
          <cell r="AA62" t="str">
            <v>no</v>
          </cell>
          <cell r="AC62" t="str">
            <v>yes</v>
          </cell>
          <cell r="AE62" t="str">
            <v>yes</v>
          </cell>
          <cell r="AG62" t="str">
            <v>no</v>
          </cell>
          <cell r="AI62" t="str">
            <v>no</v>
          </cell>
          <cell r="AK62" t="str">
            <v>no</v>
          </cell>
          <cell r="AM62" t="str">
            <v>no</v>
          </cell>
          <cell r="AO62" t="str">
            <v>yes</v>
          </cell>
          <cell r="AQ62" t="str">
            <v>no</v>
          </cell>
          <cell r="AS62" t="str">
            <v>yes</v>
          </cell>
          <cell r="AU62" t="str">
            <v>no</v>
          </cell>
          <cell r="AW62" t="str">
            <v>yes</v>
          </cell>
          <cell r="AY62" t="str">
            <v>no</v>
          </cell>
          <cell r="BA62" t="str">
            <v>yes</v>
          </cell>
          <cell r="BC62" t="str">
            <v>no</v>
          </cell>
          <cell r="BE62" t="str">
            <v>no</v>
          </cell>
          <cell r="BG62" t="str">
            <v>no</v>
          </cell>
          <cell r="BI62" t="str">
            <v>no</v>
          </cell>
          <cell r="BK62" t="str">
            <v>no</v>
          </cell>
          <cell r="BM62" t="str">
            <v>no</v>
          </cell>
          <cell r="BO62" t="str">
            <v>no</v>
          </cell>
          <cell r="BQ62" t="str">
            <v>no</v>
          </cell>
          <cell r="BS62" t="str">
            <v>no</v>
          </cell>
          <cell r="BU62" t="str">
            <v>yes</v>
          </cell>
          <cell r="BW62" t="str">
            <v>no</v>
          </cell>
          <cell r="BY62" t="str">
            <v>no</v>
          </cell>
          <cell r="CA62" t="str">
            <v>no</v>
          </cell>
          <cell r="CC62" t="str">
            <v>yes</v>
          </cell>
          <cell r="CE62" t="str">
            <v>no</v>
          </cell>
          <cell r="CG62" t="str">
            <v>no</v>
          </cell>
          <cell r="CI62" t="str">
            <v>yes</v>
          </cell>
          <cell r="CK62" t="str">
            <v>no</v>
          </cell>
          <cell r="CM62" t="str">
            <v>no</v>
          </cell>
          <cell r="CO62" t="str">
            <v>no</v>
          </cell>
          <cell r="CQ62" t="str">
            <v>no</v>
          </cell>
          <cell r="CS62" t="str">
            <v>no</v>
          </cell>
          <cell r="CU62" t="str">
            <v>no</v>
          </cell>
          <cell r="CW62" t="str">
            <v>yes</v>
          </cell>
        </row>
        <row r="63">
          <cell r="C63" t="str">
            <v>yes</v>
          </cell>
          <cell r="E63" t="str">
            <v>yes</v>
          </cell>
          <cell r="G63" t="str">
            <v>yes</v>
          </cell>
          <cell r="I63" t="str">
            <v>yes</v>
          </cell>
          <cell r="K63" t="str">
            <v>yes</v>
          </cell>
          <cell r="M63" t="str">
            <v>yes</v>
          </cell>
          <cell r="O63" t="str">
            <v>yes</v>
          </cell>
          <cell r="Q63" t="str">
            <v>yes</v>
          </cell>
          <cell r="S63" t="str">
            <v>yes</v>
          </cell>
          <cell r="U63" t="str">
            <v>yes</v>
          </cell>
          <cell r="W63" t="str">
            <v>yes</v>
          </cell>
          <cell r="Y63" t="str">
            <v>yes</v>
          </cell>
          <cell r="AA63" t="str">
            <v>yes</v>
          </cell>
          <cell r="AC63" t="str">
            <v>yes</v>
          </cell>
          <cell r="AE63" t="str">
            <v>yes</v>
          </cell>
          <cell r="AG63" t="str">
            <v>no</v>
          </cell>
          <cell r="AI63" t="str">
            <v>yes</v>
          </cell>
          <cell r="AK63" t="str">
            <v>no</v>
          </cell>
          <cell r="AM63" t="str">
            <v>yes</v>
          </cell>
          <cell r="AO63" t="str">
            <v>yes</v>
          </cell>
          <cell r="AQ63" t="str">
            <v>yes</v>
          </cell>
          <cell r="AS63" t="str">
            <v>yes</v>
          </cell>
          <cell r="AU63" t="str">
            <v>yes</v>
          </cell>
          <cell r="AW63" t="str">
            <v>yes</v>
          </cell>
          <cell r="AY63" t="str">
            <v>yes</v>
          </cell>
          <cell r="BA63" t="str">
            <v>yes</v>
          </cell>
          <cell r="BC63" t="str">
            <v>yes</v>
          </cell>
          <cell r="BE63" t="str">
            <v>yes</v>
          </cell>
          <cell r="BG63" t="str">
            <v>no</v>
          </cell>
          <cell r="BI63" t="str">
            <v>yes</v>
          </cell>
          <cell r="BK63" t="str">
            <v>yes</v>
          </cell>
          <cell r="BM63" t="str">
            <v>yes</v>
          </cell>
          <cell r="BO63" t="str">
            <v>yes</v>
          </cell>
          <cell r="BQ63" t="str">
            <v>yes</v>
          </cell>
          <cell r="BS63" t="str">
            <v>yes</v>
          </cell>
          <cell r="BU63" t="str">
            <v>yes</v>
          </cell>
          <cell r="BW63" t="str">
            <v>yes</v>
          </cell>
          <cell r="BY63" t="str">
            <v>yes</v>
          </cell>
          <cell r="CA63" t="str">
            <v>yes</v>
          </cell>
          <cell r="CC63" t="str">
            <v>yes</v>
          </cell>
          <cell r="CE63" t="str">
            <v>yes</v>
          </cell>
          <cell r="CG63" t="str">
            <v>yes</v>
          </cell>
          <cell r="CI63" t="str">
            <v>yes</v>
          </cell>
          <cell r="CK63" t="str">
            <v>yes</v>
          </cell>
          <cell r="CM63" t="str">
            <v>yes</v>
          </cell>
          <cell r="CO63" t="str">
            <v>yes</v>
          </cell>
          <cell r="CQ63" t="str">
            <v>yes</v>
          </cell>
          <cell r="CS63" t="str">
            <v>yes</v>
          </cell>
          <cell r="CU63" t="str">
            <v>yes</v>
          </cell>
          <cell r="CW63" t="str">
            <v>yes</v>
          </cell>
        </row>
        <row r="64">
          <cell r="C64" t="str">
            <v>no</v>
          </cell>
          <cell r="E64" t="str">
            <v>no</v>
          </cell>
          <cell r="G64" t="str">
            <v>no</v>
          </cell>
          <cell r="I64" t="str">
            <v>yes</v>
          </cell>
          <cell r="K64" t="str">
            <v>no</v>
          </cell>
          <cell r="M64" t="str">
            <v>no</v>
          </cell>
          <cell r="O64" t="str">
            <v>no</v>
          </cell>
          <cell r="Q64" t="str">
            <v>no</v>
          </cell>
          <cell r="S64" t="str">
            <v>no</v>
          </cell>
          <cell r="U64" t="str">
            <v>no</v>
          </cell>
          <cell r="W64" t="str">
            <v>no</v>
          </cell>
          <cell r="Y64" t="str">
            <v>no</v>
          </cell>
          <cell r="AA64" t="str">
            <v>no</v>
          </cell>
          <cell r="AC64" t="str">
            <v>no</v>
          </cell>
          <cell r="AE64" t="str">
            <v>no</v>
          </cell>
          <cell r="AG64" t="str">
            <v>no</v>
          </cell>
          <cell r="AI64" t="str">
            <v>no</v>
          </cell>
          <cell r="AK64" t="str">
            <v>no</v>
          </cell>
          <cell r="AM64" t="str">
            <v>no</v>
          </cell>
          <cell r="AO64" t="str">
            <v>no</v>
          </cell>
          <cell r="AQ64" t="str">
            <v>no</v>
          </cell>
          <cell r="AS64" t="str">
            <v>no</v>
          </cell>
          <cell r="AU64" t="str">
            <v>no</v>
          </cell>
          <cell r="AW64" t="str">
            <v>no</v>
          </cell>
          <cell r="AY64" t="str">
            <v>no</v>
          </cell>
          <cell r="BA64" t="str">
            <v>no</v>
          </cell>
          <cell r="BC64" t="str">
            <v>no</v>
          </cell>
          <cell r="BE64" t="str">
            <v>no</v>
          </cell>
          <cell r="BG64" t="str">
            <v>no</v>
          </cell>
          <cell r="BI64" t="str">
            <v>no</v>
          </cell>
          <cell r="BK64" t="str">
            <v>no</v>
          </cell>
          <cell r="BM64" t="str">
            <v>no</v>
          </cell>
          <cell r="BO64" t="str">
            <v>no</v>
          </cell>
          <cell r="BQ64" t="str">
            <v>no</v>
          </cell>
          <cell r="BS64" t="str">
            <v>no</v>
          </cell>
          <cell r="BU64" t="str">
            <v>no</v>
          </cell>
          <cell r="BW64" t="str">
            <v>no</v>
          </cell>
          <cell r="BY64" t="str">
            <v>no</v>
          </cell>
          <cell r="CA64" t="str">
            <v>no</v>
          </cell>
          <cell r="CC64" t="str">
            <v>no</v>
          </cell>
          <cell r="CE64" t="str">
            <v>no</v>
          </cell>
          <cell r="CG64" t="str">
            <v>no</v>
          </cell>
          <cell r="CI64" t="str">
            <v>no</v>
          </cell>
          <cell r="CK64" t="str">
            <v>no</v>
          </cell>
          <cell r="CM64" t="str">
            <v>no</v>
          </cell>
          <cell r="CO64" t="str">
            <v>no</v>
          </cell>
          <cell r="CQ64" t="str">
            <v>no</v>
          </cell>
          <cell r="CS64" t="str">
            <v>no</v>
          </cell>
          <cell r="CU64" t="str">
            <v>no</v>
          </cell>
          <cell r="CW64" t="str">
            <v>no</v>
          </cell>
        </row>
        <row r="65">
          <cell r="C65" t="str">
            <v>no</v>
          </cell>
          <cell r="E65" t="str">
            <v>no</v>
          </cell>
          <cell r="G65" t="str">
            <v>no</v>
          </cell>
          <cell r="I65" t="str">
            <v>yes</v>
          </cell>
          <cell r="K65" t="str">
            <v>no</v>
          </cell>
          <cell r="M65" t="str">
            <v>no</v>
          </cell>
          <cell r="O65" t="str">
            <v>no</v>
          </cell>
          <cell r="Q65" t="str">
            <v>no</v>
          </cell>
          <cell r="S65" t="str">
            <v>no</v>
          </cell>
          <cell r="U65" t="str">
            <v>no</v>
          </cell>
          <cell r="W65" t="str">
            <v>no</v>
          </cell>
          <cell r="Y65" t="str">
            <v>no</v>
          </cell>
          <cell r="AA65" t="str">
            <v>no</v>
          </cell>
          <cell r="AC65" t="str">
            <v>no</v>
          </cell>
          <cell r="AE65" t="str">
            <v>no</v>
          </cell>
          <cell r="AG65" t="str">
            <v>no</v>
          </cell>
          <cell r="AI65" t="str">
            <v>no</v>
          </cell>
          <cell r="AK65" t="str">
            <v>no</v>
          </cell>
          <cell r="AM65" t="str">
            <v>no</v>
          </cell>
          <cell r="AO65" t="str">
            <v>no</v>
          </cell>
          <cell r="AQ65" t="str">
            <v>no</v>
          </cell>
          <cell r="AS65" t="str">
            <v>no</v>
          </cell>
          <cell r="AU65" t="str">
            <v>no</v>
          </cell>
          <cell r="AW65" t="str">
            <v>no</v>
          </cell>
          <cell r="AY65" t="str">
            <v>no</v>
          </cell>
          <cell r="BA65" t="str">
            <v>no</v>
          </cell>
          <cell r="BC65" t="str">
            <v>no</v>
          </cell>
          <cell r="BE65" t="str">
            <v>no</v>
          </cell>
          <cell r="BG65" t="str">
            <v>no</v>
          </cell>
          <cell r="BI65" t="str">
            <v>no</v>
          </cell>
          <cell r="BK65" t="str">
            <v>no</v>
          </cell>
          <cell r="BM65" t="str">
            <v>no</v>
          </cell>
          <cell r="BO65" t="str">
            <v>no</v>
          </cell>
          <cell r="BQ65" t="str">
            <v>no</v>
          </cell>
          <cell r="BS65" t="str">
            <v>no</v>
          </cell>
          <cell r="BU65" t="str">
            <v>no</v>
          </cell>
          <cell r="BW65" t="str">
            <v>no</v>
          </cell>
          <cell r="BY65" t="str">
            <v>no</v>
          </cell>
          <cell r="CA65" t="str">
            <v>no</v>
          </cell>
          <cell r="CC65" t="str">
            <v>no</v>
          </cell>
          <cell r="CE65" t="str">
            <v>no</v>
          </cell>
          <cell r="CG65" t="str">
            <v>no</v>
          </cell>
          <cell r="CI65" t="str">
            <v>no</v>
          </cell>
          <cell r="CK65" t="str">
            <v>no</v>
          </cell>
          <cell r="CM65" t="str">
            <v>no</v>
          </cell>
          <cell r="CO65" t="str">
            <v>no</v>
          </cell>
          <cell r="CQ65" t="str">
            <v>no</v>
          </cell>
          <cell r="CS65" t="str">
            <v>no</v>
          </cell>
          <cell r="CU65" t="str">
            <v>no</v>
          </cell>
          <cell r="CW65" t="str">
            <v>no</v>
          </cell>
        </row>
        <row r="66">
          <cell r="C66" t="str">
            <v>yes</v>
          </cell>
          <cell r="E66" t="str">
            <v>no</v>
          </cell>
          <cell r="G66" t="str">
            <v>yes</v>
          </cell>
          <cell r="I66" t="str">
            <v>yes</v>
          </cell>
          <cell r="K66" t="str">
            <v>yes</v>
          </cell>
          <cell r="M66" t="str">
            <v>yes</v>
          </cell>
          <cell r="O66" t="str">
            <v>no</v>
          </cell>
          <cell r="Q66" t="str">
            <v>no</v>
          </cell>
          <cell r="S66" t="str">
            <v>no</v>
          </cell>
          <cell r="U66" t="str">
            <v>no</v>
          </cell>
          <cell r="W66" t="str">
            <v>yes</v>
          </cell>
          <cell r="Y66" t="str">
            <v>no</v>
          </cell>
          <cell r="AA66" t="str">
            <v>no</v>
          </cell>
          <cell r="AC66" t="str">
            <v>no</v>
          </cell>
          <cell r="AE66" t="str">
            <v>yes</v>
          </cell>
          <cell r="AG66" t="str">
            <v>no</v>
          </cell>
          <cell r="AI66" t="str">
            <v>yes</v>
          </cell>
          <cell r="AK66" t="str">
            <v>no</v>
          </cell>
          <cell r="AM66" t="str">
            <v>yes</v>
          </cell>
          <cell r="AO66" t="str">
            <v>yes</v>
          </cell>
          <cell r="AQ66" t="str">
            <v>no</v>
          </cell>
          <cell r="AS66" t="str">
            <v>yes</v>
          </cell>
          <cell r="AU66" t="str">
            <v>partially</v>
          </cell>
          <cell r="AW66" t="str">
            <v>yes</v>
          </cell>
          <cell r="AY66" t="str">
            <v>yes</v>
          </cell>
          <cell r="BA66" t="str">
            <v>yes</v>
          </cell>
          <cell r="BC66" t="str">
            <v>yes</v>
          </cell>
          <cell r="BE66" t="str">
            <v>yes</v>
          </cell>
          <cell r="BG66" t="str">
            <v>no</v>
          </cell>
          <cell r="BI66" t="str">
            <v>yes</v>
          </cell>
          <cell r="BK66" t="str">
            <v>no</v>
          </cell>
          <cell r="BM66" t="str">
            <v>no</v>
          </cell>
          <cell r="BO66" t="str">
            <v>no</v>
          </cell>
          <cell r="BQ66" t="str">
            <v>yes</v>
          </cell>
          <cell r="BS66" t="str">
            <v>no</v>
          </cell>
          <cell r="BU66" t="str">
            <v>no</v>
          </cell>
          <cell r="BW66" t="str">
            <v>no</v>
          </cell>
          <cell r="BY66" t="str">
            <v>no</v>
          </cell>
          <cell r="CA66" t="str">
            <v>no</v>
          </cell>
          <cell r="CC66" t="str">
            <v>yes</v>
          </cell>
          <cell r="CE66" t="str">
            <v>yes</v>
          </cell>
          <cell r="CG66" t="str">
            <v>no</v>
          </cell>
          <cell r="CI66" t="str">
            <v>yes</v>
          </cell>
          <cell r="CK66" t="str">
            <v>no</v>
          </cell>
          <cell r="CM66" t="str">
            <v>yes</v>
          </cell>
          <cell r="CO66" t="str">
            <v>no</v>
          </cell>
          <cell r="CQ66" t="str">
            <v>no</v>
          </cell>
          <cell r="CS66" t="str">
            <v>no</v>
          </cell>
          <cell r="CU66" t="str">
            <v>no</v>
          </cell>
          <cell r="CW66" t="str">
            <v>yes</v>
          </cell>
        </row>
        <row r="67">
          <cell r="C67" t="str">
            <v>yes</v>
          </cell>
          <cell r="E67" t="str">
            <v>partially</v>
          </cell>
          <cell r="G67" t="str">
            <v>partially</v>
          </cell>
          <cell r="I67" t="str">
            <v>no</v>
          </cell>
          <cell r="K67" t="str">
            <v>no</v>
          </cell>
          <cell r="M67" t="str">
            <v>no</v>
          </cell>
          <cell r="O67" t="str">
            <v>partially</v>
          </cell>
          <cell r="Q67" t="str">
            <v>partially</v>
          </cell>
          <cell r="S67" t="str">
            <v>yes</v>
          </cell>
          <cell r="U67" t="str">
            <v>yes</v>
          </cell>
          <cell r="W67" t="str">
            <v>no</v>
          </cell>
          <cell r="Y67" t="str">
            <v>yes</v>
          </cell>
          <cell r="AA67" t="str">
            <v>no</v>
          </cell>
          <cell r="AC67" t="str">
            <v>partially</v>
          </cell>
          <cell r="AE67" t="str">
            <v>yes</v>
          </cell>
          <cell r="AG67" t="str">
            <v>yes</v>
          </cell>
          <cell r="AI67" t="str">
            <v>no</v>
          </cell>
          <cell r="AK67" t="str">
            <v>yes</v>
          </cell>
          <cell r="AM67" t="str">
            <v>no</v>
          </cell>
          <cell r="AO67" t="str">
            <v>partially</v>
          </cell>
          <cell r="AQ67" t="str">
            <v>no</v>
          </cell>
          <cell r="AS67" t="str">
            <v>partially</v>
          </cell>
          <cell r="AU67" t="str">
            <v>partially</v>
          </cell>
          <cell r="AW67" t="str">
            <v>partially</v>
          </cell>
          <cell r="AY67" t="str">
            <v>yes</v>
          </cell>
          <cell r="BA67" t="str">
            <v>no</v>
          </cell>
          <cell r="BC67" t="str">
            <v>yes</v>
          </cell>
          <cell r="BE67" t="str">
            <v>no</v>
          </cell>
          <cell r="BG67" t="str">
            <v>partially</v>
          </cell>
          <cell r="BI67" t="str">
            <v>partially</v>
          </cell>
          <cell r="BK67" t="str">
            <v>partially</v>
          </cell>
          <cell r="BM67" t="str">
            <v>partially</v>
          </cell>
          <cell r="BO67" t="str">
            <v>yes</v>
          </cell>
          <cell r="BQ67" t="str">
            <v>no</v>
          </cell>
          <cell r="BS67" t="str">
            <v>partially</v>
          </cell>
          <cell r="BU67" t="str">
            <v>no</v>
          </cell>
          <cell r="BW67" t="str">
            <v>partially</v>
          </cell>
          <cell r="BY67" t="str">
            <v>no</v>
          </cell>
          <cell r="CA67" t="str">
            <v>partially</v>
          </cell>
          <cell r="CC67" t="str">
            <v>partially</v>
          </cell>
          <cell r="CE67" t="str">
            <v>yes</v>
          </cell>
          <cell r="CG67" t="str">
            <v>no</v>
          </cell>
          <cell r="CI67" t="str">
            <v>partially</v>
          </cell>
          <cell r="CK67" t="str">
            <v>partially</v>
          </cell>
          <cell r="CM67" t="str">
            <v>partially</v>
          </cell>
          <cell r="CO67" t="str">
            <v>no</v>
          </cell>
          <cell r="CQ67" t="str">
            <v>yes</v>
          </cell>
          <cell r="CS67" t="str">
            <v>yes</v>
          </cell>
          <cell r="CU67" t="str">
            <v>partially</v>
          </cell>
          <cell r="CW67" t="str">
            <v>no</v>
          </cell>
        </row>
        <row r="68">
          <cell r="C68" t="str">
            <v>no</v>
          </cell>
          <cell r="E68" t="str">
            <v>no</v>
          </cell>
          <cell r="G68" t="str">
            <v>no</v>
          </cell>
          <cell r="I68" t="str">
            <v>no</v>
          </cell>
          <cell r="K68" t="str">
            <v>no</v>
          </cell>
          <cell r="M68" t="str">
            <v>no</v>
          </cell>
          <cell r="O68" t="str">
            <v>no</v>
          </cell>
          <cell r="Q68" t="str">
            <v>no</v>
          </cell>
          <cell r="S68" t="str">
            <v>no</v>
          </cell>
          <cell r="U68" t="str">
            <v>no</v>
          </cell>
          <cell r="W68" t="str">
            <v>no</v>
          </cell>
          <cell r="Y68" t="str">
            <v>no</v>
          </cell>
          <cell r="AA68" t="str">
            <v>no</v>
          </cell>
          <cell r="AC68" t="str">
            <v>yes</v>
          </cell>
          <cell r="AE68" t="str">
            <v>partially</v>
          </cell>
          <cell r="AG68" t="str">
            <v>no</v>
          </cell>
          <cell r="AI68" t="str">
            <v>no</v>
          </cell>
          <cell r="AK68" t="str">
            <v>no</v>
          </cell>
          <cell r="AM68" t="str">
            <v>no</v>
          </cell>
          <cell r="AO68" t="str">
            <v>no</v>
          </cell>
          <cell r="AQ68" t="str">
            <v>no</v>
          </cell>
          <cell r="AS68" t="str">
            <v>no</v>
          </cell>
          <cell r="AU68" t="str">
            <v>no</v>
          </cell>
          <cell r="AW68" t="str">
            <v>no</v>
          </cell>
          <cell r="AY68" t="str">
            <v>no</v>
          </cell>
          <cell r="BA68" t="str">
            <v>yes</v>
          </cell>
          <cell r="BC68" t="str">
            <v>no</v>
          </cell>
          <cell r="BE68" t="str">
            <v>no</v>
          </cell>
          <cell r="BG68" t="str">
            <v>no</v>
          </cell>
          <cell r="BI68" t="str">
            <v>no</v>
          </cell>
          <cell r="BK68" t="str">
            <v>no</v>
          </cell>
          <cell r="BM68" t="str">
            <v>no</v>
          </cell>
          <cell r="BO68" t="str">
            <v>no</v>
          </cell>
          <cell r="BQ68" t="str">
            <v>no</v>
          </cell>
          <cell r="BS68" t="str">
            <v>no</v>
          </cell>
          <cell r="BU68" t="str">
            <v>no</v>
          </cell>
          <cell r="BW68" t="str">
            <v>no</v>
          </cell>
          <cell r="BY68" t="str">
            <v>no</v>
          </cell>
          <cell r="CA68" t="str">
            <v>no</v>
          </cell>
          <cell r="CC68" t="str">
            <v>yes</v>
          </cell>
          <cell r="CE68" t="str">
            <v>no</v>
          </cell>
          <cell r="CG68" t="str">
            <v>no</v>
          </cell>
          <cell r="CI68" t="str">
            <v>no</v>
          </cell>
          <cell r="CK68" t="str">
            <v>no</v>
          </cell>
          <cell r="CM68" t="str">
            <v>no</v>
          </cell>
          <cell r="CO68" t="str">
            <v>no</v>
          </cell>
          <cell r="CQ68" t="str">
            <v>no</v>
          </cell>
          <cell r="CS68" t="str">
            <v>no</v>
          </cell>
          <cell r="CU68" t="str">
            <v>yes</v>
          </cell>
          <cell r="CW68" t="str">
            <v>no</v>
          </cell>
        </row>
        <row r="69">
          <cell r="C69" t="str">
            <v>yes</v>
          </cell>
          <cell r="E69" t="str">
            <v>no</v>
          </cell>
          <cell r="G69" t="str">
            <v>no</v>
          </cell>
          <cell r="I69" t="str">
            <v>no</v>
          </cell>
          <cell r="K69" t="str">
            <v>no</v>
          </cell>
          <cell r="M69" t="str">
            <v>yes</v>
          </cell>
          <cell r="O69" t="str">
            <v>no</v>
          </cell>
          <cell r="Q69" t="str">
            <v>no</v>
          </cell>
          <cell r="S69" t="str">
            <v>no</v>
          </cell>
          <cell r="U69" t="str">
            <v>no</v>
          </cell>
          <cell r="W69" t="str">
            <v>no</v>
          </cell>
          <cell r="Y69" t="str">
            <v>no</v>
          </cell>
          <cell r="AA69" t="str">
            <v>no</v>
          </cell>
          <cell r="AC69" t="str">
            <v>yes</v>
          </cell>
          <cell r="AE69" t="str">
            <v>no</v>
          </cell>
          <cell r="AG69" t="str">
            <v>no</v>
          </cell>
          <cell r="AI69" t="str">
            <v>no</v>
          </cell>
          <cell r="AK69" t="str">
            <v>no</v>
          </cell>
          <cell r="AM69" t="str">
            <v>no</v>
          </cell>
          <cell r="AO69" t="str">
            <v>no</v>
          </cell>
          <cell r="AQ69" t="str">
            <v>no</v>
          </cell>
          <cell r="AS69" t="str">
            <v>no</v>
          </cell>
          <cell r="AU69" t="str">
            <v>no</v>
          </cell>
          <cell r="AW69" t="str">
            <v>no</v>
          </cell>
          <cell r="AY69" t="str">
            <v>no</v>
          </cell>
          <cell r="BA69" t="str">
            <v>no</v>
          </cell>
          <cell r="BC69" t="str">
            <v>no</v>
          </cell>
          <cell r="BE69" t="str">
            <v>no</v>
          </cell>
          <cell r="BG69" t="str">
            <v>no</v>
          </cell>
          <cell r="BI69" t="str">
            <v>no</v>
          </cell>
          <cell r="BK69" t="str">
            <v>no</v>
          </cell>
          <cell r="BM69" t="str">
            <v>no</v>
          </cell>
          <cell r="BO69" t="str">
            <v>no</v>
          </cell>
          <cell r="BQ69" t="str">
            <v>no</v>
          </cell>
          <cell r="BS69" t="str">
            <v>partially</v>
          </cell>
          <cell r="BU69" t="str">
            <v>no</v>
          </cell>
          <cell r="BW69" t="str">
            <v>no</v>
          </cell>
          <cell r="BY69" t="str">
            <v>no</v>
          </cell>
          <cell r="CA69" t="str">
            <v>no</v>
          </cell>
          <cell r="CC69" t="str">
            <v>yes</v>
          </cell>
          <cell r="CE69" t="str">
            <v>no</v>
          </cell>
          <cell r="CG69" t="str">
            <v>no</v>
          </cell>
          <cell r="CI69" t="str">
            <v>no</v>
          </cell>
          <cell r="CK69" t="str">
            <v>no</v>
          </cell>
          <cell r="CM69" t="str">
            <v>no</v>
          </cell>
          <cell r="CO69" t="str">
            <v>no</v>
          </cell>
          <cell r="CQ69" t="str">
            <v>no</v>
          </cell>
          <cell r="CS69" t="str">
            <v>no</v>
          </cell>
          <cell r="CU69" t="str">
            <v>no</v>
          </cell>
          <cell r="CW69" t="str">
            <v>no</v>
          </cell>
        </row>
        <row r="70">
          <cell r="C70" t="str">
            <v>no</v>
          </cell>
          <cell r="E70" t="str">
            <v>no</v>
          </cell>
          <cell r="G70" t="str">
            <v>no</v>
          </cell>
          <cell r="I70" t="str">
            <v>yes</v>
          </cell>
          <cell r="K70" t="str">
            <v>no</v>
          </cell>
          <cell r="M70" t="str">
            <v>partially</v>
          </cell>
          <cell r="O70" t="str">
            <v>no</v>
          </cell>
          <cell r="Q70" t="str">
            <v>no</v>
          </cell>
          <cell r="S70" t="str">
            <v>no</v>
          </cell>
          <cell r="U70" t="str">
            <v>no</v>
          </cell>
          <cell r="W70" t="str">
            <v>no</v>
          </cell>
          <cell r="Y70" t="str">
            <v>no</v>
          </cell>
          <cell r="AA70" t="str">
            <v>no</v>
          </cell>
          <cell r="AC70" t="str">
            <v>partially</v>
          </cell>
          <cell r="AE70" t="str">
            <v>partially</v>
          </cell>
          <cell r="AG70" t="str">
            <v>no</v>
          </cell>
          <cell r="AI70" t="str">
            <v>no</v>
          </cell>
          <cell r="AK70" t="str">
            <v>yes</v>
          </cell>
          <cell r="AM70" t="str">
            <v>no</v>
          </cell>
          <cell r="AO70" t="str">
            <v>no</v>
          </cell>
          <cell r="AQ70" t="str">
            <v>no</v>
          </cell>
          <cell r="AS70" t="str">
            <v>no</v>
          </cell>
          <cell r="AU70" t="str">
            <v>no</v>
          </cell>
          <cell r="AW70" t="str">
            <v>partially</v>
          </cell>
          <cell r="AY70" t="str">
            <v>no</v>
          </cell>
          <cell r="BA70" t="str">
            <v>yes</v>
          </cell>
          <cell r="BC70" t="str">
            <v>no</v>
          </cell>
          <cell r="BE70" t="str">
            <v>no</v>
          </cell>
          <cell r="BG70" t="str">
            <v>no</v>
          </cell>
          <cell r="BI70" t="str">
            <v>no</v>
          </cell>
          <cell r="BK70" t="str">
            <v>no</v>
          </cell>
          <cell r="BM70" t="str">
            <v>no</v>
          </cell>
          <cell r="BO70" t="str">
            <v>no</v>
          </cell>
          <cell r="BQ70" t="str">
            <v>no</v>
          </cell>
          <cell r="BS70" t="str">
            <v>no</v>
          </cell>
          <cell r="BU70" t="str">
            <v>no</v>
          </cell>
          <cell r="BW70" t="str">
            <v>no</v>
          </cell>
          <cell r="BY70" t="str">
            <v>yes</v>
          </cell>
          <cell r="CA70" t="str">
            <v>no</v>
          </cell>
          <cell r="CC70" t="str">
            <v>no</v>
          </cell>
          <cell r="CE70" t="str">
            <v>yes</v>
          </cell>
          <cell r="CG70" t="str">
            <v>no</v>
          </cell>
          <cell r="CI70" t="str">
            <v>no</v>
          </cell>
          <cell r="CK70" t="str">
            <v>no</v>
          </cell>
          <cell r="CM70" t="str">
            <v>partially</v>
          </cell>
          <cell r="CO70" t="str">
            <v>no</v>
          </cell>
          <cell r="CQ70" t="str">
            <v>no</v>
          </cell>
          <cell r="CS70" t="str">
            <v>no</v>
          </cell>
          <cell r="CU70" t="str">
            <v>no</v>
          </cell>
          <cell r="CW70" t="str">
            <v>no</v>
          </cell>
        </row>
        <row r="71">
          <cell r="C71" t="str">
            <v>no</v>
          </cell>
          <cell r="E71" t="str">
            <v>no</v>
          </cell>
          <cell r="G71" t="str">
            <v>yes</v>
          </cell>
          <cell r="I71" t="str">
            <v>yes</v>
          </cell>
          <cell r="K71" t="str">
            <v>yes</v>
          </cell>
          <cell r="M71" t="str">
            <v>yes</v>
          </cell>
          <cell r="O71" t="str">
            <v>yes</v>
          </cell>
          <cell r="Q71" t="str">
            <v>yes</v>
          </cell>
          <cell r="S71" t="str">
            <v>no</v>
          </cell>
          <cell r="U71" t="str">
            <v>no</v>
          </cell>
          <cell r="W71" t="str">
            <v>yes</v>
          </cell>
          <cell r="Y71" t="str">
            <v>no</v>
          </cell>
          <cell r="AA71" t="str">
            <v>yes</v>
          </cell>
          <cell r="AC71" t="str">
            <v>yes</v>
          </cell>
          <cell r="AE71" t="str">
            <v>yes</v>
          </cell>
          <cell r="AG71" t="str">
            <v>yes</v>
          </cell>
          <cell r="AI71" t="str">
            <v>yes</v>
          </cell>
          <cell r="AK71" t="str">
            <v>yes</v>
          </cell>
          <cell r="AM71" t="str">
            <v>no</v>
          </cell>
          <cell r="AO71" t="str">
            <v>no</v>
          </cell>
          <cell r="AQ71" t="str">
            <v>yes</v>
          </cell>
          <cell r="AS71" t="str">
            <v>yes</v>
          </cell>
          <cell r="AU71" t="str">
            <v>no</v>
          </cell>
          <cell r="AW71" t="str">
            <v>yes</v>
          </cell>
          <cell r="AY71" t="str">
            <v>yes</v>
          </cell>
          <cell r="BA71" t="str">
            <v>yes</v>
          </cell>
          <cell r="BC71" t="str">
            <v>yes</v>
          </cell>
          <cell r="BE71" t="str">
            <v>yes</v>
          </cell>
          <cell r="BG71" t="str">
            <v>no</v>
          </cell>
          <cell r="BI71" t="str">
            <v>yes</v>
          </cell>
          <cell r="BK71" t="str">
            <v>yes</v>
          </cell>
          <cell r="BM71" t="str">
            <v>no</v>
          </cell>
          <cell r="BO71" t="str">
            <v>yes</v>
          </cell>
          <cell r="BQ71" t="str">
            <v>yes</v>
          </cell>
          <cell r="BS71" t="str">
            <v>no</v>
          </cell>
          <cell r="BU71" t="str">
            <v>no</v>
          </cell>
          <cell r="BW71" t="str">
            <v>no</v>
          </cell>
          <cell r="BY71" t="str">
            <v>no</v>
          </cell>
          <cell r="CA71" t="str">
            <v>no</v>
          </cell>
          <cell r="CC71" t="str">
            <v>yes</v>
          </cell>
          <cell r="CE71" t="str">
            <v>yes</v>
          </cell>
          <cell r="CG71" t="str">
            <v>no</v>
          </cell>
          <cell r="CI71" t="str">
            <v>yes</v>
          </cell>
          <cell r="CK71" t="str">
            <v>yes</v>
          </cell>
          <cell r="CM71" t="str">
            <v>no</v>
          </cell>
          <cell r="CO71" t="str">
            <v>no</v>
          </cell>
          <cell r="CQ71" t="str">
            <v>yes</v>
          </cell>
          <cell r="CS71" t="str">
            <v>no</v>
          </cell>
          <cell r="CU71" t="str">
            <v>no</v>
          </cell>
          <cell r="CW71" t="str">
            <v>yes</v>
          </cell>
        </row>
        <row r="72">
          <cell r="C72" t="str">
            <v>yes</v>
          </cell>
          <cell r="E72" t="str">
            <v>yes</v>
          </cell>
          <cell r="G72" t="str">
            <v>yes</v>
          </cell>
          <cell r="I72" t="str">
            <v>yes</v>
          </cell>
          <cell r="K72" t="str">
            <v>yes</v>
          </cell>
          <cell r="M72" t="str">
            <v>yes</v>
          </cell>
          <cell r="O72" t="str">
            <v>yes</v>
          </cell>
          <cell r="Q72" t="str">
            <v>no</v>
          </cell>
          <cell r="S72" t="str">
            <v>yes</v>
          </cell>
          <cell r="U72" t="str">
            <v>partially</v>
          </cell>
          <cell r="W72" t="str">
            <v>yes</v>
          </cell>
          <cell r="Y72" t="str">
            <v>no</v>
          </cell>
          <cell r="AA72" t="str">
            <v>yes</v>
          </cell>
          <cell r="AC72" t="str">
            <v>yes</v>
          </cell>
          <cell r="AE72" t="str">
            <v>yes</v>
          </cell>
          <cell r="AG72" t="str">
            <v>yes</v>
          </cell>
          <cell r="AI72" t="str">
            <v>yes</v>
          </cell>
          <cell r="AK72" t="str">
            <v>no</v>
          </cell>
          <cell r="AM72" t="str">
            <v>yes</v>
          </cell>
          <cell r="AO72" t="str">
            <v>partially</v>
          </cell>
          <cell r="AQ72" t="str">
            <v>yes</v>
          </cell>
          <cell r="AS72" t="str">
            <v>yes</v>
          </cell>
          <cell r="AU72" t="str">
            <v>partially</v>
          </cell>
          <cell r="AW72" t="str">
            <v>yes</v>
          </cell>
          <cell r="AY72" t="str">
            <v>yes</v>
          </cell>
          <cell r="BA72" t="str">
            <v>yes</v>
          </cell>
          <cell r="BC72" t="str">
            <v>yes</v>
          </cell>
          <cell r="BE72" t="str">
            <v>yes</v>
          </cell>
          <cell r="BG72" t="str">
            <v>yes</v>
          </cell>
          <cell r="BI72" t="str">
            <v>yes</v>
          </cell>
          <cell r="BK72" t="str">
            <v>no</v>
          </cell>
          <cell r="BM72" t="str">
            <v>yes</v>
          </cell>
          <cell r="BO72" t="str">
            <v>yes</v>
          </cell>
          <cell r="BQ72" t="str">
            <v>yes</v>
          </cell>
          <cell r="BS72" t="str">
            <v>yes</v>
          </cell>
          <cell r="BU72" t="str">
            <v>yes</v>
          </cell>
          <cell r="BW72" t="str">
            <v>yes</v>
          </cell>
          <cell r="BY72" t="str">
            <v>no</v>
          </cell>
          <cell r="CA72" t="str">
            <v>yes</v>
          </cell>
          <cell r="CC72" t="str">
            <v>yes</v>
          </cell>
          <cell r="CE72" t="str">
            <v>yes</v>
          </cell>
          <cell r="CG72" t="str">
            <v>yes</v>
          </cell>
          <cell r="CI72" t="str">
            <v>yes</v>
          </cell>
          <cell r="CK72" t="str">
            <v>yes</v>
          </cell>
          <cell r="CM72" t="str">
            <v>yes</v>
          </cell>
          <cell r="CO72" t="str">
            <v>yes</v>
          </cell>
          <cell r="CQ72" t="str">
            <v>yes</v>
          </cell>
          <cell r="CS72" t="str">
            <v>yes</v>
          </cell>
          <cell r="CU72" t="str">
            <v>yes</v>
          </cell>
          <cell r="CW72" t="str">
            <v>no</v>
          </cell>
        </row>
        <row r="73">
          <cell r="C73" t="str">
            <v>yes</v>
          </cell>
          <cell r="E73" t="str">
            <v>yes</v>
          </cell>
          <cell r="G73" t="str">
            <v>no</v>
          </cell>
          <cell r="I73" t="str">
            <v>no</v>
          </cell>
          <cell r="K73" t="str">
            <v>no</v>
          </cell>
          <cell r="M73" t="str">
            <v>yes</v>
          </cell>
          <cell r="O73" t="str">
            <v>yes</v>
          </cell>
          <cell r="Q73" t="str">
            <v>partially</v>
          </cell>
          <cell r="S73" t="str">
            <v>no</v>
          </cell>
          <cell r="U73" t="str">
            <v>no</v>
          </cell>
          <cell r="W73" t="str">
            <v>no</v>
          </cell>
          <cell r="Y73" t="str">
            <v>no</v>
          </cell>
          <cell r="AA73" t="str">
            <v>no</v>
          </cell>
          <cell r="AC73" t="str">
            <v>no</v>
          </cell>
          <cell r="AE73" t="str">
            <v>no</v>
          </cell>
          <cell r="AG73" t="str">
            <v>yes</v>
          </cell>
          <cell r="AI73" t="str">
            <v>yes</v>
          </cell>
          <cell r="AK73" t="str">
            <v>yes</v>
          </cell>
          <cell r="AM73" t="str">
            <v>no</v>
          </cell>
          <cell r="AO73" t="str">
            <v>yes</v>
          </cell>
          <cell r="AQ73" t="str">
            <v>no</v>
          </cell>
          <cell r="AS73" t="str">
            <v>partially</v>
          </cell>
          <cell r="AU73" t="str">
            <v>no</v>
          </cell>
          <cell r="AW73" t="str">
            <v>yes</v>
          </cell>
          <cell r="AY73" t="str">
            <v>yes</v>
          </cell>
          <cell r="BA73" t="str">
            <v>partially</v>
          </cell>
          <cell r="BC73" t="str">
            <v>no</v>
          </cell>
          <cell r="BE73" t="str">
            <v>yes</v>
          </cell>
          <cell r="BG73" t="str">
            <v>no</v>
          </cell>
          <cell r="BI73" t="str">
            <v>yes</v>
          </cell>
          <cell r="BK73" t="str">
            <v>no</v>
          </cell>
          <cell r="BM73" t="str">
            <v>no</v>
          </cell>
          <cell r="BO73" t="str">
            <v>yes</v>
          </cell>
          <cell r="BQ73" t="str">
            <v>partially</v>
          </cell>
          <cell r="BS73" t="str">
            <v>yes</v>
          </cell>
          <cell r="BU73" t="str">
            <v>no</v>
          </cell>
          <cell r="BW73" t="str">
            <v>no</v>
          </cell>
          <cell r="BY73" t="str">
            <v>no</v>
          </cell>
          <cell r="CA73" t="str">
            <v>no</v>
          </cell>
          <cell r="CC73" t="str">
            <v>no</v>
          </cell>
          <cell r="CE73" t="str">
            <v>partially</v>
          </cell>
          <cell r="CG73" t="str">
            <v>no</v>
          </cell>
          <cell r="CI73" t="str">
            <v>no</v>
          </cell>
          <cell r="CK73" t="str">
            <v>no</v>
          </cell>
          <cell r="CM73" t="str">
            <v>no</v>
          </cell>
          <cell r="CO73" t="str">
            <v>no</v>
          </cell>
          <cell r="CQ73" t="str">
            <v>partially</v>
          </cell>
          <cell r="CS73" t="str">
            <v>no</v>
          </cell>
          <cell r="CU73" t="str">
            <v>no</v>
          </cell>
          <cell r="CW73" t="str">
            <v>no</v>
          </cell>
        </row>
        <row r="74">
          <cell r="C74" t="str">
            <v>no</v>
          </cell>
          <cell r="E74" t="str">
            <v>no</v>
          </cell>
          <cell r="G74" t="str">
            <v>no</v>
          </cell>
          <cell r="I74" t="str">
            <v>no</v>
          </cell>
          <cell r="K74" t="str">
            <v>no</v>
          </cell>
          <cell r="M74" t="str">
            <v>yes</v>
          </cell>
          <cell r="O74" t="str">
            <v>yes</v>
          </cell>
          <cell r="Q74" t="str">
            <v>no</v>
          </cell>
          <cell r="S74" t="str">
            <v>yes</v>
          </cell>
          <cell r="U74" t="str">
            <v>no</v>
          </cell>
          <cell r="W74" t="str">
            <v>no</v>
          </cell>
          <cell r="Y74" t="str">
            <v>no</v>
          </cell>
          <cell r="AA74" t="str">
            <v>no</v>
          </cell>
          <cell r="AC74" t="str">
            <v>no</v>
          </cell>
          <cell r="AE74" t="str">
            <v>no</v>
          </cell>
          <cell r="AG74" t="str">
            <v>no</v>
          </cell>
          <cell r="AI74" t="str">
            <v>no</v>
          </cell>
          <cell r="AK74" t="str">
            <v>no</v>
          </cell>
          <cell r="AM74" t="str">
            <v>no</v>
          </cell>
          <cell r="AO74" t="str">
            <v>no</v>
          </cell>
          <cell r="AQ74" t="str">
            <v>no</v>
          </cell>
          <cell r="AS74" t="str">
            <v>no</v>
          </cell>
          <cell r="AU74" t="str">
            <v>no</v>
          </cell>
          <cell r="AW74" t="str">
            <v>yes</v>
          </cell>
          <cell r="AY74" t="str">
            <v>no</v>
          </cell>
          <cell r="BA74" t="str">
            <v>no</v>
          </cell>
          <cell r="BC74" t="str">
            <v>no</v>
          </cell>
          <cell r="BE74" t="str">
            <v>no</v>
          </cell>
          <cell r="BG74" t="str">
            <v>no</v>
          </cell>
          <cell r="BI74" t="str">
            <v>no</v>
          </cell>
          <cell r="BK74" t="str">
            <v>no</v>
          </cell>
          <cell r="BM74" t="str">
            <v>no</v>
          </cell>
          <cell r="BO74" t="str">
            <v>no</v>
          </cell>
          <cell r="BQ74" t="str">
            <v>no</v>
          </cell>
          <cell r="BS74" t="str">
            <v>no</v>
          </cell>
          <cell r="BU74" t="str">
            <v>no</v>
          </cell>
          <cell r="BW74" t="str">
            <v>partially</v>
          </cell>
          <cell r="BY74" t="str">
            <v>no</v>
          </cell>
          <cell r="CA74" t="str">
            <v>no</v>
          </cell>
          <cell r="CC74" t="str">
            <v>no</v>
          </cell>
          <cell r="CE74" t="str">
            <v>no</v>
          </cell>
          <cell r="CG74" t="str">
            <v>no</v>
          </cell>
          <cell r="CI74" t="str">
            <v>yes</v>
          </cell>
          <cell r="CK74" t="str">
            <v>no</v>
          </cell>
          <cell r="CM74" t="str">
            <v>no</v>
          </cell>
          <cell r="CO74" t="str">
            <v>no</v>
          </cell>
          <cell r="CQ74" t="str">
            <v>no</v>
          </cell>
          <cell r="CS74" t="str">
            <v>no</v>
          </cell>
          <cell r="CU74" t="str">
            <v>no</v>
          </cell>
          <cell r="CW74" t="str">
            <v>no</v>
          </cell>
        </row>
        <row r="75">
          <cell r="C75" t="str">
            <v>yes</v>
          </cell>
          <cell r="E75" t="str">
            <v>yes</v>
          </cell>
          <cell r="G75" t="str">
            <v>yes</v>
          </cell>
          <cell r="I75" t="str">
            <v>yes</v>
          </cell>
          <cell r="K75" t="str">
            <v>yes</v>
          </cell>
          <cell r="M75" t="str">
            <v>yes</v>
          </cell>
          <cell r="O75" t="str">
            <v>yes</v>
          </cell>
          <cell r="Q75" t="str">
            <v>yes</v>
          </cell>
          <cell r="S75" t="str">
            <v>yes</v>
          </cell>
          <cell r="U75" t="str">
            <v>yes</v>
          </cell>
          <cell r="W75" t="str">
            <v>yes</v>
          </cell>
          <cell r="Y75" t="str">
            <v>no</v>
          </cell>
          <cell r="AA75" t="str">
            <v>yes</v>
          </cell>
          <cell r="AC75" t="str">
            <v>yes</v>
          </cell>
          <cell r="AE75" t="str">
            <v>yes</v>
          </cell>
          <cell r="AG75" t="str">
            <v>no</v>
          </cell>
          <cell r="AI75" t="str">
            <v>no</v>
          </cell>
          <cell r="AK75" t="str">
            <v>yes</v>
          </cell>
          <cell r="AM75" t="str">
            <v>yes</v>
          </cell>
          <cell r="AO75" t="str">
            <v>yes</v>
          </cell>
          <cell r="AQ75" t="str">
            <v>yes</v>
          </cell>
          <cell r="AS75" t="str">
            <v>no</v>
          </cell>
          <cell r="AU75" t="str">
            <v>no</v>
          </cell>
          <cell r="AW75" t="str">
            <v>yes</v>
          </cell>
          <cell r="AY75" t="str">
            <v>no</v>
          </cell>
          <cell r="BA75" t="str">
            <v>yes</v>
          </cell>
          <cell r="BC75" t="str">
            <v>yes</v>
          </cell>
          <cell r="BE75" t="str">
            <v>yes</v>
          </cell>
          <cell r="BG75" t="str">
            <v>no</v>
          </cell>
          <cell r="BI75" t="str">
            <v>yes</v>
          </cell>
          <cell r="BK75" t="str">
            <v>yes</v>
          </cell>
          <cell r="BM75" t="str">
            <v>yes</v>
          </cell>
          <cell r="BO75" t="str">
            <v>yes</v>
          </cell>
          <cell r="BQ75" t="str">
            <v>no</v>
          </cell>
          <cell r="BS75" t="str">
            <v>no</v>
          </cell>
          <cell r="BU75" t="str">
            <v>no</v>
          </cell>
          <cell r="BW75" t="str">
            <v>yes</v>
          </cell>
          <cell r="BY75" t="str">
            <v>yes</v>
          </cell>
          <cell r="CA75" t="str">
            <v>no</v>
          </cell>
          <cell r="CC75" t="str">
            <v>yes</v>
          </cell>
          <cell r="CE75" t="str">
            <v>yes</v>
          </cell>
          <cell r="CG75" t="str">
            <v>yes</v>
          </cell>
          <cell r="CI75" t="str">
            <v>yes</v>
          </cell>
          <cell r="CK75" t="str">
            <v>no</v>
          </cell>
          <cell r="CM75" t="str">
            <v>no</v>
          </cell>
          <cell r="CO75" t="str">
            <v>no</v>
          </cell>
          <cell r="CQ75" t="str">
            <v>yes</v>
          </cell>
          <cell r="CS75" t="str">
            <v>yes</v>
          </cell>
          <cell r="CU75" t="str">
            <v>yes</v>
          </cell>
          <cell r="CW75" t="str">
            <v>no</v>
          </cell>
        </row>
        <row r="76">
          <cell r="C76" t="str">
            <v>yes</v>
          </cell>
          <cell r="E76" t="str">
            <v>yes</v>
          </cell>
          <cell r="G76" t="str">
            <v>yes</v>
          </cell>
          <cell r="I76" t="str">
            <v>yes</v>
          </cell>
          <cell r="K76" t="str">
            <v>yes</v>
          </cell>
          <cell r="M76" t="str">
            <v>yes</v>
          </cell>
          <cell r="O76" t="str">
            <v>yes</v>
          </cell>
          <cell r="Q76" t="str">
            <v>yes</v>
          </cell>
          <cell r="S76" t="str">
            <v>yes</v>
          </cell>
          <cell r="U76" t="str">
            <v>yes</v>
          </cell>
          <cell r="W76" t="str">
            <v>yes</v>
          </cell>
          <cell r="Y76" t="str">
            <v>yes</v>
          </cell>
          <cell r="AA76" t="str">
            <v>yes</v>
          </cell>
          <cell r="AC76" t="str">
            <v>yes</v>
          </cell>
          <cell r="AE76" t="str">
            <v>yes</v>
          </cell>
          <cell r="AG76" t="str">
            <v>yes</v>
          </cell>
          <cell r="AI76" t="str">
            <v>yes</v>
          </cell>
          <cell r="AK76" t="str">
            <v>no</v>
          </cell>
          <cell r="AM76" t="str">
            <v>yes</v>
          </cell>
          <cell r="AO76" t="str">
            <v>yes</v>
          </cell>
          <cell r="AQ76" t="str">
            <v>yes</v>
          </cell>
          <cell r="AS76" t="str">
            <v>yes</v>
          </cell>
          <cell r="AU76" t="str">
            <v>yes</v>
          </cell>
          <cell r="AW76" t="str">
            <v>yes</v>
          </cell>
          <cell r="AY76" t="str">
            <v>partially</v>
          </cell>
          <cell r="BA76" t="str">
            <v>yes</v>
          </cell>
          <cell r="BC76" t="str">
            <v>yes</v>
          </cell>
          <cell r="BE76" t="str">
            <v>yes</v>
          </cell>
          <cell r="BG76" t="str">
            <v>yes</v>
          </cell>
          <cell r="BI76" t="str">
            <v>yes</v>
          </cell>
          <cell r="BK76" t="str">
            <v>yes</v>
          </cell>
          <cell r="BM76" t="str">
            <v>yes</v>
          </cell>
          <cell r="BO76" t="str">
            <v>yes</v>
          </cell>
          <cell r="BQ76" t="str">
            <v>yes</v>
          </cell>
          <cell r="BS76" t="str">
            <v>yes</v>
          </cell>
          <cell r="BU76" t="str">
            <v>yes</v>
          </cell>
          <cell r="BW76" t="str">
            <v>yes</v>
          </cell>
          <cell r="BY76" t="str">
            <v>yes</v>
          </cell>
          <cell r="CA76" t="str">
            <v>yes</v>
          </cell>
          <cell r="CC76" t="str">
            <v>yes</v>
          </cell>
          <cell r="CE76" t="str">
            <v>yes</v>
          </cell>
          <cell r="CG76" t="str">
            <v>yes</v>
          </cell>
          <cell r="CI76" t="str">
            <v>yes</v>
          </cell>
          <cell r="CK76" t="str">
            <v>yes</v>
          </cell>
          <cell r="CM76" t="str">
            <v>yes</v>
          </cell>
          <cell r="CO76" t="str">
            <v>yes</v>
          </cell>
          <cell r="CQ76" t="str">
            <v>yes</v>
          </cell>
          <cell r="CS76" t="str">
            <v>yes</v>
          </cell>
          <cell r="CU76" t="str">
            <v>yes</v>
          </cell>
          <cell r="CW76" t="str">
            <v>yes</v>
          </cell>
        </row>
        <row r="77">
          <cell r="C77" t="str">
            <v>no</v>
          </cell>
          <cell r="E77" t="str">
            <v>no</v>
          </cell>
          <cell r="G77" t="str">
            <v>yes</v>
          </cell>
          <cell r="I77" t="str">
            <v>no</v>
          </cell>
          <cell r="K77" t="str">
            <v>no</v>
          </cell>
          <cell r="M77" t="str">
            <v>no</v>
          </cell>
          <cell r="O77" t="str">
            <v>no</v>
          </cell>
          <cell r="Q77" t="str">
            <v>no</v>
          </cell>
          <cell r="S77" t="str">
            <v>no</v>
          </cell>
          <cell r="U77" t="str">
            <v>no</v>
          </cell>
          <cell r="W77" t="str">
            <v>no</v>
          </cell>
          <cell r="Y77" t="str">
            <v>no</v>
          </cell>
          <cell r="AA77" t="str">
            <v>no</v>
          </cell>
          <cell r="AC77" t="str">
            <v>no</v>
          </cell>
          <cell r="AE77" t="str">
            <v>yes</v>
          </cell>
          <cell r="AG77" t="str">
            <v>no</v>
          </cell>
          <cell r="AI77" t="str">
            <v>no</v>
          </cell>
          <cell r="AK77" t="str">
            <v>no</v>
          </cell>
          <cell r="AM77" t="str">
            <v>no</v>
          </cell>
          <cell r="AO77" t="str">
            <v>no</v>
          </cell>
          <cell r="AQ77" t="str">
            <v>no</v>
          </cell>
          <cell r="AS77" t="str">
            <v>no</v>
          </cell>
          <cell r="AU77" t="str">
            <v>no</v>
          </cell>
          <cell r="AW77" t="str">
            <v>no</v>
          </cell>
          <cell r="AY77" t="str">
            <v>yes</v>
          </cell>
          <cell r="BA77" t="str">
            <v>no</v>
          </cell>
          <cell r="BC77" t="str">
            <v>no</v>
          </cell>
          <cell r="BE77" t="str">
            <v>no</v>
          </cell>
          <cell r="BG77" t="str">
            <v>no</v>
          </cell>
          <cell r="BI77" t="str">
            <v>no</v>
          </cell>
          <cell r="BK77" t="str">
            <v>no</v>
          </cell>
          <cell r="BM77" t="str">
            <v>no</v>
          </cell>
          <cell r="BO77" t="str">
            <v>no</v>
          </cell>
          <cell r="BQ77" t="str">
            <v>no</v>
          </cell>
          <cell r="BS77" t="str">
            <v>partially</v>
          </cell>
          <cell r="BU77" t="str">
            <v>no</v>
          </cell>
          <cell r="BW77" t="str">
            <v>no</v>
          </cell>
          <cell r="BY77" t="str">
            <v>no</v>
          </cell>
          <cell r="CA77" t="str">
            <v>no</v>
          </cell>
          <cell r="CC77" t="str">
            <v>partially</v>
          </cell>
          <cell r="CE77" t="str">
            <v>no</v>
          </cell>
          <cell r="CG77" t="str">
            <v>partially</v>
          </cell>
          <cell r="CI77" t="str">
            <v>yes</v>
          </cell>
          <cell r="CK77" t="str">
            <v>no</v>
          </cell>
          <cell r="CM77" t="str">
            <v>no</v>
          </cell>
          <cell r="CO77" t="str">
            <v>partially</v>
          </cell>
          <cell r="CQ77" t="str">
            <v>no</v>
          </cell>
          <cell r="CS77" t="str">
            <v>no</v>
          </cell>
          <cell r="CU77" t="str">
            <v>partially</v>
          </cell>
          <cell r="CW77" t="str">
            <v>no</v>
          </cell>
        </row>
        <row r="78">
          <cell r="C78" t="str">
            <v>no</v>
          </cell>
          <cell r="E78" t="str">
            <v>no</v>
          </cell>
          <cell r="G78" t="str">
            <v>no</v>
          </cell>
          <cell r="I78" t="str">
            <v>yes</v>
          </cell>
          <cell r="K78" t="str">
            <v>no</v>
          </cell>
          <cell r="M78" t="str">
            <v>no</v>
          </cell>
          <cell r="O78" t="str">
            <v>no</v>
          </cell>
          <cell r="Q78" t="str">
            <v>no</v>
          </cell>
          <cell r="S78" t="str">
            <v>yes</v>
          </cell>
          <cell r="U78" t="str">
            <v>no</v>
          </cell>
          <cell r="W78" t="str">
            <v>yes</v>
          </cell>
          <cell r="Y78" t="str">
            <v>no</v>
          </cell>
          <cell r="AA78" t="str">
            <v>no</v>
          </cell>
          <cell r="AC78" t="str">
            <v>yes</v>
          </cell>
          <cell r="AE78" t="str">
            <v>yes</v>
          </cell>
          <cell r="AG78" t="str">
            <v>no</v>
          </cell>
          <cell r="AI78" t="str">
            <v>no</v>
          </cell>
          <cell r="AK78" t="str">
            <v>no</v>
          </cell>
          <cell r="AM78" t="str">
            <v>no</v>
          </cell>
          <cell r="AO78" t="str">
            <v>no</v>
          </cell>
          <cell r="AQ78" t="str">
            <v>no</v>
          </cell>
          <cell r="AS78" t="str">
            <v>no</v>
          </cell>
          <cell r="AU78" t="str">
            <v>no</v>
          </cell>
          <cell r="AW78" t="str">
            <v>no</v>
          </cell>
          <cell r="AY78" t="str">
            <v>yes</v>
          </cell>
          <cell r="BA78" t="str">
            <v>no</v>
          </cell>
          <cell r="BC78" t="str">
            <v>no</v>
          </cell>
          <cell r="BE78" t="str">
            <v>yes</v>
          </cell>
          <cell r="BG78" t="str">
            <v>no</v>
          </cell>
          <cell r="BI78" t="str">
            <v>yes</v>
          </cell>
          <cell r="BK78" t="str">
            <v>no</v>
          </cell>
          <cell r="BM78" t="str">
            <v>no</v>
          </cell>
          <cell r="BO78" t="str">
            <v>yes</v>
          </cell>
          <cell r="BQ78" t="str">
            <v>no</v>
          </cell>
          <cell r="BS78" t="str">
            <v>yes</v>
          </cell>
          <cell r="BU78" t="str">
            <v>no</v>
          </cell>
          <cell r="BW78" t="str">
            <v>no</v>
          </cell>
          <cell r="BY78" t="str">
            <v>yes</v>
          </cell>
          <cell r="CA78" t="str">
            <v>yes</v>
          </cell>
          <cell r="CC78" t="str">
            <v>no</v>
          </cell>
          <cell r="CE78" t="str">
            <v>no</v>
          </cell>
          <cell r="CG78" t="str">
            <v>no</v>
          </cell>
          <cell r="CI78" t="str">
            <v>yes</v>
          </cell>
          <cell r="CK78" t="str">
            <v>no</v>
          </cell>
          <cell r="CM78" t="str">
            <v>yes</v>
          </cell>
          <cell r="CO78" t="str">
            <v>yes</v>
          </cell>
          <cell r="CQ78" t="str">
            <v>no</v>
          </cell>
          <cell r="CS78" t="str">
            <v>no</v>
          </cell>
          <cell r="CU78" t="str">
            <v>yes</v>
          </cell>
          <cell r="CW78" t="str">
            <v>yes</v>
          </cell>
        </row>
      </sheetData>
      <sheetData sheetId="1"/>
      <sheetData sheetId="2"/>
      <sheetData sheetId="3">
        <row r="83">
          <cell r="S83" t="str">
            <v>%</v>
          </cell>
          <cell r="T83">
            <v>0.68500000000000005</v>
          </cell>
          <cell r="U83">
            <v>0.435</v>
          </cell>
          <cell r="V83">
            <v>0.68</v>
          </cell>
          <cell r="W83">
            <v>0.56000000000000005</v>
          </cell>
          <cell r="X83">
            <v>0.46231155778894473</v>
          </cell>
          <cell r="Y83">
            <v>0.6875</v>
          </cell>
          <cell r="Z83">
            <v>0.58499999999999996</v>
          </cell>
          <cell r="AA83">
            <v>0.495</v>
          </cell>
          <cell r="AB83">
            <v>0.5879396984924623</v>
          </cell>
          <cell r="AC83">
            <v>0.36749999999999999</v>
          </cell>
          <cell r="AD83">
            <v>0.62060301507537685</v>
          </cell>
          <cell r="AE83">
            <v>0.26884422110552764</v>
          </cell>
          <cell r="AF83">
            <v>0.59</v>
          </cell>
          <cell r="AG83">
            <v>0.60750000000000004</v>
          </cell>
          <cell r="AH83">
            <v>0.585427135678392</v>
          </cell>
          <cell r="AI83">
            <v>0.51249999999999996</v>
          </cell>
          <cell r="AJ83">
            <v>0.44750000000000001</v>
          </cell>
          <cell r="AK83">
            <v>0.30150753768844218</v>
          </cell>
          <cell r="AL83">
            <v>0.61499999999999999</v>
          </cell>
          <cell r="AM83">
            <v>0.36432160804020103</v>
          </cell>
          <cell r="AN83">
            <v>0.42499999999999999</v>
          </cell>
          <cell r="AO83">
            <v>0.55500000000000005</v>
          </cell>
          <cell r="AP83">
            <v>0.44</v>
          </cell>
          <cell r="AQ83">
            <v>0.67249999999999999</v>
          </cell>
          <cell r="AR83">
            <v>0.6959798994974874</v>
          </cell>
          <cell r="AS83">
            <v>0.68341708542713564</v>
          </cell>
          <cell r="AT83">
            <v>0.40954773869346733</v>
          </cell>
          <cell r="AU83">
            <v>0.63500000000000001</v>
          </cell>
          <cell r="AV83">
            <v>0.39</v>
          </cell>
          <cell r="AW83">
            <v>0.55000000000000004</v>
          </cell>
          <cell r="AX83">
            <v>0.45500000000000002</v>
          </cell>
          <cell r="AY83">
            <v>0.30249999999999999</v>
          </cell>
          <cell r="AZ83">
            <v>0.57788944723618085</v>
          </cell>
          <cell r="BA83">
            <v>0.44221105527638194</v>
          </cell>
          <cell r="BB83">
            <v>0.33919597989949751</v>
          </cell>
          <cell r="BC83">
            <v>0.50251256281407031</v>
          </cell>
          <cell r="BD83">
            <v>0.48499999999999999</v>
          </cell>
          <cell r="BE83">
            <v>0.45979899497487436</v>
          </cell>
          <cell r="BF83">
            <v>0.47236180904522612</v>
          </cell>
          <cell r="BG83">
            <v>0.72</v>
          </cell>
          <cell r="BH83">
            <v>0.63249999999999995</v>
          </cell>
          <cell r="BI83">
            <v>0.48749999999999999</v>
          </cell>
          <cell r="BJ83">
            <v>0.58499999999999996</v>
          </cell>
          <cell r="BK83">
            <v>0.42462311557788945</v>
          </cell>
          <cell r="BL83">
            <v>0.35427135678391958</v>
          </cell>
          <cell r="BM83">
            <v>0.38442211055276382</v>
          </cell>
          <cell r="BN83">
            <v>0.53249999999999997</v>
          </cell>
          <cell r="BO83">
            <v>0.51</v>
          </cell>
          <cell r="BP83">
            <v>0.65749999999999997</v>
          </cell>
          <cell r="BQ83">
            <v>0.45226130653266333</v>
          </cell>
        </row>
        <row r="87">
          <cell r="R87" t="str">
            <v>part of Ukraine</v>
          </cell>
          <cell r="T87" t="str">
            <v>eastern</v>
          </cell>
          <cell r="U87" t="str">
            <v>central</v>
          </cell>
          <cell r="V87" t="str">
            <v>southern</v>
          </cell>
          <cell r="W87" t="str">
            <v>central</v>
          </cell>
          <cell r="X87" t="str">
            <v>central</v>
          </cell>
          <cell r="Y87" t="str">
            <v>central</v>
          </cell>
          <cell r="Z87" t="str">
            <v>southern</v>
          </cell>
          <cell r="AA87" t="str">
            <v>western</v>
          </cell>
          <cell r="AB87" t="str">
            <v>central</v>
          </cell>
          <cell r="AC87" t="str">
            <v>southern</v>
          </cell>
          <cell r="AD87" t="str">
            <v>western</v>
          </cell>
          <cell r="AE87" t="str">
            <v>southern</v>
          </cell>
          <cell r="AF87" t="str">
            <v>western</v>
          </cell>
          <cell r="AG87" t="str">
            <v>southern</v>
          </cell>
          <cell r="AH87" t="str">
            <v>central</v>
          </cell>
          <cell r="AI87" t="str">
            <v>western</v>
          </cell>
          <cell r="AJ87" t="str">
            <v>central</v>
          </cell>
          <cell r="AK87" t="str">
            <v>eastern</v>
          </cell>
          <cell r="AL87" t="str">
            <v>eastern</v>
          </cell>
          <cell r="AM87" t="str">
            <v>central</v>
          </cell>
          <cell r="AN87" t="str">
            <v>southern</v>
          </cell>
          <cell r="AO87" t="str">
            <v>central</v>
          </cell>
          <cell r="AP87" t="str">
            <v>eastern</v>
          </cell>
          <cell r="AQ87" t="str">
            <v>western</v>
          </cell>
          <cell r="AR87" t="str">
            <v>western</v>
          </cell>
          <cell r="AS87" t="str">
            <v>eastern</v>
          </cell>
          <cell r="AT87" t="str">
            <v>southern</v>
          </cell>
          <cell r="AU87" t="str">
            <v>southern</v>
          </cell>
          <cell r="AV87" t="str">
            <v>western</v>
          </cell>
          <cell r="AW87" t="str">
            <v>central</v>
          </cell>
          <cell r="AX87" t="str">
            <v>southern</v>
          </cell>
          <cell r="AY87" t="str">
            <v>southern</v>
          </cell>
          <cell r="AZ87" t="str">
            <v>southern</v>
          </cell>
          <cell r="BA87" t="str">
            <v>central</v>
          </cell>
          <cell r="BB87" t="str">
            <v>southern</v>
          </cell>
          <cell r="BC87" t="str">
            <v>central</v>
          </cell>
          <cell r="BD87" t="str">
            <v>western</v>
          </cell>
          <cell r="BE87" t="str">
            <v>eastern</v>
          </cell>
          <cell r="BF87" t="str">
            <v>eastern</v>
          </cell>
          <cell r="BG87" t="str">
            <v>central</v>
          </cell>
          <cell r="BH87" t="str">
            <v>western</v>
          </cell>
          <cell r="BI87" t="str">
            <v>western</v>
          </cell>
          <cell r="BJ87" t="str">
            <v>central</v>
          </cell>
          <cell r="BK87" t="str">
            <v>eastern</v>
          </cell>
          <cell r="BL87" t="str">
            <v>southern</v>
          </cell>
          <cell r="BM87" t="str">
            <v>western</v>
          </cell>
          <cell r="BN87" t="str">
            <v>central</v>
          </cell>
          <cell r="BO87" t="str">
            <v>western</v>
          </cell>
          <cell r="BP87" t="str">
            <v>central</v>
          </cell>
          <cell r="BQ87" t="str">
            <v>central</v>
          </cell>
        </row>
        <row r="89">
          <cell r="R89" t="str">
            <v>population</v>
          </cell>
          <cell r="T89" t="str">
            <v>less than 100 thousand</v>
          </cell>
          <cell r="U89" t="str">
            <v>less than 100 thousand</v>
          </cell>
          <cell r="V89" t="str">
            <v>less than 300 thousand</v>
          </cell>
          <cell r="W89" t="str">
            <v>less than 300 thousand</v>
          </cell>
          <cell r="X89" t="str">
            <v>less than 100 thousand</v>
          </cell>
          <cell r="Y89" t="str">
            <v>less than 1 million</v>
          </cell>
          <cell r="Z89" t="str">
            <v>more than 1 million</v>
          </cell>
          <cell r="AA89" t="str">
            <v>less than 100 thousand</v>
          </cell>
          <cell r="AB89" t="str">
            <v>less than 300 thousand</v>
          </cell>
          <cell r="AC89" t="str">
            <v>less than 1 million</v>
          </cell>
          <cell r="AD89" t="str">
            <v>less than 300 thousand</v>
          </cell>
          <cell r="AE89" t="str">
            <v>less than 100 thousand</v>
          </cell>
          <cell r="AF89" t="str">
            <v>less than 100 thousand</v>
          </cell>
          <cell r="AG89" t="str">
            <v>less than 300 thousand</v>
          </cell>
          <cell r="AH89" t="str">
            <v>more than 1 million</v>
          </cell>
          <cell r="AI89" t="str">
            <v>less than 100 thousand</v>
          </cell>
          <cell r="AJ89" t="str">
            <v>less than 100 thousand</v>
          </cell>
          <cell r="AK89" t="str">
            <v>less than 100 thousand</v>
          </cell>
          <cell r="AL89" t="str">
            <v>less than 300 thousand</v>
          </cell>
          <cell r="AM89" t="str">
            <v>less than 300 thousand</v>
          </cell>
          <cell r="AN89" t="str">
            <v>less than 1 million</v>
          </cell>
          <cell r="AO89" t="str">
            <v>less than 300 thousand</v>
          </cell>
          <cell r="AP89" t="str">
            <v>less than 300 thousand</v>
          </cell>
          <cell r="AQ89" t="str">
            <v>less than 300 thousand</v>
          </cell>
          <cell r="AR89" t="str">
            <v>less than 1 million</v>
          </cell>
          <cell r="AS89" t="str">
            <v>less than 1 million</v>
          </cell>
          <cell r="AT89" t="str">
            <v>less than 300 thousand</v>
          </cell>
          <cell r="AU89" t="str">
            <v>less than 1 million</v>
          </cell>
          <cell r="AV89" t="str">
            <v>less than 100 thousand</v>
          </cell>
          <cell r="AW89" t="str">
            <v>less than 100 thousand</v>
          </cell>
          <cell r="AX89" t="str">
            <v>less than 300 thousand</v>
          </cell>
          <cell r="AY89" t="str">
            <v>less than 100 thousand</v>
          </cell>
          <cell r="AZ89" t="str">
            <v>more than 1 million</v>
          </cell>
          <cell r="BA89" t="str">
            <v>less than 100 thousand</v>
          </cell>
          <cell r="BB89" t="str">
            <v>less than 300 thousand</v>
          </cell>
          <cell r="BC89" t="str">
            <v>less than 1 million</v>
          </cell>
          <cell r="BD89" t="str">
            <v>less than 300 thousand</v>
          </cell>
          <cell r="BE89" t="str">
            <v>less than 300 thousand</v>
          </cell>
          <cell r="BF89" t="str">
            <v>less than 300 thousand</v>
          </cell>
          <cell r="BG89" t="str">
            <v>less than 300 thousand</v>
          </cell>
          <cell r="BH89" t="str">
            <v>less than 300 thousand</v>
          </cell>
          <cell r="BI89" t="str">
            <v>less than 300 thousand</v>
          </cell>
          <cell r="BJ89" t="str">
            <v>less than 100 thousand</v>
          </cell>
          <cell r="BK89" t="str">
            <v>more than 1 million</v>
          </cell>
          <cell r="BL89" t="str">
            <v>less than 1 million</v>
          </cell>
          <cell r="BM89" t="str">
            <v>less than 300 thousand</v>
          </cell>
          <cell r="BN89" t="str">
            <v>less than 300 thousand</v>
          </cell>
          <cell r="BO89" t="str">
            <v>less than 300 thousand</v>
          </cell>
          <cell r="BP89" t="str">
            <v>less than 1 million</v>
          </cell>
          <cell r="BQ89" t="str">
            <v>less than 100 thousand</v>
          </cell>
        </row>
        <row r="90">
          <cell r="R90" t="str">
            <v>chief of the region</v>
          </cell>
          <cell r="T90" t="str">
            <v>left-wing</v>
          </cell>
          <cell r="U90" t="str">
            <v>right-wing</v>
          </cell>
          <cell r="V90" t="str">
            <v>independent</v>
          </cell>
          <cell r="W90" t="str">
            <v>left-wing</v>
          </cell>
          <cell r="X90" t="str">
            <v>right-wing</v>
          </cell>
          <cell r="Y90" t="str">
            <v>independent</v>
          </cell>
          <cell r="Z90" t="str">
            <v>left-wing</v>
          </cell>
          <cell r="AA90" t="str">
            <v>right-wing</v>
          </cell>
          <cell r="AB90" t="str">
            <v>independent</v>
          </cell>
          <cell r="AC90" t="str">
            <v>left-wing</v>
          </cell>
          <cell r="AD90" t="str">
            <v>right-wing</v>
          </cell>
          <cell r="AE90" t="str">
            <v>independent</v>
          </cell>
          <cell r="AF90" t="str">
            <v>left-wing</v>
          </cell>
          <cell r="AG90" t="str">
            <v>right-wing</v>
          </cell>
          <cell r="AH90" t="str">
            <v>independent</v>
          </cell>
          <cell r="AI90" t="str">
            <v>left-wing</v>
          </cell>
          <cell r="AJ90" t="str">
            <v>right-wing</v>
          </cell>
          <cell r="AK90" t="str">
            <v>independent</v>
          </cell>
          <cell r="AL90" t="str">
            <v>left-wing</v>
          </cell>
          <cell r="AM90" t="str">
            <v>right-wing</v>
          </cell>
          <cell r="AN90" t="str">
            <v>independent</v>
          </cell>
          <cell r="AO90" t="str">
            <v>left-wing</v>
          </cell>
          <cell r="AP90" t="str">
            <v>right-wing</v>
          </cell>
          <cell r="AQ90" t="str">
            <v>independent</v>
          </cell>
          <cell r="AR90" t="str">
            <v>left-wing</v>
          </cell>
          <cell r="AS90" t="str">
            <v>right-wing</v>
          </cell>
          <cell r="AT90" t="str">
            <v>independent</v>
          </cell>
          <cell r="AU90" t="str">
            <v>left-wing</v>
          </cell>
          <cell r="AV90" t="str">
            <v>right-wing</v>
          </cell>
          <cell r="AW90" t="str">
            <v>independent</v>
          </cell>
          <cell r="AX90" t="str">
            <v>left-wing</v>
          </cell>
          <cell r="AY90" t="str">
            <v>right-wing</v>
          </cell>
          <cell r="AZ90" t="str">
            <v>independent</v>
          </cell>
          <cell r="BA90" t="str">
            <v>left-wing</v>
          </cell>
          <cell r="BB90" t="str">
            <v>right-wing</v>
          </cell>
          <cell r="BC90" t="str">
            <v>independent</v>
          </cell>
          <cell r="BD90" t="str">
            <v>left-wing</v>
          </cell>
          <cell r="BE90" t="str">
            <v>right-wing</v>
          </cell>
          <cell r="BF90" t="str">
            <v>independent</v>
          </cell>
          <cell r="BG90" t="str">
            <v>left-wing</v>
          </cell>
          <cell r="BH90" t="str">
            <v>right-wing</v>
          </cell>
          <cell r="BI90" t="str">
            <v>independent</v>
          </cell>
          <cell r="BJ90" t="str">
            <v>left-wing</v>
          </cell>
          <cell r="BK90" t="str">
            <v>right-wing</v>
          </cell>
          <cell r="BL90" t="str">
            <v>independent</v>
          </cell>
          <cell r="BM90" t="str">
            <v>left-wing</v>
          </cell>
          <cell r="BN90" t="str">
            <v>right-wing</v>
          </cell>
          <cell r="BO90" t="str">
            <v>independent</v>
          </cell>
          <cell r="BP90" t="str">
            <v>left-wing</v>
          </cell>
          <cell r="BQ90" t="str">
            <v>right-wing</v>
          </cell>
        </row>
        <row r="91">
          <cell r="R91" t="str">
            <v xml:space="preserve">new or reelected? </v>
          </cell>
          <cell r="T91" t="str">
            <v>new</v>
          </cell>
          <cell r="U91" t="str">
            <v>reelected</v>
          </cell>
          <cell r="V91" t="str">
            <v xml:space="preserve">new </v>
          </cell>
          <cell r="W91" t="str">
            <v>new</v>
          </cell>
          <cell r="X91" t="str">
            <v>reelected</v>
          </cell>
          <cell r="Y91" t="str">
            <v xml:space="preserve">new </v>
          </cell>
          <cell r="Z91" t="str">
            <v>new</v>
          </cell>
          <cell r="AA91" t="str">
            <v>reelected</v>
          </cell>
          <cell r="AB91" t="str">
            <v xml:space="preserve">new </v>
          </cell>
          <cell r="AC91" t="str">
            <v>new</v>
          </cell>
          <cell r="AD91" t="str">
            <v>reelected</v>
          </cell>
          <cell r="AE91" t="str">
            <v xml:space="preserve">new </v>
          </cell>
          <cell r="AF91" t="str">
            <v>new</v>
          </cell>
          <cell r="AG91" t="str">
            <v>reelected</v>
          </cell>
          <cell r="AH91" t="str">
            <v xml:space="preserve">new </v>
          </cell>
          <cell r="AI91" t="str">
            <v>new</v>
          </cell>
          <cell r="AJ91" t="str">
            <v>reelected</v>
          </cell>
          <cell r="AK91" t="str">
            <v xml:space="preserve">new </v>
          </cell>
          <cell r="AL91" t="str">
            <v>new</v>
          </cell>
          <cell r="AM91" t="str">
            <v>reelected</v>
          </cell>
          <cell r="AN91" t="str">
            <v xml:space="preserve">new </v>
          </cell>
          <cell r="AO91" t="str">
            <v>new</v>
          </cell>
          <cell r="AP91" t="str">
            <v>reelected</v>
          </cell>
          <cell r="AQ91" t="str">
            <v xml:space="preserve">new </v>
          </cell>
          <cell r="AR91" t="str">
            <v>new</v>
          </cell>
          <cell r="AS91" t="str">
            <v>reelected</v>
          </cell>
          <cell r="AT91" t="str">
            <v xml:space="preserve">new </v>
          </cell>
          <cell r="AU91" t="str">
            <v>new</v>
          </cell>
          <cell r="AV91" t="str">
            <v>reelected</v>
          </cell>
          <cell r="AW91" t="str">
            <v xml:space="preserve">new </v>
          </cell>
          <cell r="AX91" t="str">
            <v>new</v>
          </cell>
          <cell r="AY91" t="str">
            <v>reelected</v>
          </cell>
          <cell r="AZ91" t="str">
            <v xml:space="preserve">new </v>
          </cell>
          <cell r="BA91" t="str">
            <v>new</v>
          </cell>
          <cell r="BB91" t="str">
            <v>reelected</v>
          </cell>
          <cell r="BC91" t="str">
            <v xml:space="preserve">new </v>
          </cell>
          <cell r="BD91" t="str">
            <v>new</v>
          </cell>
          <cell r="BE91" t="str">
            <v>reelected</v>
          </cell>
          <cell r="BF91" t="str">
            <v xml:space="preserve">new </v>
          </cell>
          <cell r="BG91" t="str">
            <v>new</v>
          </cell>
          <cell r="BH91" t="str">
            <v>reelected</v>
          </cell>
          <cell r="BI91" t="str">
            <v xml:space="preserve">new </v>
          </cell>
          <cell r="BJ91" t="str">
            <v>new</v>
          </cell>
          <cell r="BK91" t="str">
            <v>reelected</v>
          </cell>
          <cell r="BL91" t="str">
            <v xml:space="preserve">new </v>
          </cell>
          <cell r="BM91" t="str">
            <v>new</v>
          </cell>
          <cell r="BN91" t="str">
            <v>reelected</v>
          </cell>
          <cell r="BO91" t="str">
            <v xml:space="preserve">new </v>
          </cell>
          <cell r="BP91" t="str">
            <v>new</v>
          </cell>
          <cell r="BQ91" t="str">
            <v>reelected</v>
          </cell>
        </row>
      </sheetData>
      <sheetData sheetId="4">
        <row r="2">
          <cell r="D2">
            <v>0.72</v>
          </cell>
        </row>
        <row r="3">
          <cell r="D3">
            <v>0.6959798994974874</v>
          </cell>
        </row>
        <row r="4">
          <cell r="D4">
            <v>0.6875</v>
          </cell>
        </row>
        <row r="5">
          <cell r="D5">
            <v>0.68500000000000005</v>
          </cell>
        </row>
        <row r="6">
          <cell r="D6">
            <v>0.68341708542713564</v>
          </cell>
        </row>
        <row r="7">
          <cell r="D7">
            <v>0.68</v>
          </cell>
        </row>
        <row r="8">
          <cell r="D8">
            <v>0.67249999999999999</v>
          </cell>
        </row>
        <row r="9">
          <cell r="D9">
            <v>0.65749999999999997</v>
          </cell>
        </row>
        <row r="10">
          <cell r="D10">
            <v>0.63500000000000001</v>
          </cell>
        </row>
        <row r="11">
          <cell r="D11">
            <v>0.63249999999999995</v>
          </cell>
        </row>
        <row r="12">
          <cell r="D12">
            <v>0.62060301507537685</v>
          </cell>
        </row>
        <row r="13">
          <cell r="D13">
            <v>0.61499999999999999</v>
          </cell>
        </row>
        <row r="14">
          <cell r="D14">
            <v>0.60750000000000004</v>
          </cell>
        </row>
        <row r="15">
          <cell r="D15">
            <v>0.59</v>
          </cell>
        </row>
        <row r="16">
          <cell r="D16">
            <v>0.5879396984924623</v>
          </cell>
        </row>
        <row r="17">
          <cell r="D17">
            <v>0.585427135678392</v>
          </cell>
        </row>
        <row r="18">
          <cell r="D18">
            <v>0.58499999999999996</v>
          </cell>
        </row>
        <row r="19">
          <cell r="D19">
            <v>0.58499999999999996</v>
          </cell>
        </row>
        <row r="20">
          <cell r="D20">
            <v>0.57788944723618085</v>
          </cell>
        </row>
        <row r="21">
          <cell r="D21">
            <v>0.56000000000000005</v>
          </cell>
        </row>
        <row r="22">
          <cell r="D22">
            <v>0.55500000000000005</v>
          </cell>
        </row>
        <row r="23">
          <cell r="D23">
            <v>0.55000000000000004</v>
          </cell>
        </row>
        <row r="24">
          <cell r="D24">
            <v>0.53249999999999997</v>
          </cell>
        </row>
        <row r="25">
          <cell r="D25">
            <v>0.51249999999999996</v>
          </cell>
        </row>
        <row r="26">
          <cell r="D26">
            <v>0.51</v>
          </cell>
        </row>
        <row r="27">
          <cell r="D27">
            <v>0.50251256281407031</v>
          </cell>
        </row>
        <row r="28">
          <cell r="D28">
            <v>0.495</v>
          </cell>
        </row>
        <row r="29">
          <cell r="D29">
            <v>0.48749999999999999</v>
          </cell>
        </row>
        <row r="30">
          <cell r="D30">
            <v>0.48499999999999999</v>
          </cell>
        </row>
        <row r="31">
          <cell r="D31">
            <v>0.47236180904522612</v>
          </cell>
        </row>
        <row r="32">
          <cell r="D32">
            <v>0.46231155778894473</v>
          </cell>
        </row>
        <row r="33">
          <cell r="D33">
            <v>0.45979899497487436</v>
          </cell>
        </row>
        <row r="34">
          <cell r="D34">
            <v>0.45500000000000002</v>
          </cell>
        </row>
        <row r="35">
          <cell r="D35">
            <v>0.45226130653266333</v>
          </cell>
        </row>
        <row r="36">
          <cell r="D36">
            <v>0.44750000000000001</v>
          </cell>
        </row>
        <row r="37">
          <cell r="D37">
            <v>0.44221105527638194</v>
          </cell>
        </row>
        <row r="38">
          <cell r="D38">
            <v>0.44</v>
          </cell>
        </row>
        <row r="39">
          <cell r="D39">
            <v>0.435</v>
          </cell>
        </row>
        <row r="40">
          <cell r="D40">
            <v>0.42499999999999999</v>
          </cell>
        </row>
        <row r="41">
          <cell r="D41">
            <v>0.42462311557788945</v>
          </cell>
        </row>
        <row r="42">
          <cell r="D42">
            <v>0.40954773869346733</v>
          </cell>
        </row>
        <row r="43">
          <cell r="D43">
            <v>0.39</v>
          </cell>
        </row>
        <row r="44">
          <cell r="D44">
            <v>0.38442211055276382</v>
          </cell>
        </row>
        <row r="45">
          <cell r="D45">
            <v>0.36749999999999999</v>
          </cell>
        </row>
        <row r="46">
          <cell r="D46">
            <v>0.36432160804020103</v>
          </cell>
        </row>
        <row r="47">
          <cell r="D47">
            <v>0.35427135678391958</v>
          </cell>
        </row>
        <row r="48">
          <cell r="D48">
            <v>0.33919597989949751</v>
          </cell>
        </row>
        <row r="49">
          <cell r="D49">
            <v>0.30249999999999999</v>
          </cell>
        </row>
        <row r="50">
          <cell r="D50">
            <v>0.30150753768844218</v>
          </cell>
        </row>
        <row r="51">
          <cell r="D51">
            <v>0.26884422110552764</v>
          </cell>
        </row>
      </sheetData>
      <sheetData sheetId="5"/>
      <sheetData sheetId="6">
        <row r="1">
          <cell r="A1" t="str">
            <v>questionID</v>
          </cell>
          <cell r="B1" t="str">
            <v>question</v>
          </cell>
          <cell r="C1" t="str">
            <v>Bakhmut</v>
          </cell>
          <cell r="D1" t="str">
            <v>Berdychiv</v>
          </cell>
          <cell r="E1" t="str">
            <v>Berdiansk</v>
          </cell>
          <cell r="F1" t="str">
            <v>Bila Tserkva</v>
          </cell>
          <cell r="G1" t="str">
            <v>Brovary</v>
          </cell>
          <cell r="H1" t="str">
            <v>Vinnytsia</v>
          </cell>
          <cell r="I1" t="str">
            <v>Dnipro</v>
          </cell>
          <cell r="J1" t="str">
            <v>Drohobych</v>
          </cell>
          <cell r="K1" t="str">
            <v>Zhytomyr</v>
          </cell>
          <cell r="L1" t="str">
            <v>Zaporizhzhia</v>
          </cell>
          <cell r="M1" t="str">
            <v>Ivano-Frankivsk</v>
          </cell>
          <cell r="N1" t="str">
            <v>Izmail</v>
          </cell>
          <cell r="O1" t="str">
            <v>Kamianets-Podilskyi</v>
          </cell>
          <cell r="P1" t="str">
            <v>Kamianske</v>
          </cell>
          <cell r="Q1" t="str">
            <v>Kyiv</v>
          </cell>
          <cell r="R1" t="str">
            <v>Kovel</v>
          </cell>
          <cell r="S1" t="str">
            <v>Konotop</v>
          </cell>
          <cell r="T1" t="str">
            <v>Kostiantynivka</v>
          </cell>
          <cell r="U1" t="str">
            <v>Kramatorsk</v>
          </cell>
          <cell r="V1" t="str">
            <v>Kremenchuk</v>
          </cell>
          <cell r="W1" t="str">
            <v>Kryvyi Rih</v>
          </cell>
          <cell r="X1" t="str">
            <v>Kropyvnytskyi</v>
          </cell>
          <cell r="Y1" t="str">
            <v>Lysychansk</v>
          </cell>
          <cell r="Z1" t="str">
            <v>Lutsk</v>
          </cell>
          <cell r="AA1" t="str">
            <v>Lviv</v>
          </cell>
          <cell r="AB1" t="str">
            <v>Mariupol</v>
          </cell>
          <cell r="AC1" t="str">
            <v>Melitopol</v>
          </cell>
          <cell r="AD1" t="str">
            <v>Mykolaiv</v>
          </cell>
          <cell r="AE1" t="str">
            <v>Mukacheve</v>
          </cell>
          <cell r="AF1" t="str">
            <v>Nizhyn</v>
          </cell>
          <cell r="AG1" t="str">
            <v>Nikopol</v>
          </cell>
          <cell r="AH1" t="str">
            <v>Novomoskovsk</v>
          </cell>
          <cell r="AI1" t="str">
            <v>Odesa</v>
          </cell>
          <cell r="AJ1" t="str">
            <v>Oleksandriia</v>
          </cell>
          <cell r="AK1" t="str">
            <v>Pavlohrad</v>
          </cell>
          <cell r="AL1" t="str">
            <v>Poltava</v>
          </cell>
          <cell r="AM1" t="str">
            <v>Rivne</v>
          </cell>
          <cell r="AN1" t="str">
            <v>Sievierodonetsk</v>
          </cell>
          <cell r="AO1" t="str">
            <v>Sloviansk</v>
          </cell>
          <cell r="AP1" t="str">
            <v>Sumy</v>
          </cell>
          <cell r="AQ1" t="str">
            <v>Ternopil</v>
          </cell>
          <cell r="AR1" t="str">
            <v>Uzhhorod</v>
          </cell>
          <cell r="AS1" t="str">
            <v>Uman</v>
          </cell>
          <cell r="AT1" t="str">
            <v>Kharkiv</v>
          </cell>
          <cell r="AU1" t="str">
            <v>Kherson</v>
          </cell>
          <cell r="AV1" t="str">
            <v>Khmelnytskyi</v>
          </cell>
          <cell r="AW1" t="str">
            <v>Cherkasy</v>
          </cell>
          <cell r="AX1" t="str">
            <v>Chernivtsi</v>
          </cell>
          <cell r="AY1" t="str">
            <v>Chernihiv</v>
          </cell>
          <cell r="AZ1" t="str">
            <v>Shostka</v>
          </cell>
          <cell r="BA1" t="str">
            <v>ans1</v>
          </cell>
          <cell r="BB1" t="str">
            <v>number</v>
          </cell>
          <cell r="BC1" t="str">
            <v>ans2</v>
          </cell>
          <cell r="BD1" t="str">
            <v>number</v>
          </cell>
          <cell r="BE1" t="str">
            <v>ans3</v>
          </cell>
          <cell r="BF1" t="str">
            <v>number</v>
          </cell>
          <cell r="BG1" t="str">
            <v>ans4</v>
          </cell>
          <cell r="BH1" t="str">
            <v>number</v>
          </cell>
          <cell r="BI1" t="str">
            <v>control</v>
          </cell>
          <cell r="BJ1" t="str">
            <v>best</v>
          </cell>
          <cell r="BK1" t="str">
            <v>worst</v>
          </cell>
          <cell r="BL1" t="str">
            <v>best</v>
          </cell>
          <cell r="BM1" t="str">
            <v>worst</v>
          </cell>
          <cell r="BN1" t="str">
            <v>best%</v>
          </cell>
          <cell r="BO1" t="str">
            <v>worst%</v>
          </cell>
        </row>
        <row r="2">
          <cell r="A2" t="str">
            <v>Q1</v>
          </cell>
          <cell r="B2" t="str">
            <v>Is  there an online platform for communication between citizens and the City Council available on the City Council website for filing complaints, suggestions and appeals, as well as requests for information?</v>
          </cell>
          <cell r="C2" t="str">
            <v>no</v>
          </cell>
          <cell r="D2" t="str">
            <v>yes</v>
          </cell>
          <cell r="E2" t="str">
            <v>yes</v>
          </cell>
          <cell r="F2" t="str">
            <v>no</v>
          </cell>
          <cell r="G2" t="str">
            <v>yes</v>
          </cell>
          <cell r="H2" t="str">
            <v>yes</v>
          </cell>
          <cell r="I2" t="str">
            <v>partially</v>
          </cell>
          <cell r="J2" t="str">
            <v>no</v>
          </cell>
          <cell r="K2" t="str">
            <v>yes</v>
          </cell>
          <cell r="L2" t="str">
            <v>no</v>
          </cell>
          <cell r="M2" t="str">
            <v>yes</v>
          </cell>
          <cell r="N2" t="str">
            <v>yes</v>
          </cell>
          <cell r="O2" t="str">
            <v>yes</v>
          </cell>
          <cell r="P2" t="str">
            <v>yes</v>
          </cell>
          <cell r="Q2" t="str">
            <v>yes</v>
          </cell>
          <cell r="R2" t="str">
            <v>no</v>
          </cell>
          <cell r="S2" t="str">
            <v>yes</v>
          </cell>
          <cell r="T2" t="str">
            <v>yes</v>
          </cell>
          <cell r="U2" t="str">
            <v>no</v>
          </cell>
          <cell r="V2" t="str">
            <v>yes</v>
          </cell>
          <cell r="W2" t="str">
            <v>yes</v>
          </cell>
          <cell r="X2" t="str">
            <v>no</v>
          </cell>
          <cell r="Y2" t="str">
            <v>no</v>
          </cell>
          <cell r="Z2" t="str">
            <v>yes</v>
          </cell>
          <cell r="AA2" t="str">
            <v>yes</v>
          </cell>
          <cell r="AB2" t="str">
            <v>yes</v>
          </cell>
          <cell r="AC2" t="str">
            <v>yes</v>
          </cell>
          <cell r="AD2" t="str">
            <v>no</v>
          </cell>
          <cell r="AE2" t="str">
            <v>no</v>
          </cell>
          <cell r="AF2" t="str">
            <v>no</v>
          </cell>
          <cell r="AG2" t="str">
            <v>partially</v>
          </cell>
          <cell r="AH2" t="str">
            <v>no</v>
          </cell>
          <cell r="AI2" t="str">
            <v>yes</v>
          </cell>
          <cell r="AJ2" t="str">
            <v>yes</v>
          </cell>
          <cell r="AK2" t="str">
            <v>partially</v>
          </cell>
          <cell r="AL2" t="str">
            <v>yes</v>
          </cell>
          <cell r="AM2" t="str">
            <v>no</v>
          </cell>
          <cell r="AN2" t="str">
            <v>yes</v>
          </cell>
          <cell r="AO2" t="str">
            <v>yes</v>
          </cell>
          <cell r="AP2" t="str">
            <v>yes</v>
          </cell>
          <cell r="AQ2" t="str">
            <v>yes</v>
          </cell>
          <cell r="AR2" t="str">
            <v>yes</v>
          </cell>
          <cell r="AS2" t="str">
            <v>no</v>
          </cell>
          <cell r="AT2" t="str">
            <v>yes</v>
          </cell>
          <cell r="AU2" t="str">
            <v>yes</v>
          </cell>
          <cell r="AV2" t="str">
            <v>yes</v>
          </cell>
          <cell r="AW2" t="str">
            <v>no</v>
          </cell>
          <cell r="AX2" t="str">
            <v>yes</v>
          </cell>
          <cell r="AY2" t="str">
            <v>yes</v>
          </cell>
          <cell r="AZ2" t="str">
            <v>yes</v>
          </cell>
          <cell r="BA2" t="str">
            <v>yes</v>
          </cell>
          <cell r="BB2">
            <v>32</v>
          </cell>
          <cell r="BC2" t="str">
            <v>no</v>
          </cell>
          <cell r="BD2">
            <v>15</v>
          </cell>
          <cell r="BE2" t="str">
            <v>partially</v>
          </cell>
          <cell r="BF2">
            <v>3</v>
          </cell>
          <cell r="BG2" t="str">
            <v>N/A</v>
          </cell>
          <cell r="BH2">
            <v>0</v>
          </cell>
          <cell r="BI2">
            <v>50</v>
          </cell>
          <cell r="BJ2" t="str">
            <v>yes</v>
          </cell>
          <cell r="BK2" t="str">
            <v>no</v>
          </cell>
          <cell r="BL2">
            <v>32</v>
          </cell>
          <cell r="BM2">
            <v>15</v>
          </cell>
          <cell r="BN2">
            <v>0.64</v>
          </cell>
          <cell r="BO2">
            <v>0.3</v>
          </cell>
        </row>
        <row r="3">
          <cell r="A3" t="str">
            <v>Q2</v>
          </cell>
          <cell r="B3" t="str">
            <v>Do the responds to citizens' appeals, suggestions, and complaints are available on the respective online platform for public observation?</v>
          </cell>
          <cell r="C3" t="str">
            <v>no</v>
          </cell>
          <cell r="D3" t="str">
            <v>no</v>
          </cell>
          <cell r="E3" t="str">
            <v>yes</v>
          </cell>
          <cell r="F3" t="str">
            <v>no</v>
          </cell>
          <cell r="G3" t="str">
            <v>no</v>
          </cell>
          <cell r="H3" t="str">
            <v>yes</v>
          </cell>
          <cell r="I3" t="str">
            <v>no</v>
          </cell>
          <cell r="J3" t="str">
            <v>no</v>
          </cell>
          <cell r="K3" t="str">
            <v>no</v>
          </cell>
          <cell r="L3" t="str">
            <v>no</v>
          </cell>
          <cell r="M3" t="str">
            <v>no</v>
          </cell>
          <cell r="N3" t="str">
            <v>yes</v>
          </cell>
          <cell r="O3" t="str">
            <v>yes</v>
          </cell>
          <cell r="P3" t="str">
            <v>no</v>
          </cell>
          <cell r="Q3" t="str">
            <v>no</v>
          </cell>
          <cell r="R3" t="str">
            <v>no</v>
          </cell>
          <cell r="S3" t="str">
            <v>no</v>
          </cell>
          <cell r="T3" t="str">
            <v>no</v>
          </cell>
          <cell r="U3" t="str">
            <v>no</v>
          </cell>
          <cell r="V3" t="str">
            <v>no</v>
          </cell>
          <cell r="W3" t="str">
            <v>no</v>
          </cell>
          <cell r="X3" t="str">
            <v>no</v>
          </cell>
          <cell r="Y3" t="str">
            <v>no</v>
          </cell>
          <cell r="Z3" t="str">
            <v>yes</v>
          </cell>
          <cell r="AA3" t="str">
            <v>no</v>
          </cell>
          <cell r="AB3" t="str">
            <v>no</v>
          </cell>
          <cell r="AC3" t="str">
            <v>no</v>
          </cell>
          <cell r="AD3" t="str">
            <v>no</v>
          </cell>
          <cell r="AE3" t="str">
            <v>no</v>
          </cell>
          <cell r="AF3" t="str">
            <v>no</v>
          </cell>
          <cell r="AG3" t="str">
            <v>partially</v>
          </cell>
          <cell r="AH3" t="str">
            <v>no</v>
          </cell>
          <cell r="AI3" t="str">
            <v>no</v>
          </cell>
          <cell r="AJ3" t="str">
            <v>no</v>
          </cell>
          <cell r="AK3" t="str">
            <v>no</v>
          </cell>
          <cell r="AL3" t="str">
            <v>no</v>
          </cell>
          <cell r="AM3" t="str">
            <v>no</v>
          </cell>
          <cell r="AN3" t="str">
            <v>no</v>
          </cell>
          <cell r="AO3" t="str">
            <v>no</v>
          </cell>
          <cell r="AP3" t="str">
            <v>yes</v>
          </cell>
          <cell r="AQ3" t="str">
            <v>partially</v>
          </cell>
          <cell r="AR3" t="str">
            <v>no</v>
          </cell>
          <cell r="AS3" t="str">
            <v>no</v>
          </cell>
          <cell r="AT3" t="str">
            <v>no</v>
          </cell>
          <cell r="AU3" t="str">
            <v>no</v>
          </cell>
          <cell r="AV3" t="str">
            <v>no</v>
          </cell>
          <cell r="AW3" t="str">
            <v>no</v>
          </cell>
          <cell r="AX3" t="str">
            <v>yes</v>
          </cell>
          <cell r="AY3" t="str">
            <v>yes</v>
          </cell>
          <cell r="AZ3" t="str">
            <v>no</v>
          </cell>
          <cell r="BA3" t="str">
            <v>yes</v>
          </cell>
          <cell r="BB3">
            <v>8</v>
          </cell>
          <cell r="BC3" t="str">
            <v>no</v>
          </cell>
          <cell r="BD3">
            <v>40</v>
          </cell>
          <cell r="BE3" t="str">
            <v>partially</v>
          </cell>
          <cell r="BF3">
            <v>2</v>
          </cell>
          <cell r="BG3" t="str">
            <v>N/A</v>
          </cell>
          <cell r="BH3">
            <v>0</v>
          </cell>
          <cell r="BI3">
            <v>50</v>
          </cell>
          <cell r="BJ3" t="str">
            <v>yes</v>
          </cell>
          <cell r="BK3" t="str">
            <v>no</v>
          </cell>
          <cell r="BL3">
            <v>8</v>
          </cell>
          <cell r="BM3">
            <v>40</v>
          </cell>
          <cell r="BN3">
            <v>0.16</v>
          </cell>
          <cell r="BO3">
            <v>0.8</v>
          </cell>
        </row>
        <row r="4">
          <cell r="A4" t="str">
            <v>Q3</v>
          </cell>
          <cell r="B4" t="str">
            <v>Are the responds to citizens' appeals, suggestions, and complaints sent/published on the respective online platform within ten working days?</v>
          </cell>
          <cell r="C4" t="str">
            <v>no</v>
          </cell>
          <cell r="D4" t="str">
            <v>N/A</v>
          </cell>
          <cell r="E4" t="str">
            <v>no</v>
          </cell>
          <cell r="F4" t="str">
            <v>no</v>
          </cell>
          <cell r="G4" t="str">
            <v>N/A</v>
          </cell>
          <cell r="H4" t="str">
            <v>no</v>
          </cell>
          <cell r="I4" t="str">
            <v>no</v>
          </cell>
          <cell r="J4" t="str">
            <v>no</v>
          </cell>
          <cell r="K4" t="str">
            <v>N/A</v>
          </cell>
          <cell r="L4" t="str">
            <v>no</v>
          </cell>
          <cell r="M4" t="str">
            <v>N/A</v>
          </cell>
          <cell r="N4" t="str">
            <v>N/A</v>
          </cell>
          <cell r="O4" t="str">
            <v>yes</v>
          </cell>
          <cell r="P4" t="str">
            <v>yes</v>
          </cell>
          <cell r="Q4" t="str">
            <v>N/A</v>
          </cell>
          <cell r="R4" t="str">
            <v>no</v>
          </cell>
          <cell r="S4" t="str">
            <v>yes</v>
          </cell>
          <cell r="T4" t="str">
            <v>N/A</v>
          </cell>
          <cell r="U4" t="str">
            <v>no</v>
          </cell>
          <cell r="V4" t="str">
            <v>N/A</v>
          </cell>
          <cell r="W4" t="str">
            <v>yes</v>
          </cell>
          <cell r="X4" t="str">
            <v>no</v>
          </cell>
          <cell r="Y4" t="str">
            <v>no</v>
          </cell>
          <cell r="Z4" t="str">
            <v>no</v>
          </cell>
          <cell r="AA4" t="str">
            <v>N/A</v>
          </cell>
          <cell r="AB4" t="str">
            <v>N/A</v>
          </cell>
          <cell r="AC4" t="str">
            <v>N/A</v>
          </cell>
          <cell r="AD4" t="str">
            <v>no</v>
          </cell>
          <cell r="AE4" t="str">
            <v>no</v>
          </cell>
          <cell r="AF4" t="str">
            <v>no</v>
          </cell>
          <cell r="AG4" t="str">
            <v>no</v>
          </cell>
          <cell r="AH4" t="str">
            <v>no</v>
          </cell>
          <cell r="AI4" t="str">
            <v>N/A</v>
          </cell>
          <cell r="AJ4" t="str">
            <v>N/A</v>
          </cell>
          <cell r="AK4" t="str">
            <v>N/A</v>
          </cell>
          <cell r="AL4" t="str">
            <v>N/A</v>
          </cell>
          <cell r="AM4" t="str">
            <v>no</v>
          </cell>
          <cell r="AN4" t="str">
            <v>N/A</v>
          </cell>
          <cell r="AO4" t="str">
            <v>N/A</v>
          </cell>
          <cell r="AP4" t="str">
            <v>yes</v>
          </cell>
          <cell r="AQ4" t="str">
            <v>no</v>
          </cell>
          <cell r="AR4" t="str">
            <v>yes</v>
          </cell>
          <cell r="AS4" t="str">
            <v>no</v>
          </cell>
          <cell r="AT4" t="str">
            <v>N/A</v>
          </cell>
          <cell r="AU4" t="str">
            <v>N/A</v>
          </cell>
          <cell r="AV4" t="str">
            <v>N/A</v>
          </cell>
          <cell r="AW4" t="str">
            <v>no</v>
          </cell>
          <cell r="AX4" t="str">
            <v>yes</v>
          </cell>
          <cell r="AY4" t="str">
            <v>yes</v>
          </cell>
          <cell r="AZ4" t="str">
            <v>N/A</v>
          </cell>
          <cell r="BA4" t="str">
            <v>yes</v>
          </cell>
          <cell r="BB4">
            <v>8</v>
          </cell>
          <cell r="BC4" t="str">
            <v>no</v>
          </cell>
          <cell r="BD4">
            <v>21</v>
          </cell>
          <cell r="BE4" t="str">
            <v>partially</v>
          </cell>
          <cell r="BF4">
            <v>0</v>
          </cell>
          <cell r="BG4" t="str">
            <v>N/A</v>
          </cell>
          <cell r="BH4">
            <v>21</v>
          </cell>
          <cell r="BI4">
            <v>50</v>
          </cell>
          <cell r="BJ4" t="str">
            <v>yes</v>
          </cell>
          <cell r="BK4" t="str">
            <v>no</v>
          </cell>
          <cell r="BL4">
            <v>8</v>
          </cell>
          <cell r="BM4">
            <v>21</v>
          </cell>
          <cell r="BN4">
            <v>0.16</v>
          </cell>
          <cell r="BO4">
            <v>0.42</v>
          </cell>
        </row>
        <row r="5">
          <cell r="A5" t="str">
            <v>Q4</v>
          </cell>
          <cell r="B5" t="str">
            <v>Is there a possibility to track the progress of appeals, complaints, and suggestions on the respective online platform through the indication of information on acceptance for consideration, employee responsible for processing, as well as the term of consideration?</v>
          </cell>
          <cell r="C5" t="str">
            <v>no</v>
          </cell>
          <cell r="D5" t="str">
            <v>no</v>
          </cell>
          <cell r="E5" t="str">
            <v>no</v>
          </cell>
          <cell r="F5" t="str">
            <v>no</v>
          </cell>
          <cell r="G5" t="str">
            <v>no</v>
          </cell>
          <cell r="H5" t="str">
            <v>yes</v>
          </cell>
          <cell r="I5" t="str">
            <v>no</v>
          </cell>
          <cell r="J5" t="str">
            <v>no</v>
          </cell>
          <cell r="K5" t="str">
            <v>no</v>
          </cell>
          <cell r="L5" t="str">
            <v>no</v>
          </cell>
          <cell r="M5" t="str">
            <v>yes</v>
          </cell>
          <cell r="N5" t="str">
            <v>no</v>
          </cell>
          <cell r="O5" t="str">
            <v>yes</v>
          </cell>
          <cell r="P5" t="str">
            <v>no</v>
          </cell>
          <cell r="Q5" t="str">
            <v>no</v>
          </cell>
          <cell r="R5" t="str">
            <v>no</v>
          </cell>
          <cell r="S5" t="str">
            <v>no</v>
          </cell>
          <cell r="T5" t="str">
            <v>no</v>
          </cell>
          <cell r="U5" t="str">
            <v>no</v>
          </cell>
          <cell r="V5" t="str">
            <v>no</v>
          </cell>
          <cell r="W5" t="str">
            <v>no</v>
          </cell>
          <cell r="X5" t="str">
            <v>no</v>
          </cell>
          <cell r="Y5" t="str">
            <v>no</v>
          </cell>
          <cell r="Z5" t="str">
            <v>no</v>
          </cell>
          <cell r="AA5" t="str">
            <v>yes</v>
          </cell>
          <cell r="AB5" t="str">
            <v>no</v>
          </cell>
          <cell r="AC5" t="str">
            <v>no</v>
          </cell>
          <cell r="AD5" t="str">
            <v>no</v>
          </cell>
          <cell r="AE5" t="str">
            <v>no</v>
          </cell>
          <cell r="AF5" t="str">
            <v>no</v>
          </cell>
          <cell r="AG5" t="str">
            <v>no</v>
          </cell>
          <cell r="AH5" t="str">
            <v>no</v>
          </cell>
          <cell r="AI5" t="str">
            <v>yes</v>
          </cell>
          <cell r="AJ5" t="str">
            <v>no</v>
          </cell>
          <cell r="AK5" t="str">
            <v>no</v>
          </cell>
          <cell r="AL5" t="str">
            <v>no</v>
          </cell>
          <cell r="AM5" t="str">
            <v>no</v>
          </cell>
          <cell r="AN5" t="str">
            <v>no</v>
          </cell>
          <cell r="AO5" t="str">
            <v>no</v>
          </cell>
          <cell r="AP5" t="str">
            <v>no</v>
          </cell>
          <cell r="AQ5" t="str">
            <v>no</v>
          </cell>
          <cell r="AR5" t="str">
            <v>no</v>
          </cell>
          <cell r="AS5" t="str">
            <v>no</v>
          </cell>
          <cell r="AT5" t="str">
            <v>no</v>
          </cell>
          <cell r="AU5" t="str">
            <v>no</v>
          </cell>
          <cell r="AV5" t="str">
            <v>no</v>
          </cell>
          <cell r="AW5" t="str">
            <v>no</v>
          </cell>
          <cell r="AX5" t="str">
            <v>no</v>
          </cell>
          <cell r="AY5" t="str">
            <v>no</v>
          </cell>
          <cell r="AZ5" t="str">
            <v>no</v>
          </cell>
          <cell r="BA5" t="str">
            <v>yes</v>
          </cell>
          <cell r="BB5">
            <v>5</v>
          </cell>
          <cell r="BC5" t="str">
            <v>no</v>
          </cell>
          <cell r="BD5">
            <v>45</v>
          </cell>
          <cell r="BE5" t="str">
            <v>partially</v>
          </cell>
          <cell r="BF5">
            <v>0</v>
          </cell>
          <cell r="BG5" t="str">
            <v>N/A</v>
          </cell>
          <cell r="BH5">
            <v>0</v>
          </cell>
          <cell r="BI5">
            <v>50</v>
          </cell>
          <cell r="BJ5" t="str">
            <v>yes</v>
          </cell>
          <cell r="BK5" t="str">
            <v>no</v>
          </cell>
          <cell r="BL5">
            <v>5</v>
          </cell>
          <cell r="BM5">
            <v>45</v>
          </cell>
          <cell r="BN5">
            <v>0.1</v>
          </cell>
          <cell r="BO5">
            <v>0.9</v>
          </cell>
        </row>
        <row r="6">
          <cell r="A6" t="str">
            <v>Q5</v>
          </cell>
          <cell r="B6" t="str">
            <v>Does the municipality provide the responce to requests for information within the statutory deadlines (within five days from the date of receipt of request)? (filling in the questionnaire)</v>
          </cell>
          <cell r="C6" t="str">
            <v>yes</v>
          </cell>
          <cell r="D6" t="str">
            <v>yes</v>
          </cell>
          <cell r="E6" t="str">
            <v>yes</v>
          </cell>
          <cell r="F6" t="str">
            <v>yes</v>
          </cell>
          <cell r="G6" t="str">
            <v>yes</v>
          </cell>
          <cell r="H6" t="str">
            <v>yes</v>
          </cell>
          <cell r="I6" t="str">
            <v>no</v>
          </cell>
          <cell r="J6" t="str">
            <v>yes</v>
          </cell>
          <cell r="K6" t="str">
            <v>yes</v>
          </cell>
          <cell r="L6" t="str">
            <v>yes</v>
          </cell>
          <cell r="M6" t="str">
            <v>yes</v>
          </cell>
          <cell r="N6" t="str">
            <v>yes</v>
          </cell>
          <cell r="O6" t="str">
            <v>yes</v>
          </cell>
          <cell r="P6" t="str">
            <v>yes</v>
          </cell>
          <cell r="Q6" t="str">
            <v>yes</v>
          </cell>
          <cell r="R6" t="str">
            <v>yes</v>
          </cell>
          <cell r="S6" t="str">
            <v>yes</v>
          </cell>
          <cell r="T6" t="str">
            <v>yes</v>
          </cell>
          <cell r="U6" t="str">
            <v>yes</v>
          </cell>
          <cell r="V6" t="str">
            <v>no</v>
          </cell>
          <cell r="W6" t="str">
            <v>yes</v>
          </cell>
          <cell r="X6" t="str">
            <v>no</v>
          </cell>
          <cell r="Y6" t="str">
            <v>no</v>
          </cell>
          <cell r="Z6" t="str">
            <v>yes</v>
          </cell>
          <cell r="AA6" t="str">
            <v>no</v>
          </cell>
          <cell r="AB6" t="str">
            <v>no</v>
          </cell>
          <cell r="AC6" t="str">
            <v>yes</v>
          </cell>
          <cell r="AD6" t="str">
            <v>yes</v>
          </cell>
          <cell r="AE6" t="str">
            <v>no</v>
          </cell>
          <cell r="AF6" t="str">
            <v>yes</v>
          </cell>
          <cell r="AG6" t="str">
            <v>no</v>
          </cell>
          <cell r="AH6" t="str">
            <v>yes</v>
          </cell>
          <cell r="AI6" t="str">
            <v>yes</v>
          </cell>
          <cell r="AJ6" t="str">
            <v>yes</v>
          </cell>
          <cell r="AK6" t="str">
            <v>yes</v>
          </cell>
          <cell r="AL6" t="str">
            <v>yes</v>
          </cell>
          <cell r="AM6" t="str">
            <v>yes</v>
          </cell>
          <cell r="AN6" t="str">
            <v>yes</v>
          </cell>
          <cell r="AO6" t="str">
            <v>yes</v>
          </cell>
          <cell r="AP6" t="str">
            <v>no</v>
          </cell>
          <cell r="AQ6" t="str">
            <v>partially</v>
          </cell>
          <cell r="AR6" t="str">
            <v>yes</v>
          </cell>
          <cell r="AS6" t="str">
            <v>no</v>
          </cell>
          <cell r="AT6" t="str">
            <v>no</v>
          </cell>
          <cell r="AU6" t="str">
            <v>yes</v>
          </cell>
          <cell r="AV6" t="str">
            <v>yes</v>
          </cell>
          <cell r="AW6" t="str">
            <v>no</v>
          </cell>
          <cell r="AX6" t="str">
            <v>no</v>
          </cell>
          <cell r="AY6" t="str">
            <v>yes</v>
          </cell>
          <cell r="AZ6" t="str">
            <v>yes</v>
          </cell>
          <cell r="BA6" t="str">
            <v>yes</v>
          </cell>
          <cell r="BB6">
            <v>36</v>
          </cell>
          <cell r="BC6" t="str">
            <v>no</v>
          </cell>
          <cell r="BD6">
            <v>13</v>
          </cell>
          <cell r="BE6" t="str">
            <v>partially</v>
          </cell>
          <cell r="BF6">
            <v>1</v>
          </cell>
          <cell r="BG6" t="str">
            <v>N/A</v>
          </cell>
          <cell r="BH6">
            <v>0</v>
          </cell>
          <cell r="BI6">
            <v>50</v>
          </cell>
          <cell r="BJ6" t="str">
            <v>yes</v>
          </cell>
          <cell r="BK6" t="str">
            <v>no</v>
          </cell>
          <cell r="BL6">
            <v>36</v>
          </cell>
          <cell r="BM6">
            <v>13</v>
          </cell>
          <cell r="BN6">
            <v>0.72</v>
          </cell>
          <cell r="BO6">
            <v>0.26</v>
          </cell>
        </row>
        <row r="7">
          <cell r="A7" t="str">
            <v>Q6</v>
          </cell>
          <cell r="B7" t="str">
            <v>Does the municipality provide the responce to requests for information in full?  (filling in the questionnaire)</v>
          </cell>
          <cell r="C7" t="str">
            <v>yes</v>
          </cell>
          <cell r="D7" t="str">
            <v>yes</v>
          </cell>
          <cell r="E7" t="str">
            <v>yes</v>
          </cell>
          <cell r="F7" t="str">
            <v>yes</v>
          </cell>
          <cell r="G7" t="str">
            <v>yes</v>
          </cell>
          <cell r="H7" t="str">
            <v>yes</v>
          </cell>
          <cell r="I7" t="str">
            <v>yes</v>
          </cell>
          <cell r="J7" t="str">
            <v>yes</v>
          </cell>
          <cell r="K7" t="str">
            <v>yes</v>
          </cell>
          <cell r="L7" t="str">
            <v>yes</v>
          </cell>
          <cell r="M7" t="str">
            <v>yes</v>
          </cell>
          <cell r="N7" t="str">
            <v>no</v>
          </cell>
          <cell r="O7" t="str">
            <v>yes</v>
          </cell>
          <cell r="P7" t="str">
            <v>yes</v>
          </cell>
          <cell r="Q7" t="str">
            <v>yes</v>
          </cell>
          <cell r="R7" t="str">
            <v>yes</v>
          </cell>
          <cell r="S7" t="str">
            <v>yes</v>
          </cell>
          <cell r="T7" t="str">
            <v>partially</v>
          </cell>
          <cell r="U7" t="str">
            <v>yes</v>
          </cell>
          <cell r="V7" t="str">
            <v>no</v>
          </cell>
          <cell r="W7" t="str">
            <v>yes</v>
          </cell>
          <cell r="X7" t="str">
            <v>no</v>
          </cell>
          <cell r="Y7" t="str">
            <v>no</v>
          </cell>
          <cell r="Z7" t="str">
            <v>yes</v>
          </cell>
          <cell r="AA7" t="str">
            <v>partially</v>
          </cell>
          <cell r="AB7" t="str">
            <v>yes</v>
          </cell>
          <cell r="AC7" t="str">
            <v>yes</v>
          </cell>
          <cell r="AD7" t="str">
            <v>yes</v>
          </cell>
          <cell r="AE7" t="str">
            <v>no</v>
          </cell>
          <cell r="AF7" t="str">
            <v>yes</v>
          </cell>
          <cell r="AG7" t="str">
            <v>no</v>
          </cell>
          <cell r="AH7" t="str">
            <v>yes</v>
          </cell>
          <cell r="AI7" t="str">
            <v>yes</v>
          </cell>
          <cell r="AJ7" t="str">
            <v>yes</v>
          </cell>
          <cell r="AK7" t="str">
            <v>yes</v>
          </cell>
          <cell r="AL7" t="str">
            <v>yes</v>
          </cell>
          <cell r="AM7" t="str">
            <v>partially</v>
          </cell>
          <cell r="AN7" t="str">
            <v>yes</v>
          </cell>
          <cell r="AO7" t="str">
            <v>yes</v>
          </cell>
          <cell r="AP7" t="str">
            <v>yes</v>
          </cell>
          <cell r="AQ7" t="str">
            <v>yes</v>
          </cell>
          <cell r="AR7" t="str">
            <v>yes</v>
          </cell>
          <cell r="AS7" t="str">
            <v>no</v>
          </cell>
          <cell r="AT7" t="str">
            <v>no</v>
          </cell>
          <cell r="AU7" t="str">
            <v>yes</v>
          </cell>
          <cell r="AV7" t="str">
            <v>yes</v>
          </cell>
          <cell r="AW7" t="str">
            <v>yes</v>
          </cell>
          <cell r="AX7" t="str">
            <v>partially</v>
          </cell>
          <cell r="AY7" t="str">
            <v>yes</v>
          </cell>
          <cell r="AZ7" t="str">
            <v>yes</v>
          </cell>
          <cell r="BA7" t="str">
            <v>yes</v>
          </cell>
          <cell r="BB7">
            <v>38</v>
          </cell>
          <cell r="BC7" t="str">
            <v>no</v>
          </cell>
          <cell r="BD7">
            <v>8</v>
          </cell>
          <cell r="BE7" t="str">
            <v>partially</v>
          </cell>
          <cell r="BF7">
            <v>4</v>
          </cell>
          <cell r="BG7" t="str">
            <v>N/A</v>
          </cell>
          <cell r="BH7">
            <v>0</v>
          </cell>
          <cell r="BI7">
            <v>50</v>
          </cell>
          <cell r="BJ7" t="str">
            <v>yes</v>
          </cell>
          <cell r="BK7" t="str">
            <v>no</v>
          </cell>
          <cell r="BL7">
            <v>38</v>
          </cell>
          <cell r="BM7">
            <v>8</v>
          </cell>
          <cell r="BN7">
            <v>0.76</v>
          </cell>
          <cell r="BO7">
            <v>0.16</v>
          </cell>
        </row>
        <row r="8">
          <cell r="A8" t="str">
            <v>Q7</v>
          </cell>
          <cell r="B8" t="str">
            <v>Does the municipality provide the responce to requests for information within the statutory deadlines (within five days from the date of receipt of request)? (response to the 'Secret shopper’s request')</v>
          </cell>
          <cell r="C8" t="str">
            <v>yes</v>
          </cell>
          <cell r="D8" t="str">
            <v>yes</v>
          </cell>
          <cell r="E8" t="str">
            <v>yes</v>
          </cell>
          <cell r="F8" t="str">
            <v>partially</v>
          </cell>
          <cell r="G8" t="str">
            <v>yes</v>
          </cell>
          <cell r="H8" t="str">
            <v>yes</v>
          </cell>
          <cell r="I8" t="str">
            <v>yes</v>
          </cell>
          <cell r="J8" t="str">
            <v>no</v>
          </cell>
          <cell r="K8" t="str">
            <v>partially</v>
          </cell>
          <cell r="L8" t="str">
            <v>yes</v>
          </cell>
          <cell r="M8" t="str">
            <v>no</v>
          </cell>
          <cell r="N8" t="str">
            <v>yes</v>
          </cell>
          <cell r="O8" t="str">
            <v>partially</v>
          </cell>
          <cell r="P8" t="str">
            <v>yes</v>
          </cell>
          <cell r="Q8" t="str">
            <v>partially</v>
          </cell>
          <cell r="R8" t="str">
            <v>no</v>
          </cell>
          <cell r="S8" t="str">
            <v>yes</v>
          </cell>
          <cell r="T8" t="str">
            <v>yes</v>
          </cell>
          <cell r="U8" t="str">
            <v>yes</v>
          </cell>
          <cell r="V8" t="str">
            <v>yes</v>
          </cell>
          <cell r="W8" t="str">
            <v>yes</v>
          </cell>
          <cell r="X8" t="str">
            <v>no</v>
          </cell>
          <cell r="Y8" t="str">
            <v>yes</v>
          </cell>
          <cell r="Z8" t="str">
            <v>yes</v>
          </cell>
          <cell r="AA8" t="str">
            <v>yes</v>
          </cell>
          <cell r="AB8" t="str">
            <v>yes</v>
          </cell>
          <cell r="AC8" t="str">
            <v>yes</v>
          </cell>
          <cell r="AD8" t="str">
            <v>yes</v>
          </cell>
          <cell r="AE8" t="str">
            <v>no</v>
          </cell>
          <cell r="AF8" t="str">
            <v>yes</v>
          </cell>
          <cell r="AG8" t="str">
            <v>no</v>
          </cell>
          <cell r="AH8" t="str">
            <v>yes</v>
          </cell>
          <cell r="AI8" t="str">
            <v>yes</v>
          </cell>
          <cell r="AJ8" t="str">
            <v>yes</v>
          </cell>
          <cell r="AK8" t="str">
            <v>yes</v>
          </cell>
          <cell r="AL8" t="str">
            <v>yes</v>
          </cell>
          <cell r="AM8" t="str">
            <v>yes</v>
          </cell>
          <cell r="AN8" t="str">
            <v>yes</v>
          </cell>
          <cell r="AO8" t="str">
            <v>yes</v>
          </cell>
          <cell r="AP8" t="str">
            <v>yes</v>
          </cell>
          <cell r="AQ8" t="str">
            <v>partially</v>
          </cell>
          <cell r="AR8" t="str">
            <v>no</v>
          </cell>
          <cell r="AS8" t="str">
            <v>yes</v>
          </cell>
          <cell r="AT8" t="str">
            <v>yes</v>
          </cell>
          <cell r="AU8" t="str">
            <v>yes</v>
          </cell>
          <cell r="AV8" t="str">
            <v>yes</v>
          </cell>
          <cell r="AW8" t="str">
            <v>yes</v>
          </cell>
          <cell r="AX8" t="str">
            <v>yes</v>
          </cell>
          <cell r="AY8" t="str">
            <v>yes</v>
          </cell>
          <cell r="AZ8" t="str">
            <v>yes</v>
          </cell>
          <cell r="BA8" t="str">
            <v>yes</v>
          </cell>
          <cell r="BB8">
            <v>38</v>
          </cell>
          <cell r="BC8" t="str">
            <v>no</v>
          </cell>
          <cell r="BD8">
            <v>7</v>
          </cell>
          <cell r="BE8" t="str">
            <v>partially</v>
          </cell>
          <cell r="BF8">
            <v>5</v>
          </cell>
          <cell r="BG8" t="str">
            <v>N/A</v>
          </cell>
          <cell r="BH8">
            <v>0</v>
          </cell>
          <cell r="BI8">
            <v>50</v>
          </cell>
          <cell r="BJ8" t="str">
            <v>yes</v>
          </cell>
          <cell r="BK8" t="str">
            <v>no</v>
          </cell>
          <cell r="BL8">
            <v>38</v>
          </cell>
          <cell r="BM8">
            <v>7</v>
          </cell>
          <cell r="BN8">
            <v>0.76</v>
          </cell>
          <cell r="BO8">
            <v>0.14000000000000001</v>
          </cell>
        </row>
        <row r="9">
          <cell r="A9" t="str">
            <v>Q8</v>
          </cell>
          <cell r="B9" t="str">
            <v>Does the municipality provide the responce to requests for information in full?  (response to the 'Secret shopper’s request')</v>
          </cell>
          <cell r="C9" t="str">
            <v>yes</v>
          </cell>
          <cell r="D9" t="str">
            <v>yes</v>
          </cell>
          <cell r="E9" t="str">
            <v>partially</v>
          </cell>
          <cell r="F9" t="str">
            <v>yes</v>
          </cell>
          <cell r="G9" t="str">
            <v>yes</v>
          </cell>
          <cell r="H9" t="str">
            <v>yes</v>
          </cell>
          <cell r="I9" t="str">
            <v>yes</v>
          </cell>
          <cell r="J9" t="str">
            <v>no</v>
          </cell>
          <cell r="K9" t="str">
            <v>yes</v>
          </cell>
          <cell r="L9" t="str">
            <v>yes</v>
          </cell>
          <cell r="M9" t="str">
            <v>no</v>
          </cell>
          <cell r="N9" t="str">
            <v>partially</v>
          </cell>
          <cell r="O9" t="str">
            <v>yes</v>
          </cell>
          <cell r="P9" t="str">
            <v>yes</v>
          </cell>
          <cell r="Q9" t="str">
            <v>no</v>
          </cell>
          <cell r="R9" t="str">
            <v>no</v>
          </cell>
          <cell r="S9" t="str">
            <v>yes</v>
          </cell>
          <cell r="T9" t="str">
            <v>yes</v>
          </cell>
          <cell r="U9" t="str">
            <v>yes</v>
          </cell>
          <cell r="V9" t="str">
            <v>yes</v>
          </cell>
          <cell r="W9" t="str">
            <v>yes</v>
          </cell>
          <cell r="X9" t="str">
            <v>no</v>
          </cell>
          <cell r="Y9" t="str">
            <v>yes</v>
          </cell>
          <cell r="Z9" t="str">
            <v>yes</v>
          </cell>
          <cell r="AA9" t="str">
            <v>yes</v>
          </cell>
          <cell r="AB9" t="str">
            <v>yes</v>
          </cell>
          <cell r="AC9" t="str">
            <v>yes</v>
          </cell>
          <cell r="AD9" t="str">
            <v>yes</v>
          </cell>
          <cell r="AE9" t="str">
            <v>no</v>
          </cell>
          <cell r="AF9" t="str">
            <v>yes</v>
          </cell>
          <cell r="AG9" t="str">
            <v>no</v>
          </cell>
          <cell r="AH9" t="str">
            <v>no</v>
          </cell>
          <cell r="AI9" t="str">
            <v>yes</v>
          </cell>
          <cell r="AJ9" t="str">
            <v>yes</v>
          </cell>
          <cell r="AK9" t="str">
            <v>yes</v>
          </cell>
          <cell r="AL9" t="str">
            <v>yes</v>
          </cell>
          <cell r="AM9" t="str">
            <v>yes</v>
          </cell>
          <cell r="AN9" t="str">
            <v>yes</v>
          </cell>
          <cell r="AO9" t="str">
            <v>yes</v>
          </cell>
          <cell r="AP9" t="str">
            <v>yes</v>
          </cell>
          <cell r="AQ9" t="str">
            <v>yes</v>
          </cell>
          <cell r="AR9" t="str">
            <v>no</v>
          </cell>
          <cell r="AS9" t="str">
            <v>yes</v>
          </cell>
          <cell r="AT9" t="str">
            <v>no</v>
          </cell>
          <cell r="AU9" t="str">
            <v>yes</v>
          </cell>
          <cell r="AV9" t="str">
            <v>yes</v>
          </cell>
          <cell r="AW9" t="str">
            <v>yes</v>
          </cell>
          <cell r="AX9" t="str">
            <v>yes</v>
          </cell>
          <cell r="AY9" t="str">
            <v>partially</v>
          </cell>
          <cell r="AZ9" t="str">
            <v>yes</v>
          </cell>
          <cell r="BA9" t="str">
            <v>yes</v>
          </cell>
          <cell r="BB9">
            <v>37</v>
          </cell>
          <cell r="BC9" t="str">
            <v>no</v>
          </cell>
          <cell r="BD9">
            <v>10</v>
          </cell>
          <cell r="BE9" t="str">
            <v>partially</v>
          </cell>
          <cell r="BF9">
            <v>3</v>
          </cell>
          <cell r="BG9" t="str">
            <v>N/A</v>
          </cell>
          <cell r="BH9">
            <v>0</v>
          </cell>
          <cell r="BI9">
            <v>50</v>
          </cell>
          <cell r="BJ9" t="str">
            <v>yes</v>
          </cell>
          <cell r="BK9" t="str">
            <v>no</v>
          </cell>
          <cell r="BL9">
            <v>37</v>
          </cell>
          <cell r="BM9">
            <v>10</v>
          </cell>
          <cell r="BN9">
            <v>0.74</v>
          </cell>
          <cell r="BO9">
            <v>0.2</v>
          </cell>
        </row>
        <row r="10">
          <cell r="A10" t="str">
            <v>Q9</v>
          </cell>
          <cell r="B10" t="str">
            <v>Are the reports on the processing of requests for public information published periodically (at least annually)  on the City Council website?</v>
          </cell>
          <cell r="C10" t="str">
            <v>yes</v>
          </cell>
          <cell r="D10" t="str">
            <v>yes</v>
          </cell>
          <cell r="E10" t="str">
            <v>yes</v>
          </cell>
          <cell r="F10" t="str">
            <v>yes</v>
          </cell>
          <cell r="G10" t="str">
            <v>yes</v>
          </cell>
          <cell r="H10" t="str">
            <v>yes</v>
          </cell>
          <cell r="I10" t="str">
            <v>yes</v>
          </cell>
          <cell r="J10" t="str">
            <v>partially</v>
          </cell>
          <cell r="K10" t="str">
            <v>partially</v>
          </cell>
          <cell r="L10" t="str">
            <v>yes</v>
          </cell>
          <cell r="M10" t="str">
            <v>yes</v>
          </cell>
          <cell r="N10" t="str">
            <v>no</v>
          </cell>
          <cell r="O10" t="str">
            <v>partially</v>
          </cell>
          <cell r="P10" t="str">
            <v>yes</v>
          </cell>
          <cell r="Q10" t="str">
            <v>yes</v>
          </cell>
          <cell r="R10" t="str">
            <v>yes</v>
          </cell>
          <cell r="S10" t="str">
            <v>yes</v>
          </cell>
          <cell r="T10" t="str">
            <v>no</v>
          </cell>
          <cell r="U10" t="str">
            <v>yes</v>
          </cell>
          <cell r="V10" t="str">
            <v>no</v>
          </cell>
          <cell r="W10" t="str">
            <v>yes</v>
          </cell>
          <cell r="X10" t="str">
            <v>no</v>
          </cell>
          <cell r="Y10" t="str">
            <v>no</v>
          </cell>
          <cell r="Z10" t="str">
            <v>yes</v>
          </cell>
          <cell r="AA10" t="str">
            <v>no</v>
          </cell>
          <cell r="AB10" t="str">
            <v>yes</v>
          </cell>
          <cell r="AC10" t="str">
            <v>yes</v>
          </cell>
          <cell r="AD10" t="str">
            <v>yes</v>
          </cell>
          <cell r="AE10" t="str">
            <v>yes</v>
          </cell>
          <cell r="AF10" t="str">
            <v>no</v>
          </cell>
          <cell r="AG10" t="str">
            <v>yes</v>
          </cell>
          <cell r="AH10" t="str">
            <v>yes</v>
          </cell>
          <cell r="AI10" t="str">
            <v>yes</v>
          </cell>
          <cell r="AJ10" t="str">
            <v>no</v>
          </cell>
          <cell r="AK10" t="str">
            <v>yes</v>
          </cell>
          <cell r="AL10" t="str">
            <v>yes</v>
          </cell>
          <cell r="AM10" t="str">
            <v>no</v>
          </cell>
          <cell r="AN10" t="str">
            <v>yes</v>
          </cell>
          <cell r="AO10" t="str">
            <v>yes</v>
          </cell>
          <cell r="AP10" t="str">
            <v>yes</v>
          </cell>
          <cell r="AQ10" t="str">
            <v>no</v>
          </cell>
          <cell r="AR10" t="str">
            <v>yes</v>
          </cell>
          <cell r="AS10" t="str">
            <v>no</v>
          </cell>
          <cell r="AT10" t="str">
            <v>no</v>
          </cell>
          <cell r="AU10" t="str">
            <v>yes</v>
          </cell>
          <cell r="AV10" t="str">
            <v>yes</v>
          </cell>
          <cell r="AW10" t="str">
            <v>no</v>
          </cell>
          <cell r="AX10" t="str">
            <v>no</v>
          </cell>
          <cell r="AY10" t="str">
            <v>yes</v>
          </cell>
          <cell r="AZ10" t="str">
            <v>yes</v>
          </cell>
          <cell r="BA10" t="str">
            <v>yes</v>
          </cell>
          <cell r="BB10">
            <v>33</v>
          </cell>
          <cell r="BC10" t="str">
            <v>no</v>
          </cell>
          <cell r="BD10">
            <v>14</v>
          </cell>
          <cell r="BE10" t="str">
            <v>partially</v>
          </cell>
          <cell r="BF10">
            <v>3</v>
          </cell>
          <cell r="BG10" t="str">
            <v>N/A</v>
          </cell>
          <cell r="BH10">
            <v>0</v>
          </cell>
          <cell r="BI10">
            <v>50</v>
          </cell>
          <cell r="BJ10" t="str">
            <v>yes</v>
          </cell>
          <cell r="BK10" t="str">
            <v>no</v>
          </cell>
          <cell r="BL10">
            <v>33</v>
          </cell>
          <cell r="BM10">
            <v>14</v>
          </cell>
          <cell r="BN10">
            <v>0.66</v>
          </cell>
          <cell r="BO10">
            <v>0.28000000000000003</v>
          </cell>
        </row>
        <row r="11">
          <cell r="A11" t="str">
            <v>Q10</v>
          </cell>
          <cell r="B11" t="str">
            <v>Are materials of the City Council sessions published on the City Council website (including transcripts, audio/video recording of the sessions, minutes of the sessions and the results of roll-call votes)?</v>
          </cell>
          <cell r="C11" t="str">
            <v>partially</v>
          </cell>
          <cell r="D11" t="str">
            <v>partially</v>
          </cell>
          <cell r="E11" t="str">
            <v>partially</v>
          </cell>
          <cell r="F11" t="str">
            <v>partially</v>
          </cell>
          <cell r="G11" t="str">
            <v>yes</v>
          </cell>
          <cell r="H11" t="str">
            <v>partially</v>
          </cell>
          <cell r="I11" t="str">
            <v>yes</v>
          </cell>
          <cell r="J11" t="str">
            <v>yes</v>
          </cell>
          <cell r="K11" t="str">
            <v>partially</v>
          </cell>
          <cell r="L11" t="str">
            <v>yes</v>
          </cell>
          <cell r="M11" t="str">
            <v>yes</v>
          </cell>
          <cell r="N11" t="str">
            <v>partially</v>
          </cell>
          <cell r="O11" t="str">
            <v>yes</v>
          </cell>
          <cell r="P11" t="str">
            <v>yes</v>
          </cell>
          <cell r="Q11" t="str">
            <v>partially</v>
          </cell>
          <cell r="R11" t="str">
            <v>no</v>
          </cell>
          <cell r="S11" t="str">
            <v>partially</v>
          </cell>
          <cell r="T11" t="str">
            <v>partially</v>
          </cell>
          <cell r="U11" t="str">
            <v>yes</v>
          </cell>
          <cell r="V11" t="str">
            <v>yes</v>
          </cell>
          <cell r="W11" t="str">
            <v>partially</v>
          </cell>
          <cell r="X11" t="str">
            <v>partially</v>
          </cell>
          <cell r="Y11" t="str">
            <v>partially</v>
          </cell>
          <cell r="Z11" t="str">
            <v>yes</v>
          </cell>
          <cell r="AA11" t="str">
            <v>yes</v>
          </cell>
          <cell r="AB11" t="str">
            <v>yes</v>
          </cell>
          <cell r="AC11" t="str">
            <v>no</v>
          </cell>
          <cell r="AD11" t="str">
            <v>partially</v>
          </cell>
          <cell r="AE11" t="str">
            <v>yes</v>
          </cell>
          <cell r="AF11" t="str">
            <v>partially</v>
          </cell>
          <cell r="AG11" t="str">
            <v>partially</v>
          </cell>
          <cell r="AH11" t="str">
            <v>partially</v>
          </cell>
          <cell r="AI11" t="str">
            <v>partially</v>
          </cell>
          <cell r="AJ11" t="str">
            <v>yes</v>
          </cell>
          <cell r="AK11" t="str">
            <v>partially</v>
          </cell>
          <cell r="AL11" t="str">
            <v>partially</v>
          </cell>
          <cell r="AM11" t="str">
            <v>yes</v>
          </cell>
          <cell r="AN11" t="str">
            <v>partially</v>
          </cell>
          <cell r="AO11" t="str">
            <v>partially</v>
          </cell>
          <cell r="AP11" t="str">
            <v>partially</v>
          </cell>
          <cell r="AQ11" t="str">
            <v>partially</v>
          </cell>
          <cell r="AR11" t="str">
            <v>partially</v>
          </cell>
          <cell r="AS11" t="str">
            <v>partially</v>
          </cell>
          <cell r="AT11" t="str">
            <v>partially</v>
          </cell>
          <cell r="AU11" t="str">
            <v>no</v>
          </cell>
          <cell r="AV11" t="str">
            <v>partially</v>
          </cell>
          <cell r="AW11" t="str">
            <v>yes</v>
          </cell>
          <cell r="AX11" t="str">
            <v>yes</v>
          </cell>
          <cell r="AY11" t="str">
            <v>partially</v>
          </cell>
          <cell r="AZ11" t="str">
            <v>partially</v>
          </cell>
          <cell r="BA11" t="str">
            <v>yes</v>
          </cell>
          <cell r="BB11">
            <v>17</v>
          </cell>
          <cell r="BC11" t="str">
            <v>no</v>
          </cell>
          <cell r="BD11">
            <v>3</v>
          </cell>
          <cell r="BE11" t="str">
            <v>partially</v>
          </cell>
          <cell r="BF11">
            <v>30</v>
          </cell>
          <cell r="BG11" t="str">
            <v>N/A</v>
          </cell>
          <cell r="BH11">
            <v>0</v>
          </cell>
          <cell r="BI11">
            <v>50</v>
          </cell>
          <cell r="BJ11" t="str">
            <v>yes</v>
          </cell>
          <cell r="BK11" t="str">
            <v>no</v>
          </cell>
          <cell r="BL11">
            <v>17</v>
          </cell>
          <cell r="BM11">
            <v>3</v>
          </cell>
          <cell r="BN11">
            <v>0.34</v>
          </cell>
          <cell r="BO11">
            <v>0.06</v>
          </cell>
        </row>
        <row r="12">
          <cell r="A12" t="str">
            <v>Q11</v>
          </cell>
          <cell r="B12" t="str">
            <v>Are materials of the City Council standing committees published on the City Council website (including transcripts, audio/video recording of the meetings, minutes of the meetings and the results of roll-call votes)?</v>
          </cell>
          <cell r="C12" t="str">
            <v>no</v>
          </cell>
          <cell r="D12" t="str">
            <v>partially</v>
          </cell>
          <cell r="E12" t="str">
            <v>partially</v>
          </cell>
          <cell r="F12" t="str">
            <v>partially</v>
          </cell>
          <cell r="G12" t="str">
            <v>partially</v>
          </cell>
          <cell r="H12" t="str">
            <v>partially</v>
          </cell>
          <cell r="I12" t="str">
            <v>partially</v>
          </cell>
          <cell r="J12" t="str">
            <v>yes</v>
          </cell>
          <cell r="K12" t="str">
            <v>partially</v>
          </cell>
          <cell r="L12" t="str">
            <v>yes</v>
          </cell>
          <cell r="M12" t="str">
            <v>yes</v>
          </cell>
          <cell r="N12" t="str">
            <v>no</v>
          </cell>
          <cell r="O12" t="str">
            <v>no</v>
          </cell>
          <cell r="P12" t="str">
            <v>partially</v>
          </cell>
          <cell r="Q12" t="str">
            <v>partially</v>
          </cell>
          <cell r="R12" t="str">
            <v>no</v>
          </cell>
          <cell r="S12" t="str">
            <v>partially</v>
          </cell>
          <cell r="T12" t="str">
            <v>no</v>
          </cell>
          <cell r="U12" t="str">
            <v>yes</v>
          </cell>
          <cell r="V12" t="str">
            <v>partially</v>
          </cell>
          <cell r="W12" t="str">
            <v>partially</v>
          </cell>
          <cell r="X12" t="str">
            <v>yes</v>
          </cell>
          <cell r="Y12" t="str">
            <v>no</v>
          </cell>
          <cell r="Z12" t="str">
            <v>partially</v>
          </cell>
          <cell r="AA12" t="str">
            <v>partially</v>
          </cell>
          <cell r="AB12" t="str">
            <v>yes</v>
          </cell>
          <cell r="AC12" t="str">
            <v>no</v>
          </cell>
          <cell r="AD12" t="str">
            <v>yes</v>
          </cell>
          <cell r="AE12" t="str">
            <v>yes</v>
          </cell>
          <cell r="AF12" t="str">
            <v>partially</v>
          </cell>
          <cell r="AG12" t="str">
            <v>no</v>
          </cell>
          <cell r="AH12" t="str">
            <v>no</v>
          </cell>
          <cell r="AI12" t="str">
            <v>partially</v>
          </cell>
          <cell r="AJ12" t="str">
            <v>partially</v>
          </cell>
          <cell r="AK12" t="str">
            <v>partially</v>
          </cell>
          <cell r="AL12" t="str">
            <v>partially</v>
          </cell>
          <cell r="AM12" t="str">
            <v>yes</v>
          </cell>
          <cell r="AN12" t="str">
            <v>partially</v>
          </cell>
          <cell r="AO12" t="str">
            <v>no</v>
          </cell>
          <cell r="AP12" t="str">
            <v>partially</v>
          </cell>
          <cell r="AQ12" t="str">
            <v>partially</v>
          </cell>
          <cell r="AR12" t="str">
            <v>partially</v>
          </cell>
          <cell r="AS12" t="str">
            <v>yes</v>
          </cell>
          <cell r="AT12" t="str">
            <v>no</v>
          </cell>
          <cell r="AU12" t="str">
            <v>partially</v>
          </cell>
          <cell r="AV12" t="str">
            <v>no</v>
          </cell>
          <cell r="AW12" t="str">
            <v>yes</v>
          </cell>
          <cell r="AX12" t="str">
            <v>yes</v>
          </cell>
          <cell r="AY12" t="str">
            <v>partially</v>
          </cell>
          <cell r="AZ12" t="str">
            <v>no</v>
          </cell>
          <cell r="BA12" t="str">
            <v>yes</v>
          </cell>
          <cell r="BB12">
            <v>12</v>
          </cell>
          <cell r="BC12" t="str">
            <v>no</v>
          </cell>
          <cell r="BD12">
            <v>13</v>
          </cell>
          <cell r="BE12" t="str">
            <v>partially</v>
          </cell>
          <cell r="BF12">
            <v>25</v>
          </cell>
          <cell r="BG12" t="str">
            <v>N/A</v>
          </cell>
          <cell r="BH12">
            <v>0</v>
          </cell>
          <cell r="BI12">
            <v>50</v>
          </cell>
          <cell r="BJ12" t="str">
            <v>yes</v>
          </cell>
          <cell r="BK12" t="str">
            <v>no</v>
          </cell>
          <cell r="BL12">
            <v>12</v>
          </cell>
          <cell r="BM12">
            <v>13</v>
          </cell>
          <cell r="BN12">
            <v>0.24</v>
          </cell>
          <cell r="BO12">
            <v>0.26</v>
          </cell>
        </row>
        <row r="13">
          <cell r="A13" t="str">
            <v>Q12</v>
          </cell>
          <cell r="B13" t="str">
            <v>Are the regular reports of the mayor on his work published on the City Council website  (at least annually)?</v>
          </cell>
          <cell r="C13" t="str">
            <v>yes</v>
          </cell>
          <cell r="D13" t="str">
            <v>no</v>
          </cell>
          <cell r="E13" t="str">
            <v>no</v>
          </cell>
          <cell r="F13" t="str">
            <v>no</v>
          </cell>
          <cell r="G13" t="str">
            <v>no</v>
          </cell>
          <cell r="H13" t="str">
            <v>no</v>
          </cell>
          <cell r="I13" t="str">
            <v>yes</v>
          </cell>
          <cell r="J13" t="str">
            <v>yes</v>
          </cell>
          <cell r="K13" t="str">
            <v>no</v>
          </cell>
          <cell r="L13" t="str">
            <v>no</v>
          </cell>
          <cell r="M13" t="str">
            <v>yes</v>
          </cell>
          <cell r="N13" t="str">
            <v>no</v>
          </cell>
          <cell r="O13" t="str">
            <v>yes</v>
          </cell>
          <cell r="P13" t="str">
            <v>yes</v>
          </cell>
          <cell r="Q13" t="str">
            <v>no</v>
          </cell>
          <cell r="R13" t="str">
            <v>yes</v>
          </cell>
          <cell r="S13" t="str">
            <v>no</v>
          </cell>
          <cell r="T13" t="str">
            <v>no</v>
          </cell>
          <cell r="U13" t="str">
            <v>yes</v>
          </cell>
          <cell r="V13" t="str">
            <v>no</v>
          </cell>
          <cell r="W13" t="str">
            <v>no</v>
          </cell>
          <cell r="X13" t="str">
            <v>yes</v>
          </cell>
          <cell r="Y13" t="str">
            <v>yes</v>
          </cell>
          <cell r="Z13" t="str">
            <v>yes</v>
          </cell>
          <cell r="AA13" t="str">
            <v>yes</v>
          </cell>
          <cell r="AB13" t="str">
            <v>yes</v>
          </cell>
          <cell r="AC13" t="str">
            <v>no</v>
          </cell>
          <cell r="AD13" t="str">
            <v>yes</v>
          </cell>
          <cell r="AE13" t="str">
            <v>yes</v>
          </cell>
          <cell r="AF13" t="str">
            <v>yes</v>
          </cell>
          <cell r="AG13" t="str">
            <v>no</v>
          </cell>
          <cell r="AH13" t="str">
            <v>no</v>
          </cell>
          <cell r="AI13" t="str">
            <v>yes</v>
          </cell>
          <cell r="AJ13" t="str">
            <v>partially</v>
          </cell>
          <cell r="AK13" t="str">
            <v>no</v>
          </cell>
          <cell r="AL13" t="str">
            <v>yes</v>
          </cell>
          <cell r="AM13" t="str">
            <v>yes</v>
          </cell>
          <cell r="AN13" t="str">
            <v>no</v>
          </cell>
          <cell r="AO13" t="str">
            <v>no</v>
          </cell>
          <cell r="AP13" t="str">
            <v>partially</v>
          </cell>
          <cell r="AQ13" t="str">
            <v>yes</v>
          </cell>
          <cell r="AR13" t="str">
            <v>no</v>
          </cell>
          <cell r="AS13" t="str">
            <v>yes</v>
          </cell>
          <cell r="AT13" t="str">
            <v>no</v>
          </cell>
          <cell r="AU13" t="str">
            <v>yes</v>
          </cell>
          <cell r="AV13" t="str">
            <v>no</v>
          </cell>
          <cell r="AW13" t="str">
            <v>no</v>
          </cell>
          <cell r="AX13" t="str">
            <v>yes</v>
          </cell>
          <cell r="AY13" t="str">
            <v>no</v>
          </cell>
          <cell r="AZ13" t="str">
            <v>yes</v>
          </cell>
          <cell r="BA13" t="str">
            <v>yes</v>
          </cell>
          <cell r="BB13">
            <v>24</v>
          </cell>
          <cell r="BC13" t="str">
            <v>no</v>
          </cell>
          <cell r="BD13">
            <v>24</v>
          </cell>
          <cell r="BE13" t="str">
            <v>partially</v>
          </cell>
          <cell r="BF13">
            <v>2</v>
          </cell>
          <cell r="BG13" t="str">
            <v>N/A</v>
          </cell>
          <cell r="BH13">
            <v>0</v>
          </cell>
          <cell r="BI13">
            <v>50</v>
          </cell>
          <cell r="BJ13" t="str">
            <v>yes</v>
          </cell>
          <cell r="BK13" t="str">
            <v>no</v>
          </cell>
          <cell r="BL13">
            <v>24</v>
          </cell>
          <cell r="BM13">
            <v>24</v>
          </cell>
          <cell r="BN13">
            <v>0.48</v>
          </cell>
          <cell r="BO13">
            <v>0.48</v>
          </cell>
        </row>
        <row r="14">
          <cell r="A14" t="str">
            <v>Q13</v>
          </cell>
          <cell r="B14" t="str">
            <v>Is the information about the city mayor, City Council deputies (including CVs or biographical information, contact information, time and place of reception of citizens) published on the City Council website?</v>
          </cell>
          <cell r="C14" t="str">
            <v>yes</v>
          </cell>
          <cell r="D14" t="str">
            <v>partially</v>
          </cell>
          <cell r="E14" t="str">
            <v>yes</v>
          </cell>
          <cell r="F14" t="str">
            <v>yes</v>
          </cell>
          <cell r="G14" t="str">
            <v>partially</v>
          </cell>
          <cell r="H14" t="str">
            <v>yes</v>
          </cell>
          <cell r="I14" t="str">
            <v>yes</v>
          </cell>
          <cell r="J14" t="str">
            <v>yes</v>
          </cell>
          <cell r="K14" t="str">
            <v>partially</v>
          </cell>
          <cell r="L14" t="str">
            <v>yes</v>
          </cell>
          <cell r="M14" t="str">
            <v>partially</v>
          </cell>
          <cell r="N14" t="str">
            <v>partially</v>
          </cell>
          <cell r="O14" t="str">
            <v>yes</v>
          </cell>
          <cell r="P14" t="str">
            <v>partially</v>
          </cell>
          <cell r="Q14" t="str">
            <v>partially</v>
          </cell>
          <cell r="R14" t="str">
            <v>partially</v>
          </cell>
          <cell r="S14" t="str">
            <v>partially</v>
          </cell>
          <cell r="T14" t="str">
            <v>yes</v>
          </cell>
          <cell r="U14" t="str">
            <v>yes</v>
          </cell>
          <cell r="V14" t="str">
            <v>yes</v>
          </cell>
          <cell r="W14" t="str">
            <v>partially</v>
          </cell>
          <cell r="X14" t="str">
            <v>partially</v>
          </cell>
          <cell r="Y14" t="str">
            <v>yes</v>
          </cell>
          <cell r="Z14" t="str">
            <v>partially</v>
          </cell>
          <cell r="AA14" t="str">
            <v>yes</v>
          </cell>
          <cell r="AB14" t="str">
            <v>yes</v>
          </cell>
          <cell r="AC14" t="str">
            <v>partially</v>
          </cell>
          <cell r="AD14" t="str">
            <v>yes</v>
          </cell>
          <cell r="AE14" t="str">
            <v>partially</v>
          </cell>
          <cell r="AF14" t="str">
            <v>yes</v>
          </cell>
          <cell r="AG14" t="str">
            <v>partially</v>
          </cell>
          <cell r="AH14" t="str">
            <v>no</v>
          </cell>
          <cell r="AI14" t="str">
            <v>yes</v>
          </cell>
          <cell r="AJ14" t="str">
            <v>yes</v>
          </cell>
          <cell r="AK14" t="str">
            <v>partially</v>
          </cell>
          <cell r="AL14" t="str">
            <v>partially</v>
          </cell>
          <cell r="AM14" t="str">
            <v>yes</v>
          </cell>
          <cell r="AN14" t="str">
            <v>partially</v>
          </cell>
          <cell r="AO14" t="str">
            <v>partially</v>
          </cell>
          <cell r="AP14" t="str">
            <v>partially</v>
          </cell>
          <cell r="AQ14" t="str">
            <v>yes</v>
          </cell>
          <cell r="AR14" t="str">
            <v>yes</v>
          </cell>
          <cell r="AS14" t="str">
            <v>yes</v>
          </cell>
          <cell r="AT14" t="str">
            <v>yes</v>
          </cell>
          <cell r="AU14" t="str">
            <v>partially</v>
          </cell>
          <cell r="AV14" t="str">
            <v>yes</v>
          </cell>
          <cell r="AW14" t="str">
            <v>yes</v>
          </cell>
          <cell r="AX14" t="str">
            <v>yes</v>
          </cell>
          <cell r="AY14" t="str">
            <v>partially</v>
          </cell>
          <cell r="AZ14" t="str">
            <v>yes</v>
          </cell>
          <cell r="BA14" t="str">
            <v>yes</v>
          </cell>
          <cell r="BB14">
            <v>27</v>
          </cell>
          <cell r="BC14" t="str">
            <v>no</v>
          </cell>
          <cell r="BD14">
            <v>1</v>
          </cell>
          <cell r="BE14" t="str">
            <v>partially</v>
          </cell>
          <cell r="BF14">
            <v>22</v>
          </cell>
          <cell r="BG14" t="str">
            <v>N/A</v>
          </cell>
          <cell r="BH14">
            <v>0</v>
          </cell>
          <cell r="BI14">
            <v>50</v>
          </cell>
          <cell r="BJ14" t="str">
            <v>yes</v>
          </cell>
          <cell r="BK14" t="str">
            <v>no</v>
          </cell>
          <cell r="BL14">
            <v>27</v>
          </cell>
          <cell r="BM14">
            <v>1</v>
          </cell>
          <cell r="BN14">
            <v>0.54</v>
          </cell>
          <cell r="BO14">
            <v>0.02</v>
          </cell>
        </row>
        <row r="15">
          <cell r="A15" t="str">
            <v>Q14</v>
          </cell>
          <cell r="B15" t="str">
            <v>Is the information on the list and contact details of the City Council standing committees, as well as names of Council standing committees’ members published on the City Council website?</v>
          </cell>
          <cell r="C15" t="str">
            <v>no</v>
          </cell>
          <cell r="D15" t="str">
            <v>partially</v>
          </cell>
          <cell r="E15" t="str">
            <v>yes</v>
          </cell>
          <cell r="F15" t="str">
            <v>yes</v>
          </cell>
          <cell r="G15" t="str">
            <v>partially</v>
          </cell>
          <cell r="H15" t="str">
            <v>partially</v>
          </cell>
          <cell r="I15" t="str">
            <v>partially</v>
          </cell>
          <cell r="J15" t="str">
            <v>yes</v>
          </cell>
          <cell r="K15" t="str">
            <v>partially</v>
          </cell>
          <cell r="L15" t="str">
            <v>yes</v>
          </cell>
          <cell r="M15" t="str">
            <v>yes</v>
          </cell>
          <cell r="N15" t="str">
            <v>partially</v>
          </cell>
          <cell r="O15" t="str">
            <v>no</v>
          </cell>
          <cell r="P15" t="str">
            <v>partially</v>
          </cell>
          <cell r="Q15" t="str">
            <v>yes</v>
          </cell>
          <cell r="R15" t="str">
            <v>no</v>
          </cell>
          <cell r="S15" t="str">
            <v>partially</v>
          </cell>
          <cell r="T15" t="str">
            <v>yes</v>
          </cell>
          <cell r="U15" t="str">
            <v>yes</v>
          </cell>
          <cell r="V15" t="str">
            <v>yes</v>
          </cell>
          <cell r="W15" t="str">
            <v>partially</v>
          </cell>
          <cell r="X15" t="str">
            <v>yes</v>
          </cell>
          <cell r="Y15" t="str">
            <v>partially</v>
          </cell>
          <cell r="Z15" t="str">
            <v>partially</v>
          </cell>
          <cell r="AA15" t="str">
            <v>yes</v>
          </cell>
          <cell r="AB15" t="str">
            <v>yes</v>
          </cell>
          <cell r="AC15" t="str">
            <v>no</v>
          </cell>
          <cell r="AD15" t="str">
            <v>yes</v>
          </cell>
          <cell r="AE15" t="str">
            <v>yes</v>
          </cell>
          <cell r="AF15" t="str">
            <v>yes</v>
          </cell>
          <cell r="AG15" t="str">
            <v>yes</v>
          </cell>
          <cell r="AH15" t="str">
            <v>partially</v>
          </cell>
          <cell r="AI15" t="str">
            <v>partially</v>
          </cell>
          <cell r="AJ15" t="str">
            <v>partially</v>
          </cell>
          <cell r="AK15" t="str">
            <v>partially</v>
          </cell>
          <cell r="AL15" t="str">
            <v>partially</v>
          </cell>
          <cell r="AM15" t="str">
            <v>yes</v>
          </cell>
          <cell r="AN15" t="str">
            <v>no</v>
          </cell>
          <cell r="AO15" t="str">
            <v>no</v>
          </cell>
          <cell r="AP15" t="str">
            <v>yes</v>
          </cell>
          <cell r="AQ15" t="str">
            <v>partially</v>
          </cell>
          <cell r="AR15" t="str">
            <v>partially</v>
          </cell>
          <cell r="AS15" t="str">
            <v>yes</v>
          </cell>
          <cell r="AT15" t="str">
            <v>yes</v>
          </cell>
          <cell r="AU15" t="str">
            <v>no</v>
          </cell>
          <cell r="AV15" t="str">
            <v>partially</v>
          </cell>
          <cell r="AW15" t="str">
            <v>yes</v>
          </cell>
          <cell r="AX15" t="str">
            <v>yes</v>
          </cell>
          <cell r="AY15" t="str">
            <v>partially</v>
          </cell>
          <cell r="AZ15" t="str">
            <v>yes</v>
          </cell>
          <cell r="BA15" t="str">
            <v>yes</v>
          </cell>
          <cell r="BB15">
            <v>23</v>
          </cell>
          <cell r="BC15" t="str">
            <v>no</v>
          </cell>
          <cell r="BD15">
            <v>7</v>
          </cell>
          <cell r="BE15" t="str">
            <v>partially</v>
          </cell>
          <cell r="BF15">
            <v>20</v>
          </cell>
          <cell r="BG15" t="str">
            <v>N/A</v>
          </cell>
          <cell r="BH15">
            <v>0</v>
          </cell>
          <cell r="BI15">
            <v>50</v>
          </cell>
          <cell r="BJ15" t="str">
            <v>yes</v>
          </cell>
          <cell r="BK15" t="str">
            <v>no</v>
          </cell>
          <cell r="BL15">
            <v>23</v>
          </cell>
          <cell r="BM15">
            <v>7</v>
          </cell>
          <cell r="BN15">
            <v>0.46</v>
          </cell>
          <cell r="BO15">
            <v>0.14000000000000001</v>
          </cell>
        </row>
        <row r="16">
          <cell r="A16" t="str">
            <v>Q15</v>
          </cell>
          <cell r="B16" t="str">
            <v>Is the information on the contact details of the City Council executive committee and names of its members  published on the City Council website?</v>
          </cell>
          <cell r="C16" t="str">
            <v>yes</v>
          </cell>
          <cell r="D16" t="str">
            <v>partially</v>
          </cell>
          <cell r="E16" t="str">
            <v>yes</v>
          </cell>
          <cell r="F16" t="str">
            <v>yes</v>
          </cell>
          <cell r="G16" t="str">
            <v>partially</v>
          </cell>
          <cell r="H16" t="str">
            <v>partially</v>
          </cell>
          <cell r="I16" t="str">
            <v>no</v>
          </cell>
          <cell r="J16" t="str">
            <v>yes</v>
          </cell>
          <cell r="K16" t="str">
            <v>partially</v>
          </cell>
          <cell r="L16" t="str">
            <v>yes</v>
          </cell>
          <cell r="M16" t="str">
            <v>yes</v>
          </cell>
          <cell r="N16" t="str">
            <v>partially</v>
          </cell>
          <cell r="O16" t="str">
            <v>yes</v>
          </cell>
          <cell r="P16" t="str">
            <v>partially</v>
          </cell>
          <cell r="Q16" t="str">
            <v>yes</v>
          </cell>
          <cell r="R16" t="str">
            <v>partially</v>
          </cell>
          <cell r="S16" t="str">
            <v>partially</v>
          </cell>
          <cell r="T16" t="str">
            <v>yes</v>
          </cell>
          <cell r="U16" t="str">
            <v>yes</v>
          </cell>
          <cell r="V16" t="str">
            <v>yes</v>
          </cell>
          <cell r="W16" t="str">
            <v>partially</v>
          </cell>
          <cell r="X16" t="str">
            <v>yes</v>
          </cell>
          <cell r="Y16" t="str">
            <v>partially</v>
          </cell>
          <cell r="Z16" t="str">
            <v>partially</v>
          </cell>
          <cell r="AA16" t="str">
            <v>yes</v>
          </cell>
          <cell r="AB16" t="str">
            <v>yes</v>
          </cell>
          <cell r="AC16" t="str">
            <v>partially</v>
          </cell>
          <cell r="AD16" t="str">
            <v>yes</v>
          </cell>
          <cell r="AE16" t="str">
            <v>yes</v>
          </cell>
          <cell r="AF16" t="str">
            <v>partially</v>
          </cell>
          <cell r="AG16" t="str">
            <v>yes</v>
          </cell>
          <cell r="AH16" t="str">
            <v>yes</v>
          </cell>
          <cell r="AI16" t="str">
            <v>yes</v>
          </cell>
          <cell r="AJ16" t="str">
            <v>yes</v>
          </cell>
          <cell r="AK16" t="str">
            <v>partially</v>
          </cell>
          <cell r="AL16" t="str">
            <v>yes</v>
          </cell>
          <cell r="AM16" t="str">
            <v>yes</v>
          </cell>
          <cell r="AN16" t="str">
            <v>yes</v>
          </cell>
          <cell r="AO16" t="str">
            <v>yes</v>
          </cell>
          <cell r="AP16" t="str">
            <v>partially</v>
          </cell>
          <cell r="AQ16" t="str">
            <v>yes</v>
          </cell>
          <cell r="AR16" t="str">
            <v>yes</v>
          </cell>
          <cell r="AS16" t="str">
            <v>yes</v>
          </cell>
          <cell r="AT16" t="str">
            <v>partially</v>
          </cell>
          <cell r="AU16" t="str">
            <v>partially</v>
          </cell>
          <cell r="AV16" t="str">
            <v>partially</v>
          </cell>
          <cell r="AW16" t="str">
            <v>no</v>
          </cell>
          <cell r="AX16" t="str">
            <v>yes</v>
          </cell>
          <cell r="AY16" t="str">
            <v>yes</v>
          </cell>
          <cell r="AZ16" t="str">
            <v>partially</v>
          </cell>
          <cell r="BA16" t="str">
            <v>yes</v>
          </cell>
          <cell r="BB16">
            <v>29</v>
          </cell>
          <cell r="BC16" t="str">
            <v>no</v>
          </cell>
          <cell r="BD16">
            <v>2</v>
          </cell>
          <cell r="BE16" t="str">
            <v>partially</v>
          </cell>
          <cell r="BF16">
            <v>19</v>
          </cell>
          <cell r="BG16" t="str">
            <v>N/A</v>
          </cell>
          <cell r="BH16">
            <v>0</v>
          </cell>
          <cell r="BI16">
            <v>50</v>
          </cell>
          <cell r="BJ16" t="str">
            <v>yes</v>
          </cell>
          <cell r="BK16" t="str">
            <v>no</v>
          </cell>
          <cell r="BL16">
            <v>29</v>
          </cell>
          <cell r="BM16">
            <v>2</v>
          </cell>
          <cell r="BN16">
            <v>0.57999999999999996</v>
          </cell>
          <cell r="BO16">
            <v>0.04</v>
          </cell>
        </row>
        <row r="17">
          <cell r="A17" t="str">
            <v>Q16</v>
          </cell>
          <cell r="B17" t="str">
            <v>Is the information on the approved socio-economic and cultural development programs, target programs, as well as reports on their implementation published on the City Council website.</v>
          </cell>
          <cell r="C17" t="str">
            <v>yes</v>
          </cell>
          <cell r="D17" t="str">
            <v>no</v>
          </cell>
          <cell r="E17" t="str">
            <v>no</v>
          </cell>
          <cell r="F17" t="str">
            <v>no</v>
          </cell>
          <cell r="G17" t="str">
            <v>no</v>
          </cell>
          <cell r="H17" t="str">
            <v>partially</v>
          </cell>
          <cell r="I17" t="str">
            <v>partially</v>
          </cell>
          <cell r="J17" t="str">
            <v>yes</v>
          </cell>
          <cell r="K17" t="str">
            <v>partially</v>
          </cell>
          <cell r="L17" t="str">
            <v>partially</v>
          </cell>
          <cell r="M17" t="str">
            <v>partially</v>
          </cell>
          <cell r="N17" t="str">
            <v>partially</v>
          </cell>
          <cell r="O17" t="str">
            <v>no</v>
          </cell>
          <cell r="P17" t="str">
            <v>partially</v>
          </cell>
          <cell r="Q17" t="str">
            <v>yes</v>
          </cell>
          <cell r="R17" t="str">
            <v>yes</v>
          </cell>
          <cell r="S17" t="str">
            <v>partially</v>
          </cell>
          <cell r="T17" t="str">
            <v>yes</v>
          </cell>
          <cell r="U17" t="str">
            <v>yes</v>
          </cell>
          <cell r="V17" t="str">
            <v>partially</v>
          </cell>
          <cell r="W17" t="str">
            <v>yes</v>
          </cell>
          <cell r="X17" t="str">
            <v>yes</v>
          </cell>
          <cell r="Y17" t="str">
            <v>partially</v>
          </cell>
          <cell r="Z17" t="str">
            <v>partially</v>
          </cell>
          <cell r="AA17" t="str">
            <v>yes</v>
          </cell>
          <cell r="AB17" t="str">
            <v>yes</v>
          </cell>
          <cell r="AC17" t="str">
            <v>yes</v>
          </cell>
          <cell r="AD17" t="str">
            <v>yes</v>
          </cell>
          <cell r="AE17" t="str">
            <v>yes</v>
          </cell>
          <cell r="AF17" t="str">
            <v>yes</v>
          </cell>
          <cell r="AG17" t="str">
            <v>no</v>
          </cell>
          <cell r="AH17" t="str">
            <v>yes</v>
          </cell>
          <cell r="AI17" t="str">
            <v>yes</v>
          </cell>
          <cell r="AJ17" t="str">
            <v>partially</v>
          </cell>
          <cell r="AK17" t="str">
            <v>partially</v>
          </cell>
          <cell r="AL17" t="str">
            <v>yes</v>
          </cell>
          <cell r="AM17" t="str">
            <v>yes</v>
          </cell>
          <cell r="AN17" t="str">
            <v>yes</v>
          </cell>
          <cell r="AO17" t="str">
            <v>partially</v>
          </cell>
          <cell r="AP17" t="str">
            <v>yes</v>
          </cell>
          <cell r="AQ17" t="str">
            <v>yes</v>
          </cell>
          <cell r="AR17" t="str">
            <v>no</v>
          </cell>
          <cell r="AS17" t="str">
            <v>yes</v>
          </cell>
          <cell r="AT17" t="str">
            <v>no</v>
          </cell>
          <cell r="AU17" t="str">
            <v>partially</v>
          </cell>
          <cell r="AV17" t="str">
            <v>yes</v>
          </cell>
          <cell r="AW17" t="str">
            <v>partially</v>
          </cell>
          <cell r="AX17" t="str">
            <v>yes</v>
          </cell>
          <cell r="AY17" t="str">
            <v>partially</v>
          </cell>
          <cell r="AZ17" t="str">
            <v>yes</v>
          </cell>
          <cell r="BA17" t="str">
            <v>yes</v>
          </cell>
          <cell r="BB17">
            <v>25</v>
          </cell>
          <cell r="BC17" t="str">
            <v>no</v>
          </cell>
          <cell r="BD17">
            <v>8</v>
          </cell>
          <cell r="BE17" t="str">
            <v>partially</v>
          </cell>
          <cell r="BF17">
            <v>17</v>
          </cell>
          <cell r="BG17" t="str">
            <v>N/A</v>
          </cell>
          <cell r="BH17">
            <v>0</v>
          </cell>
          <cell r="BI17">
            <v>50</v>
          </cell>
          <cell r="BJ17" t="str">
            <v>yes</v>
          </cell>
          <cell r="BK17" t="str">
            <v>no</v>
          </cell>
          <cell r="BL17">
            <v>25</v>
          </cell>
          <cell r="BM17">
            <v>8</v>
          </cell>
          <cell r="BN17">
            <v>0.5</v>
          </cell>
          <cell r="BO17">
            <v>0.16</v>
          </cell>
        </row>
        <row r="18">
          <cell r="A18" t="str">
            <v>Q17</v>
          </cell>
          <cell r="B18" t="str">
            <v>Is the information on the City Council executive committee meetings and the approved decisions published on the City Council website?</v>
          </cell>
          <cell r="C18" t="str">
            <v>yes</v>
          </cell>
          <cell r="D18" t="str">
            <v>partially</v>
          </cell>
          <cell r="E18" t="str">
            <v>yes</v>
          </cell>
          <cell r="F18" t="str">
            <v>yes</v>
          </cell>
          <cell r="G18" t="str">
            <v>partially</v>
          </cell>
          <cell r="H18" t="str">
            <v>yes</v>
          </cell>
          <cell r="I18" t="str">
            <v>yes</v>
          </cell>
          <cell r="J18" t="str">
            <v>yes</v>
          </cell>
          <cell r="K18" t="str">
            <v>yes</v>
          </cell>
          <cell r="L18" t="str">
            <v>partially</v>
          </cell>
          <cell r="M18" t="str">
            <v>yes</v>
          </cell>
          <cell r="N18" t="str">
            <v>partially</v>
          </cell>
          <cell r="O18" t="str">
            <v>partially</v>
          </cell>
          <cell r="P18" t="str">
            <v>yes</v>
          </cell>
          <cell r="Q18" t="str">
            <v>yes</v>
          </cell>
          <cell r="R18" t="str">
            <v>partially</v>
          </cell>
          <cell r="S18" t="str">
            <v>partially</v>
          </cell>
          <cell r="T18" t="str">
            <v>no</v>
          </cell>
          <cell r="U18" t="str">
            <v>yes</v>
          </cell>
          <cell r="V18" t="str">
            <v>yes</v>
          </cell>
          <cell r="W18" t="str">
            <v>partially</v>
          </cell>
          <cell r="X18" t="str">
            <v>yes</v>
          </cell>
          <cell r="Y18" t="str">
            <v>partially</v>
          </cell>
          <cell r="Z18" t="str">
            <v>yes</v>
          </cell>
          <cell r="AA18" t="str">
            <v>partially</v>
          </cell>
          <cell r="AB18" t="str">
            <v>yes</v>
          </cell>
          <cell r="AC18" t="str">
            <v>yes</v>
          </cell>
          <cell r="AD18" t="str">
            <v>yes</v>
          </cell>
          <cell r="AE18" t="str">
            <v>yes</v>
          </cell>
          <cell r="AF18" t="str">
            <v>yes</v>
          </cell>
          <cell r="AG18" t="str">
            <v>yes</v>
          </cell>
          <cell r="AH18" t="str">
            <v>partially</v>
          </cell>
          <cell r="AI18" t="str">
            <v>yes</v>
          </cell>
          <cell r="AJ18" t="str">
            <v>yes</v>
          </cell>
          <cell r="AK18" t="str">
            <v>partially</v>
          </cell>
          <cell r="AL18" t="str">
            <v>yes</v>
          </cell>
          <cell r="AM18" t="str">
            <v>yes</v>
          </cell>
          <cell r="AN18" t="str">
            <v>yes</v>
          </cell>
          <cell r="AO18" t="str">
            <v>yes</v>
          </cell>
          <cell r="AP18" t="str">
            <v>yes</v>
          </cell>
          <cell r="AQ18" t="str">
            <v>yes</v>
          </cell>
          <cell r="AR18" t="str">
            <v>yes</v>
          </cell>
          <cell r="AS18" t="str">
            <v>yes</v>
          </cell>
          <cell r="AT18" t="str">
            <v>partially</v>
          </cell>
          <cell r="AU18" t="str">
            <v>partially</v>
          </cell>
          <cell r="AV18" t="str">
            <v>yes</v>
          </cell>
          <cell r="AW18" t="str">
            <v>partially</v>
          </cell>
          <cell r="AX18" t="str">
            <v>yes</v>
          </cell>
          <cell r="AY18" t="str">
            <v>yes</v>
          </cell>
          <cell r="AZ18" t="str">
            <v>yes</v>
          </cell>
          <cell r="BA18" t="str">
            <v>yes</v>
          </cell>
          <cell r="BB18">
            <v>34</v>
          </cell>
          <cell r="BC18" t="str">
            <v>no</v>
          </cell>
          <cell r="BD18">
            <v>1</v>
          </cell>
          <cell r="BE18" t="str">
            <v>partially</v>
          </cell>
          <cell r="BF18">
            <v>15</v>
          </cell>
          <cell r="BG18" t="str">
            <v>N/A</v>
          </cell>
          <cell r="BH18">
            <v>0</v>
          </cell>
          <cell r="BI18">
            <v>50</v>
          </cell>
          <cell r="BJ18" t="str">
            <v>yes</v>
          </cell>
          <cell r="BK18" t="str">
            <v>no</v>
          </cell>
          <cell r="BL18">
            <v>34</v>
          </cell>
          <cell r="BM18">
            <v>1</v>
          </cell>
          <cell r="BN18">
            <v>0.68</v>
          </cell>
          <cell r="BO18">
            <v>0.02</v>
          </cell>
        </row>
        <row r="19">
          <cell r="A19" t="str">
            <v>Q18</v>
          </cell>
          <cell r="B19" t="str">
            <v>Is the procedure for the general meetings of citizens by place of residence (shall be approved by the charter of the territorial community) published on the City Council website?</v>
          </cell>
          <cell r="C19" t="str">
            <v>no</v>
          </cell>
          <cell r="D19" t="str">
            <v>no</v>
          </cell>
          <cell r="E19" t="str">
            <v>yes</v>
          </cell>
          <cell r="F19" t="str">
            <v>yes</v>
          </cell>
          <cell r="G19" t="str">
            <v>no</v>
          </cell>
          <cell r="H19" t="str">
            <v>yes</v>
          </cell>
          <cell r="I19" t="str">
            <v>yes</v>
          </cell>
          <cell r="J19" t="str">
            <v>yes</v>
          </cell>
          <cell r="K19" t="str">
            <v>yes</v>
          </cell>
          <cell r="L19" t="str">
            <v>yes</v>
          </cell>
          <cell r="M19" t="str">
            <v>no</v>
          </cell>
          <cell r="N19" t="str">
            <v>no</v>
          </cell>
          <cell r="O19" t="str">
            <v>yes</v>
          </cell>
          <cell r="P19" t="str">
            <v>yes</v>
          </cell>
          <cell r="Q19" t="str">
            <v>no</v>
          </cell>
          <cell r="R19" t="str">
            <v>no</v>
          </cell>
          <cell r="S19" t="str">
            <v>yes</v>
          </cell>
          <cell r="T19" t="str">
            <v>no</v>
          </cell>
          <cell r="U19" t="str">
            <v>yes</v>
          </cell>
          <cell r="V19" t="str">
            <v>no</v>
          </cell>
          <cell r="W19" t="str">
            <v>yes</v>
          </cell>
          <cell r="X19" t="str">
            <v>yes</v>
          </cell>
          <cell r="Y19" t="str">
            <v>partially</v>
          </cell>
          <cell r="Z19" t="str">
            <v>yes</v>
          </cell>
          <cell r="AA19" t="str">
            <v>yes</v>
          </cell>
          <cell r="AB19" t="str">
            <v>no</v>
          </cell>
          <cell r="AC19" t="str">
            <v>no</v>
          </cell>
          <cell r="AD19" t="str">
            <v>yes</v>
          </cell>
          <cell r="AE19" t="str">
            <v>no</v>
          </cell>
          <cell r="AF19" t="str">
            <v>yes</v>
          </cell>
          <cell r="AG19" t="str">
            <v>no</v>
          </cell>
          <cell r="AH19" t="str">
            <v>no</v>
          </cell>
          <cell r="AI19" t="str">
            <v>no</v>
          </cell>
          <cell r="AJ19" t="str">
            <v>partially</v>
          </cell>
          <cell r="AK19" t="str">
            <v>no</v>
          </cell>
          <cell r="AL19" t="str">
            <v>partially</v>
          </cell>
          <cell r="AM19" t="str">
            <v>partially</v>
          </cell>
          <cell r="AN19" t="str">
            <v>no</v>
          </cell>
          <cell r="AO19" t="str">
            <v>no</v>
          </cell>
          <cell r="AP19" t="str">
            <v>yes</v>
          </cell>
          <cell r="AQ19" t="str">
            <v>yes</v>
          </cell>
          <cell r="AR19" t="str">
            <v>yes</v>
          </cell>
          <cell r="AS19" t="str">
            <v>no</v>
          </cell>
          <cell r="AT19" t="str">
            <v>yes</v>
          </cell>
          <cell r="AU19" t="str">
            <v>yes</v>
          </cell>
          <cell r="AV19" t="str">
            <v>no</v>
          </cell>
          <cell r="AW19" t="str">
            <v>no</v>
          </cell>
          <cell r="AX19" t="str">
            <v>partially</v>
          </cell>
          <cell r="AY19" t="str">
            <v>yes</v>
          </cell>
          <cell r="AZ19" t="str">
            <v>no</v>
          </cell>
          <cell r="BA19" t="str">
            <v>yes</v>
          </cell>
          <cell r="BB19">
            <v>23</v>
          </cell>
          <cell r="BC19" t="str">
            <v>no</v>
          </cell>
          <cell r="BD19">
            <v>22</v>
          </cell>
          <cell r="BE19" t="str">
            <v>partially</v>
          </cell>
          <cell r="BF19">
            <v>5</v>
          </cell>
          <cell r="BG19" t="str">
            <v>N/A</v>
          </cell>
          <cell r="BH19">
            <v>0</v>
          </cell>
          <cell r="BI19">
            <v>50</v>
          </cell>
          <cell r="BJ19" t="str">
            <v>yes</v>
          </cell>
          <cell r="BK19" t="str">
            <v>no</v>
          </cell>
          <cell r="BL19">
            <v>23</v>
          </cell>
          <cell r="BM19">
            <v>22</v>
          </cell>
          <cell r="BN19">
            <v>0.46</v>
          </cell>
          <cell r="BO19">
            <v>0.44</v>
          </cell>
        </row>
        <row r="20">
          <cell r="A20" t="str">
            <v>Q19</v>
          </cell>
          <cell r="B20" t="str">
            <v>Is the procedure for submitting local initiative for consideration of the Council published on the City Council website?</v>
          </cell>
          <cell r="C20" t="str">
            <v>no</v>
          </cell>
          <cell r="D20" t="str">
            <v>no</v>
          </cell>
          <cell r="E20" t="str">
            <v>yes</v>
          </cell>
          <cell r="F20" t="str">
            <v>no</v>
          </cell>
          <cell r="G20" t="str">
            <v>no</v>
          </cell>
          <cell r="H20" t="str">
            <v>yes</v>
          </cell>
          <cell r="I20" t="str">
            <v>yes</v>
          </cell>
          <cell r="J20" t="str">
            <v>no</v>
          </cell>
          <cell r="K20" t="str">
            <v>yes</v>
          </cell>
          <cell r="L20" t="str">
            <v>no</v>
          </cell>
          <cell r="M20" t="str">
            <v>no</v>
          </cell>
          <cell r="N20" t="str">
            <v>no</v>
          </cell>
          <cell r="O20" t="str">
            <v>no</v>
          </cell>
          <cell r="P20" t="str">
            <v>no</v>
          </cell>
          <cell r="Q20" t="str">
            <v>partially</v>
          </cell>
          <cell r="R20" t="str">
            <v>no</v>
          </cell>
          <cell r="S20" t="str">
            <v>yes</v>
          </cell>
          <cell r="T20" t="str">
            <v>no</v>
          </cell>
          <cell r="U20" t="str">
            <v>yes</v>
          </cell>
          <cell r="V20" t="str">
            <v>no</v>
          </cell>
          <cell r="W20" t="str">
            <v>no</v>
          </cell>
          <cell r="X20" t="str">
            <v>no</v>
          </cell>
          <cell r="Y20" t="str">
            <v>no</v>
          </cell>
          <cell r="Z20" t="str">
            <v>yes</v>
          </cell>
          <cell r="AA20" t="str">
            <v>yes</v>
          </cell>
          <cell r="AB20" t="str">
            <v>no</v>
          </cell>
          <cell r="AC20" t="str">
            <v>yes</v>
          </cell>
          <cell r="AD20" t="str">
            <v>no</v>
          </cell>
          <cell r="AE20" t="str">
            <v>no</v>
          </cell>
          <cell r="AF20" t="str">
            <v>yes</v>
          </cell>
          <cell r="AG20" t="str">
            <v>no</v>
          </cell>
          <cell r="AH20" t="str">
            <v>no</v>
          </cell>
          <cell r="AI20" t="str">
            <v>no</v>
          </cell>
          <cell r="AJ20" t="str">
            <v>yes</v>
          </cell>
          <cell r="AK20" t="str">
            <v>no</v>
          </cell>
          <cell r="AL20" t="str">
            <v>no</v>
          </cell>
          <cell r="AM20" t="str">
            <v>yes</v>
          </cell>
          <cell r="AN20" t="str">
            <v>partially</v>
          </cell>
          <cell r="AO20" t="str">
            <v>no</v>
          </cell>
          <cell r="AP20" t="str">
            <v>yes</v>
          </cell>
          <cell r="AQ20" t="str">
            <v>no</v>
          </cell>
          <cell r="AR20" t="str">
            <v>yes</v>
          </cell>
          <cell r="AS20" t="str">
            <v>no</v>
          </cell>
          <cell r="AT20" t="str">
            <v>yes</v>
          </cell>
          <cell r="AU20" t="str">
            <v>no</v>
          </cell>
          <cell r="AV20" t="str">
            <v>no</v>
          </cell>
          <cell r="AW20" t="str">
            <v>no</v>
          </cell>
          <cell r="AX20" t="str">
            <v>yes</v>
          </cell>
          <cell r="AY20" t="str">
            <v>yes</v>
          </cell>
          <cell r="AZ20" t="str">
            <v>no</v>
          </cell>
          <cell r="BA20" t="str">
            <v>yes</v>
          </cell>
          <cell r="BB20">
            <v>17</v>
          </cell>
          <cell r="BC20" t="str">
            <v>no</v>
          </cell>
          <cell r="BD20">
            <v>31</v>
          </cell>
          <cell r="BE20" t="str">
            <v>partially</v>
          </cell>
          <cell r="BF20">
            <v>2</v>
          </cell>
          <cell r="BG20" t="str">
            <v>N/A</v>
          </cell>
          <cell r="BH20">
            <v>0</v>
          </cell>
          <cell r="BI20">
            <v>50</v>
          </cell>
          <cell r="BJ20" t="str">
            <v>yes</v>
          </cell>
          <cell r="BK20" t="str">
            <v>no</v>
          </cell>
          <cell r="BL20">
            <v>17</v>
          </cell>
          <cell r="BM20">
            <v>31</v>
          </cell>
          <cell r="BN20">
            <v>0.34</v>
          </cell>
          <cell r="BO20">
            <v>0.62</v>
          </cell>
        </row>
        <row r="21">
          <cell r="A21" t="str">
            <v>Q20</v>
          </cell>
          <cell r="B21" t="str">
            <v>Is there a separate section on the City Council website for publishing information on the ongoing and completed local initiatives?</v>
          </cell>
          <cell r="C21" t="str">
            <v>no</v>
          </cell>
          <cell r="D21" t="str">
            <v>no</v>
          </cell>
          <cell r="E21" t="str">
            <v>no</v>
          </cell>
          <cell r="F21" t="str">
            <v>no</v>
          </cell>
          <cell r="G21" t="str">
            <v>no</v>
          </cell>
          <cell r="H21" t="str">
            <v>partially</v>
          </cell>
          <cell r="I21" t="str">
            <v>no</v>
          </cell>
          <cell r="J21" t="str">
            <v>no</v>
          </cell>
          <cell r="K21" t="str">
            <v>no</v>
          </cell>
          <cell r="L21" t="str">
            <v>no</v>
          </cell>
          <cell r="M21" t="str">
            <v>no</v>
          </cell>
          <cell r="N21" t="str">
            <v>no</v>
          </cell>
          <cell r="O21" t="str">
            <v>no</v>
          </cell>
          <cell r="P21" t="str">
            <v>no</v>
          </cell>
          <cell r="Q21" t="str">
            <v>no</v>
          </cell>
          <cell r="R21" t="str">
            <v>no</v>
          </cell>
          <cell r="S21" t="str">
            <v>no</v>
          </cell>
          <cell r="T21" t="str">
            <v>no</v>
          </cell>
          <cell r="U21" t="str">
            <v>no</v>
          </cell>
          <cell r="V21" t="str">
            <v>no</v>
          </cell>
          <cell r="W21" t="str">
            <v>no</v>
          </cell>
          <cell r="X21" t="str">
            <v>no</v>
          </cell>
          <cell r="Y21" t="str">
            <v>no</v>
          </cell>
          <cell r="Z21" t="str">
            <v>yes</v>
          </cell>
          <cell r="AA21" t="str">
            <v>yes</v>
          </cell>
          <cell r="AB21" t="str">
            <v>no</v>
          </cell>
          <cell r="AC21" t="str">
            <v>yes</v>
          </cell>
          <cell r="AD21" t="str">
            <v>no</v>
          </cell>
          <cell r="AE21" t="str">
            <v>no</v>
          </cell>
          <cell r="AF21" t="str">
            <v>no</v>
          </cell>
          <cell r="AG21" t="str">
            <v>no</v>
          </cell>
          <cell r="AH21" t="str">
            <v>no</v>
          </cell>
          <cell r="AI21" t="str">
            <v>no</v>
          </cell>
          <cell r="AJ21" t="str">
            <v>no</v>
          </cell>
          <cell r="AK21" t="str">
            <v>no</v>
          </cell>
          <cell r="AL21" t="str">
            <v>no</v>
          </cell>
          <cell r="AM21" t="str">
            <v>yes</v>
          </cell>
          <cell r="AN21" t="str">
            <v>partially</v>
          </cell>
          <cell r="AO21" t="str">
            <v>no</v>
          </cell>
          <cell r="AP21" t="str">
            <v>yes</v>
          </cell>
          <cell r="AQ21" t="str">
            <v>no</v>
          </cell>
          <cell r="AR21" t="str">
            <v>no</v>
          </cell>
          <cell r="AS21" t="str">
            <v>no</v>
          </cell>
          <cell r="AT21" t="str">
            <v>no</v>
          </cell>
          <cell r="AU21" t="str">
            <v>no</v>
          </cell>
          <cell r="AV21" t="str">
            <v>no</v>
          </cell>
          <cell r="AW21" t="str">
            <v>no</v>
          </cell>
          <cell r="AX21" t="str">
            <v>yes</v>
          </cell>
          <cell r="AY21" t="str">
            <v>no</v>
          </cell>
          <cell r="AZ21" t="str">
            <v>partially</v>
          </cell>
          <cell r="BA21" t="str">
            <v>yes</v>
          </cell>
          <cell r="BB21">
            <v>6</v>
          </cell>
          <cell r="BC21" t="str">
            <v>no</v>
          </cell>
          <cell r="BD21">
            <v>41</v>
          </cell>
          <cell r="BE21" t="str">
            <v>partially</v>
          </cell>
          <cell r="BF21">
            <v>3</v>
          </cell>
          <cell r="BG21" t="str">
            <v>N/A</v>
          </cell>
          <cell r="BH21">
            <v>0</v>
          </cell>
          <cell r="BI21">
            <v>50</v>
          </cell>
          <cell r="BJ21" t="str">
            <v>yes</v>
          </cell>
          <cell r="BK21" t="str">
            <v>no</v>
          </cell>
          <cell r="BL21">
            <v>6</v>
          </cell>
          <cell r="BM21">
            <v>41</v>
          </cell>
          <cell r="BN21">
            <v>0.12</v>
          </cell>
          <cell r="BO21">
            <v>0.82</v>
          </cell>
        </row>
        <row r="22">
          <cell r="A22" t="str">
            <v>Q21</v>
          </cell>
          <cell r="B22" t="str">
            <v>Is the procedure for the public access to the City Council sessions published on the City Council website?</v>
          </cell>
          <cell r="C22" t="str">
            <v>yes</v>
          </cell>
          <cell r="D22" t="str">
            <v>no</v>
          </cell>
          <cell r="E22" t="str">
            <v>no</v>
          </cell>
          <cell r="F22" t="str">
            <v>no</v>
          </cell>
          <cell r="G22" t="str">
            <v>no</v>
          </cell>
          <cell r="H22" t="str">
            <v>no</v>
          </cell>
          <cell r="I22" t="str">
            <v>no</v>
          </cell>
          <cell r="J22" t="str">
            <v>no</v>
          </cell>
          <cell r="K22" t="str">
            <v>no</v>
          </cell>
          <cell r="L22" t="str">
            <v>no</v>
          </cell>
          <cell r="M22" t="str">
            <v>no</v>
          </cell>
          <cell r="N22" t="str">
            <v>no</v>
          </cell>
          <cell r="O22" t="str">
            <v>no</v>
          </cell>
          <cell r="P22" t="str">
            <v>no</v>
          </cell>
          <cell r="Q22" t="str">
            <v>no</v>
          </cell>
          <cell r="R22" t="str">
            <v>no</v>
          </cell>
          <cell r="S22" t="str">
            <v>no</v>
          </cell>
          <cell r="T22" t="str">
            <v>no</v>
          </cell>
          <cell r="U22" t="str">
            <v>no</v>
          </cell>
          <cell r="V22" t="str">
            <v>no</v>
          </cell>
          <cell r="W22" t="str">
            <v>no</v>
          </cell>
          <cell r="X22" t="str">
            <v>no</v>
          </cell>
          <cell r="Y22" t="str">
            <v>no</v>
          </cell>
          <cell r="Z22" t="str">
            <v>yes</v>
          </cell>
          <cell r="AA22" t="str">
            <v>no</v>
          </cell>
          <cell r="AB22" t="str">
            <v>no</v>
          </cell>
          <cell r="AC22" t="str">
            <v>no</v>
          </cell>
          <cell r="AD22" t="str">
            <v>yes</v>
          </cell>
          <cell r="AE22" t="str">
            <v>no</v>
          </cell>
          <cell r="AF22" t="str">
            <v>yes</v>
          </cell>
          <cell r="AG22" t="str">
            <v>no</v>
          </cell>
          <cell r="AH22" t="str">
            <v>no</v>
          </cell>
          <cell r="AI22" t="str">
            <v>no</v>
          </cell>
          <cell r="AJ22" t="str">
            <v>yes</v>
          </cell>
          <cell r="AK22" t="str">
            <v>no</v>
          </cell>
          <cell r="AL22" t="str">
            <v>no</v>
          </cell>
          <cell r="AM22" t="str">
            <v>no</v>
          </cell>
          <cell r="AN22" t="str">
            <v>no</v>
          </cell>
          <cell r="AO22" t="str">
            <v>no</v>
          </cell>
          <cell r="AP22" t="str">
            <v>no</v>
          </cell>
          <cell r="AQ22" t="str">
            <v>no</v>
          </cell>
          <cell r="AR22" t="str">
            <v>no</v>
          </cell>
          <cell r="AS22" t="str">
            <v>no</v>
          </cell>
          <cell r="AT22" t="str">
            <v>no</v>
          </cell>
          <cell r="AU22" t="str">
            <v>no</v>
          </cell>
          <cell r="AV22" t="str">
            <v>no</v>
          </cell>
          <cell r="AW22" t="str">
            <v>no</v>
          </cell>
          <cell r="AX22" t="str">
            <v>no</v>
          </cell>
          <cell r="AY22" t="str">
            <v>no</v>
          </cell>
          <cell r="AZ22" t="str">
            <v>no</v>
          </cell>
          <cell r="BA22" t="str">
            <v>yes</v>
          </cell>
          <cell r="BB22">
            <v>5</v>
          </cell>
          <cell r="BC22" t="str">
            <v>no</v>
          </cell>
          <cell r="BD22">
            <v>45</v>
          </cell>
          <cell r="BE22" t="str">
            <v>partially</v>
          </cell>
          <cell r="BF22">
            <v>0</v>
          </cell>
          <cell r="BG22" t="str">
            <v>N/A</v>
          </cell>
          <cell r="BH22">
            <v>0</v>
          </cell>
          <cell r="BI22">
            <v>50</v>
          </cell>
          <cell r="BJ22" t="str">
            <v>yes</v>
          </cell>
          <cell r="BK22" t="str">
            <v>no</v>
          </cell>
          <cell r="BL22">
            <v>5</v>
          </cell>
          <cell r="BM22">
            <v>45</v>
          </cell>
          <cell r="BN22">
            <v>0.1</v>
          </cell>
          <cell r="BO22">
            <v>0.9</v>
          </cell>
        </row>
        <row r="23">
          <cell r="A23" t="str">
            <v>Q22</v>
          </cell>
          <cell r="B23" t="str">
            <v>Is there the information on convening the session published on the City Council website no later than 10 days prior to the session (indicating time, venue and issues expected to be considered by the Council)?</v>
          </cell>
          <cell r="C23" t="str">
            <v>yes</v>
          </cell>
          <cell r="D23" t="str">
            <v>yes</v>
          </cell>
          <cell r="E23" t="str">
            <v>yes</v>
          </cell>
          <cell r="F23" t="str">
            <v>yes</v>
          </cell>
          <cell r="G23" t="str">
            <v>yes</v>
          </cell>
          <cell r="H23" t="str">
            <v>partially</v>
          </cell>
          <cell r="I23" t="str">
            <v>partially</v>
          </cell>
          <cell r="J23" t="str">
            <v>yes</v>
          </cell>
          <cell r="K23" t="str">
            <v>yes</v>
          </cell>
          <cell r="L23" t="str">
            <v>partially</v>
          </cell>
          <cell r="M23" t="str">
            <v>yes</v>
          </cell>
          <cell r="N23" t="str">
            <v>yes</v>
          </cell>
          <cell r="O23" t="str">
            <v>yes</v>
          </cell>
          <cell r="P23" t="str">
            <v>yes</v>
          </cell>
          <cell r="Q23" t="str">
            <v>yes</v>
          </cell>
          <cell r="R23" t="str">
            <v>yes</v>
          </cell>
          <cell r="S23" t="str">
            <v>no</v>
          </cell>
          <cell r="T23" t="str">
            <v>yes</v>
          </cell>
          <cell r="U23" t="str">
            <v>yes</v>
          </cell>
          <cell r="V23" t="str">
            <v>yes</v>
          </cell>
          <cell r="W23" t="str">
            <v>yes</v>
          </cell>
          <cell r="X23" t="str">
            <v>yes</v>
          </cell>
          <cell r="Y23" t="str">
            <v>partially</v>
          </cell>
          <cell r="Z23" t="str">
            <v>partially</v>
          </cell>
          <cell r="AA23" t="str">
            <v>partially</v>
          </cell>
          <cell r="AB23" t="str">
            <v>yes</v>
          </cell>
          <cell r="AC23" t="str">
            <v>yes</v>
          </cell>
          <cell r="AD23" t="str">
            <v>yes</v>
          </cell>
          <cell r="AE23" t="str">
            <v>yes</v>
          </cell>
          <cell r="AF23" t="str">
            <v>yes</v>
          </cell>
          <cell r="AG23" t="str">
            <v>yes</v>
          </cell>
          <cell r="AH23" t="str">
            <v>yes</v>
          </cell>
          <cell r="AI23" t="str">
            <v>yes</v>
          </cell>
          <cell r="AJ23" t="str">
            <v>yes</v>
          </cell>
          <cell r="AK23" t="str">
            <v>partially</v>
          </cell>
          <cell r="AL23" t="str">
            <v>yes</v>
          </cell>
          <cell r="AM23" t="str">
            <v>yes</v>
          </cell>
          <cell r="AN23" t="str">
            <v>yes</v>
          </cell>
          <cell r="AO23" t="str">
            <v>yes</v>
          </cell>
          <cell r="AP23" t="str">
            <v>yes</v>
          </cell>
          <cell r="AQ23" t="str">
            <v>yes</v>
          </cell>
          <cell r="AR23" t="str">
            <v>yes</v>
          </cell>
          <cell r="AS23" t="str">
            <v>no</v>
          </cell>
          <cell r="AT23" t="str">
            <v>partially</v>
          </cell>
          <cell r="AU23" t="str">
            <v>no</v>
          </cell>
          <cell r="AV23" t="str">
            <v>no</v>
          </cell>
          <cell r="AW23" t="str">
            <v>yes</v>
          </cell>
          <cell r="AX23" t="str">
            <v>yes</v>
          </cell>
          <cell r="AY23" t="str">
            <v>no</v>
          </cell>
          <cell r="AZ23" t="str">
            <v>yes</v>
          </cell>
          <cell r="BA23" t="str">
            <v>yes</v>
          </cell>
          <cell r="BB23">
            <v>37</v>
          </cell>
          <cell r="BC23" t="str">
            <v>no</v>
          </cell>
          <cell r="BD23">
            <v>5</v>
          </cell>
          <cell r="BE23" t="str">
            <v>partially</v>
          </cell>
          <cell r="BF23">
            <v>8</v>
          </cell>
          <cell r="BG23" t="str">
            <v>N/A</v>
          </cell>
          <cell r="BH23">
            <v>0</v>
          </cell>
          <cell r="BI23">
            <v>50</v>
          </cell>
          <cell r="BJ23" t="str">
            <v>yes</v>
          </cell>
          <cell r="BK23" t="str">
            <v>no</v>
          </cell>
          <cell r="BL23">
            <v>37</v>
          </cell>
          <cell r="BM23">
            <v>5</v>
          </cell>
          <cell r="BN23">
            <v>0.74</v>
          </cell>
          <cell r="BO23">
            <v>0.1</v>
          </cell>
        </row>
        <row r="24">
          <cell r="A24" t="str">
            <v>Q23</v>
          </cell>
          <cell r="B24" t="str">
            <v>Are the preparatory materials to all sessions (including agenda, draft documents for approval) published on the City Council website at least two days before the meeting?</v>
          </cell>
          <cell r="C24" t="str">
            <v>yes</v>
          </cell>
          <cell r="D24" t="str">
            <v>partially</v>
          </cell>
          <cell r="E24" t="str">
            <v>yes</v>
          </cell>
          <cell r="F24" t="str">
            <v>yes</v>
          </cell>
          <cell r="G24" t="str">
            <v>yes</v>
          </cell>
          <cell r="H24" t="str">
            <v>partially</v>
          </cell>
          <cell r="I24" t="str">
            <v>no</v>
          </cell>
          <cell r="J24" t="str">
            <v>yes</v>
          </cell>
          <cell r="K24" t="str">
            <v>yes</v>
          </cell>
          <cell r="L24" t="str">
            <v>partially</v>
          </cell>
          <cell r="M24" t="str">
            <v>yes</v>
          </cell>
          <cell r="N24" t="str">
            <v>partially</v>
          </cell>
          <cell r="O24" t="str">
            <v>yes</v>
          </cell>
          <cell r="P24" t="str">
            <v>yes</v>
          </cell>
          <cell r="Q24" t="str">
            <v>yes</v>
          </cell>
          <cell r="R24" t="str">
            <v>no</v>
          </cell>
          <cell r="S24" t="str">
            <v>partially</v>
          </cell>
          <cell r="T24" t="str">
            <v>partially</v>
          </cell>
          <cell r="U24" t="str">
            <v>yes</v>
          </cell>
          <cell r="V24" t="str">
            <v>partially</v>
          </cell>
          <cell r="W24" t="str">
            <v>yes</v>
          </cell>
          <cell r="X24" t="str">
            <v>yes</v>
          </cell>
          <cell r="Y24" t="str">
            <v>partially</v>
          </cell>
          <cell r="Z24" t="str">
            <v>partially</v>
          </cell>
          <cell r="AA24" t="str">
            <v>no</v>
          </cell>
          <cell r="AB24" t="str">
            <v>yes</v>
          </cell>
          <cell r="AC24" t="str">
            <v>yes</v>
          </cell>
          <cell r="AD24" t="str">
            <v>yes</v>
          </cell>
          <cell r="AE24" t="str">
            <v>yes</v>
          </cell>
          <cell r="AF24" t="str">
            <v>no</v>
          </cell>
          <cell r="AG24" t="str">
            <v>yes</v>
          </cell>
          <cell r="AH24" t="str">
            <v>partially</v>
          </cell>
          <cell r="AI24" t="str">
            <v>yes</v>
          </cell>
          <cell r="AJ24" t="str">
            <v>no</v>
          </cell>
          <cell r="AK24" t="str">
            <v>partially</v>
          </cell>
          <cell r="AL24" t="str">
            <v>yes</v>
          </cell>
          <cell r="AM24" t="str">
            <v>yes</v>
          </cell>
          <cell r="AN24" t="str">
            <v>yes</v>
          </cell>
          <cell r="AO24" t="str">
            <v>yes</v>
          </cell>
          <cell r="AP24" t="str">
            <v>yes</v>
          </cell>
          <cell r="AQ24" t="str">
            <v>partially</v>
          </cell>
          <cell r="AR24" t="str">
            <v>yes</v>
          </cell>
          <cell r="AS24" t="str">
            <v>partially</v>
          </cell>
          <cell r="AT24" t="str">
            <v>no</v>
          </cell>
          <cell r="AU24" t="str">
            <v>partially</v>
          </cell>
          <cell r="AV24" t="str">
            <v>yes</v>
          </cell>
          <cell r="AW24" t="str">
            <v>yes</v>
          </cell>
          <cell r="AX24" t="str">
            <v>yes</v>
          </cell>
          <cell r="AY24" t="str">
            <v>yes</v>
          </cell>
          <cell r="AZ24" t="str">
            <v>no</v>
          </cell>
          <cell r="BA24" t="str">
            <v>yes</v>
          </cell>
          <cell r="BB24">
            <v>29</v>
          </cell>
          <cell r="BC24" t="str">
            <v>no</v>
          </cell>
          <cell r="BD24">
            <v>7</v>
          </cell>
          <cell r="BE24" t="str">
            <v>partially</v>
          </cell>
          <cell r="BF24">
            <v>14</v>
          </cell>
          <cell r="BG24" t="str">
            <v>N/A</v>
          </cell>
          <cell r="BH24">
            <v>0</v>
          </cell>
          <cell r="BI24">
            <v>50</v>
          </cell>
          <cell r="BJ24" t="str">
            <v>yes</v>
          </cell>
          <cell r="BK24" t="str">
            <v>no</v>
          </cell>
          <cell r="BL24">
            <v>29</v>
          </cell>
          <cell r="BM24">
            <v>7</v>
          </cell>
          <cell r="BN24">
            <v>0.57999999999999996</v>
          </cell>
          <cell r="BO24">
            <v>0.14000000000000001</v>
          </cell>
        </row>
        <row r="25">
          <cell r="A25" t="str">
            <v>Q24</v>
          </cell>
          <cell r="B25" t="str">
            <v>Is there an instrument allowing the public to submit, track and sign electronic petitions to the City Council on the City Council website?</v>
          </cell>
          <cell r="C25" t="str">
            <v>yes</v>
          </cell>
          <cell r="D25" t="str">
            <v>no</v>
          </cell>
          <cell r="E25" t="str">
            <v>yes</v>
          </cell>
          <cell r="F25" t="str">
            <v>yes</v>
          </cell>
          <cell r="G25" t="str">
            <v>no</v>
          </cell>
          <cell r="H25" t="str">
            <v>yes</v>
          </cell>
          <cell r="I25" t="str">
            <v>no</v>
          </cell>
          <cell r="J25" t="str">
            <v>yes</v>
          </cell>
          <cell r="K25" t="str">
            <v>yes</v>
          </cell>
          <cell r="L25" t="str">
            <v>no</v>
          </cell>
          <cell r="M25" t="str">
            <v>yes</v>
          </cell>
          <cell r="N25" t="str">
            <v>no</v>
          </cell>
          <cell r="O25" t="str">
            <v>yes</v>
          </cell>
          <cell r="P25" t="str">
            <v>no</v>
          </cell>
          <cell r="Q25" t="str">
            <v>yes</v>
          </cell>
          <cell r="R25" t="str">
            <v>yes</v>
          </cell>
          <cell r="S25" t="str">
            <v>no</v>
          </cell>
          <cell r="T25" t="str">
            <v>yes</v>
          </cell>
          <cell r="U25" t="str">
            <v>yes</v>
          </cell>
          <cell r="V25" t="str">
            <v>yes</v>
          </cell>
          <cell r="W25" t="str">
            <v>yes</v>
          </cell>
          <cell r="X25" t="str">
            <v>no</v>
          </cell>
          <cell r="Y25" t="str">
            <v>yes</v>
          </cell>
          <cell r="Z25" t="str">
            <v>yes</v>
          </cell>
          <cell r="AA25" t="str">
            <v>yes</v>
          </cell>
          <cell r="AB25" t="str">
            <v>yes</v>
          </cell>
          <cell r="AC25" t="str">
            <v>no</v>
          </cell>
          <cell r="AD25" t="str">
            <v>yes</v>
          </cell>
          <cell r="AE25" t="str">
            <v>no</v>
          </cell>
          <cell r="AF25" t="str">
            <v>no</v>
          </cell>
          <cell r="AG25" t="str">
            <v>partially</v>
          </cell>
          <cell r="AH25" t="str">
            <v>no</v>
          </cell>
          <cell r="AI25" t="str">
            <v>no</v>
          </cell>
          <cell r="AJ25" t="str">
            <v>no</v>
          </cell>
          <cell r="AK25" t="str">
            <v>yes</v>
          </cell>
          <cell r="AL25" t="str">
            <v>yes</v>
          </cell>
          <cell r="AM25" t="str">
            <v>yes</v>
          </cell>
          <cell r="AN25" t="str">
            <v>partially</v>
          </cell>
          <cell r="AO25" t="str">
            <v>yes</v>
          </cell>
          <cell r="AP25" t="str">
            <v>yes</v>
          </cell>
          <cell r="AQ25" t="str">
            <v>yes</v>
          </cell>
          <cell r="AR25" t="str">
            <v>yes</v>
          </cell>
          <cell r="AS25" t="str">
            <v>partially</v>
          </cell>
          <cell r="AT25" t="str">
            <v>yes</v>
          </cell>
          <cell r="AU25" t="str">
            <v>yes</v>
          </cell>
          <cell r="AV25" t="str">
            <v>no</v>
          </cell>
          <cell r="AW25" t="str">
            <v>yes</v>
          </cell>
          <cell r="AX25" t="str">
            <v>yes</v>
          </cell>
          <cell r="AY25" t="str">
            <v>yes</v>
          </cell>
          <cell r="AZ25" t="str">
            <v>no</v>
          </cell>
          <cell r="BA25" t="str">
            <v>yes</v>
          </cell>
          <cell r="BB25">
            <v>31</v>
          </cell>
          <cell r="BC25" t="str">
            <v>no</v>
          </cell>
          <cell r="BD25">
            <v>16</v>
          </cell>
          <cell r="BE25" t="str">
            <v>partially</v>
          </cell>
          <cell r="BF25">
            <v>3</v>
          </cell>
          <cell r="BG25" t="str">
            <v>N/A</v>
          </cell>
          <cell r="BH25">
            <v>0</v>
          </cell>
          <cell r="BI25">
            <v>50</v>
          </cell>
          <cell r="BJ25" t="str">
            <v>yes</v>
          </cell>
          <cell r="BK25" t="str">
            <v>no</v>
          </cell>
          <cell r="BL25">
            <v>31</v>
          </cell>
          <cell r="BM25">
            <v>16</v>
          </cell>
          <cell r="BN25">
            <v>0.62</v>
          </cell>
          <cell r="BO25">
            <v>0.32</v>
          </cell>
        </row>
        <row r="26">
          <cell r="A26" t="str">
            <v>Q25</v>
          </cell>
          <cell r="B26" t="str">
            <v>Are the conditions for providing grants and funding of business projects from the city budget to the city residents published on the City Council website?</v>
          </cell>
          <cell r="C26" t="str">
            <v>yes</v>
          </cell>
          <cell r="D26" t="str">
            <v>no</v>
          </cell>
          <cell r="E26" t="str">
            <v>yes</v>
          </cell>
          <cell r="F26" t="str">
            <v>no</v>
          </cell>
          <cell r="G26" t="str">
            <v>no</v>
          </cell>
          <cell r="H26" t="str">
            <v>yes</v>
          </cell>
          <cell r="I26" t="str">
            <v>yes</v>
          </cell>
          <cell r="J26" t="str">
            <v>no</v>
          </cell>
          <cell r="K26" t="str">
            <v>yes</v>
          </cell>
          <cell r="L26" t="str">
            <v>yes</v>
          </cell>
          <cell r="M26" t="str">
            <v>yes</v>
          </cell>
          <cell r="N26" t="str">
            <v>no</v>
          </cell>
          <cell r="O26" t="str">
            <v>no</v>
          </cell>
          <cell r="P26" t="str">
            <v>no</v>
          </cell>
          <cell r="Q26" t="str">
            <v>no</v>
          </cell>
          <cell r="R26" t="str">
            <v>partially</v>
          </cell>
          <cell r="S26" t="str">
            <v>yes</v>
          </cell>
          <cell r="T26" t="str">
            <v>no</v>
          </cell>
          <cell r="U26" t="str">
            <v>yes</v>
          </cell>
          <cell r="V26" t="str">
            <v>yes</v>
          </cell>
          <cell r="W26" t="str">
            <v>yes</v>
          </cell>
          <cell r="X26" t="str">
            <v>no</v>
          </cell>
          <cell r="Y26" t="str">
            <v>no</v>
          </cell>
          <cell r="Z26" t="str">
            <v>no</v>
          </cell>
          <cell r="AA26" t="str">
            <v>yes</v>
          </cell>
          <cell r="AB26" t="str">
            <v>yes</v>
          </cell>
          <cell r="AC26" t="str">
            <v>yes</v>
          </cell>
          <cell r="AD26" t="str">
            <v>no</v>
          </cell>
          <cell r="AE26" t="str">
            <v>no</v>
          </cell>
          <cell r="AF26" t="str">
            <v>yes</v>
          </cell>
          <cell r="AG26" t="str">
            <v>no</v>
          </cell>
          <cell r="AH26" t="str">
            <v>no</v>
          </cell>
          <cell r="AI26" t="str">
            <v>no</v>
          </cell>
          <cell r="AJ26" t="str">
            <v>no</v>
          </cell>
          <cell r="AK26" t="str">
            <v>no</v>
          </cell>
          <cell r="AL26" t="str">
            <v>no</v>
          </cell>
          <cell r="AM26" t="str">
            <v>no</v>
          </cell>
          <cell r="AN26" t="str">
            <v>no</v>
          </cell>
          <cell r="AO26" t="str">
            <v>no</v>
          </cell>
          <cell r="AP26" t="str">
            <v>yes</v>
          </cell>
          <cell r="AQ26" t="str">
            <v>no</v>
          </cell>
          <cell r="AR26" t="str">
            <v>no</v>
          </cell>
          <cell r="AS26" t="str">
            <v>no</v>
          </cell>
          <cell r="AT26" t="str">
            <v>no</v>
          </cell>
          <cell r="AU26" t="str">
            <v>no</v>
          </cell>
          <cell r="AV26" t="str">
            <v>no</v>
          </cell>
          <cell r="AW26" t="str">
            <v>no</v>
          </cell>
          <cell r="AX26" t="str">
            <v>yes</v>
          </cell>
          <cell r="AY26" t="str">
            <v>yes</v>
          </cell>
          <cell r="AZ26" t="str">
            <v>no</v>
          </cell>
          <cell r="BA26" t="str">
            <v>yes</v>
          </cell>
          <cell r="BB26">
            <v>18</v>
          </cell>
          <cell r="BC26" t="str">
            <v>no</v>
          </cell>
          <cell r="BD26">
            <v>31</v>
          </cell>
          <cell r="BE26" t="str">
            <v>partially</v>
          </cell>
          <cell r="BF26">
            <v>1</v>
          </cell>
          <cell r="BG26" t="str">
            <v>N/A</v>
          </cell>
          <cell r="BH26">
            <v>0</v>
          </cell>
          <cell r="BI26">
            <v>50</v>
          </cell>
          <cell r="BJ26" t="str">
            <v>yes</v>
          </cell>
          <cell r="BK26" t="str">
            <v>no</v>
          </cell>
          <cell r="BL26">
            <v>18</v>
          </cell>
          <cell r="BM26">
            <v>31</v>
          </cell>
          <cell r="BN26">
            <v>0.36</v>
          </cell>
          <cell r="BO26">
            <v>0.62</v>
          </cell>
        </row>
        <row r="27">
          <cell r="A27" t="str">
            <v>Q26</v>
          </cell>
          <cell r="B27" t="str">
            <v>Is the information on the given grants and business projects financed from the city budget published on the City Council website?</v>
          </cell>
          <cell r="C27" t="str">
            <v>no</v>
          </cell>
          <cell r="D27" t="str">
            <v>no</v>
          </cell>
          <cell r="E27" t="str">
            <v>yes</v>
          </cell>
          <cell r="F27" t="str">
            <v>no</v>
          </cell>
          <cell r="G27" t="str">
            <v>no</v>
          </cell>
          <cell r="H27" t="str">
            <v>yes</v>
          </cell>
          <cell r="I27" t="str">
            <v>no</v>
          </cell>
          <cell r="J27" t="str">
            <v>no</v>
          </cell>
          <cell r="K27" t="str">
            <v>yes</v>
          </cell>
          <cell r="L27" t="str">
            <v>no</v>
          </cell>
          <cell r="M27" t="str">
            <v>yes</v>
          </cell>
          <cell r="N27" t="str">
            <v>no</v>
          </cell>
          <cell r="O27" t="str">
            <v>yes</v>
          </cell>
          <cell r="P27" t="str">
            <v>no</v>
          </cell>
          <cell r="Q27" t="str">
            <v>no</v>
          </cell>
          <cell r="R27" t="str">
            <v>no</v>
          </cell>
          <cell r="S27" t="str">
            <v>no</v>
          </cell>
          <cell r="T27" t="str">
            <v>no</v>
          </cell>
          <cell r="U27" t="str">
            <v>yes</v>
          </cell>
          <cell r="V27" t="str">
            <v>yes</v>
          </cell>
          <cell r="W27" t="str">
            <v>no</v>
          </cell>
          <cell r="X27" t="str">
            <v>no</v>
          </cell>
          <cell r="Y27" t="str">
            <v>no</v>
          </cell>
          <cell r="Z27" t="str">
            <v>no</v>
          </cell>
          <cell r="AA27" t="str">
            <v>yes</v>
          </cell>
          <cell r="AB27" t="str">
            <v>yes</v>
          </cell>
          <cell r="AC27" t="str">
            <v>yes</v>
          </cell>
          <cell r="AD27" t="str">
            <v>no</v>
          </cell>
          <cell r="AE27" t="str">
            <v>no</v>
          </cell>
          <cell r="AF27" t="str">
            <v>no</v>
          </cell>
          <cell r="AG27" t="str">
            <v>no</v>
          </cell>
          <cell r="AH27" t="str">
            <v>no</v>
          </cell>
          <cell r="AI27" t="str">
            <v>no</v>
          </cell>
          <cell r="AJ27" t="str">
            <v>yes</v>
          </cell>
          <cell r="AK27" t="str">
            <v>no</v>
          </cell>
          <cell r="AL27" t="str">
            <v>no</v>
          </cell>
          <cell r="AM27" t="str">
            <v>no</v>
          </cell>
          <cell r="AN27" t="str">
            <v>no</v>
          </cell>
          <cell r="AO27" t="str">
            <v>yes</v>
          </cell>
          <cell r="AP27" t="str">
            <v>yes</v>
          </cell>
          <cell r="AQ27" t="str">
            <v>no</v>
          </cell>
          <cell r="AR27" t="str">
            <v>no</v>
          </cell>
          <cell r="AS27" t="str">
            <v>no</v>
          </cell>
          <cell r="AT27" t="str">
            <v>no</v>
          </cell>
          <cell r="AU27" t="str">
            <v>no</v>
          </cell>
          <cell r="AV27" t="str">
            <v>yes</v>
          </cell>
          <cell r="AW27" t="str">
            <v>yes</v>
          </cell>
          <cell r="AX27" t="str">
            <v>no</v>
          </cell>
          <cell r="AY27" t="str">
            <v>yes</v>
          </cell>
          <cell r="AZ27" t="str">
            <v>no</v>
          </cell>
          <cell r="BA27" t="str">
            <v>yes</v>
          </cell>
          <cell r="BB27">
            <v>16</v>
          </cell>
          <cell r="BC27" t="str">
            <v>no</v>
          </cell>
          <cell r="BD27">
            <v>34</v>
          </cell>
          <cell r="BE27" t="str">
            <v>partially</v>
          </cell>
          <cell r="BF27">
            <v>0</v>
          </cell>
          <cell r="BG27" t="str">
            <v>N/A</v>
          </cell>
          <cell r="BH27">
            <v>0</v>
          </cell>
          <cell r="BI27">
            <v>50</v>
          </cell>
          <cell r="BJ27" t="str">
            <v>yes</v>
          </cell>
          <cell r="BK27" t="str">
            <v>no</v>
          </cell>
          <cell r="BL27">
            <v>16</v>
          </cell>
          <cell r="BM27">
            <v>34</v>
          </cell>
          <cell r="BN27">
            <v>0.32</v>
          </cell>
          <cell r="BO27">
            <v>0.68</v>
          </cell>
        </row>
        <row r="28">
          <cell r="A28" t="str">
            <v>Q27</v>
          </cell>
          <cell r="B28" t="str">
            <v>Is there a separate section for publishing information on partnership, cooperation, twinning between towns on the City Council website with links to the common activities and programs?</v>
          </cell>
          <cell r="C28" t="str">
            <v>no</v>
          </cell>
          <cell r="D28" t="str">
            <v>partially</v>
          </cell>
          <cell r="E28" t="str">
            <v>partially</v>
          </cell>
          <cell r="F28" t="str">
            <v>partially</v>
          </cell>
          <cell r="G28" t="str">
            <v>partially</v>
          </cell>
          <cell r="H28" t="str">
            <v>partially</v>
          </cell>
          <cell r="I28" t="str">
            <v>no</v>
          </cell>
          <cell r="J28" t="str">
            <v>partially</v>
          </cell>
          <cell r="K28" t="str">
            <v>no</v>
          </cell>
          <cell r="L28" t="str">
            <v>no</v>
          </cell>
          <cell r="M28" t="str">
            <v>yes</v>
          </cell>
          <cell r="N28" t="str">
            <v>no</v>
          </cell>
          <cell r="O28" t="str">
            <v>partially</v>
          </cell>
          <cell r="P28" t="str">
            <v>no</v>
          </cell>
          <cell r="Q28" t="str">
            <v>no</v>
          </cell>
          <cell r="R28" t="str">
            <v>partially</v>
          </cell>
          <cell r="S28" t="str">
            <v>yes</v>
          </cell>
          <cell r="T28" t="str">
            <v>no</v>
          </cell>
          <cell r="U28" t="str">
            <v>no</v>
          </cell>
          <cell r="V28" t="str">
            <v>partially</v>
          </cell>
          <cell r="W28" t="str">
            <v>partially</v>
          </cell>
          <cell r="X28" t="str">
            <v>no</v>
          </cell>
          <cell r="Y28" t="str">
            <v>no</v>
          </cell>
          <cell r="Z28" t="str">
            <v>yes</v>
          </cell>
          <cell r="AA28" t="str">
            <v>partially</v>
          </cell>
          <cell r="AB28" t="str">
            <v>yes</v>
          </cell>
          <cell r="AC28" t="str">
            <v>no</v>
          </cell>
          <cell r="AD28" t="str">
            <v>yes</v>
          </cell>
          <cell r="AE28" t="str">
            <v>yes</v>
          </cell>
          <cell r="AF28" t="str">
            <v>no</v>
          </cell>
          <cell r="AG28" t="str">
            <v>no</v>
          </cell>
          <cell r="AH28" t="str">
            <v>no</v>
          </cell>
          <cell r="AI28" t="str">
            <v>no</v>
          </cell>
          <cell r="AJ28" t="str">
            <v>no</v>
          </cell>
          <cell r="AK28" t="str">
            <v>no</v>
          </cell>
          <cell r="AL28" t="str">
            <v>partially</v>
          </cell>
          <cell r="AM28" t="str">
            <v>yes</v>
          </cell>
          <cell r="AN28" t="str">
            <v>no</v>
          </cell>
          <cell r="AO28" t="str">
            <v>no</v>
          </cell>
          <cell r="AP28" t="str">
            <v>yes</v>
          </cell>
          <cell r="AQ28" t="str">
            <v>partially</v>
          </cell>
          <cell r="AR28" t="str">
            <v>partially</v>
          </cell>
          <cell r="AS28" t="str">
            <v>yes</v>
          </cell>
          <cell r="AT28" t="str">
            <v>yes</v>
          </cell>
          <cell r="AU28" t="str">
            <v>no</v>
          </cell>
          <cell r="AV28" t="str">
            <v>partially</v>
          </cell>
          <cell r="AW28" t="str">
            <v>partially</v>
          </cell>
          <cell r="AX28" t="str">
            <v>yes</v>
          </cell>
          <cell r="AY28" t="str">
            <v>partially</v>
          </cell>
          <cell r="AZ28" t="str">
            <v>partially</v>
          </cell>
          <cell r="BA28" t="str">
            <v>yes</v>
          </cell>
          <cell r="BB28">
            <v>11</v>
          </cell>
          <cell r="BC28" t="str">
            <v>no</v>
          </cell>
          <cell r="BD28">
            <v>21</v>
          </cell>
          <cell r="BE28" t="str">
            <v>partially</v>
          </cell>
          <cell r="BF28">
            <v>18</v>
          </cell>
          <cell r="BG28" t="str">
            <v>N/A</v>
          </cell>
          <cell r="BH28">
            <v>0</v>
          </cell>
          <cell r="BI28">
            <v>50</v>
          </cell>
          <cell r="BJ28" t="str">
            <v>yes</v>
          </cell>
          <cell r="BK28" t="str">
            <v>no</v>
          </cell>
          <cell r="BL28">
            <v>11</v>
          </cell>
          <cell r="BM28">
            <v>21</v>
          </cell>
          <cell r="BN28">
            <v>0.22</v>
          </cell>
          <cell r="BO28">
            <v>0.42</v>
          </cell>
        </row>
        <row r="29">
          <cell r="A29" t="str">
            <v>Q28</v>
          </cell>
          <cell r="B29" t="str">
            <v>Is the information on the completed and ongoing projects with foreign funding, implemented in the territory of the community (grant projects, international technical assistance projects), including reports on their implementation published on the City Council website?</v>
          </cell>
          <cell r="C29" t="str">
            <v>no</v>
          </cell>
          <cell r="D29" t="str">
            <v>no</v>
          </cell>
          <cell r="E29" t="str">
            <v>yes</v>
          </cell>
          <cell r="F29" t="str">
            <v>no</v>
          </cell>
          <cell r="G29" t="str">
            <v>no</v>
          </cell>
          <cell r="H29" t="str">
            <v>yes</v>
          </cell>
          <cell r="I29" t="str">
            <v>no</v>
          </cell>
          <cell r="J29" t="str">
            <v>yes</v>
          </cell>
          <cell r="K29" t="str">
            <v>no</v>
          </cell>
          <cell r="L29" t="str">
            <v>no</v>
          </cell>
          <cell r="M29" t="str">
            <v>yes</v>
          </cell>
          <cell r="N29" t="str">
            <v>no</v>
          </cell>
          <cell r="O29" t="str">
            <v>yes</v>
          </cell>
          <cell r="P29" t="str">
            <v>no</v>
          </cell>
          <cell r="Q29" t="str">
            <v>no</v>
          </cell>
          <cell r="R29" t="str">
            <v>no</v>
          </cell>
          <cell r="S29" t="str">
            <v>no</v>
          </cell>
          <cell r="T29" t="str">
            <v>no</v>
          </cell>
          <cell r="U29" t="str">
            <v>yes</v>
          </cell>
          <cell r="V29" t="str">
            <v>no</v>
          </cell>
          <cell r="W29" t="str">
            <v>no</v>
          </cell>
          <cell r="X29" t="str">
            <v>no</v>
          </cell>
          <cell r="Y29" t="str">
            <v>no</v>
          </cell>
          <cell r="Z29" t="str">
            <v>yes</v>
          </cell>
          <cell r="AA29" t="str">
            <v>no</v>
          </cell>
          <cell r="AB29" t="str">
            <v>yes</v>
          </cell>
          <cell r="AC29" t="str">
            <v>no</v>
          </cell>
          <cell r="AD29" t="str">
            <v>no</v>
          </cell>
          <cell r="AE29" t="str">
            <v>yes</v>
          </cell>
          <cell r="AF29" t="str">
            <v>no</v>
          </cell>
          <cell r="AG29" t="str">
            <v>no</v>
          </cell>
          <cell r="AH29" t="str">
            <v>no</v>
          </cell>
          <cell r="AI29" t="str">
            <v>yes</v>
          </cell>
          <cell r="AJ29" t="str">
            <v>no</v>
          </cell>
          <cell r="AK29" t="str">
            <v>partially</v>
          </cell>
          <cell r="AL29" t="str">
            <v>no</v>
          </cell>
          <cell r="AM29" t="str">
            <v>yes</v>
          </cell>
          <cell r="AN29" t="str">
            <v>yes</v>
          </cell>
          <cell r="AO29" t="str">
            <v>no</v>
          </cell>
          <cell r="AP29" t="str">
            <v>partially</v>
          </cell>
          <cell r="AQ29" t="str">
            <v>no</v>
          </cell>
          <cell r="AR29" t="str">
            <v>no</v>
          </cell>
          <cell r="AS29" t="str">
            <v>no</v>
          </cell>
          <cell r="AT29" t="str">
            <v>no</v>
          </cell>
          <cell r="AU29" t="str">
            <v>no</v>
          </cell>
          <cell r="AV29" t="str">
            <v>no</v>
          </cell>
          <cell r="AW29" t="str">
            <v>no</v>
          </cell>
          <cell r="AX29" t="str">
            <v>no</v>
          </cell>
          <cell r="AY29" t="str">
            <v>no</v>
          </cell>
          <cell r="AZ29" t="str">
            <v>no</v>
          </cell>
          <cell r="BA29" t="str">
            <v>yes</v>
          </cell>
          <cell r="BB29">
            <v>12</v>
          </cell>
          <cell r="BC29" t="str">
            <v>no</v>
          </cell>
          <cell r="BD29">
            <v>36</v>
          </cell>
          <cell r="BE29" t="str">
            <v>partially</v>
          </cell>
          <cell r="BF29">
            <v>2</v>
          </cell>
          <cell r="BG29" t="str">
            <v>N/A</v>
          </cell>
          <cell r="BH29">
            <v>0</v>
          </cell>
          <cell r="BI29">
            <v>50</v>
          </cell>
          <cell r="BJ29" t="str">
            <v>yes</v>
          </cell>
          <cell r="BK29" t="str">
            <v>no</v>
          </cell>
          <cell r="BL29">
            <v>12</v>
          </cell>
          <cell r="BM29">
            <v>36</v>
          </cell>
          <cell r="BN29">
            <v>0.24</v>
          </cell>
          <cell r="BO29">
            <v>0.72</v>
          </cell>
        </row>
        <row r="30">
          <cell r="A30" t="str">
            <v>Q29</v>
          </cell>
          <cell r="B30" t="str">
            <v>Is the information on the open educational and cultural competitions for participation of youth and citizens published on the City Council website?</v>
          </cell>
          <cell r="C30" t="str">
            <v>no</v>
          </cell>
          <cell r="D30" t="str">
            <v>yes</v>
          </cell>
          <cell r="E30" t="str">
            <v>no</v>
          </cell>
          <cell r="F30" t="str">
            <v>no</v>
          </cell>
          <cell r="G30" t="str">
            <v>no</v>
          </cell>
          <cell r="H30" t="str">
            <v>yes</v>
          </cell>
          <cell r="I30" t="str">
            <v>yes</v>
          </cell>
          <cell r="J30" t="str">
            <v>no</v>
          </cell>
          <cell r="K30" t="str">
            <v>no</v>
          </cell>
          <cell r="L30" t="str">
            <v>no</v>
          </cell>
          <cell r="M30" t="str">
            <v>yes</v>
          </cell>
          <cell r="N30" t="str">
            <v>no</v>
          </cell>
          <cell r="O30" t="str">
            <v>no</v>
          </cell>
          <cell r="P30" t="str">
            <v>yes</v>
          </cell>
          <cell r="Q30" t="str">
            <v>no</v>
          </cell>
          <cell r="R30" t="str">
            <v>yes</v>
          </cell>
          <cell r="S30" t="str">
            <v>yes</v>
          </cell>
          <cell r="T30" t="str">
            <v>no</v>
          </cell>
          <cell r="U30" t="str">
            <v>no</v>
          </cell>
          <cell r="V30" t="str">
            <v>no</v>
          </cell>
          <cell r="W30" t="str">
            <v>yes</v>
          </cell>
          <cell r="X30" t="str">
            <v>no</v>
          </cell>
          <cell r="Y30" t="str">
            <v>no</v>
          </cell>
          <cell r="Z30" t="str">
            <v>no</v>
          </cell>
          <cell r="AA30" t="str">
            <v>yes</v>
          </cell>
          <cell r="AB30" t="str">
            <v>yes</v>
          </cell>
          <cell r="AC30" t="str">
            <v>yes</v>
          </cell>
          <cell r="AD30" t="str">
            <v>no</v>
          </cell>
          <cell r="AE30" t="str">
            <v>no</v>
          </cell>
          <cell r="AF30" t="str">
            <v>yes</v>
          </cell>
          <cell r="AG30" t="str">
            <v>no</v>
          </cell>
          <cell r="AH30" t="str">
            <v>no</v>
          </cell>
          <cell r="AI30" t="str">
            <v>no</v>
          </cell>
          <cell r="AJ30" t="str">
            <v>no</v>
          </cell>
          <cell r="AK30" t="str">
            <v>no</v>
          </cell>
          <cell r="AL30" t="str">
            <v>partially</v>
          </cell>
          <cell r="AM30" t="str">
            <v>no</v>
          </cell>
          <cell r="AN30" t="str">
            <v>no</v>
          </cell>
          <cell r="AO30" t="str">
            <v>no</v>
          </cell>
          <cell r="AP30" t="str">
            <v>no</v>
          </cell>
          <cell r="AQ30" t="str">
            <v>no</v>
          </cell>
          <cell r="AR30" t="str">
            <v>yes</v>
          </cell>
          <cell r="AS30" t="str">
            <v>no</v>
          </cell>
          <cell r="AT30" t="str">
            <v>no</v>
          </cell>
          <cell r="AU30" t="str">
            <v>no</v>
          </cell>
          <cell r="AV30" t="str">
            <v>no</v>
          </cell>
          <cell r="AW30" t="str">
            <v>no</v>
          </cell>
          <cell r="AX30" t="str">
            <v>no</v>
          </cell>
          <cell r="AY30" t="str">
            <v>partially</v>
          </cell>
          <cell r="AZ30" t="str">
            <v>no</v>
          </cell>
          <cell r="BA30" t="str">
            <v>yes</v>
          </cell>
          <cell r="BB30">
            <v>13</v>
          </cell>
          <cell r="BC30" t="str">
            <v>no</v>
          </cell>
          <cell r="BD30">
            <v>35</v>
          </cell>
          <cell r="BE30" t="str">
            <v>partially</v>
          </cell>
          <cell r="BF30">
            <v>2</v>
          </cell>
          <cell r="BG30" t="str">
            <v>N/A</v>
          </cell>
          <cell r="BH30">
            <v>0</v>
          </cell>
          <cell r="BI30">
            <v>50</v>
          </cell>
          <cell r="BJ30" t="str">
            <v>yes</v>
          </cell>
          <cell r="BK30" t="str">
            <v>no</v>
          </cell>
          <cell r="BL30">
            <v>13</v>
          </cell>
          <cell r="BM30">
            <v>35</v>
          </cell>
          <cell r="BN30">
            <v>0.26</v>
          </cell>
          <cell r="BO30">
            <v>0.7</v>
          </cell>
        </row>
        <row r="31">
          <cell r="A31" t="str">
            <v>Q30</v>
          </cell>
          <cell r="B31" t="str">
            <v>Is the list of fields and areas that require the involvement of the relevant international assistance published on the City Council website?</v>
          </cell>
          <cell r="C31" t="str">
            <v>no</v>
          </cell>
          <cell r="D31" t="str">
            <v>no</v>
          </cell>
          <cell r="E31" t="str">
            <v>yes</v>
          </cell>
          <cell r="F31" t="str">
            <v>no</v>
          </cell>
          <cell r="G31" t="str">
            <v>no</v>
          </cell>
          <cell r="H31" t="str">
            <v>partially</v>
          </cell>
          <cell r="I31" t="str">
            <v>no</v>
          </cell>
          <cell r="J31" t="str">
            <v>no</v>
          </cell>
          <cell r="K31" t="str">
            <v>no</v>
          </cell>
          <cell r="L31" t="str">
            <v>no</v>
          </cell>
          <cell r="M31" t="str">
            <v>partially</v>
          </cell>
          <cell r="N31" t="str">
            <v>yes</v>
          </cell>
          <cell r="O31" t="str">
            <v>yes</v>
          </cell>
          <cell r="P31" t="str">
            <v>no</v>
          </cell>
          <cell r="Q31" t="str">
            <v>yes</v>
          </cell>
          <cell r="R31" t="str">
            <v>yes</v>
          </cell>
          <cell r="S31" t="str">
            <v>no</v>
          </cell>
          <cell r="T31" t="str">
            <v>yes</v>
          </cell>
          <cell r="U31" t="str">
            <v>yes</v>
          </cell>
          <cell r="V31" t="str">
            <v>no</v>
          </cell>
          <cell r="W31" t="str">
            <v>no</v>
          </cell>
          <cell r="X31" t="str">
            <v>no</v>
          </cell>
          <cell r="Y31" t="str">
            <v>no</v>
          </cell>
          <cell r="Z31" t="str">
            <v>no</v>
          </cell>
          <cell r="AA31" t="str">
            <v>yes</v>
          </cell>
          <cell r="AB31" t="str">
            <v>yes</v>
          </cell>
          <cell r="AC31" t="str">
            <v>no</v>
          </cell>
          <cell r="AD31" t="str">
            <v>yes</v>
          </cell>
          <cell r="AE31" t="str">
            <v>no</v>
          </cell>
          <cell r="AF31" t="str">
            <v>no</v>
          </cell>
          <cell r="AG31" t="str">
            <v>no</v>
          </cell>
          <cell r="AH31" t="str">
            <v>no</v>
          </cell>
          <cell r="AI31" t="str">
            <v>no</v>
          </cell>
          <cell r="AJ31" t="str">
            <v>no</v>
          </cell>
          <cell r="AK31" t="str">
            <v>no</v>
          </cell>
          <cell r="AL31" t="str">
            <v>no</v>
          </cell>
          <cell r="AM31" t="str">
            <v>yes</v>
          </cell>
          <cell r="AN31" t="str">
            <v>partially</v>
          </cell>
          <cell r="AO31" t="str">
            <v>no</v>
          </cell>
          <cell r="AP31" t="str">
            <v>yes</v>
          </cell>
          <cell r="AQ31" t="str">
            <v>yes</v>
          </cell>
          <cell r="AR31" t="str">
            <v>no</v>
          </cell>
          <cell r="AS31" t="str">
            <v>yes</v>
          </cell>
          <cell r="AT31" t="str">
            <v>no</v>
          </cell>
          <cell r="AU31" t="str">
            <v>no</v>
          </cell>
          <cell r="AV31" t="str">
            <v>no</v>
          </cell>
          <cell r="AW31" t="str">
            <v>yes</v>
          </cell>
          <cell r="AX31" t="str">
            <v>yes</v>
          </cell>
          <cell r="AY31" t="str">
            <v>partially</v>
          </cell>
          <cell r="AZ31" t="str">
            <v>no</v>
          </cell>
          <cell r="BA31" t="str">
            <v>yes</v>
          </cell>
          <cell r="BB31">
            <v>16</v>
          </cell>
          <cell r="BC31" t="str">
            <v>no</v>
          </cell>
          <cell r="BD31">
            <v>30</v>
          </cell>
          <cell r="BE31" t="str">
            <v>partially</v>
          </cell>
          <cell r="BF31">
            <v>4</v>
          </cell>
          <cell r="BG31" t="str">
            <v>N/A</v>
          </cell>
          <cell r="BH31">
            <v>0</v>
          </cell>
          <cell r="BI31">
            <v>50</v>
          </cell>
          <cell r="BJ31" t="str">
            <v>yes</v>
          </cell>
          <cell r="BK31" t="str">
            <v>no</v>
          </cell>
          <cell r="BL31">
            <v>16</v>
          </cell>
          <cell r="BM31">
            <v>30</v>
          </cell>
          <cell r="BN31">
            <v>0.32</v>
          </cell>
          <cell r="BO31">
            <v>0.6</v>
          </cell>
        </row>
        <row r="32">
          <cell r="A32" t="str">
            <v>Q31</v>
          </cell>
          <cell r="B32" t="str">
            <v>Is there a separate section on the City Council website for the submission of proposals for attracting the available tools of international cooperation?</v>
          </cell>
          <cell r="C32" t="str">
            <v>no</v>
          </cell>
          <cell r="D32" t="str">
            <v>no</v>
          </cell>
          <cell r="E32" t="str">
            <v>no</v>
          </cell>
          <cell r="F32" t="str">
            <v>no</v>
          </cell>
          <cell r="G32" t="str">
            <v>no</v>
          </cell>
          <cell r="H32" t="str">
            <v>no</v>
          </cell>
          <cell r="I32" t="str">
            <v>no</v>
          </cell>
          <cell r="J32" t="str">
            <v>no</v>
          </cell>
          <cell r="K32" t="str">
            <v>no</v>
          </cell>
          <cell r="L32" t="str">
            <v>no</v>
          </cell>
          <cell r="M32" t="str">
            <v>no</v>
          </cell>
          <cell r="N32" t="str">
            <v>no</v>
          </cell>
          <cell r="O32" t="str">
            <v>no</v>
          </cell>
          <cell r="P32" t="str">
            <v>no</v>
          </cell>
          <cell r="Q32" t="str">
            <v>no</v>
          </cell>
          <cell r="R32" t="str">
            <v>no</v>
          </cell>
          <cell r="S32" t="str">
            <v>no</v>
          </cell>
          <cell r="T32" t="str">
            <v>no</v>
          </cell>
          <cell r="U32" t="str">
            <v>yes</v>
          </cell>
          <cell r="V32" t="str">
            <v>no</v>
          </cell>
          <cell r="W32" t="str">
            <v>no</v>
          </cell>
          <cell r="X32" t="str">
            <v>no</v>
          </cell>
          <cell r="Y32" t="str">
            <v>no</v>
          </cell>
          <cell r="Z32" t="str">
            <v>no</v>
          </cell>
          <cell r="AA32" t="str">
            <v>yes</v>
          </cell>
          <cell r="AB32" t="str">
            <v>no</v>
          </cell>
          <cell r="AC32" t="str">
            <v>no</v>
          </cell>
          <cell r="AD32" t="str">
            <v>no</v>
          </cell>
          <cell r="AE32" t="str">
            <v>no</v>
          </cell>
          <cell r="AF32" t="str">
            <v>no</v>
          </cell>
          <cell r="AG32" t="str">
            <v>no</v>
          </cell>
          <cell r="AH32" t="str">
            <v>no</v>
          </cell>
          <cell r="AI32" t="str">
            <v>no</v>
          </cell>
          <cell r="AJ32" t="str">
            <v>no</v>
          </cell>
          <cell r="AK32" t="str">
            <v>no</v>
          </cell>
          <cell r="AL32" t="str">
            <v>no</v>
          </cell>
          <cell r="AM32" t="str">
            <v>no</v>
          </cell>
          <cell r="AN32" t="str">
            <v>no</v>
          </cell>
          <cell r="AO32" t="str">
            <v>no</v>
          </cell>
          <cell r="AP32" t="str">
            <v>partially</v>
          </cell>
          <cell r="AQ32" t="str">
            <v>no</v>
          </cell>
          <cell r="AR32" t="str">
            <v>no</v>
          </cell>
          <cell r="AS32" t="str">
            <v>no</v>
          </cell>
          <cell r="AT32" t="str">
            <v>no</v>
          </cell>
          <cell r="AU32" t="str">
            <v>no</v>
          </cell>
          <cell r="AV32" t="str">
            <v>no</v>
          </cell>
          <cell r="AW32" t="str">
            <v>no</v>
          </cell>
          <cell r="AX32" t="str">
            <v>no</v>
          </cell>
          <cell r="AY32" t="str">
            <v>no</v>
          </cell>
          <cell r="AZ32" t="str">
            <v>no</v>
          </cell>
          <cell r="BA32" t="str">
            <v>yes</v>
          </cell>
          <cell r="BB32">
            <v>2</v>
          </cell>
          <cell r="BC32" t="str">
            <v>no</v>
          </cell>
          <cell r="BD32">
            <v>47</v>
          </cell>
          <cell r="BE32" t="str">
            <v>partially</v>
          </cell>
          <cell r="BF32">
            <v>1</v>
          </cell>
          <cell r="BG32" t="str">
            <v>N/A</v>
          </cell>
          <cell r="BH32">
            <v>0</v>
          </cell>
          <cell r="BI32">
            <v>50</v>
          </cell>
          <cell r="BJ32" t="str">
            <v>yes</v>
          </cell>
          <cell r="BK32" t="str">
            <v>no</v>
          </cell>
          <cell r="BL32">
            <v>2</v>
          </cell>
          <cell r="BM32">
            <v>47</v>
          </cell>
          <cell r="BN32">
            <v>0.04</v>
          </cell>
          <cell r="BO32">
            <v>0.94</v>
          </cell>
        </row>
        <row r="33">
          <cell r="A33" t="str">
            <v>Q32</v>
          </cell>
          <cell r="B33" t="str">
            <v>Is there a separate section in English on the City Council website, where the foreigners may find postal contact details, phone numbers of the City Council management in specific fields and the mayor?</v>
          </cell>
          <cell r="C33" t="str">
            <v>no</v>
          </cell>
          <cell r="D33" t="str">
            <v>no</v>
          </cell>
          <cell r="E33" t="str">
            <v>yes</v>
          </cell>
          <cell r="F33" t="str">
            <v>no</v>
          </cell>
          <cell r="G33" t="str">
            <v>no</v>
          </cell>
          <cell r="H33" t="str">
            <v>partially</v>
          </cell>
          <cell r="I33" t="str">
            <v>no</v>
          </cell>
          <cell r="J33" t="str">
            <v>no</v>
          </cell>
          <cell r="K33" t="str">
            <v>no</v>
          </cell>
          <cell r="L33" t="str">
            <v>no</v>
          </cell>
          <cell r="M33" t="str">
            <v>no</v>
          </cell>
          <cell r="N33" t="str">
            <v>no</v>
          </cell>
          <cell r="O33" t="str">
            <v>no</v>
          </cell>
          <cell r="P33" t="str">
            <v>no</v>
          </cell>
          <cell r="Q33" t="str">
            <v>no</v>
          </cell>
          <cell r="R33" t="str">
            <v>no</v>
          </cell>
          <cell r="S33" t="str">
            <v>no</v>
          </cell>
          <cell r="T33" t="str">
            <v>no</v>
          </cell>
          <cell r="U33" t="str">
            <v>no</v>
          </cell>
          <cell r="V33" t="str">
            <v>no</v>
          </cell>
          <cell r="W33" t="str">
            <v>no</v>
          </cell>
          <cell r="X33" t="str">
            <v>no</v>
          </cell>
          <cell r="Y33" t="str">
            <v>no</v>
          </cell>
          <cell r="Z33" t="str">
            <v>yes</v>
          </cell>
          <cell r="AA33" t="str">
            <v>partially</v>
          </cell>
          <cell r="AB33" t="str">
            <v>yes</v>
          </cell>
          <cell r="AC33" t="str">
            <v>no</v>
          </cell>
          <cell r="AD33" t="str">
            <v>yes</v>
          </cell>
          <cell r="AE33" t="str">
            <v>no</v>
          </cell>
          <cell r="AF33" t="str">
            <v>no</v>
          </cell>
          <cell r="AG33" t="str">
            <v>no</v>
          </cell>
          <cell r="AH33" t="str">
            <v>no</v>
          </cell>
          <cell r="AI33" t="str">
            <v>yes</v>
          </cell>
          <cell r="AJ33" t="str">
            <v>no</v>
          </cell>
          <cell r="AK33" t="str">
            <v>no</v>
          </cell>
          <cell r="AL33" t="str">
            <v>partially</v>
          </cell>
          <cell r="AM33" t="str">
            <v>no</v>
          </cell>
          <cell r="AN33" t="str">
            <v>no</v>
          </cell>
          <cell r="AO33" t="str">
            <v>no</v>
          </cell>
          <cell r="AP33" t="str">
            <v>partially</v>
          </cell>
          <cell r="AQ33" t="str">
            <v>partially</v>
          </cell>
          <cell r="AR33" t="str">
            <v>no</v>
          </cell>
          <cell r="AS33" t="str">
            <v>no</v>
          </cell>
          <cell r="AT33" t="str">
            <v>partially</v>
          </cell>
          <cell r="AU33" t="str">
            <v>no</v>
          </cell>
          <cell r="AV33" t="str">
            <v>no</v>
          </cell>
          <cell r="AW33" t="str">
            <v>no</v>
          </cell>
          <cell r="AX33" t="str">
            <v>no</v>
          </cell>
          <cell r="AY33" t="str">
            <v>yes</v>
          </cell>
          <cell r="AZ33" t="str">
            <v>no</v>
          </cell>
          <cell r="BA33" t="str">
            <v>yes</v>
          </cell>
          <cell r="BB33">
            <v>6</v>
          </cell>
          <cell r="BC33" t="str">
            <v>no</v>
          </cell>
          <cell r="BD33">
            <v>38</v>
          </cell>
          <cell r="BE33" t="str">
            <v>partially</v>
          </cell>
          <cell r="BF33">
            <v>6</v>
          </cell>
          <cell r="BG33" t="str">
            <v>N/A</v>
          </cell>
          <cell r="BH33">
            <v>0</v>
          </cell>
          <cell r="BI33">
            <v>50</v>
          </cell>
          <cell r="BJ33" t="str">
            <v>yes</v>
          </cell>
          <cell r="BK33" t="str">
            <v>no</v>
          </cell>
          <cell r="BL33">
            <v>6</v>
          </cell>
          <cell r="BM33">
            <v>38</v>
          </cell>
          <cell r="BN33">
            <v>0.12</v>
          </cell>
          <cell r="BO33">
            <v>0.76</v>
          </cell>
        </row>
        <row r="34">
          <cell r="A34" t="str">
            <v>Q33</v>
          </cell>
          <cell r="B34" t="str">
            <v>Is the City Council procurement plan for the current period published on the City Council website?</v>
          </cell>
          <cell r="C34" t="str">
            <v>yes</v>
          </cell>
          <cell r="D34" t="str">
            <v>yes</v>
          </cell>
          <cell r="E34" t="str">
            <v>no</v>
          </cell>
          <cell r="F34" t="str">
            <v>yes</v>
          </cell>
          <cell r="G34" t="str">
            <v>yes</v>
          </cell>
          <cell r="H34" t="str">
            <v>yes</v>
          </cell>
          <cell r="I34" t="str">
            <v>yes</v>
          </cell>
          <cell r="J34" t="str">
            <v>no</v>
          </cell>
          <cell r="K34" t="str">
            <v>yes</v>
          </cell>
          <cell r="L34" t="str">
            <v>yes</v>
          </cell>
          <cell r="M34" t="str">
            <v>yes</v>
          </cell>
          <cell r="N34" t="str">
            <v>yes</v>
          </cell>
          <cell r="O34" t="str">
            <v>yes</v>
          </cell>
          <cell r="P34" t="str">
            <v>yes</v>
          </cell>
          <cell r="Q34" t="str">
            <v>yes</v>
          </cell>
          <cell r="R34" t="str">
            <v>yes</v>
          </cell>
          <cell r="S34" t="str">
            <v>no</v>
          </cell>
          <cell r="T34" t="str">
            <v>yes</v>
          </cell>
          <cell r="U34" t="str">
            <v>yes</v>
          </cell>
          <cell r="V34" t="str">
            <v>yes</v>
          </cell>
          <cell r="W34" t="str">
            <v>yes</v>
          </cell>
          <cell r="X34" t="str">
            <v>yes</v>
          </cell>
          <cell r="Y34" t="str">
            <v>yes</v>
          </cell>
          <cell r="Z34" t="str">
            <v>yes</v>
          </cell>
          <cell r="AA34" t="str">
            <v>yes</v>
          </cell>
          <cell r="AB34" t="str">
            <v>no</v>
          </cell>
          <cell r="AC34" t="str">
            <v>no</v>
          </cell>
          <cell r="AD34" t="str">
            <v>yes</v>
          </cell>
          <cell r="AE34" t="str">
            <v>yes</v>
          </cell>
          <cell r="AF34" t="str">
            <v>no</v>
          </cell>
          <cell r="AG34" t="str">
            <v>yes</v>
          </cell>
          <cell r="AH34" t="str">
            <v>yes</v>
          </cell>
          <cell r="AI34" t="str">
            <v>yes</v>
          </cell>
          <cell r="AJ34" t="str">
            <v>yes</v>
          </cell>
          <cell r="AK34" t="str">
            <v>yes</v>
          </cell>
          <cell r="AL34" t="str">
            <v>yes</v>
          </cell>
          <cell r="AM34" t="str">
            <v>yes</v>
          </cell>
          <cell r="AN34" t="str">
            <v>yes</v>
          </cell>
          <cell r="AO34" t="str">
            <v>no</v>
          </cell>
          <cell r="AP34" t="str">
            <v>yes</v>
          </cell>
          <cell r="AQ34" t="str">
            <v>yes</v>
          </cell>
          <cell r="AR34" t="str">
            <v>yes</v>
          </cell>
          <cell r="AS34" t="str">
            <v>yes</v>
          </cell>
          <cell r="AT34" t="str">
            <v>yes</v>
          </cell>
          <cell r="AU34" t="str">
            <v>yes</v>
          </cell>
          <cell r="AV34" t="str">
            <v>yes</v>
          </cell>
          <cell r="AW34" t="str">
            <v>no</v>
          </cell>
          <cell r="AX34" t="str">
            <v>yes</v>
          </cell>
          <cell r="AY34" t="str">
            <v>yes</v>
          </cell>
          <cell r="AZ34" t="str">
            <v>yes</v>
          </cell>
          <cell r="BA34" t="str">
            <v>yes</v>
          </cell>
          <cell r="BB34">
            <v>42</v>
          </cell>
          <cell r="BC34" t="str">
            <v>no</v>
          </cell>
          <cell r="BD34">
            <v>8</v>
          </cell>
          <cell r="BE34" t="str">
            <v>partially</v>
          </cell>
          <cell r="BF34">
            <v>0</v>
          </cell>
          <cell r="BG34" t="str">
            <v>N/A</v>
          </cell>
          <cell r="BH34">
            <v>0</v>
          </cell>
          <cell r="BI34">
            <v>50</v>
          </cell>
          <cell r="BJ34" t="str">
            <v>yes</v>
          </cell>
          <cell r="BK34" t="str">
            <v>no</v>
          </cell>
          <cell r="BL34">
            <v>42</v>
          </cell>
          <cell r="BM34">
            <v>8</v>
          </cell>
          <cell r="BN34">
            <v>0.84</v>
          </cell>
          <cell r="BO34">
            <v>0.16</v>
          </cell>
        </row>
        <row r="35">
          <cell r="A35" t="str">
            <v>Q34</v>
          </cell>
          <cell r="B35" t="str">
            <v>Is there a separate section on the City Council website containing publication of information on the City Council procurements, including notifications on the planned City Council procurements?</v>
          </cell>
          <cell r="C35" t="str">
            <v>yes</v>
          </cell>
          <cell r="D35" t="str">
            <v>no</v>
          </cell>
          <cell r="E35" t="str">
            <v>yes</v>
          </cell>
          <cell r="F35" t="str">
            <v>yes</v>
          </cell>
          <cell r="G35" t="str">
            <v>yes</v>
          </cell>
          <cell r="H35" t="str">
            <v>yes</v>
          </cell>
          <cell r="I35" t="str">
            <v>yes</v>
          </cell>
          <cell r="J35" t="str">
            <v>yes</v>
          </cell>
          <cell r="K35" t="str">
            <v>partially</v>
          </cell>
          <cell r="L35" t="str">
            <v>no</v>
          </cell>
          <cell r="M35" t="str">
            <v>yes</v>
          </cell>
          <cell r="N35" t="str">
            <v>no</v>
          </cell>
          <cell r="O35" t="str">
            <v>yes</v>
          </cell>
          <cell r="P35" t="str">
            <v>yes</v>
          </cell>
          <cell r="Q35" t="str">
            <v>yes</v>
          </cell>
          <cell r="R35" t="str">
            <v>partially</v>
          </cell>
          <cell r="S35" t="str">
            <v>partially</v>
          </cell>
          <cell r="T35" t="str">
            <v>yes</v>
          </cell>
          <cell r="U35" t="str">
            <v>yes</v>
          </cell>
          <cell r="V35" t="str">
            <v>no</v>
          </cell>
          <cell r="W35" t="str">
            <v>partially</v>
          </cell>
          <cell r="X35" t="str">
            <v>yes</v>
          </cell>
          <cell r="Y35" t="str">
            <v>yes</v>
          </cell>
          <cell r="Z35" t="str">
            <v>yes</v>
          </cell>
          <cell r="AA35" t="str">
            <v>yes</v>
          </cell>
          <cell r="AB35" t="str">
            <v>no</v>
          </cell>
          <cell r="AC35" t="str">
            <v>no</v>
          </cell>
          <cell r="AD35" t="str">
            <v>yes</v>
          </cell>
          <cell r="AE35" t="str">
            <v>yes</v>
          </cell>
          <cell r="AF35" t="str">
            <v>partially</v>
          </cell>
          <cell r="AG35" t="str">
            <v>partially</v>
          </cell>
          <cell r="AH35" t="str">
            <v>yes</v>
          </cell>
          <cell r="AI35" t="str">
            <v>yes</v>
          </cell>
          <cell r="AJ35" t="str">
            <v>yes</v>
          </cell>
          <cell r="AK35" t="str">
            <v>yes</v>
          </cell>
          <cell r="AL35" t="str">
            <v>yes</v>
          </cell>
          <cell r="AM35" t="str">
            <v>yes</v>
          </cell>
          <cell r="AN35" t="str">
            <v>yes</v>
          </cell>
          <cell r="AO35" t="str">
            <v>partially</v>
          </cell>
          <cell r="AP35" t="str">
            <v>yes</v>
          </cell>
          <cell r="AQ35" t="str">
            <v>yes</v>
          </cell>
          <cell r="AR35" t="str">
            <v>yes</v>
          </cell>
          <cell r="AS35" t="str">
            <v>no</v>
          </cell>
          <cell r="AT35" t="str">
            <v>no</v>
          </cell>
          <cell r="AU35" t="str">
            <v>yes</v>
          </cell>
          <cell r="AV35" t="str">
            <v>yes</v>
          </cell>
          <cell r="AW35" t="str">
            <v>yes</v>
          </cell>
          <cell r="AX35" t="str">
            <v>yes</v>
          </cell>
          <cell r="AY35" t="str">
            <v>yes</v>
          </cell>
          <cell r="AZ35" t="str">
            <v>yes</v>
          </cell>
          <cell r="BA35" t="str">
            <v>yes</v>
          </cell>
          <cell r="BB35">
            <v>35</v>
          </cell>
          <cell r="BC35" t="str">
            <v>no</v>
          </cell>
          <cell r="BD35">
            <v>8</v>
          </cell>
          <cell r="BE35" t="str">
            <v>partially</v>
          </cell>
          <cell r="BF35">
            <v>7</v>
          </cell>
          <cell r="BG35" t="str">
            <v>N/A</v>
          </cell>
          <cell r="BH35">
            <v>0</v>
          </cell>
          <cell r="BI35">
            <v>50</v>
          </cell>
          <cell r="BJ35" t="str">
            <v>yes</v>
          </cell>
          <cell r="BK35" t="str">
            <v>no</v>
          </cell>
          <cell r="BL35">
            <v>35</v>
          </cell>
          <cell r="BM35">
            <v>8</v>
          </cell>
          <cell r="BN35">
            <v>0.7</v>
          </cell>
          <cell r="BO35">
            <v>0.16</v>
          </cell>
        </row>
        <row r="36">
          <cell r="A36" t="str">
            <v>Q35</v>
          </cell>
          <cell r="B36" t="str">
            <v>Is the information on the completed City Council procurements published in the respective section (type of procurement, date, price, candidates, their proposals, minutes of meetings of the Commission)?</v>
          </cell>
          <cell r="C36" t="str">
            <v>no</v>
          </cell>
          <cell r="D36" t="str">
            <v>no</v>
          </cell>
          <cell r="E36" t="str">
            <v>yes</v>
          </cell>
          <cell r="F36" t="str">
            <v>yes</v>
          </cell>
          <cell r="G36" t="str">
            <v>no</v>
          </cell>
          <cell r="H36" t="str">
            <v>no</v>
          </cell>
          <cell r="I36" t="str">
            <v>no</v>
          </cell>
          <cell r="J36" t="str">
            <v>no</v>
          </cell>
          <cell r="K36" t="str">
            <v>no</v>
          </cell>
          <cell r="L36" t="str">
            <v>no</v>
          </cell>
          <cell r="M36" t="str">
            <v>yes</v>
          </cell>
          <cell r="N36" t="str">
            <v>no</v>
          </cell>
          <cell r="O36" t="str">
            <v>no</v>
          </cell>
          <cell r="P36" t="str">
            <v>partially</v>
          </cell>
          <cell r="Q36" t="str">
            <v>no</v>
          </cell>
          <cell r="R36" t="str">
            <v>no</v>
          </cell>
          <cell r="S36" t="str">
            <v>partially</v>
          </cell>
          <cell r="T36" t="str">
            <v>no</v>
          </cell>
          <cell r="U36" t="str">
            <v>partially</v>
          </cell>
          <cell r="V36" t="str">
            <v>no</v>
          </cell>
          <cell r="W36" t="str">
            <v>yes</v>
          </cell>
          <cell r="X36" t="str">
            <v>yes</v>
          </cell>
          <cell r="Y36" t="str">
            <v>no</v>
          </cell>
          <cell r="Z36" t="str">
            <v>partially</v>
          </cell>
          <cell r="AA36" t="str">
            <v>no</v>
          </cell>
          <cell r="AB36" t="str">
            <v>no</v>
          </cell>
          <cell r="AC36" t="str">
            <v>partially</v>
          </cell>
          <cell r="AD36" t="str">
            <v>yes</v>
          </cell>
          <cell r="AE36" t="str">
            <v>yes</v>
          </cell>
          <cell r="AF36" t="str">
            <v>partially</v>
          </cell>
          <cell r="AG36" t="str">
            <v>yes</v>
          </cell>
          <cell r="AH36" t="str">
            <v>no</v>
          </cell>
          <cell r="AI36" t="str">
            <v>yes</v>
          </cell>
          <cell r="AJ36" t="str">
            <v>no</v>
          </cell>
          <cell r="AK36" t="str">
            <v>no</v>
          </cell>
          <cell r="AL36" t="str">
            <v>partially</v>
          </cell>
          <cell r="AM36" t="str">
            <v>yes</v>
          </cell>
          <cell r="AN36" t="str">
            <v>partially</v>
          </cell>
          <cell r="AO36" t="str">
            <v>partially</v>
          </cell>
          <cell r="AP36" t="str">
            <v>no</v>
          </cell>
          <cell r="AQ36" t="str">
            <v>yes</v>
          </cell>
          <cell r="AR36" t="str">
            <v>partially</v>
          </cell>
          <cell r="AS36" t="str">
            <v>no</v>
          </cell>
          <cell r="AT36" t="str">
            <v>no</v>
          </cell>
          <cell r="AU36" t="str">
            <v>no</v>
          </cell>
          <cell r="AV36" t="str">
            <v>no</v>
          </cell>
          <cell r="AW36" t="str">
            <v>no</v>
          </cell>
          <cell r="AX36" t="str">
            <v>yes</v>
          </cell>
          <cell r="AY36" t="str">
            <v>no</v>
          </cell>
          <cell r="AZ36" t="str">
            <v>no</v>
          </cell>
          <cell r="BA36" t="str">
            <v>yes</v>
          </cell>
          <cell r="BB36">
            <v>12</v>
          </cell>
          <cell r="BC36" t="str">
            <v>no</v>
          </cell>
          <cell r="BD36">
            <v>28</v>
          </cell>
          <cell r="BE36" t="str">
            <v>partially</v>
          </cell>
          <cell r="BF36">
            <v>10</v>
          </cell>
          <cell r="BG36" t="str">
            <v>N/A</v>
          </cell>
          <cell r="BH36">
            <v>0</v>
          </cell>
          <cell r="BI36">
            <v>50</v>
          </cell>
          <cell r="BJ36" t="str">
            <v>yes</v>
          </cell>
          <cell r="BK36" t="str">
            <v>no</v>
          </cell>
          <cell r="BL36">
            <v>12</v>
          </cell>
          <cell r="BM36">
            <v>28</v>
          </cell>
          <cell r="BN36">
            <v>0.24</v>
          </cell>
          <cell r="BO36">
            <v>0.56000000000000005</v>
          </cell>
        </row>
        <row r="37">
          <cell r="A37" t="str">
            <v>Q36</v>
          </cell>
          <cell r="B37" t="str">
            <v>Are all the contracts and the amendments thereto published on the City Council website on a regular basis (providing hyperlinks between contracts, invoices and amendments to contracts for easy access to all the documents relating to the respective contract)?</v>
          </cell>
          <cell r="C37" t="str">
            <v>no</v>
          </cell>
          <cell r="D37" t="str">
            <v>no</v>
          </cell>
          <cell r="E37" t="str">
            <v>no</v>
          </cell>
          <cell r="F37" t="str">
            <v>yes</v>
          </cell>
          <cell r="G37" t="str">
            <v>no</v>
          </cell>
          <cell r="H37" t="str">
            <v>no</v>
          </cell>
          <cell r="I37" t="str">
            <v>yes</v>
          </cell>
          <cell r="J37" t="str">
            <v>no</v>
          </cell>
          <cell r="K37" t="str">
            <v>no</v>
          </cell>
          <cell r="L37" t="str">
            <v>no</v>
          </cell>
          <cell r="M37" t="str">
            <v>no</v>
          </cell>
          <cell r="N37" t="str">
            <v>no</v>
          </cell>
          <cell r="O37" t="str">
            <v>no</v>
          </cell>
          <cell r="P37" t="str">
            <v>partially</v>
          </cell>
          <cell r="Q37" t="str">
            <v>no</v>
          </cell>
          <cell r="R37" t="str">
            <v>no</v>
          </cell>
          <cell r="S37" t="str">
            <v>partially</v>
          </cell>
          <cell r="T37" t="str">
            <v>no</v>
          </cell>
          <cell r="U37" t="str">
            <v>no</v>
          </cell>
          <cell r="V37" t="str">
            <v>no</v>
          </cell>
          <cell r="W37" t="str">
            <v>no</v>
          </cell>
          <cell r="X37" t="str">
            <v>partially</v>
          </cell>
          <cell r="Y37" t="str">
            <v>no</v>
          </cell>
          <cell r="Z37" t="str">
            <v>no</v>
          </cell>
          <cell r="AA37" t="str">
            <v>no</v>
          </cell>
          <cell r="AB37" t="str">
            <v>no</v>
          </cell>
          <cell r="AC37" t="str">
            <v>no</v>
          </cell>
          <cell r="AD37" t="str">
            <v>no</v>
          </cell>
          <cell r="AE37" t="str">
            <v>yes</v>
          </cell>
          <cell r="AF37" t="str">
            <v>no</v>
          </cell>
          <cell r="AG37" t="str">
            <v>yes</v>
          </cell>
          <cell r="AH37" t="str">
            <v>no</v>
          </cell>
          <cell r="AI37" t="str">
            <v>no</v>
          </cell>
          <cell r="AJ37" t="str">
            <v>no</v>
          </cell>
          <cell r="AK37" t="str">
            <v>no</v>
          </cell>
          <cell r="AL37" t="str">
            <v>no</v>
          </cell>
          <cell r="AM37" t="str">
            <v>yes</v>
          </cell>
          <cell r="AN37" t="str">
            <v>yes</v>
          </cell>
          <cell r="AO37" t="str">
            <v>no</v>
          </cell>
          <cell r="AP37" t="str">
            <v>no</v>
          </cell>
          <cell r="AQ37" t="str">
            <v>no</v>
          </cell>
          <cell r="AR37" t="str">
            <v>no</v>
          </cell>
          <cell r="AS37" t="str">
            <v>no</v>
          </cell>
          <cell r="AT37" t="str">
            <v>no</v>
          </cell>
          <cell r="AU37" t="str">
            <v>no</v>
          </cell>
          <cell r="AV37" t="str">
            <v>no</v>
          </cell>
          <cell r="AW37" t="str">
            <v>no</v>
          </cell>
          <cell r="AX37" t="str">
            <v>no</v>
          </cell>
          <cell r="AY37" t="str">
            <v>no</v>
          </cell>
          <cell r="AZ37" t="str">
            <v>no</v>
          </cell>
          <cell r="BA37" t="str">
            <v>yes</v>
          </cell>
          <cell r="BB37">
            <v>6</v>
          </cell>
          <cell r="BC37" t="str">
            <v>no</v>
          </cell>
          <cell r="BD37">
            <v>41</v>
          </cell>
          <cell r="BE37" t="str">
            <v>partially</v>
          </cell>
          <cell r="BF37">
            <v>3</v>
          </cell>
          <cell r="BG37" t="str">
            <v>N/A</v>
          </cell>
          <cell r="BH37">
            <v>0</v>
          </cell>
          <cell r="BI37">
            <v>50</v>
          </cell>
          <cell r="BJ37" t="str">
            <v>yes</v>
          </cell>
          <cell r="BK37" t="str">
            <v>no</v>
          </cell>
          <cell r="BL37">
            <v>6</v>
          </cell>
          <cell r="BM37">
            <v>41</v>
          </cell>
          <cell r="BN37">
            <v>0.12</v>
          </cell>
          <cell r="BO37">
            <v>0.82</v>
          </cell>
        </row>
        <row r="38">
          <cell r="A38" t="str">
            <v>Q37</v>
          </cell>
          <cell r="B38" t="str">
            <v>Is there a possibility to track on the City Council website  in a real-time mode the information on procurements carried out through the Prozorro system with the respective hyperlinks  to the current offers?</v>
          </cell>
          <cell r="C38" t="str">
            <v>no</v>
          </cell>
          <cell r="D38" t="str">
            <v>no</v>
          </cell>
          <cell r="E38" t="str">
            <v>yes</v>
          </cell>
          <cell r="F38" t="str">
            <v>no</v>
          </cell>
          <cell r="G38" t="str">
            <v>no</v>
          </cell>
          <cell r="H38" t="str">
            <v>yes</v>
          </cell>
          <cell r="I38" t="str">
            <v>no</v>
          </cell>
          <cell r="J38" t="str">
            <v>yes</v>
          </cell>
          <cell r="K38" t="str">
            <v>no</v>
          </cell>
          <cell r="L38" t="str">
            <v>no</v>
          </cell>
          <cell r="M38" t="str">
            <v>no</v>
          </cell>
          <cell r="N38" t="str">
            <v>no</v>
          </cell>
          <cell r="O38" t="str">
            <v>no</v>
          </cell>
          <cell r="P38" t="str">
            <v>partially</v>
          </cell>
          <cell r="Q38" t="str">
            <v>no</v>
          </cell>
          <cell r="R38" t="str">
            <v>no</v>
          </cell>
          <cell r="S38" t="str">
            <v>no</v>
          </cell>
          <cell r="T38" t="str">
            <v>no</v>
          </cell>
          <cell r="U38" t="str">
            <v>no</v>
          </cell>
          <cell r="V38" t="str">
            <v>no</v>
          </cell>
          <cell r="W38" t="str">
            <v>no</v>
          </cell>
          <cell r="X38" t="str">
            <v>no</v>
          </cell>
          <cell r="Y38" t="str">
            <v>no</v>
          </cell>
          <cell r="Z38" t="str">
            <v>no</v>
          </cell>
          <cell r="AA38" t="str">
            <v>yes</v>
          </cell>
          <cell r="AB38" t="str">
            <v>no</v>
          </cell>
          <cell r="AC38" t="str">
            <v>no</v>
          </cell>
          <cell r="AD38" t="str">
            <v>yes</v>
          </cell>
          <cell r="AE38" t="str">
            <v>yes</v>
          </cell>
          <cell r="AF38" t="str">
            <v>no</v>
          </cell>
          <cell r="AG38" t="str">
            <v>no</v>
          </cell>
          <cell r="AH38" t="str">
            <v>no</v>
          </cell>
          <cell r="AI38" t="str">
            <v>no</v>
          </cell>
          <cell r="AJ38" t="str">
            <v>no</v>
          </cell>
          <cell r="AK38" t="str">
            <v>no</v>
          </cell>
          <cell r="AL38" t="str">
            <v>no</v>
          </cell>
          <cell r="AM38" t="str">
            <v>no</v>
          </cell>
          <cell r="AN38" t="str">
            <v>no</v>
          </cell>
          <cell r="AO38" t="str">
            <v>yes</v>
          </cell>
          <cell r="AP38" t="str">
            <v>no</v>
          </cell>
          <cell r="AQ38" t="str">
            <v>yes</v>
          </cell>
          <cell r="AR38" t="str">
            <v>no</v>
          </cell>
          <cell r="AS38" t="str">
            <v>no</v>
          </cell>
          <cell r="AT38" t="str">
            <v>no</v>
          </cell>
          <cell r="AU38" t="str">
            <v>no</v>
          </cell>
          <cell r="AV38" t="str">
            <v>no</v>
          </cell>
          <cell r="AW38" t="str">
            <v>no</v>
          </cell>
          <cell r="AX38" t="str">
            <v>no</v>
          </cell>
          <cell r="AY38" t="str">
            <v>yes</v>
          </cell>
          <cell r="AZ38" t="str">
            <v>no</v>
          </cell>
          <cell r="BA38" t="str">
            <v>yes</v>
          </cell>
          <cell r="BB38">
            <v>9</v>
          </cell>
          <cell r="BC38" t="str">
            <v>no</v>
          </cell>
          <cell r="BD38">
            <v>40</v>
          </cell>
          <cell r="BE38" t="str">
            <v>partially</v>
          </cell>
          <cell r="BF38">
            <v>1</v>
          </cell>
          <cell r="BG38" t="str">
            <v>N/A</v>
          </cell>
          <cell r="BH38">
            <v>0</v>
          </cell>
          <cell r="BI38">
            <v>50</v>
          </cell>
          <cell r="BJ38" t="str">
            <v>yes</v>
          </cell>
          <cell r="BK38" t="str">
            <v>no</v>
          </cell>
          <cell r="BL38">
            <v>9</v>
          </cell>
          <cell r="BM38">
            <v>40</v>
          </cell>
          <cell r="BN38">
            <v>0.18</v>
          </cell>
          <cell r="BO38">
            <v>0.8</v>
          </cell>
        </row>
        <row r="39">
          <cell r="A39" t="str">
            <v>Q38</v>
          </cell>
          <cell r="B39" t="str">
            <v>Are the procedure and conditions of communal property objects’ privatization published on the City Council website?</v>
          </cell>
          <cell r="C39" t="str">
            <v>yes</v>
          </cell>
          <cell r="D39" t="str">
            <v>no</v>
          </cell>
          <cell r="E39" t="str">
            <v>yes</v>
          </cell>
          <cell r="F39" t="str">
            <v>yes</v>
          </cell>
          <cell r="G39" t="str">
            <v>no</v>
          </cell>
          <cell r="H39" t="str">
            <v>no</v>
          </cell>
          <cell r="I39" t="str">
            <v>no</v>
          </cell>
          <cell r="J39" t="str">
            <v>no</v>
          </cell>
          <cell r="K39" t="str">
            <v>no</v>
          </cell>
          <cell r="L39" t="str">
            <v>yes</v>
          </cell>
          <cell r="M39" t="str">
            <v>no</v>
          </cell>
          <cell r="N39" t="str">
            <v>no</v>
          </cell>
          <cell r="O39" t="str">
            <v>no</v>
          </cell>
          <cell r="P39" t="str">
            <v>no</v>
          </cell>
          <cell r="Q39" t="str">
            <v>no</v>
          </cell>
          <cell r="R39" t="str">
            <v>yes</v>
          </cell>
          <cell r="S39" t="str">
            <v>no</v>
          </cell>
          <cell r="T39" t="str">
            <v>no</v>
          </cell>
          <cell r="U39" t="str">
            <v>no</v>
          </cell>
          <cell r="V39" t="str">
            <v>no</v>
          </cell>
          <cell r="W39" t="str">
            <v>no</v>
          </cell>
          <cell r="X39" t="str">
            <v>yes</v>
          </cell>
          <cell r="Y39" t="str">
            <v>no</v>
          </cell>
          <cell r="Z39" t="str">
            <v>no</v>
          </cell>
          <cell r="AA39" t="str">
            <v>partially</v>
          </cell>
          <cell r="AB39" t="str">
            <v>no</v>
          </cell>
          <cell r="AC39" t="str">
            <v>no</v>
          </cell>
          <cell r="AD39" t="str">
            <v>no</v>
          </cell>
          <cell r="AE39" t="str">
            <v>no</v>
          </cell>
          <cell r="AF39" t="str">
            <v>no</v>
          </cell>
          <cell r="AG39" t="str">
            <v>yes</v>
          </cell>
          <cell r="AH39" t="str">
            <v>no</v>
          </cell>
          <cell r="AI39" t="str">
            <v>no</v>
          </cell>
          <cell r="AJ39" t="str">
            <v>no</v>
          </cell>
          <cell r="AK39" t="str">
            <v>no</v>
          </cell>
          <cell r="AL39" t="str">
            <v>partially</v>
          </cell>
          <cell r="AM39" t="str">
            <v>no</v>
          </cell>
          <cell r="AN39" t="str">
            <v>no</v>
          </cell>
          <cell r="AO39" t="str">
            <v>yes</v>
          </cell>
          <cell r="AP39" t="str">
            <v>no</v>
          </cell>
          <cell r="AQ39" t="str">
            <v>no</v>
          </cell>
          <cell r="AR39" t="str">
            <v>yes</v>
          </cell>
          <cell r="AS39" t="str">
            <v>yes</v>
          </cell>
          <cell r="AT39" t="str">
            <v>no</v>
          </cell>
          <cell r="AU39" t="str">
            <v>no</v>
          </cell>
          <cell r="AV39" t="str">
            <v>no</v>
          </cell>
          <cell r="AW39" t="str">
            <v>no</v>
          </cell>
          <cell r="AX39" t="str">
            <v>no</v>
          </cell>
          <cell r="AY39" t="str">
            <v>partially</v>
          </cell>
          <cell r="AZ39" t="str">
            <v>yes</v>
          </cell>
          <cell r="BA39" t="str">
            <v>yes</v>
          </cell>
          <cell r="BB39">
            <v>11</v>
          </cell>
          <cell r="BC39" t="str">
            <v>no</v>
          </cell>
          <cell r="BD39">
            <v>36</v>
          </cell>
          <cell r="BE39" t="str">
            <v>partially</v>
          </cell>
          <cell r="BF39">
            <v>3</v>
          </cell>
          <cell r="BG39" t="str">
            <v>N/A</v>
          </cell>
          <cell r="BH39">
            <v>0</v>
          </cell>
          <cell r="BI39">
            <v>50</v>
          </cell>
          <cell r="BJ39" t="str">
            <v>yes</v>
          </cell>
          <cell r="BK39" t="str">
            <v>no</v>
          </cell>
          <cell r="BL39">
            <v>11</v>
          </cell>
          <cell r="BM39">
            <v>36</v>
          </cell>
          <cell r="BN39">
            <v>0.22</v>
          </cell>
          <cell r="BO39">
            <v>0.72</v>
          </cell>
        </row>
        <row r="40">
          <cell r="A40" t="str">
            <v>Q39</v>
          </cell>
          <cell r="B40" t="str">
            <v>Are the procedure and conditions for the deprivation of the right to use communal property objects published on the City Council website?</v>
          </cell>
          <cell r="C40" t="str">
            <v>no</v>
          </cell>
          <cell r="D40" t="str">
            <v>no</v>
          </cell>
          <cell r="E40" t="str">
            <v>no</v>
          </cell>
          <cell r="F40" t="str">
            <v>no</v>
          </cell>
          <cell r="G40" t="str">
            <v>no</v>
          </cell>
          <cell r="H40" t="str">
            <v>no</v>
          </cell>
          <cell r="I40" t="str">
            <v>no</v>
          </cell>
          <cell r="J40" t="str">
            <v>no</v>
          </cell>
          <cell r="K40" t="str">
            <v>no</v>
          </cell>
          <cell r="L40" t="str">
            <v>yes</v>
          </cell>
          <cell r="M40" t="str">
            <v>no</v>
          </cell>
          <cell r="N40" t="str">
            <v>no</v>
          </cell>
          <cell r="O40" t="str">
            <v>no</v>
          </cell>
          <cell r="P40" t="str">
            <v>no</v>
          </cell>
          <cell r="Q40" t="str">
            <v>no</v>
          </cell>
          <cell r="R40" t="str">
            <v>no</v>
          </cell>
          <cell r="S40" t="str">
            <v>no</v>
          </cell>
          <cell r="T40" t="str">
            <v>no</v>
          </cell>
          <cell r="U40" t="str">
            <v>no</v>
          </cell>
          <cell r="V40" t="str">
            <v>no</v>
          </cell>
          <cell r="W40" t="str">
            <v>no</v>
          </cell>
          <cell r="X40" t="str">
            <v>no</v>
          </cell>
          <cell r="Y40" t="str">
            <v>no</v>
          </cell>
          <cell r="Z40" t="str">
            <v>no</v>
          </cell>
          <cell r="AA40" t="str">
            <v>partially</v>
          </cell>
          <cell r="AB40" t="str">
            <v>no</v>
          </cell>
          <cell r="AC40" t="str">
            <v>no</v>
          </cell>
          <cell r="AD40" t="str">
            <v>partially</v>
          </cell>
          <cell r="AE40" t="str">
            <v>no</v>
          </cell>
          <cell r="AF40" t="str">
            <v>no</v>
          </cell>
          <cell r="AG40" t="str">
            <v>no</v>
          </cell>
          <cell r="AH40" t="str">
            <v>no</v>
          </cell>
          <cell r="AI40" t="str">
            <v>no</v>
          </cell>
          <cell r="AJ40" t="str">
            <v>no</v>
          </cell>
          <cell r="AK40" t="str">
            <v>no</v>
          </cell>
          <cell r="AL40" t="str">
            <v>no</v>
          </cell>
          <cell r="AM40" t="str">
            <v>no</v>
          </cell>
          <cell r="AN40" t="str">
            <v>yes</v>
          </cell>
          <cell r="AO40" t="str">
            <v>no</v>
          </cell>
          <cell r="AP40" t="str">
            <v>no</v>
          </cell>
          <cell r="AQ40" t="str">
            <v>no</v>
          </cell>
          <cell r="AR40" t="str">
            <v>no</v>
          </cell>
          <cell r="AS40" t="str">
            <v>no</v>
          </cell>
          <cell r="AT40" t="str">
            <v>no</v>
          </cell>
          <cell r="AU40" t="str">
            <v>no</v>
          </cell>
          <cell r="AV40" t="str">
            <v>no</v>
          </cell>
          <cell r="AW40" t="str">
            <v>no</v>
          </cell>
          <cell r="AX40" t="str">
            <v>no</v>
          </cell>
          <cell r="AY40" t="str">
            <v>yes</v>
          </cell>
          <cell r="AZ40" t="str">
            <v>yes</v>
          </cell>
          <cell r="BA40" t="str">
            <v>yes</v>
          </cell>
          <cell r="BB40">
            <v>4</v>
          </cell>
          <cell r="BC40" t="str">
            <v>no</v>
          </cell>
          <cell r="BD40">
            <v>44</v>
          </cell>
          <cell r="BE40" t="str">
            <v>partially</v>
          </cell>
          <cell r="BF40">
            <v>2</v>
          </cell>
          <cell r="BG40" t="str">
            <v>N/A</v>
          </cell>
          <cell r="BH40">
            <v>0</v>
          </cell>
          <cell r="BI40">
            <v>50</v>
          </cell>
          <cell r="BJ40" t="str">
            <v>yes</v>
          </cell>
          <cell r="BK40" t="str">
            <v>no</v>
          </cell>
          <cell r="BL40">
            <v>4</v>
          </cell>
          <cell r="BM40">
            <v>44</v>
          </cell>
          <cell r="BN40">
            <v>0.08</v>
          </cell>
          <cell r="BO40">
            <v>0.88</v>
          </cell>
        </row>
        <row r="41">
          <cell r="A41" t="str">
            <v>Q40</v>
          </cell>
          <cell r="B41" t="str">
            <v>Are the procedure and conditions of the territorial community’s property rental  published on the City Council website?</v>
          </cell>
          <cell r="C41" t="str">
            <v>yes</v>
          </cell>
          <cell r="D41" t="str">
            <v>no</v>
          </cell>
          <cell r="E41" t="str">
            <v>yes</v>
          </cell>
          <cell r="F41" t="str">
            <v>no</v>
          </cell>
          <cell r="G41" t="str">
            <v>no</v>
          </cell>
          <cell r="H41" t="str">
            <v>yes</v>
          </cell>
          <cell r="I41" t="str">
            <v>no</v>
          </cell>
          <cell r="J41" t="str">
            <v>no</v>
          </cell>
          <cell r="K41" t="str">
            <v>no</v>
          </cell>
          <cell r="L41" t="str">
            <v>no</v>
          </cell>
          <cell r="M41" t="str">
            <v>no</v>
          </cell>
          <cell r="N41" t="str">
            <v>no</v>
          </cell>
          <cell r="O41" t="str">
            <v>yes</v>
          </cell>
          <cell r="P41" t="str">
            <v>no</v>
          </cell>
          <cell r="Q41" t="str">
            <v>no</v>
          </cell>
          <cell r="R41" t="str">
            <v>yes</v>
          </cell>
          <cell r="S41" t="str">
            <v>no</v>
          </cell>
          <cell r="T41" t="str">
            <v>no</v>
          </cell>
          <cell r="U41" t="str">
            <v>yes</v>
          </cell>
          <cell r="V41" t="str">
            <v>no</v>
          </cell>
          <cell r="W41" t="str">
            <v>yes</v>
          </cell>
          <cell r="X41" t="str">
            <v>no</v>
          </cell>
          <cell r="Y41" t="str">
            <v>no</v>
          </cell>
          <cell r="Z41" t="str">
            <v>no</v>
          </cell>
          <cell r="AA41" t="str">
            <v>yes</v>
          </cell>
          <cell r="AB41" t="str">
            <v>no</v>
          </cell>
          <cell r="AC41" t="str">
            <v>no</v>
          </cell>
          <cell r="AD41" t="str">
            <v>no</v>
          </cell>
          <cell r="AE41" t="str">
            <v>no</v>
          </cell>
          <cell r="AF41" t="str">
            <v>no</v>
          </cell>
          <cell r="AG41" t="str">
            <v>yes</v>
          </cell>
          <cell r="AH41" t="str">
            <v>no</v>
          </cell>
          <cell r="AI41" t="str">
            <v>no</v>
          </cell>
          <cell r="AJ41" t="str">
            <v>no</v>
          </cell>
          <cell r="AK41" t="str">
            <v>yes</v>
          </cell>
          <cell r="AL41" t="str">
            <v>no</v>
          </cell>
          <cell r="AM41" t="str">
            <v>no</v>
          </cell>
          <cell r="AN41" t="str">
            <v>yes</v>
          </cell>
          <cell r="AO41" t="str">
            <v>no</v>
          </cell>
          <cell r="AP41" t="str">
            <v>yes</v>
          </cell>
          <cell r="AQ41" t="str">
            <v>no</v>
          </cell>
          <cell r="AR41" t="str">
            <v>no</v>
          </cell>
          <cell r="AS41" t="str">
            <v>yes</v>
          </cell>
          <cell r="AT41" t="str">
            <v>no</v>
          </cell>
          <cell r="AU41" t="str">
            <v>yes</v>
          </cell>
          <cell r="AV41" t="str">
            <v>no</v>
          </cell>
          <cell r="AW41" t="str">
            <v>no</v>
          </cell>
          <cell r="AX41" t="str">
            <v>no</v>
          </cell>
          <cell r="AY41" t="str">
            <v>yes</v>
          </cell>
          <cell r="AZ41" t="str">
            <v>yes</v>
          </cell>
          <cell r="BA41" t="str">
            <v>yes</v>
          </cell>
          <cell r="BB41">
            <v>16</v>
          </cell>
          <cell r="BC41" t="str">
            <v>no</v>
          </cell>
          <cell r="BD41">
            <v>34</v>
          </cell>
          <cell r="BE41" t="str">
            <v>partially</v>
          </cell>
          <cell r="BF41">
            <v>0</v>
          </cell>
          <cell r="BG41" t="str">
            <v>N/A</v>
          </cell>
          <cell r="BH41">
            <v>0</v>
          </cell>
          <cell r="BI41">
            <v>50</v>
          </cell>
          <cell r="BJ41" t="str">
            <v>yes</v>
          </cell>
          <cell r="BK41" t="str">
            <v>no</v>
          </cell>
          <cell r="BL41">
            <v>16</v>
          </cell>
          <cell r="BM41">
            <v>34</v>
          </cell>
          <cell r="BN41">
            <v>0.32</v>
          </cell>
          <cell r="BO41">
            <v>0.68</v>
          </cell>
        </row>
        <row r="42">
          <cell r="A42" t="str">
            <v>Q41</v>
          </cell>
          <cell r="B42" t="str">
            <v>Is the procedure of competition for the right to purchase/rent the territorial community’s property published on the City Council website?</v>
          </cell>
          <cell r="C42" t="str">
            <v>yes</v>
          </cell>
          <cell r="D42" t="str">
            <v>no</v>
          </cell>
          <cell r="E42" t="str">
            <v>yes</v>
          </cell>
          <cell r="F42" t="str">
            <v>no</v>
          </cell>
          <cell r="G42" t="str">
            <v>no</v>
          </cell>
          <cell r="H42" t="str">
            <v>partially</v>
          </cell>
          <cell r="I42" t="str">
            <v>yes</v>
          </cell>
          <cell r="J42" t="str">
            <v>no</v>
          </cell>
          <cell r="K42" t="str">
            <v>no</v>
          </cell>
          <cell r="L42" t="str">
            <v>yes</v>
          </cell>
          <cell r="M42" t="str">
            <v>yes</v>
          </cell>
          <cell r="N42" t="str">
            <v>no</v>
          </cell>
          <cell r="O42" t="str">
            <v>no</v>
          </cell>
          <cell r="P42" t="str">
            <v>no</v>
          </cell>
          <cell r="Q42" t="str">
            <v>no</v>
          </cell>
          <cell r="R42" t="str">
            <v>yes</v>
          </cell>
          <cell r="S42" t="str">
            <v>no</v>
          </cell>
          <cell r="T42" t="str">
            <v>no</v>
          </cell>
          <cell r="U42" t="str">
            <v>no</v>
          </cell>
          <cell r="V42" t="str">
            <v>no</v>
          </cell>
          <cell r="W42" t="str">
            <v>yes</v>
          </cell>
          <cell r="X42" t="str">
            <v>no</v>
          </cell>
          <cell r="Y42" t="str">
            <v>no</v>
          </cell>
          <cell r="Z42" t="str">
            <v>no</v>
          </cell>
          <cell r="AA42" t="str">
            <v>yes</v>
          </cell>
          <cell r="AB42" t="str">
            <v>no</v>
          </cell>
          <cell r="AC42" t="str">
            <v>no</v>
          </cell>
          <cell r="AD42" t="str">
            <v>no</v>
          </cell>
          <cell r="AE42" t="str">
            <v>no</v>
          </cell>
          <cell r="AF42" t="str">
            <v>no</v>
          </cell>
          <cell r="AG42" t="str">
            <v>no</v>
          </cell>
          <cell r="AH42" t="str">
            <v>no</v>
          </cell>
          <cell r="AI42" t="str">
            <v>no</v>
          </cell>
          <cell r="AJ42" t="str">
            <v>no</v>
          </cell>
          <cell r="AK42" t="str">
            <v>no</v>
          </cell>
          <cell r="AL42" t="str">
            <v>no</v>
          </cell>
          <cell r="AM42" t="str">
            <v>no</v>
          </cell>
          <cell r="AN42" t="str">
            <v>yes</v>
          </cell>
          <cell r="AO42" t="str">
            <v>no</v>
          </cell>
          <cell r="AP42" t="str">
            <v>yes</v>
          </cell>
          <cell r="AQ42" t="str">
            <v>no</v>
          </cell>
          <cell r="AR42" t="str">
            <v>no</v>
          </cell>
          <cell r="AS42" t="str">
            <v>yes</v>
          </cell>
          <cell r="AT42" t="str">
            <v>no</v>
          </cell>
          <cell r="AU42" t="str">
            <v>yes</v>
          </cell>
          <cell r="AV42" t="str">
            <v>no</v>
          </cell>
          <cell r="AW42" t="str">
            <v>no</v>
          </cell>
          <cell r="AX42" t="str">
            <v>no</v>
          </cell>
          <cell r="AY42" t="str">
            <v>yes</v>
          </cell>
          <cell r="AZ42" t="str">
            <v>no</v>
          </cell>
          <cell r="BA42" t="str">
            <v>yes</v>
          </cell>
          <cell r="BB42">
            <v>13</v>
          </cell>
          <cell r="BC42" t="str">
            <v>no</v>
          </cell>
          <cell r="BD42">
            <v>36</v>
          </cell>
          <cell r="BE42" t="str">
            <v>partially</v>
          </cell>
          <cell r="BF42">
            <v>1</v>
          </cell>
          <cell r="BG42" t="str">
            <v>N/A</v>
          </cell>
          <cell r="BH42">
            <v>0</v>
          </cell>
          <cell r="BI42">
            <v>50</v>
          </cell>
          <cell r="BJ42" t="str">
            <v>yes</v>
          </cell>
          <cell r="BK42" t="str">
            <v>no</v>
          </cell>
          <cell r="BL42">
            <v>13</v>
          </cell>
          <cell r="BM42">
            <v>36</v>
          </cell>
          <cell r="BN42">
            <v>0.26</v>
          </cell>
          <cell r="BO42">
            <v>0.72</v>
          </cell>
        </row>
        <row r="43">
          <cell r="A43" t="str">
            <v>Q42</v>
          </cell>
          <cell r="B43" t="str">
            <v>Is the information on the planned competitive procedures for the sale/rental of the territorial community’s property published on the City Council website?</v>
          </cell>
          <cell r="C43" t="str">
            <v>yes</v>
          </cell>
          <cell r="D43" t="str">
            <v>no</v>
          </cell>
          <cell r="E43" t="str">
            <v>yes</v>
          </cell>
          <cell r="F43" t="str">
            <v>no</v>
          </cell>
          <cell r="G43" t="str">
            <v>yes</v>
          </cell>
          <cell r="H43" t="str">
            <v>yes</v>
          </cell>
          <cell r="I43" t="str">
            <v>yes</v>
          </cell>
          <cell r="J43" t="str">
            <v>yes</v>
          </cell>
          <cell r="K43" t="str">
            <v>partially</v>
          </cell>
          <cell r="L43" t="str">
            <v>yes</v>
          </cell>
          <cell r="M43" t="str">
            <v>yes</v>
          </cell>
          <cell r="N43" t="str">
            <v>no</v>
          </cell>
          <cell r="O43" t="str">
            <v>yes</v>
          </cell>
          <cell r="P43" t="str">
            <v>yes</v>
          </cell>
          <cell r="Q43" t="str">
            <v>no</v>
          </cell>
          <cell r="R43" t="str">
            <v>yes</v>
          </cell>
          <cell r="S43" t="str">
            <v>yes</v>
          </cell>
          <cell r="T43" t="str">
            <v>no</v>
          </cell>
          <cell r="U43" t="str">
            <v>yes</v>
          </cell>
          <cell r="V43" t="str">
            <v>no</v>
          </cell>
          <cell r="W43" t="str">
            <v>yes</v>
          </cell>
          <cell r="X43" t="str">
            <v>no</v>
          </cell>
          <cell r="Y43" t="str">
            <v>yes</v>
          </cell>
          <cell r="Z43" t="str">
            <v>yes</v>
          </cell>
          <cell r="AA43" t="str">
            <v>yes</v>
          </cell>
          <cell r="AB43" t="str">
            <v>yes</v>
          </cell>
          <cell r="AC43" t="str">
            <v>no</v>
          </cell>
          <cell r="AD43" t="str">
            <v>yes</v>
          </cell>
          <cell r="AE43" t="str">
            <v>no</v>
          </cell>
          <cell r="AF43" t="str">
            <v>yes</v>
          </cell>
          <cell r="AG43" t="str">
            <v>no</v>
          </cell>
          <cell r="AH43" t="str">
            <v>no</v>
          </cell>
          <cell r="AI43" t="str">
            <v>yes</v>
          </cell>
          <cell r="AJ43" t="str">
            <v>yes</v>
          </cell>
          <cell r="AK43" t="str">
            <v>yes</v>
          </cell>
          <cell r="AL43" t="str">
            <v>yes</v>
          </cell>
          <cell r="AM43" t="str">
            <v>no</v>
          </cell>
          <cell r="AN43" t="str">
            <v>yes</v>
          </cell>
          <cell r="AO43" t="str">
            <v>yes</v>
          </cell>
          <cell r="AP43" t="str">
            <v>yes</v>
          </cell>
          <cell r="AQ43" t="str">
            <v>yes</v>
          </cell>
          <cell r="AR43" t="str">
            <v>no</v>
          </cell>
          <cell r="AS43" t="str">
            <v>yes</v>
          </cell>
          <cell r="AT43" t="str">
            <v>yes</v>
          </cell>
          <cell r="AU43" t="str">
            <v>no</v>
          </cell>
          <cell r="AV43" t="str">
            <v>yes</v>
          </cell>
          <cell r="AW43" t="str">
            <v>yes</v>
          </cell>
          <cell r="AX43" t="str">
            <v>yes</v>
          </cell>
          <cell r="AY43" t="str">
            <v>yes</v>
          </cell>
          <cell r="AZ43" t="str">
            <v>yes</v>
          </cell>
          <cell r="BA43" t="str">
            <v>yes</v>
          </cell>
          <cell r="BB43">
            <v>35</v>
          </cell>
          <cell r="BC43" t="str">
            <v>no</v>
          </cell>
          <cell r="BD43">
            <v>14</v>
          </cell>
          <cell r="BE43" t="str">
            <v>partially</v>
          </cell>
          <cell r="BF43">
            <v>1</v>
          </cell>
          <cell r="BG43" t="str">
            <v>N/A</v>
          </cell>
          <cell r="BH43">
            <v>0</v>
          </cell>
          <cell r="BI43">
            <v>50</v>
          </cell>
          <cell r="BJ43" t="str">
            <v>yes</v>
          </cell>
          <cell r="BK43" t="str">
            <v>no</v>
          </cell>
          <cell r="BL43">
            <v>35</v>
          </cell>
          <cell r="BM43">
            <v>14</v>
          </cell>
          <cell r="BN43">
            <v>0.7</v>
          </cell>
          <cell r="BO43">
            <v>0.28000000000000003</v>
          </cell>
        </row>
        <row r="44">
          <cell r="A44" t="str">
            <v>Q43</v>
          </cell>
          <cell r="B44" t="str">
            <v>Is the information on results of the competitive procedures of the sale/rental of the communal property objects published on the City Council website?</v>
          </cell>
          <cell r="C44" t="str">
            <v>yes</v>
          </cell>
          <cell r="D44" t="str">
            <v>no</v>
          </cell>
          <cell r="E44" t="str">
            <v>no</v>
          </cell>
          <cell r="F44" t="str">
            <v>no</v>
          </cell>
          <cell r="G44" t="str">
            <v>no</v>
          </cell>
          <cell r="H44" t="str">
            <v>no</v>
          </cell>
          <cell r="I44" t="str">
            <v>yes</v>
          </cell>
          <cell r="J44" t="str">
            <v>no</v>
          </cell>
          <cell r="K44" t="str">
            <v>no</v>
          </cell>
          <cell r="L44" t="str">
            <v>yes</v>
          </cell>
          <cell r="M44" t="str">
            <v>no</v>
          </cell>
          <cell r="N44" t="str">
            <v>no</v>
          </cell>
          <cell r="O44" t="str">
            <v>no</v>
          </cell>
          <cell r="P44" t="str">
            <v>no</v>
          </cell>
          <cell r="Q44" t="str">
            <v>no</v>
          </cell>
          <cell r="R44" t="str">
            <v>no</v>
          </cell>
          <cell r="S44" t="str">
            <v>no</v>
          </cell>
          <cell r="T44" t="str">
            <v>no</v>
          </cell>
          <cell r="U44" t="str">
            <v>no</v>
          </cell>
          <cell r="V44" t="str">
            <v>partially</v>
          </cell>
          <cell r="W44" t="str">
            <v>no</v>
          </cell>
          <cell r="X44" t="str">
            <v>no</v>
          </cell>
          <cell r="Y44" t="str">
            <v>no</v>
          </cell>
          <cell r="Z44" t="str">
            <v>no</v>
          </cell>
          <cell r="AA44" t="str">
            <v>yes</v>
          </cell>
          <cell r="AB44" t="str">
            <v>no</v>
          </cell>
          <cell r="AC44" t="str">
            <v>no</v>
          </cell>
          <cell r="AD44" t="str">
            <v>no</v>
          </cell>
          <cell r="AE44" t="str">
            <v>no</v>
          </cell>
          <cell r="AF44" t="str">
            <v>yes</v>
          </cell>
          <cell r="AG44" t="str">
            <v>no</v>
          </cell>
          <cell r="AH44" t="str">
            <v>no</v>
          </cell>
          <cell r="AI44" t="str">
            <v>no</v>
          </cell>
          <cell r="AJ44" t="str">
            <v>no</v>
          </cell>
          <cell r="AK44" t="str">
            <v>no</v>
          </cell>
          <cell r="AL44" t="str">
            <v>yes</v>
          </cell>
          <cell r="AM44" t="str">
            <v>no</v>
          </cell>
          <cell r="AN44" t="str">
            <v>no</v>
          </cell>
          <cell r="AO44" t="str">
            <v>no</v>
          </cell>
          <cell r="AP44" t="str">
            <v>yes</v>
          </cell>
          <cell r="AQ44" t="str">
            <v>yes</v>
          </cell>
          <cell r="AR44" t="str">
            <v>no</v>
          </cell>
          <cell r="AS44" t="str">
            <v>yes</v>
          </cell>
          <cell r="AT44" t="str">
            <v>no</v>
          </cell>
          <cell r="AU44" t="str">
            <v>no</v>
          </cell>
          <cell r="AV44" t="str">
            <v>no</v>
          </cell>
          <cell r="AW44" t="str">
            <v>yes</v>
          </cell>
          <cell r="AX44" t="str">
            <v>yes</v>
          </cell>
          <cell r="AY44" t="str">
            <v>no</v>
          </cell>
          <cell r="AZ44" t="str">
            <v>no</v>
          </cell>
          <cell r="BA44" t="str">
            <v>yes</v>
          </cell>
          <cell r="BB44">
            <v>11</v>
          </cell>
          <cell r="BC44" t="str">
            <v>no</v>
          </cell>
          <cell r="BD44">
            <v>38</v>
          </cell>
          <cell r="BE44" t="str">
            <v>partially</v>
          </cell>
          <cell r="BF44">
            <v>1</v>
          </cell>
          <cell r="BG44" t="str">
            <v>N/A</v>
          </cell>
          <cell r="BH44">
            <v>0</v>
          </cell>
          <cell r="BI44">
            <v>50</v>
          </cell>
          <cell r="BJ44" t="str">
            <v>yes</v>
          </cell>
          <cell r="BK44" t="str">
            <v>no</v>
          </cell>
          <cell r="BL44">
            <v>11</v>
          </cell>
          <cell r="BM44">
            <v>38</v>
          </cell>
          <cell r="BN44">
            <v>0.22</v>
          </cell>
          <cell r="BO44">
            <v>0.76</v>
          </cell>
        </row>
        <row r="45">
          <cell r="A45" t="str">
            <v>Q44</v>
          </cell>
          <cell r="B45" t="str">
            <v>Is the analysis of expediency of the sale/rental of property, including available financial maintenance expenses and the projected amount of revenues to the city budget published before every sale/rental on the City Council website?</v>
          </cell>
          <cell r="C45" t="str">
            <v>no</v>
          </cell>
          <cell r="D45" t="str">
            <v>no</v>
          </cell>
          <cell r="E45" t="str">
            <v>no</v>
          </cell>
          <cell r="F45" t="str">
            <v>no</v>
          </cell>
          <cell r="G45" t="str">
            <v>no</v>
          </cell>
          <cell r="H45" t="str">
            <v>no</v>
          </cell>
          <cell r="I45" t="str">
            <v>no</v>
          </cell>
          <cell r="J45" t="str">
            <v>no</v>
          </cell>
          <cell r="K45" t="str">
            <v>no</v>
          </cell>
          <cell r="L45" t="str">
            <v>no</v>
          </cell>
          <cell r="M45" t="str">
            <v>no</v>
          </cell>
          <cell r="N45" t="str">
            <v>no</v>
          </cell>
          <cell r="O45" t="str">
            <v>no</v>
          </cell>
          <cell r="P45" t="str">
            <v>no</v>
          </cell>
          <cell r="Q45" t="str">
            <v>no</v>
          </cell>
          <cell r="R45" t="str">
            <v>no</v>
          </cell>
          <cell r="S45" t="str">
            <v>no</v>
          </cell>
          <cell r="T45" t="str">
            <v>no</v>
          </cell>
          <cell r="U45" t="str">
            <v>no</v>
          </cell>
          <cell r="V45" t="str">
            <v>no</v>
          </cell>
          <cell r="W45" t="str">
            <v>no</v>
          </cell>
          <cell r="X45" t="str">
            <v>no</v>
          </cell>
          <cell r="Y45" t="str">
            <v>no</v>
          </cell>
          <cell r="Z45" t="str">
            <v>no</v>
          </cell>
          <cell r="AA45" t="str">
            <v>no</v>
          </cell>
          <cell r="AB45" t="str">
            <v>no</v>
          </cell>
          <cell r="AC45" t="str">
            <v>no</v>
          </cell>
          <cell r="AD45" t="str">
            <v>no</v>
          </cell>
          <cell r="AE45" t="str">
            <v>no</v>
          </cell>
          <cell r="AF45" t="str">
            <v>no</v>
          </cell>
          <cell r="AG45" t="str">
            <v>no</v>
          </cell>
          <cell r="AH45" t="str">
            <v>no</v>
          </cell>
          <cell r="AI45" t="str">
            <v>no</v>
          </cell>
          <cell r="AJ45" t="str">
            <v>no</v>
          </cell>
          <cell r="AK45" t="str">
            <v>no</v>
          </cell>
          <cell r="AL45" t="str">
            <v>no</v>
          </cell>
          <cell r="AM45" t="str">
            <v>no</v>
          </cell>
          <cell r="AN45" t="str">
            <v>no</v>
          </cell>
          <cell r="AO45" t="str">
            <v>no</v>
          </cell>
          <cell r="AP45" t="str">
            <v>no</v>
          </cell>
          <cell r="AQ45" t="str">
            <v>no</v>
          </cell>
          <cell r="AR45" t="str">
            <v>no</v>
          </cell>
          <cell r="AS45" t="str">
            <v>yes</v>
          </cell>
          <cell r="AT45" t="str">
            <v>no</v>
          </cell>
          <cell r="AU45" t="str">
            <v>no</v>
          </cell>
          <cell r="AV45" t="str">
            <v>no</v>
          </cell>
          <cell r="AW45" t="str">
            <v>no</v>
          </cell>
          <cell r="AX45" t="str">
            <v>no</v>
          </cell>
          <cell r="AY45" t="str">
            <v>partially</v>
          </cell>
          <cell r="AZ45" t="str">
            <v>no</v>
          </cell>
          <cell r="BA45" t="str">
            <v>yes</v>
          </cell>
          <cell r="BB45">
            <v>1</v>
          </cell>
          <cell r="BC45" t="str">
            <v>no</v>
          </cell>
          <cell r="BD45">
            <v>48</v>
          </cell>
          <cell r="BE45" t="str">
            <v>partially</v>
          </cell>
          <cell r="BF45">
            <v>1</v>
          </cell>
          <cell r="BG45" t="str">
            <v>N/A</v>
          </cell>
          <cell r="BH45">
            <v>0</v>
          </cell>
          <cell r="BI45">
            <v>50</v>
          </cell>
          <cell r="BJ45" t="str">
            <v>yes</v>
          </cell>
          <cell r="BK45" t="str">
            <v>no</v>
          </cell>
          <cell r="BL45">
            <v>1</v>
          </cell>
          <cell r="BM45">
            <v>48</v>
          </cell>
          <cell r="BN45">
            <v>0.02</v>
          </cell>
          <cell r="BO45">
            <v>0.96</v>
          </cell>
        </row>
        <row r="46">
          <cell r="A46" t="str">
            <v>Q45</v>
          </cell>
          <cell r="B46" t="str">
            <v>Are the results of competitions for the sale/rental of property published on the City Council website on a regular basis?</v>
          </cell>
          <cell r="C46" t="str">
            <v>no</v>
          </cell>
          <cell r="D46" t="str">
            <v>no</v>
          </cell>
          <cell r="E46" t="str">
            <v>no</v>
          </cell>
          <cell r="F46" t="str">
            <v>no</v>
          </cell>
          <cell r="G46" t="str">
            <v>no</v>
          </cell>
          <cell r="H46" t="str">
            <v>no</v>
          </cell>
          <cell r="I46" t="str">
            <v>yes</v>
          </cell>
          <cell r="J46" t="str">
            <v>no</v>
          </cell>
          <cell r="K46" t="str">
            <v>no</v>
          </cell>
          <cell r="L46" t="str">
            <v>yes</v>
          </cell>
          <cell r="M46" t="str">
            <v>no</v>
          </cell>
          <cell r="N46" t="str">
            <v>no</v>
          </cell>
          <cell r="O46" t="str">
            <v>no</v>
          </cell>
          <cell r="P46" t="str">
            <v>no</v>
          </cell>
          <cell r="Q46" t="str">
            <v>no</v>
          </cell>
          <cell r="R46" t="str">
            <v>no</v>
          </cell>
          <cell r="S46" t="str">
            <v>no</v>
          </cell>
          <cell r="T46" t="str">
            <v>no</v>
          </cell>
          <cell r="U46" t="str">
            <v>no</v>
          </cell>
          <cell r="V46" t="str">
            <v>no</v>
          </cell>
          <cell r="W46" t="str">
            <v>no</v>
          </cell>
          <cell r="X46" t="str">
            <v>no</v>
          </cell>
          <cell r="Y46" t="str">
            <v>no</v>
          </cell>
          <cell r="Z46" t="str">
            <v>no</v>
          </cell>
          <cell r="AA46" t="str">
            <v>no</v>
          </cell>
          <cell r="AB46" t="str">
            <v>no</v>
          </cell>
          <cell r="AC46" t="str">
            <v>no</v>
          </cell>
          <cell r="AD46" t="str">
            <v>no</v>
          </cell>
          <cell r="AE46" t="str">
            <v>no</v>
          </cell>
          <cell r="AF46" t="str">
            <v>yes</v>
          </cell>
          <cell r="AG46" t="str">
            <v>no</v>
          </cell>
          <cell r="AH46" t="str">
            <v>no</v>
          </cell>
          <cell r="AI46" t="str">
            <v>no</v>
          </cell>
          <cell r="AJ46" t="str">
            <v>no</v>
          </cell>
          <cell r="AK46" t="str">
            <v>no</v>
          </cell>
          <cell r="AL46" t="str">
            <v>no</v>
          </cell>
          <cell r="AM46" t="str">
            <v>no</v>
          </cell>
          <cell r="AN46" t="str">
            <v>no</v>
          </cell>
          <cell r="AO46" t="str">
            <v>no</v>
          </cell>
          <cell r="AP46" t="str">
            <v>yes</v>
          </cell>
          <cell r="AQ46" t="str">
            <v>no</v>
          </cell>
          <cell r="AR46" t="str">
            <v>no</v>
          </cell>
          <cell r="AS46" t="str">
            <v>no</v>
          </cell>
          <cell r="AT46" t="str">
            <v>yes</v>
          </cell>
          <cell r="AU46" t="str">
            <v>no</v>
          </cell>
          <cell r="AV46" t="str">
            <v>no</v>
          </cell>
          <cell r="AW46" t="str">
            <v>yes</v>
          </cell>
          <cell r="AX46" t="str">
            <v>no</v>
          </cell>
          <cell r="AY46" t="str">
            <v>yes</v>
          </cell>
          <cell r="AZ46" t="str">
            <v>no</v>
          </cell>
          <cell r="BA46" t="str">
            <v>yes</v>
          </cell>
          <cell r="BB46">
            <v>7</v>
          </cell>
          <cell r="BC46" t="str">
            <v>no</v>
          </cell>
          <cell r="BD46">
            <v>43</v>
          </cell>
          <cell r="BE46" t="str">
            <v>partially</v>
          </cell>
          <cell r="BF46">
            <v>0</v>
          </cell>
          <cell r="BG46" t="str">
            <v>N/A</v>
          </cell>
          <cell r="BH46">
            <v>0</v>
          </cell>
          <cell r="BI46">
            <v>50</v>
          </cell>
          <cell r="BJ46" t="str">
            <v>yes</v>
          </cell>
          <cell r="BK46" t="str">
            <v>no</v>
          </cell>
          <cell r="BL46">
            <v>7</v>
          </cell>
          <cell r="BM46">
            <v>43</v>
          </cell>
          <cell r="BN46">
            <v>0.14000000000000001</v>
          </cell>
          <cell r="BO46">
            <v>0.86</v>
          </cell>
        </row>
        <row r="47">
          <cell r="A47" t="str">
            <v>Q46</v>
          </cell>
          <cell r="B47" t="str">
            <v>Is the information regarding every sold/rented object with indication of the amount of revenues to the city budget and a person who has won the competition published on the City Council website?</v>
          </cell>
          <cell r="C47" t="str">
            <v>no</v>
          </cell>
          <cell r="D47" t="str">
            <v>partially</v>
          </cell>
          <cell r="E47" t="str">
            <v>no</v>
          </cell>
          <cell r="F47" t="str">
            <v>no</v>
          </cell>
          <cell r="G47" t="str">
            <v>no</v>
          </cell>
          <cell r="H47" t="str">
            <v>no</v>
          </cell>
          <cell r="I47" t="str">
            <v>no</v>
          </cell>
          <cell r="J47" t="str">
            <v>no</v>
          </cell>
          <cell r="K47" t="str">
            <v>no</v>
          </cell>
          <cell r="L47" t="str">
            <v>partially</v>
          </cell>
          <cell r="M47" t="str">
            <v>no</v>
          </cell>
          <cell r="N47" t="str">
            <v>no</v>
          </cell>
          <cell r="O47" t="str">
            <v>no</v>
          </cell>
          <cell r="P47" t="str">
            <v>no</v>
          </cell>
          <cell r="Q47" t="str">
            <v>partially</v>
          </cell>
          <cell r="R47" t="str">
            <v>no</v>
          </cell>
          <cell r="S47" t="str">
            <v>no</v>
          </cell>
          <cell r="T47" t="str">
            <v>no</v>
          </cell>
          <cell r="U47" t="str">
            <v>no</v>
          </cell>
          <cell r="V47" t="str">
            <v>no</v>
          </cell>
          <cell r="W47" t="str">
            <v>no</v>
          </cell>
          <cell r="X47" t="str">
            <v>no</v>
          </cell>
          <cell r="Y47" t="str">
            <v>no</v>
          </cell>
          <cell r="Z47" t="str">
            <v>partially</v>
          </cell>
          <cell r="AA47" t="str">
            <v>no</v>
          </cell>
          <cell r="AB47" t="str">
            <v>no</v>
          </cell>
          <cell r="AC47" t="str">
            <v>no</v>
          </cell>
          <cell r="AD47" t="str">
            <v>partially</v>
          </cell>
          <cell r="AE47" t="str">
            <v>no</v>
          </cell>
          <cell r="AF47" t="str">
            <v>no</v>
          </cell>
          <cell r="AG47" t="str">
            <v>yes</v>
          </cell>
          <cell r="AH47" t="str">
            <v>no</v>
          </cell>
          <cell r="AI47" t="str">
            <v>no</v>
          </cell>
          <cell r="AJ47" t="str">
            <v>no</v>
          </cell>
          <cell r="AK47" t="str">
            <v>no</v>
          </cell>
          <cell r="AL47" t="str">
            <v>no</v>
          </cell>
          <cell r="AM47" t="str">
            <v>no</v>
          </cell>
          <cell r="AN47" t="str">
            <v>no</v>
          </cell>
          <cell r="AO47" t="str">
            <v>no</v>
          </cell>
          <cell r="AP47" t="str">
            <v>yes</v>
          </cell>
          <cell r="AQ47" t="str">
            <v>partially</v>
          </cell>
          <cell r="AR47" t="str">
            <v>no</v>
          </cell>
          <cell r="AS47" t="str">
            <v>no</v>
          </cell>
          <cell r="AT47" t="str">
            <v>no</v>
          </cell>
          <cell r="AU47" t="str">
            <v>no</v>
          </cell>
          <cell r="AV47" t="str">
            <v>no</v>
          </cell>
          <cell r="AW47" t="str">
            <v>partially</v>
          </cell>
          <cell r="AX47" t="str">
            <v>no</v>
          </cell>
          <cell r="AY47" t="str">
            <v>no</v>
          </cell>
          <cell r="AZ47" t="str">
            <v>no</v>
          </cell>
          <cell r="BA47" t="str">
            <v>yes</v>
          </cell>
          <cell r="BB47">
            <v>2</v>
          </cell>
          <cell r="BC47" t="str">
            <v>no</v>
          </cell>
          <cell r="BD47">
            <v>41</v>
          </cell>
          <cell r="BE47" t="str">
            <v>partially</v>
          </cell>
          <cell r="BF47">
            <v>7</v>
          </cell>
          <cell r="BG47" t="str">
            <v>N/A</v>
          </cell>
          <cell r="BH47">
            <v>0</v>
          </cell>
          <cell r="BI47">
            <v>50</v>
          </cell>
          <cell r="BJ47" t="str">
            <v>yes</v>
          </cell>
          <cell r="BK47" t="str">
            <v>no</v>
          </cell>
          <cell r="BL47">
            <v>2</v>
          </cell>
          <cell r="BM47">
            <v>41</v>
          </cell>
          <cell r="BN47">
            <v>0.04</v>
          </cell>
          <cell r="BO47">
            <v>0.82</v>
          </cell>
        </row>
        <row r="48">
          <cell r="A48" t="str">
            <v>Q47</v>
          </cell>
          <cell r="B48" t="str">
            <v>Is the current budget with all the amendments published on the City Council website?</v>
          </cell>
          <cell r="C48" t="str">
            <v>yes</v>
          </cell>
          <cell r="D48" t="str">
            <v>no</v>
          </cell>
          <cell r="E48" t="str">
            <v>yes</v>
          </cell>
          <cell r="F48" t="str">
            <v>yes</v>
          </cell>
          <cell r="G48" t="str">
            <v>partially</v>
          </cell>
          <cell r="H48" t="str">
            <v>yes</v>
          </cell>
          <cell r="I48" t="str">
            <v>yes</v>
          </cell>
          <cell r="J48" t="str">
            <v>yes</v>
          </cell>
          <cell r="K48" t="str">
            <v>yes</v>
          </cell>
          <cell r="L48" t="str">
            <v>no</v>
          </cell>
          <cell r="M48" t="str">
            <v>yes</v>
          </cell>
          <cell r="N48" t="str">
            <v>no</v>
          </cell>
          <cell r="O48" t="str">
            <v>yes</v>
          </cell>
          <cell r="P48" t="str">
            <v>yes</v>
          </cell>
          <cell r="Q48" t="str">
            <v>yes</v>
          </cell>
          <cell r="R48" t="str">
            <v>yes</v>
          </cell>
          <cell r="S48" t="str">
            <v>yes</v>
          </cell>
          <cell r="T48" t="str">
            <v>partially</v>
          </cell>
          <cell r="U48" t="str">
            <v>yes</v>
          </cell>
          <cell r="V48" t="str">
            <v>yes</v>
          </cell>
          <cell r="W48" t="str">
            <v>no</v>
          </cell>
          <cell r="X48" t="str">
            <v>yes</v>
          </cell>
          <cell r="Y48" t="str">
            <v>yes</v>
          </cell>
          <cell r="Z48" t="str">
            <v>yes</v>
          </cell>
          <cell r="AA48" t="str">
            <v>yes</v>
          </cell>
          <cell r="AB48" t="str">
            <v>yes</v>
          </cell>
          <cell r="AC48" t="str">
            <v>no</v>
          </cell>
          <cell r="AD48" t="str">
            <v>yes</v>
          </cell>
          <cell r="AE48" t="str">
            <v>yes</v>
          </cell>
          <cell r="AF48" t="str">
            <v>yes</v>
          </cell>
          <cell r="AG48" t="str">
            <v>no</v>
          </cell>
          <cell r="AH48" t="str">
            <v>no</v>
          </cell>
          <cell r="AI48" t="str">
            <v>yes</v>
          </cell>
          <cell r="AJ48" t="str">
            <v>partially</v>
          </cell>
          <cell r="AK48" t="str">
            <v>no</v>
          </cell>
          <cell r="AL48" t="str">
            <v>partially</v>
          </cell>
          <cell r="AM48" t="str">
            <v>yes</v>
          </cell>
          <cell r="AN48" t="str">
            <v>yes</v>
          </cell>
          <cell r="AO48" t="str">
            <v>yes</v>
          </cell>
          <cell r="AP48" t="str">
            <v>yes</v>
          </cell>
          <cell r="AQ48" t="str">
            <v>yes</v>
          </cell>
          <cell r="AR48" t="str">
            <v>yes</v>
          </cell>
          <cell r="AS48" t="str">
            <v>yes</v>
          </cell>
          <cell r="AT48" t="str">
            <v>yes</v>
          </cell>
          <cell r="AU48" t="str">
            <v>yes</v>
          </cell>
          <cell r="AV48" t="str">
            <v>yes</v>
          </cell>
          <cell r="AW48" t="str">
            <v>yes</v>
          </cell>
          <cell r="AX48" t="str">
            <v>no</v>
          </cell>
          <cell r="AY48" t="str">
            <v>yes</v>
          </cell>
          <cell r="AZ48" t="str">
            <v>partially</v>
          </cell>
          <cell r="BA48" t="str">
            <v>yes</v>
          </cell>
          <cell r="BB48">
            <v>36</v>
          </cell>
          <cell r="BC48" t="str">
            <v>no</v>
          </cell>
          <cell r="BD48">
            <v>9</v>
          </cell>
          <cell r="BE48" t="str">
            <v>partially</v>
          </cell>
          <cell r="BF48">
            <v>5</v>
          </cell>
          <cell r="BG48" t="str">
            <v>N/A</v>
          </cell>
          <cell r="BH48">
            <v>0</v>
          </cell>
          <cell r="BI48">
            <v>50</v>
          </cell>
          <cell r="BJ48" t="str">
            <v>yes</v>
          </cell>
          <cell r="BK48" t="str">
            <v>no</v>
          </cell>
          <cell r="BL48">
            <v>36</v>
          </cell>
          <cell r="BM48">
            <v>9</v>
          </cell>
          <cell r="BN48">
            <v>0.72</v>
          </cell>
          <cell r="BO48">
            <v>0.18</v>
          </cell>
        </row>
        <row r="49">
          <cell r="A49" t="str">
            <v>Q48</v>
          </cell>
          <cell r="B49" t="str">
            <v>Are the budgets for 2013, 2014, 2015 published on the City Council website?</v>
          </cell>
          <cell r="C49" t="str">
            <v>yes</v>
          </cell>
          <cell r="D49" t="str">
            <v>no</v>
          </cell>
          <cell r="E49" t="str">
            <v>no</v>
          </cell>
          <cell r="F49" t="str">
            <v>no</v>
          </cell>
          <cell r="G49" t="str">
            <v>partially</v>
          </cell>
          <cell r="H49" t="str">
            <v>yes</v>
          </cell>
          <cell r="I49" t="str">
            <v>partially</v>
          </cell>
          <cell r="J49" t="str">
            <v>no</v>
          </cell>
          <cell r="K49" t="str">
            <v>yes</v>
          </cell>
          <cell r="L49" t="str">
            <v>no</v>
          </cell>
          <cell r="M49" t="str">
            <v>no</v>
          </cell>
          <cell r="N49" t="str">
            <v>no</v>
          </cell>
          <cell r="O49" t="str">
            <v>yes</v>
          </cell>
          <cell r="P49" t="str">
            <v>partially</v>
          </cell>
          <cell r="Q49" t="str">
            <v>yes</v>
          </cell>
          <cell r="R49" t="str">
            <v>yes</v>
          </cell>
          <cell r="S49" t="str">
            <v>no</v>
          </cell>
          <cell r="T49" t="str">
            <v>no</v>
          </cell>
          <cell r="U49" t="str">
            <v>yes</v>
          </cell>
          <cell r="V49" t="str">
            <v>yes</v>
          </cell>
          <cell r="W49" t="str">
            <v>no</v>
          </cell>
          <cell r="X49" t="str">
            <v>yes</v>
          </cell>
          <cell r="Y49" t="str">
            <v>no</v>
          </cell>
          <cell r="Z49" t="str">
            <v>yes</v>
          </cell>
          <cell r="AA49" t="str">
            <v>yes</v>
          </cell>
          <cell r="AB49" t="str">
            <v>yes</v>
          </cell>
          <cell r="AC49" t="str">
            <v>no</v>
          </cell>
          <cell r="AD49" t="str">
            <v>no</v>
          </cell>
          <cell r="AE49" t="str">
            <v>no</v>
          </cell>
          <cell r="AF49" t="str">
            <v>no</v>
          </cell>
          <cell r="AG49" t="str">
            <v>no</v>
          </cell>
          <cell r="AH49" t="str">
            <v>no</v>
          </cell>
          <cell r="AI49" t="str">
            <v>partially</v>
          </cell>
          <cell r="AJ49" t="str">
            <v>yes</v>
          </cell>
          <cell r="AK49" t="str">
            <v>partially</v>
          </cell>
          <cell r="AL49" t="str">
            <v>yes</v>
          </cell>
          <cell r="AM49" t="str">
            <v>no</v>
          </cell>
          <cell r="AN49" t="str">
            <v>partially</v>
          </cell>
          <cell r="AO49" t="str">
            <v>no</v>
          </cell>
          <cell r="AP49" t="str">
            <v>no</v>
          </cell>
          <cell r="AQ49" t="str">
            <v>no</v>
          </cell>
          <cell r="AR49" t="str">
            <v>yes</v>
          </cell>
          <cell r="AS49" t="str">
            <v>partially</v>
          </cell>
          <cell r="AT49" t="str">
            <v>partially</v>
          </cell>
          <cell r="AU49" t="str">
            <v>yes</v>
          </cell>
          <cell r="AV49" t="str">
            <v>yes</v>
          </cell>
          <cell r="AW49" t="str">
            <v>yes</v>
          </cell>
          <cell r="AX49" t="str">
            <v>no</v>
          </cell>
          <cell r="AY49" t="str">
            <v>yes</v>
          </cell>
          <cell r="AZ49" t="str">
            <v>partially</v>
          </cell>
          <cell r="BA49" t="str">
            <v>yes</v>
          </cell>
          <cell r="BB49">
            <v>19</v>
          </cell>
          <cell r="BC49" t="str">
            <v>no</v>
          </cell>
          <cell r="BD49">
            <v>22</v>
          </cell>
          <cell r="BE49" t="str">
            <v>partially</v>
          </cell>
          <cell r="BF49">
            <v>9</v>
          </cell>
          <cell r="BG49" t="str">
            <v>N/A</v>
          </cell>
          <cell r="BH49">
            <v>0</v>
          </cell>
          <cell r="BI49">
            <v>50</v>
          </cell>
          <cell r="BJ49" t="str">
            <v>yes</v>
          </cell>
          <cell r="BK49" t="str">
            <v>no</v>
          </cell>
          <cell r="BL49">
            <v>19</v>
          </cell>
          <cell r="BM49">
            <v>22</v>
          </cell>
          <cell r="BN49">
            <v>0.38</v>
          </cell>
          <cell r="BO49">
            <v>0.44</v>
          </cell>
        </row>
        <row r="50">
          <cell r="A50" t="str">
            <v>Q49</v>
          </cell>
          <cell r="B50" t="str">
            <v>Does the City Council publish on its website the reports on the implementation of the budget for informing the population no less than 2 times a year?</v>
          </cell>
          <cell r="C50" t="str">
            <v>yes</v>
          </cell>
          <cell r="D50" t="str">
            <v>yes</v>
          </cell>
          <cell r="E50" t="str">
            <v>yes</v>
          </cell>
          <cell r="F50" t="str">
            <v>no</v>
          </cell>
          <cell r="G50" t="str">
            <v>partially</v>
          </cell>
          <cell r="H50" t="str">
            <v>yes</v>
          </cell>
          <cell r="I50" t="str">
            <v>yes</v>
          </cell>
          <cell r="J50" t="str">
            <v>yes</v>
          </cell>
          <cell r="K50" t="str">
            <v>partially</v>
          </cell>
          <cell r="L50" t="str">
            <v>yes</v>
          </cell>
          <cell r="M50" t="str">
            <v>yes</v>
          </cell>
          <cell r="N50" t="str">
            <v>no</v>
          </cell>
          <cell r="O50" t="str">
            <v>yes</v>
          </cell>
          <cell r="P50" t="str">
            <v>yes</v>
          </cell>
          <cell r="Q50" t="str">
            <v>yes</v>
          </cell>
          <cell r="R50" t="str">
            <v>yes</v>
          </cell>
          <cell r="S50" t="str">
            <v>partially</v>
          </cell>
          <cell r="T50" t="str">
            <v>no</v>
          </cell>
          <cell r="U50" t="str">
            <v>yes</v>
          </cell>
          <cell r="V50" t="str">
            <v>yes</v>
          </cell>
          <cell r="W50" t="str">
            <v>partially</v>
          </cell>
          <cell r="X50" t="str">
            <v>yes</v>
          </cell>
          <cell r="Y50" t="str">
            <v>yes</v>
          </cell>
          <cell r="Z50" t="str">
            <v>yes</v>
          </cell>
          <cell r="AA50" t="str">
            <v>yes</v>
          </cell>
          <cell r="AB50" t="str">
            <v>yes</v>
          </cell>
          <cell r="AC50" t="str">
            <v>yes</v>
          </cell>
          <cell r="AD50" t="str">
            <v>yes</v>
          </cell>
          <cell r="AE50" t="str">
            <v>yes</v>
          </cell>
          <cell r="AF50" t="str">
            <v>yes</v>
          </cell>
          <cell r="AG50" t="str">
            <v>yes</v>
          </cell>
          <cell r="AH50" t="str">
            <v>yes</v>
          </cell>
          <cell r="AI50" t="str">
            <v>yes</v>
          </cell>
          <cell r="AJ50" t="str">
            <v>partially</v>
          </cell>
          <cell r="AK50" t="str">
            <v>yes</v>
          </cell>
          <cell r="AL50" t="str">
            <v>yes</v>
          </cell>
          <cell r="AM50" t="str">
            <v>yes</v>
          </cell>
          <cell r="AN50" t="str">
            <v>yes</v>
          </cell>
          <cell r="AO50" t="str">
            <v>yes</v>
          </cell>
          <cell r="AP50" t="str">
            <v>yes</v>
          </cell>
          <cell r="AQ50" t="str">
            <v>yes</v>
          </cell>
          <cell r="AR50" t="str">
            <v>yes</v>
          </cell>
          <cell r="AS50" t="str">
            <v>yes</v>
          </cell>
          <cell r="AT50" t="str">
            <v>partially</v>
          </cell>
          <cell r="AU50" t="str">
            <v>yes</v>
          </cell>
          <cell r="AV50" t="str">
            <v>yes</v>
          </cell>
          <cell r="AW50" t="str">
            <v>yes</v>
          </cell>
          <cell r="AX50" t="str">
            <v>yes</v>
          </cell>
          <cell r="AY50" t="str">
            <v>yes</v>
          </cell>
          <cell r="AZ50" t="str">
            <v>no</v>
          </cell>
          <cell r="BA50" t="str">
            <v>yes</v>
          </cell>
          <cell r="BB50">
            <v>40</v>
          </cell>
          <cell r="BC50" t="str">
            <v>no</v>
          </cell>
          <cell r="BD50">
            <v>4</v>
          </cell>
          <cell r="BE50" t="str">
            <v>partially</v>
          </cell>
          <cell r="BF50">
            <v>6</v>
          </cell>
          <cell r="BG50" t="str">
            <v>N/A</v>
          </cell>
          <cell r="BH50">
            <v>0</v>
          </cell>
          <cell r="BI50">
            <v>50</v>
          </cell>
          <cell r="BJ50" t="str">
            <v>yes</v>
          </cell>
          <cell r="BK50" t="str">
            <v>no</v>
          </cell>
          <cell r="BL50">
            <v>40</v>
          </cell>
          <cell r="BM50">
            <v>4</v>
          </cell>
          <cell r="BN50">
            <v>0.8</v>
          </cell>
          <cell r="BO50">
            <v>0.08</v>
          </cell>
        </row>
        <row r="51">
          <cell r="A51" t="str">
            <v>Q50</v>
          </cell>
          <cell r="B51" t="str">
            <v>Does the City Council publish on its website draft budgets for the following year no later than 20 working days prior to consideration for the approval?</v>
          </cell>
          <cell r="C51" t="str">
            <v>yes</v>
          </cell>
          <cell r="D51" t="str">
            <v>no</v>
          </cell>
          <cell r="E51" t="str">
            <v>yes</v>
          </cell>
          <cell r="F51" t="str">
            <v>yes</v>
          </cell>
          <cell r="G51" t="str">
            <v>yes</v>
          </cell>
          <cell r="H51" t="str">
            <v>partially</v>
          </cell>
          <cell r="I51" t="str">
            <v>yes</v>
          </cell>
          <cell r="J51" t="str">
            <v>yes</v>
          </cell>
          <cell r="K51" t="str">
            <v>yes</v>
          </cell>
          <cell r="L51" t="str">
            <v>yes</v>
          </cell>
          <cell r="M51" t="str">
            <v>no</v>
          </cell>
          <cell r="N51" t="str">
            <v>yes</v>
          </cell>
          <cell r="O51" t="str">
            <v>yes</v>
          </cell>
          <cell r="P51" t="str">
            <v>no</v>
          </cell>
          <cell r="Q51" t="str">
            <v>yes</v>
          </cell>
          <cell r="R51" t="str">
            <v>no</v>
          </cell>
          <cell r="S51" t="str">
            <v>no</v>
          </cell>
          <cell r="T51" t="str">
            <v>no</v>
          </cell>
          <cell r="U51" t="str">
            <v>yes</v>
          </cell>
          <cell r="V51" t="str">
            <v>no</v>
          </cell>
          <cell r="W51" t="str">
            <v>no</v>
          </cell>
          <cell r="X51" t="str">
            <v>yes</v>
          </cell>
          <cell r="Y51" t="str">
            <v>no</v>
          </cell>
          <cell r="Z51" t="str">
            <v>yes</v>
          </cell>
          <cell r="AA51" t="str">
            <v>no</v>
          </cell>
          <cell r="AB51" t="str">
            <v>yes</v>
          </cell>
          <cell r="AC51" t="str">
            <v>yes</v>
          </cell>
          <cell r="AD51" t="str">
            <v>yes</v>
          </cell>
          <cell r="AE51" t="str">
            <v>no</v>
          </cell>
          <cell r="AF51" t="str">
            <v>yes</v>
          </cell>
          <cell r="AG51" t="str">
            <v>no</v>
          </cell>
          <cell r="AH51" t="str">
            <v>no</v>
          </cell>
          <cell r="AI51" t="str">
            <v>yes</v>
          </cell>
          <cell r="AJ51" t="str">
            <v>no</v>
          </cell>
          <cell r="AK51" t="str">
            <v>yes</v>
          </cell>
          <cell r="AL51" t="str">
            <v>no</v>
          </cell>
          <cell r="AM51" t="str">
            <v>no</v>
          </cell>
          <cell r="AN51" t="str">
            <v>yes</v>
          </cell>
          <cell r="AO51" t="str">
            <v>no</v>
          </cell>
          <cell r="AP51" t="str">
            <v>yes</v>
          </cell>
          <cell r="AQ51" t="str">
            <v>partially</v>
          </cell>
          <cell r="AR51" t="str">
            <v>no</v>
          </cell>
          <cell r="AS51" t="str">
            <v>no</v>
          </cell>
          <cell r="AT51" t="str">
            <v>no</v>
          </cell>
          <cell r="AU51" t="str">
            <v>no</v>
          </cell>
          <cell r="AV51" t="str">
            <v>yes</v>
          </cell>
          <cell r="AW51" t="str">
            <v>yes</v>
          </cell>
          <cell r="AX51" t="str">
            <v>yes</v>
          </cell>
          <cell r="AY51" t="str">
            <v>yes</v>
          </cell>
          <cell r="AZ51" t="str">
            <v>no</v>
          </cell>
          <cell r="BA51" t="str">
            <v>yes</v>
          </cell>
          <cell r="BB51">
            <v>26</v>
          </cell>
          <cell r="BC51" t="str">
            <v>no</v>
          </cell>
          <cell r="BD51">
            <v>22</v>
          </cell>
          <cell r="BE51" t="str">
            <v>partially</v>
          </cell>
          <cell r="BF51">
            <v>2</v>
          </cell>
          <cell r="BG51" t="str">
            <v>N/A</v>
          </cell>
          <cell r="BH51">
            <v>0</v>
          </cell>
          <cell r="BI51">
            <v>50</v>
          </cell>
          <cell r="BJ51" t="str">
            <v>yes</v>
          </cell>
          <cell r="BK51" t="str">
            <v>no</v>
          </cell>
          <cell r="BL51">
            <v>26</v>
          </cell>
          <cell r="BM51">
            <v>22</v>
          </cell>
          <cell r="BN51">
            <v>0.52</v>
          </cell>
          <cell r="BO51">
            <v>0.44</v>
          </cell>
        </row>
        <row r="52">
          <cell r="A52" t="str">
            <v>Q51</v>
          </cell>
          <cell r="B52" t="str">
            <v>Did the City Council publish on its website the procedure and the schedule of consultations with citizens and businesses on content of the draft budget for the following year?</v>
          </cell>
          <cell r="C52" t="str">
            <v>yes</v>
          </cell>
          <cell r="D52" t="str">
            <v>no</v>
          </cell>
          <cell r="E52" t="str">
            <v>no</v>
          </cell>
          <cell r="F52" t="str">
            <v>no</v>
          </cell>
          <cell r="G52" t="str">
            <v>no</v>
          </cell>
          <cell r="H52" t="str">
            <v>yes</v>
          </cell>
          <cell r="I52" t="str">
            <v>no</v>
          </cell>
          <cell r="J52" t="str">
            <v>yes</v>
          </cell>
          <cell r="K52" t="str">
            <v>no</v>
          </cell>
          <cell r="L52" t="str">
            <v>no</v>
          </cell>
          <cell r="M52" t="str">
            <v>no</v>
          </cell>
          <cell r="N52" t="str">
            <v>no</v>
          </cell>
          <cell r="O52" t="str">
            <v>no</v>
          </cell>
          <cell r="P52" t="str">
            <v>no</v>
          </cell>
          <cell r="Q52" t="str">
            <v>no</v>
          </cell>
          <cell r="R52" t="str">
            <v>no</v>
          </cell>
          <cell r="S52" t="str">
            <v>no</v>
          </cell>
          <cell r="T52" t="str">
            <v>no</v>
          </cell>
          <cell r="U52" t="str">
            <v>no</v>
          </cell>
          <cell r="V52" t="str">
            <v>no</v>
          </cell>
          <cell r="W52" t="str">
            <v>no</v>
          </cell>
          <cell r="X52" t="str">
            <v>no</v>
          </cell>
          <cell r="Y52" t="str">
            <v>no</v>
          </cell>
          <cell r="Z52" t="str">
            <v>partially</v>
          </cell>
          <cell r="AA52" t="str">
            <v>no</v>
          </cell>
          <cell r="AB52" t="str">
            <v>no</v>
          </cell>
          <cell r="AC52" t="str">
            <v>yes</v>
          </cell>
          <cell r="AD52" t="str">
            <v>no</v>
          </cell>
          <cell r="AE52" t="str">
            <v>no</v>
          </cell>
          <cell r="AF52" t="str">
            <v>no</v>
          </cell>
          <cell r="AG52" t="str">
            <v>no</v>
          </cell>
          <cell r="AH52" t="str">
            <v>no</v>
          </cell>
          <cell r="AI52" t="str">
            <v>no</v>
          </cell>
          <cell r="AJ52" t="str">
            <v>no</v>
          </cell>
          <cell r="AK52" t="str">
            <v>no</v>
          </cell>
          <cell r="AL52" t="str">
            <v>no</v>
          </cell>
          <cell r="AM52" t="str">
            <v>no</v>
          </cell>
          <cell r="AN52" t="str">
            <v>no</v>
          </cell>
          <cell r="AO52" t="str">
            <v>no</v>
          </cell>
          <cell r="AP52" t="str">
            <v>yes</v>
          </cell>
          <cell r="AQ52" t="str">
            <v>yes</v>
          </cell>
          <cell r="AR52" t="str">
            <v>no</v>
          </cell>
          <cell r="AS52" t="str">
            <v>no</v>
          </cell>
          <cell r="AT52" t="str">
            <v>no</v>
          </cell>
          <cell r="AU52" t="str">
            <v>no</v>
          </cell>
          <cell r="AV52" t="str">
            <v>yes</v>
          </cell>
          <cell r="AW52" t="str">
            <v>no</v>
          </cell>
          <cell r="AX52" t="str">
            <v>yes</v>
          </cell>
          <cell r="AY52" t="str">
            <v>no</v>
          </cell>
          <cell r="AZ52" t="str">
            <v>no</v>
          </cell>
          <cell r="BA52" t="str">
            <v>yes</v>
          </cell>
          <cell r="BB52">
            <v>8</v>
          </cell>
          <cell r="BC52" t="str">
            <v>no</v>
          </cell>
          <cell r="BD52">
            <v>41</v>
          </cell>
          <cell r="BE52" t="str">
            <v>partially</v>
          </cell>
          <cell r="BF52">
            <v>1</v>
          </cell>
          <cell r="BG52" t="str">
            <v>N/A</v>
          </cell>
          <cell r="BH52">
            <v>0</v>
          </cell>
          <cell r="BI52">
            <v>50</v>
          </cell>
          <cell r="BJ52" t="str">
            <v>yes</v>
          </cell>
          <cell r="BK52" t="str">
            <v>no</v>
          </cell>
          <cell r="BL52">
            <v>8</v>
          </cell>
          <cell r="BM52">
            <v>41</v>
          </cell>
          <cell r="BN52">
            <v>0.16</v>
          </cell>
          <cell r="BO52">
            <v>0.82</v>
          </cell>
        </row>
        <row r="53">
          <cell r="A53" t="str">
            <v>Q52</v>
          </cell>
          <cell r="B53" t="str">
            <v>Does the City Council publish on its website the report on the results of public consultations on the budget for the following year?</v>
          </cell>
          <cell r="C53" t="str">
            <v>no</v>
          </cell>
          <cell r="D53" t="str">
            <v>no</v>
          </cell>
          <cell r="E53" t="str">
            <v>no</v>
          </cell>
          <cell r="F53" t="str">
            <v>no</v>
          </cell>
          <cell r="G53" t="str">
            <v>no</v>
          </cell>
          <cell r="H53" t="str">
            <v>yes</v>
          </cell>
          <cell r="I53" t="str">
            <v>no</v>
          </cell>
          <cell r="J53" t="str">
            <v>no</v>
          </cell>
          <cell r="K53" t="str">
            <v>no</v>
          </cell>
          <cell r="L53" t="str">
            <v>no</v>
          </cell>
          <cell r="M53" t="str">
            <v>no</v>
          </cell>
          <cell r="N53" t="str">
            <v>no</v>
          </cell>
          <cell r="O53" t="str">
            <v>yes</v>
          </cell>
          <cell r="P53" t="str">
            <v>no</v>
          </cell>
          <cell r="Q53" t="str">
            <v>no</v>
          </cell>
          <cell r="R53" t="str">
            <v>no</v>
          </cell>
          <cell r="S53" t="str">
            <v>no</v>
          </cell>
          <cell r="T53" t="str">
            <v>no</v>
          </cell>
          <cell r="U53" t="str">
            <v>no</v>
          </cell>
          <cell r="V53" t="str">
            <v>no</v>
          </cell>
          <cell r="W53" t="str">
            <v>no</v>
          </cell>
          <cell r="X53" t="str">
            <v>no</v>
          </cell>
          <cell r="Y53" t="str">
            <v>no</v>
          </cell>
          <cell r="Z53" t="str">
            <v>yes</v>
          </cell>
          <cell r="AA53" t="str">
            <v>no</v>
          </cell>
          <cell r="AB53" t="str">
            <v>no</v>
          </cell>
          <cell r="AC53" t="str">
            <v>no</v>
          </cell>
          <cell r="AD53" t="str">
            <v>no</v>
          </cell>
          <cell r="AE53" t="str">
            <v>no</v>
          </cell>
          <cell r="AF53" t="str">
            <v>no</v>
          </cell>
          <cell r="AG53" t="str">
            <v>no</v>
          </cell>
          <cell r="AH53" t="str">
            <v>no</v>
          </cell>
          <cell r="AI53" t="str">
            <v>no</v>
          </cell>
          <cell r="AJ53" t="str">
            <v>partially</v>
          </cell>
          <cell r="AK53" t="str">
            <v>no</v>
          </cell>
          <cell r="AL53" t="str">
            <v>no</v>
          </cell>
          <cell r="AM53" t="str">
            <v>no</v>
          </cell>
          <cell r="AN53" t="str">
            <v>no</v>
          </cell>
          <cell r="AO53" t="str">
            <v>no</v>
          </cell>
          <cell r="AP53" t="str">
            <v>yes</v>
          </cell>
          <cell r="AQ53" t="str">
            <v>no</v>
          </cell>
          <cell r="AR53" t="str">
            <v>no</v>
          </cell>
          <cell r="AS53" t="str">
            <v>no</v>
          </cell>
          <cell r="AT53" t="str">
            <v>no</v>
          </cell>
          <cell r="AU53" t="str">
            <v>yes</v>
          </cell>
          <cell r="AV53" t="str">
            <v>yes</v>
          </cell>
          <cell r="AW53" t="str">
            <v>no</v>
          </cell>
          <cell r="AX53" t="str">
            <v>yes</v>
          </cell>
          <cell r="AY53" t="str">
            <v>no</v>
          </cell>
          <cell r="AZ53" t="str">
            <v>no</v>
          </cell>
          <cell r="BA53" t="str">
            <v>yes</v>
          </cell>
          <cell r="BB53">
            <v>7</v>
          </cell>
          <cell r="BC53" t="str">
            <v>no</v>
          </cell>
          <cell r="BD53">
            <v>42</v>
          </cell>
          <cell r="BE53" t="str">
            <v>partially</v>
          </cell>
          <cell r="BF53">
            <v>1</v>
          </cell>
          <cell r="BG53" t="str">
            <v>N/A</v>
          </cell>
          <cell r="BH53">
            <v>0</v>
          </cell>
          <cell r="BI53">
            <v>50</v>
          </cell>
          <cell r="BJ53" t="str">
            <v>yes</v>
          </cell>
          <cell r="BK53" t="str">
            <v>no</v>
          </cell>
          <cell r="BL53">
            <v>7</v>
          </cell>
          <cell r="BM53">
            <v>42</v>
          </cell>
          <cell r="BN53">
            <v>0.14000000000000001</v>
          </cell>
          <cell r="BO53">
            <v>0.84</v>
          </cell>
        </row>
        <row r="54">
          <cell r="A54" t="str">
            <v>Q53</v>
          </cell>
          <cell r="B54" t="str">
            <v>Does the City Council website contain the information on the local borrowings and loans to the local budget, including decisions, justification of involvement, and repayment schedules?</v>
          </cell>
          <cell r="C54" t="str">
            <v>no</v>
          </cell>
          <cell r="D54" t="str">
            <v>no</v>
          </cell>
          <cell r="E54" t="str">
            <v>no</v>
          </cell>
          <cell r="F54" t="str">
            <v>no</v>
          </cell>
          <cell r="G54" t="str">
            <v>no</v>
          </cell>
          <cell r="H54" t="str">
            <v>no</v>
          </cell>
          <cell r="I54" t="str">
            <v>no</v>
          </cell>
          <cell r="J54" t="str">
            <v>no</v>
          </cell>
          <cell r="K54" t="str">
            <v>no</v>
          </cell>
          <cell r="L54" t="str">
            <v>no</v>
          </cell>
          <cell r="M54" t="str">
            <v>no</v>
          </cell>
          <cell r="N54" t="str">
            <v>no</v>
          </cell>
          <cell r="O54" t="str">
            <v>no</v>
          </cell>
          <cell r="P54" t="str">
            <v>no</v>
          </cell>
          <cell r="Q54" t="str">
            <v>yes</v>
          </cell>
          <cell r="R54" t="str">
            <v>no</v>
          </cell>
          <cell r="S54" t="str">
            <v>no</v>
          </cell>
          <cell r="T54" t="str">
            <v>no</v>
          </cell>
          <cell r="U54" t="str">
            <v>no</v>
          </cell>
          <cell r="V54" t="str">
            <v>no</v>
          </cell>
          <cell r="W54" t="str">
            <v>no</v>
          </cell>
          <cell r="X54" t="str">
            <v>no</v>
          </cell>
          <cell r="Y54" t="str">
            <v>no</v>
          </cell>
          <cell r="Z54" t="str">
            <v>no</v>
          </cell>
          <cell r="AA54" t="str">
            <v>no</v>
          </cell>
          <cell r="AB54" t="str">
            <v>yes</v>
          </cell>
          <cell r="AC54" t="str">
            <v>no</v>
          </cell>
          <cell r="AD54" t="str">
            <v>no</v>
          </cell>
          <cell r="AE54" t="str">
            <v>no</v>
          </cell>
          <cell r="AF54" t="str">
            <v>no</v>
          </cell>
          <cell r="AG54" t="str">
            <v>no</v>
          </cell>
          <cell r="AH54" t="str">
            <v>no</v>
          </cell>
          <cell r="AI54" t="str">
            <v>no</v>
          </cell>
          <cell r="AJ54" t="str">
            <v>no</v>
          </cell>
          <cell r="AK54" t="str">
            <v>no</v>
          </cell>
          <cell r="AL54" t="str">
            <v>no</v>
          </cell>
          <cell r="AM54" t="str">
            <v>no</v>
          </cell>
          <cell r="AN54" t="str">
            <v>no</v>
          </cell>
          <cell r="AO54" t="str">
            <v>no</v>
          </cell>
          <cell r="AP54" t="str">
            <v>no</v>
          </cell>
          <cell r="AQ54" t="str">
            <v>no</v>
          </cell>
          <cell r="AR54" t="str">
            <v>no</v>
          </cell>
          <cell r="AS54" t="str">
            <v>no</v>
          </cell>
          <cell r="AT54" t="str">
            <v>no</v>
          </cell>
          <cell r="AU54" t="str">
            <v>no</v>
          </cell>
          <cell r="AV54" t="str">
            <v>no</v>
          </cell>
          <cell r="AW54" t="str">
            <v>yes</v>
          </cell>
          <cell r="AX54" t="str">
            <v>no</v>
          </cell>
          <cell r="AY54" t="str">
            <v>no</v>
          </cell>
          <cell r="AZ54" t="str">
            <v>no</v>
          </cell>
          <cell r="BA54" t="str">
            <v>yes</v>
          </cell>
          <cell r="BB54">
            <v>3</v>
          </cell>
          <cell r="BC54" t="str">
            <v>no</v>
          </cell>
          <cell r="BD54">
            <v>47</v>
          </cell>
          <cell r="BE54" t="str">
            <v>partially</v>
          </cell>
          <cell r="BF54">
            <v>0</v>
          </cell>
          <cell r="BG54" t="str">
            <v>N/A</v>
          </cell>
          <cell r="BH54">
            <v>0</v>
          </cell>
          <cell r="BI54">
            <v>50</v>
          </cell>
          <cell r="BJ54" t="str">
            <v>yes</v>
          </cell>
          <cell r="BK54" t="str">
            <v>no</v>
          </cell>
          <cell r="BL54">
            <v>3</v>
          </cell>
          <cell r="BM54">
            <v>47</v>
          </cell>
          <cell r="BN54">
            <v>0.06</v>
          </cell>
          <cell r="BO54">
            <v>0.94</v>
          </cell>
        </row>
        <row r="55">
          <cell r="A55" t="str">
            <v>Q54</v>
          </cell>
          <cell r="B55" t="str">
            <v>Did the City Council publish on its website the list of categories of persons eligible for social aid from the local government that include social services guaranteed by the City Council and departments (services) responsible for the provision of the respective services?</v>
          </cell>
          <cell r="C55" t="str">
            <v>no</v>
          </cell>
          <cell r="D55" t="str">
            <v>partially</v>
          </cell>
          <cell r="E55" t="str">
            <v>yes</v>
          </cell>
          <cell r="F55" t="str">
            <v>no</v>
          </cell>
          <cell r="G55" t="str">
            <v>no</v>
          </cell>
          <cell r="H55" t="str">
            <v>partially</v>
          </cell>
          <cell r="I55" t="str">
            <v>no</v>
          </cell>
          <cell r="J55" t="str">
            <v>yes</v>
          </cell>
          <cell r="K55" t="str">
            <v>yes</v>
          </cell>
          <cell r="L55" t="str">
            <v>no</v>
          </cell>
          <cell r="M55" t="str">
            <v>no</v>
          </cell>
          <cell r="N55" t="str">
            <v>no</v>
          </cell>
          <cell r="O55" t="str">
            <v>yes</v>
          </cell>
          <cell r="P55" t="str">
            <v>yes</v>
          </cell>
          <cell r="Q55" t="str">
            <v>no</v>
          </cell>
          <cell r="R55" t="str">
            <v>yes</v>
          </cell>
          <cell r="S55" t="str">
            <v>partially</v>
          </cell>
          <cell r="T55" t="str">
            <v>no</v>
          </cell>
          <cell r="U55" t="str">
            <v>yes</v>
          </cell>
          <cell r="V55" t="str">
            <v>no</v>
          </cell>
          <cell r="W55" t="str">
            <v>partially</v>
          </cell>
          <cell r="X55" t="str">
            <v>no</v>
          </cell>
          <cell r="Y55" t="str">
            <v>no</v>
          </cell>
          <cell r="Z55" t="str">
            <v>partially</v>
          </cell>
          <cell r="AA55" t="str">
            <v>yes</v>
          </cell>
          <cell r="AB55" t="str">
            <v>partially</v>
          </cell>
          <cell r="AC55" t="str">
            <v>partially</v>
          </cell>
          <cell r="AD55" t="str">
            <v>no</v>
          </cell>
          <cell r="AE55" t="str">
            <v>partially</v>
          </cell>
          <cell r="AF55" t="str">
            <v>yes</v>
          </cell>
          <cell r="AG55" t="str">
            <v>no</v>
          </cell>
          <cell r="AH55" t="str">
            <v>partially</v>
          </cell>
          <cell r="AI55" t="str">
            <v>no</v>
          </cell>
          <cell r="AJ55" t="str">
            <v>no</v>
          </cell>
          <cell r="AK55" t="str">
            <v>no</v>
          </cell>
          <cell r="AL55" t="str">
            <v>no</v>
          </cell>
          <cell r="AM55" t="str">
            <v>no</v>
          </cell>
          <cell r="AN55" t="str">
            <v>partially</v>
          </cell>
          <cell r="AO55" t="str">
            <v>no</v>
          </cell>
          <cell r="AP55" t="str">
            <v>partially</v>
          </cell>
          <cell r="AQ55" t="str">
            <v>partially</v>
          </cell>
          <cell r="AR55" t="str">
            <v>partially</v>
          </cell>
          <cell r="AS55" t="str">
            <v>no</v>
          </cell>
          <cell r="AT55" t="str">
            <v>partially</v>
          </cell>
          <cell r="AU55" t="str">
            <v>no</v>
          </cell>
          <cell r="AV55" t="str">
            <v>no</v>
          </cell>
          <cell r="AW55" t="str">
            <v>no</v>
          </cell>
          <cell r="AX55" t="str">
            <v>no</v>
          </cell>
          <cell r="AY55" t="str">
            <v>no</v>
          </cell>
          <cell r="AZ55" t="str">
            <v>partially</v>
          </cell>
          <cell r="BA55" t="str">
            <v>yes</v>
          </cell>
          <cell r="BB55">
            <v>9</v>
          </cell>
          <cell r="BC55" t="str">
            <v>no</v>
          </cell>
          <cell r="BD55">
            <v>26</v>
          </cell>
          <cell r="BE55" t="str">
            <v>partially</v>
          </cell>
          <cell r="BF55">
            <v>15</v>
          </cell>
          <cell r="BG55" t="str">
            <v>N/A</v>
          </cell>
          <cell r="BH55">
            <v>0</v>
          </cell>
          <cell r="BI55">
            <v>50</v>
          </cell>
          <cell r="BJ55" t="str">
            <v>yes</v>
          </cell>
          <cell r="BK55" t="str">
            <v>no</v>
          </cell>
          <cell r="BL55">
            <v>9</v>
          </cell>
          <cell r="BM55">
            <v>26</v>
          </cell>
          <cell r="BN55">
            <v>0.18</v>
          </cell>
          <cell r="BO55">
            <v>0.52</v>
          </cell>
        </row>
        <row r="56">
          <cell r="A56" t="str">
            <v>Q55</v>
          </cell>
          <cell r="B56" t="str">
            <v>Did the City Council publish on its website  the information on the existing social protection programs?</v>
          </cell>
          <cell r="C56" t="str">
            <v>yes</v>
          </cell>
          <cell r="D56" t="str">
            <v>no</v>
          </cell>
          <cell r="E56" t="str">
            <v>yes</v>
          </cell>
          <cell r="F56" t="str">
            <v>no</v>
          </cell>
          <cell r="G56" t="str">
            <v>no</v>
          </cell>
          <cell r="H56" t="str">
            <v>yes</v>
          </cell>
          <cell r="I56" t="str">
            <v>partially</v>
          </cell>
          <cell r="J56" t="str">
            <v>no</v>
          </cell>
          <cell r="K56" t="str">
            <v>yes</v>
          </cell>
          <cell r="L56" t="str">
            <v>no</v>
          </cell>
          <cell r="M56" t="str">
            <v>no</v>
          </cell>
          <cell r="N56" t="str">
            <v>no</v>
          </cell>
          <cell r="O56" t="str">
            <v>yes</v>
          </cell>
          <cell r="P56" t="str">
            <v>yes</v>
          </cell>
          <cell r="Q56" t="str">
            <v>yes</v>
          </cell>
          <cell r="R56" t="str">
            <v>yes</v>
          </cell>
          <cell r="S56" t="str">
            <v>partially</v>
          </cell>
          <cell r="T56" t="str">
            <v>partially</v>
          </cell>
          <cell r="U56" t="str">
            <v>yes</v>
          </cell>
          <cell r="V56" t="str">
            <v>no</v>
          </cell>
          <cell r="W56" t="str">
            <v>no</v>
          </cell>
          <cell r="X56" t="str">
            <v>no</v>
          </cell>
          <cell r="Y56" t="str">
            <v>no</v>
          </cell>
          <cell r="Z56" t="str">
            <v>yes</v>
          </cell>
          <cell r="AA56" t="str">
            <v>yes</v>
          </cell>
          <cell r="AB56" t="str">
            <v>partially</v>
          </cell>
          <cell r="AC56" t="str">
            <v>partially</v>
          </cell>
          <cell r="AD56" t="str">
            <v>no</v>
          </cell>
          <cell r="AE56" t="str">
            <v>yes</v>
          </cell>
          <cell r="AF56" t="str">
            <v>yes</v>
          </cell>
          <cell r="AG56" t="str">
            <v>no</v>
          </cell>
          <cell r="AH56" t="str">
            <v>partially</v>
          </cell>
          <cell r="AI56" t="str">
            <v>no</v>
          </cell>
          <cell r="AJ56" t="str">
            <v>no</v>
          </cell>
          <cell r="AK56" t="str">
            <v>no</v>
          </cell>
          <cell r="AL56" t="str">
            <v>no</v>
          </cell>
          <cell r="AM56" t="str">
            <v>no</v>
          </cell>
          <cell r="AN56" t="str">
            <v>no</v>
          </cell>
          <cell r="AO56" t="str">
            <v>no</v>
          </cell>
          <cell r="AP56" t="str">
            <v>partially</v>
          </cell>
          <cell r="AQ56" t="str">
            <v>no</v>
          </cell>
          <cell r="AR56" t="str">
            <v>no</v>
          </cell>
          <cell r="AS56" t="str">
            <v>no</v>
          </cell>
          <cell r="AT56" t="str">
            <v>no</v>
          </cell>
          <cell r="AU56" t="str">
            <v>yes</v>
          </cell>
          <cell r="AV56" t="str">
            <v>yes</v>
          </cell>
          <cell r="AW56" t="str">
            <v>partially</v>
          </cell>
          <cell r="AX56" t="str">
            <v>no</v>
          </cell>
          <cell r="AY56" t="str">
            <v>yes</v>
          </cell>
          <cell r="AZ56" t="str">
            <v>no</v>
          </cell>
          <cell r="BA56" t="str">
            <v>yes</v>
          </cell>
          <cell r="BB56">
            <v>16</v>
          </cell>
          <cell r="BC56" t="str">
            <v>no</v>
          </cell>
          <cell r="BD56">
            <v>26</v>
          </cell>
          <cell r="BE56" t="str">
            <v>partially</v>
          </cell>
          <cell r="BF56">
            <v>8</v>
          </cell>
          <cell r="BG56" t="str">
            <v>N/A</v>
          </cell>
          <cell r="BH56">
            <v>0</v>
          </cell>
          <cell r="BI56">
            <v>50</v>
          </cell>
          <cell r="BJ56" t="str">
            <v>yes</v>
          </cell>
          <cell r="BK56" t="str">
            <v>no</v>
          </cell>
          <cell r="BL56">
            <v>16</v>
          </cell>
          <cell r="BM56">
            <v>26</v>
          </cell>
          <cell r="BN56">
            <v>0.32</v>
          </cell>
          <cell r="BO56">
            <v>0.52</v>
          </cell>
        </row>
        <row r="57">
          <cell r="A57" t="str">
            <v>Q56</v>
          </cell>
          <cell r="B57" t="str">
            <v>Does the City Council website contain a separate section containing the contact details and working hours of the emergency services, communal institutions, institutions providing free primary legal assistance and other social services?</v>
          </cell>
          <cell r="C57" t="str">
            <v>yes</v>
          </cell>
          <cell r="D57" t="str">
            <v>partially</v>
          </cell>
          <cell r="E57" t="str">
            <v>no</v>
          </cell>
          <cell r="F57" t="str">
            <v>yes</v>
          </cell>
          <cell r="G57" t="str">
            <v>yes</v>
          </cell>
          <cell r="H57" t="str">
            <v>partially</v>
          </cell>
          <cell r="I57" t="str">
            <v>no</v>
          </cell>
          <cell r="J57" t="str">
            <v>no</v>
          </cell>
          <cell r="K57" t="str">
            <v>no</v>
          </cell>
          <cell r="L57" t="str">
            <v>no</v>
          </cell>
          <cell r="M57" t="str">
            <v>yes</v>
          </cell>
          <cell r="N57" t="str">
            <v>yes</v>
          </cell>
          <cell r="O57" t="str">
            <v>no</v>
          </cell>
          <cell r="P57" t="str">
            <v>no</v>
          </cell>
          <cell r="Q57" t="str">
            <v>no</v>
          </cell>
          <cell r="R57" t="str">
            <v>partially</v>
          </cell>
          <cell r="S57" t="str">
            <v>no</v>
          </cell>
          <cell r="T57" t="str">
            <v>partially</v>
          </cell>
          <cell r="U57" t="str">
            <v>yes</v>
          </cell>
          <cell r="V57" t="str">
            <v>no</v>
          </cell>
          <cell r="W57" t="str">
            <v>partially</v>
          </cell>
          <cell r="X57" t="str">
            <v>no</v>
          </cell>
          <cell r="Y57" t="str">
            <v>no</v>
          </cell>
          <cell r="Z57" t="str">
            <v>partially</v>
          </cell>
          <cell r="AA57" t="str">
            <v>no</v>
          </cell>
          <cell r="AB57" t="str">
            <v>yes</v>
          </cell>
          <cell r="AC57" t="str">
            <v>no</v>
          </cell>
          <cell r="AD57" t="str">
            <v>yes</v>
          </cell>
          <cell r="AE57" t="str">
            <v>no</v>
          </cell>
          <cell r="AF57" t="str">
            <v>no</v>
          </cell>
          <cell r="AG57" t="str">
            <v>no</v>
          </cell>
          <cell r="AH57" t="str">
            <v>no</v>
          </cell>
          <cell r="AI57" t="str">
            <v>yes</v>
          </cell>
          <cell r="AJ57" t="str">
            <v>partially</v>
          </cell>
          <cell r="AK57" t="str">
            <v>partially</v>
          </cell>
          <cell r="AL57" t="str">
            <v>no</v>
          </cell>
          <cell r="AM57" t="str">
            <v>no</v>
          </cell>
          <cell r="AN57" t="str">
            <v>no</v>
          </cell>
          <cell r="AO57" t="str">
            <v>no</v>
          </cell>
          <cell r="AP57" t="str">
            <v>partially</v>
          </cell>
          <cell r="AQ57" t="str">
            <v>partially</v>
          </cell>
          <cell r="AR57" t="str">
            <v>no</v>
          </cell>
          <cell r="AS57" t="str">
            <v>no</v>
          </cell>
          <cell r="AT57" t="str">
            <v>partially</v>
          </cell>
          <cell r="AU57" t="str">
            <v>no</v>
          </cell>
          <cell r="AV57" t="str">
            <v>no</v>
          </cell>
          <cell r="AW57" t="str">
            <v>no</v>
          </cell>
          <cell r="AX57" t="str">
            <v>yes</v>
          </cell>
          <cell r="AY57" t="str">
            <v>no</v>
          </cell>
          <cell r="AZ57" t="str">
            <v>no</v>
          </cell>
          <cell r="BA57" t="str">
            <v>yes</v>
          </cell>
          <cell r="BB57">
            <v>10</v>
          </cell>
          <cell r="BC57" t="str">
            <v>no</v>
          </cell>
          <cell r="BD57">
            <v>29</v>
          </cell>
          <cell r="BE57" t="str">
            <v>partially</v>
          </cell>
          <cell r="BF57">
            <v>11</v>
          </cell>
          <cell r="BG57" t="str">
            <v>N/A</v>
          </cell>
          <cell r="BH57">
            <v>0</v>
          </cell>
          <cell r="BI57">
            <v>50</v>
          </cell>
          <cell r="BJ57" t="str">
            <v>yes</v>
          </cell>
          <cell r="BK57" t="str">
            <v>no</v>
          </cell>
          <cell r="BL57">
            <v>10</v>
          </cell>
          <cell r="BM57">
            <v>29</v>
          </cell>
          <cell r="BN57">
            <v>0.2</v>
          </cell>
          <cell r="BO57">
            <v>0.57999999999999996</v>
          </cell>
        </row>
        <row r="58">
          <cell r="A58" t="str">
            <v>Q57</v>
          </cell>
          <cell r="B58" t="str">
            <v>Did the City Council publish on its website the information about the centers of administrative services within the respective city, including addresses, contact details, working hours?</v>
          </cell>
          <cell r="C58" t="str">
            <v>yes</v>
          </cell>
          <cell r="D58" t="str">
            <v>yes</v>
          </cell>
          <cell r="E58" t="str">
            <v>no</v>
          </cell>
          <cell r="F58" t="str">
            <v>no</v>
          </cell>
          <cell r="G58" t="str">
            <v>yes</v>
          </cell>
          <cell r="H58" t="str">
            <v>yes</v>
          </cell>
          <cell r="I58" t="str">
            <v>partially</v>
          </cell>
          <cell r="J58" t="str">
            <v>yes</v>
          </cell>
          <cell r="K58" t="str">
            <v>yes</v>
          </cell>
          <cell r="L58" t="str">
            <v>no</v>
          </cell>
          <cell r="M58" t="str">
            <v>yes</v>
          </cell>
          <cell r="N58" t="str">
            <v>yes</v>
          </cell>
          <cell r="O58" t="str">
            <v>yes</v>
          </cell>
          <cell r="P58" t="str">
            <v>yes</v>
          </cell>
          <cell r="Q58" t="str">
            <v>no</v>
          </cell>
          <cell r="R58" t="str">
            <v>yes</v>
          </cell>
          <cell r="S58" t="str">
            <v>yes</v>
          </cell>
          <cell r="T58" t="str">
            <v>yes</v>
          </cell>
          <cell r="U58" t="str">
            <v>yes</v>
          </cell>
          <cell r="V58" t="str">
            <v>yes</v>
          </cell>
          <cell r="W58" t="str">
            <v>yes</v>
          </cell>
          <cell r="X58" t="str">
            <v>no</v>
          </cell>
          <cell r="Y58" t="str">
            <v>yes</v>
          </cell>
          <cell r="Z58" t="str">
            <v>yes</v>
          </cell>
          <cell r="AA58" t="str">
            <v>yes</v>
          </cell>
          <cell r="AB58" t="str">
            <v>yes</v>
          </cell>
          <cell r="AC58" t="str">
            <v>yes</v>
          </cell>
          <cell r="AD58" t="str">
            <v>yes</v>
          </cell>
          <cell r="AE58" t="str">
            <v>yes</v>
          </cell>
          <cell r="AF58" t="str">
            <v>yes</v>
          </cell>
          <cell r="AG58" t="str">
            <v>yes</v>
          </cell>
          <cell r="AH58" t="str">
            <v>yes</v>
          </cell>
          <cell r="AI58" t="str">
            <v>yes</v>
          </cell>
          <cell r="AJ58" t="str">
            <v>yes</v>
          </cell>
          <cell r="AK58" t="str">
            <v>yes</v>
          </cell>
          <cell r="AL58" t="str">
            <v>partially</v>
          </cell>
          <cell r="AM58" t="str">
            <v>yes</v>
          </cell>
          <cell r="AN58" t="str">
            <v>yes</v>
          </cell>
          <cell r="AO58" t="str">
            <v>yes</v>
          </cell>
          <cell r="AP58" t="str">
            <v>yes</v>
          </cell>
          <cell r="AQ58" t="str">
            <v>partially</v>
          </cell>
          <cell r="AR58" t="str">
            <v>yes</v>
          </cell>
          <cell r="AS58" t="str">
            <v>yes</v>
          </cell>
          <cell r="AT58" t="str">
            <v>yes</v>
          </cell>
          <cell r="AU58" t="str">
            <v>partially</v>
          </cell>
          <cell r="AV58" t="str">
            <v>no</v>
          </cell>
          <cell r="AW58" t="str">
            <v>yes</v>
          </cell>
          <cell r="AX58" t="str">
            <v>yes</v>
          </cell>
          <cell r="AY58" t="str">
            <v>yes</v>
          </cell>
          <cell r="AZ58" t="str">
            <v>yes</v>
          </cell>
          <cell r="BA58" t="str">
            <v>yes</v>
          </cell>
          <cell r="BB58">
            <v>40</v>
          </cell>
          <cell r="BC58" t="str">
            <v>no</v>
          </cell>
          <cell r="BD58">
            <v>6</v>
          </cell>
          <cell r="BE58" t="str">
            <v>partially</v>
          </cell>
          <cell r="BF58">
            <v>4</v>
          </cell>
          <cell r="BG58" t="str">
            <v>N/A</v>
          </cell>
          <cell r="BH58">
            <v>0</v>
          </cell>
          <cell r="BI58">
            <v>50</v>
          </cell>
          <cell r="BJ58" t="str">
            <v>yes</v>
          </cell>
          <cell r="BK58" t="str">
            <v>no</v>
          </cell>
          <cell r="BL58">
            <v>40</v>
          </cell>
          <cell r="BM58">
            <v>6</v>
          </cell>
          <cell r="BN58">
            <v>0.8</v>
          </cell>
          <cell r="BO58">
            <v>0.12</v>
          </cell>
        </row>
        <row r="59">
          <cell r="A59" t="str">
            <v>Q58</v>
          </cell>
          <cell r="B59" t="str">
            <v>Did the City Council publish on its website the list of existing communal companies and companies providing services in the field of water/gas/energy supply, indicating contact details and conditions of servicing?</v>
          </cell>
          <cell r="C59" t="str">
            <v>yes</v>
          </cell>
          <cell r="D59" t="str">
            <v>yes</v>
          </cell>
          <cell r="E59" t="str">
            <v>no</v>
          </cell>
          <cell r="F59" t="str">
            <v>no</v>
          </cell>
          <cell r="G59" t="str">
            <v>no</v>
          </cell>
          <cell r="H59" t="str">
            <v>yes</v>
          </cell>
          <cell r="I59" t="str">
            <v>partially</v>
          </cell>
          <cell r="J59" t="str">
            <v>yes</v>
          </cell>
          <cell r="K59" t="str">
            <v>yes</v>
          </cell>
          <cell r="L59" t="str">
            <v>yes</v>
          </cell>
          <cell r="M59" t="str">
            <v>yes</v>
          </cell>
          <cell r="N59" t="str">
            <v>partially</v>
          </cell>
          <cell r="O59" t="str">
            <v>yes</v>
          </cell>
          <cell r="P59" t="str">
            <v>yes</v>
          </cell>
          <cell r="Q59" t="str">
            <v>partially</v>
          </cell>
          <cell r="R59" t="str">
            <v>no</v>
          </cell>
          <cell r="S59" t="str">
            <v>no</v>
          </cell>
          <cell r="T59" t="str">
            <v>no</v>
          </cell>
          <cell r="U59" t="str">
            <v>yes</v>
          </cell>
          <cell r="V59" t="str">
            <v>no</v>
          </cell>
          <cell r="W59" t="str">
            <v>no</v>
          </cell>
          <cell r="X59" t="str">
            <v>partially</v>
          </cell>
          <cell r="Y59" t="str">
            <v>partially</v>
          </cell>
          <cell r="Z59" t="str">
            <v>partially</v>
          </cell>
          <cell r="AA59" t="str">
            <v>partially</v>
          </cell>
          <cell r="AB59" t="str">
            <v>no</v>
          </cell>
          <cell r="AC59" t="str">
            <v>no</v>
          </cell>
          <cell r="AD59" t="str">
            <v>no</v>
          </cell>
          <cell r="AE59" t="str">
            <v>partially</v>
          </cell>
          <cell r="AF59" t="str">
            <v>no</v>
          </cell>
          <cell r="AG59" t="str">
            <v>no</v>
          </cell>
          <cell r="AH59" t="str">
            <v>no</v>
          </cell>
          <cell r="AI59" t="str">
            <v>no</v>
          </cell>
          <cell r="AJ59" t="str">
            <v>no</v>
          </cell>
          <cell r="AK59" t="str">
            <v>no</v>
          </cell>
          <cell r="AL59" t="str">
            <v>yes</v>
          </cell>
          <cell r="AM59" t="str">
            <v>no</v>
          </cell>
          <cell r="AN59" t="str">
            <v>yes</v>
          </cell>
          <cell r="AO59" t="str">
            <v>no</v>
          </cell>
          <cell r="AP59" t="str">
            <v>yes</v>
          </cell>
          <cell r="AQ59" t="str">
            <v>yes</v>
          </cell>
          <cell r="AR59" t="str">
            <v>no</v>
          </cell>
          <cell r="AS59" t="str">
            <v>partially</v>
          </cell>
          <cell r="AT59" t="str">
            <v>partially</v>
          </cell>
          <cell r="AU59" t="str">
            <v>no</v>
          </cell>
          <cell r="AV59" t="str">
            <v>yes</v>
          </cell>
          <cell r="AW59" t="str">
            <v>yes</v>
          </cell>
          <cell r="AX59" t="str">
            <v>no</v>
          </cell>
          <cell r="AY59" t="str">
            <v>yes</v>
          </cell>
          <cell r="AZ59" t="str">
            <v>yes</v>
          </cell>
          <cell r="BA59" t="str">
            <v>yes</v>
          </cell>
          <cell r="BB59">
            <v>18</v>
          </cell>
          <cell r="BC59" t="str">
            <v>no</v>
          </cell>
          <cell r="BD59">
            <v>22</v>
          </cell>
          <cell r="BE59" t="str">
            <v>partially</v>
          </cell>
          <cell r="BF59">
            <v>10</v>
          </cell>
          <cell r="BG59" t="str">
            <v>N/A</v>
          </cell>
          <cell r="BH59">
            <v>0</v>
          </cell>
          <cell r="BI59">
            <v>50</v>
          </cell>
          <cell r="BJ59" t="str">
            <v>yes</v>
          </cell>
          <cell r="BK59" t="str">
            <v>no</v>
          </cell>
          <cell r="BL59">
            <v>18</v>
          </cell>
          <cell r="BM59">
            <v>22</v>
          </cell>
          <cell r="BN59">
            <v>0.36</v>
          </cell>
          <cell r="BO59">
            <v>0.44</v>
          </cell>
        </row>
        <row r="60">
          <cell r="A60" t="str">
            <v>Q59</v>
          </cell>
          <cell r="B60" t="str">
            <v>Did the City Council publish on its website  schedules for installing heat metering devices in buildings/performing energy-saving repairs of buildings?</v>
          </cell>
          <cell r="C60" t="str">
            <v>no</v>
          </cell>
          <cell r="D60" t="str">
            <v>no</v>
          </cell>
          <cell r="E60" t="str">
            <v>yes</v>
          </cell>
          <cell r="F60" t="str">
            <v>no</v>
          </cell>
          <cell r="G60" t="str">
            <v>no</v>
          </cell>
          <cell r="H60" t="str">
            <v>no</v>
          </cell>
          <cell r="I60" t="str">
            <v>no</v>
          </cell>
          <cell r="J60" t="str">
            <v>no</v>
          </cell>
          <cell r="K60" t="str">
            <v>no</v>
          </cell>
          <cell r="L60" t="str">
            <v>yes</v>
          </cell>
          <cell r="M60" t="str">
            <v>yes</v>
          </cell>
          <cell r="N60" t="str">
            <v>no</v>
          </cell>
          <cell r="O60" t="str">
            <v>partially</v>
          </cell>
          <cell r="P60" t="str">
            <v>no</v>
          </cell>
          <cell r="Q60" t="str">
            <v>no</v>
          </cell>
          <cell r="R60" t="str">
            <v>no</v>
          </cell>
          <cell r="S60" t="str">
            <v>yes</v>
          </cell>
          <cell r="T60" t="str">
            <v>no</v>
          </cell>
          <cell r="U60" t="str">
            <v>no</v>
          </cell>
          <cell r="V60" t="str">
            <v>no</v>
          </cell>
          <cell r="W60" t="str">
            <v>no</v>
          </cell>
          <cell r="X60" t="str">
            <v>no</v>
          </cell>
          <cell r="Y60" t="str">
            <v>no</v>
          </cell>
          <cell r="Z60" t="str">
            <v>no</v>
          </cell>
          <cell r="AA60" t="str">
            <v>no</v>
          </cell>
          <cell r="AB60" t="str">
            <v>no</v>
          </cell>
          <cell r="AC60" t="str">
            <v>no</v>
          </cell>
          <cell r="AD60" t="str">
            <v>no</v>
          </cell>
          <cell r="AE60" t="str">
            <v>no</v>
          </cell>
          <cell r="AF60" t="str">
            <v>no</v>
          </cell>
          <cell r="AG60" t="str">
            <v>no</v>
          </cell>
          <cell r="AH60" t="str">
            <v>no</v>
          </cell>
          <cell r="AI60" t="str">
            <v>yes</v>
          </cell>
          <cell r="AJ60" t="str">
            <v>yes</v>
          </cell>
          <cell r="AK60" t="str">
            <v>no</v>
          </cell>
          <cell r="AL60" t="str">
            <v>no</v>
          </cell>
          <cell r="AM60" t="str">
            <v>yes</v>
          </cell>
          <cell r="AN60" t="str">
            <v>yes</v>
          </cell>
          <cell r="AO60" t="str">
            <v>no</v>
          </cell>
          <cell r="AP60" t="str">
            <v>no</v>
          </cell>
          <cell r="AQ60" t="str">
            <v>no</v>
          </cell>
          <cell r="AR60" t="str">
            <v>no</v>
          </cell>
          <cell r="AS60" t="str">
            <v>no</v>
          </cell>
          <cell r="AT60" t="str">
            <v>no</v>
          </cell>
          <cell r="AU60" t="str">
            <v>no</v>
          </cell>
          <cell r="AV60" t="str">
            <v>yes</v>
          </cell>
          <cell r="AW60" t="str">
            <v>no</v>
          </cell>
          <cell r="AX60" t="str">
            <v>no</v>
          </cell>
          <cell r="AY60" t="str">
            <v>no</v>
          </cell>
          <cell r="AZ60" t="str">
            <v>no</v>
          </cell>
          <cell r="BA60" t="str">
            <v>yes</v>
          </cell>
          <cell r="BB60">
            <v>9</v>
          </cell>
          <cell r="BC60" t="str">
            <v>no</v>
          </cell>
          <cell r="BD60">
            <v>40</v>
          </cell>
          <cell r="BE60" t="str">
            <v>partially</v>
          </cell>
          <cell r="BF60">
            <v>1</v>
          </cell>
          <cell r="BG60" t="str">
            <v>N/A</v>
          </cell>
          <cell r="BH60">
            <v>0</v>
          </cell>
          <cell r="BI60">
            <v>50</v>
          </cell>
          <cell r="BJ60" t="str">
            <v>yes</v>
          </cell>
          <cell r="BK60" t="str">
            <v>no</v>
          </cell>
          <cell r="BL60">
            <v>9</v>
          </cell>
          <cell r="BM60">
            <v>40</v>
          </cell>
          <cell r="BN60">
            <v>0.18</v>
          </cell>
          <cell r="BO60">
            <v>0.8</v>
          </cell>
        </row>
        <row r="61">
          <cell r="A61" t="str">
            <v>Q60</v>
          </cell>
          <cell r="B61" t="str">
            <v>Does the City Council website contain a separate section for publishing information on the employment with the City Council?</v>
          </cell>
          <cell r="C61" t="str">
            <v>yes</v>
          </cell>
          <cell r="D61" t="str">
            <v>no</v>
          </cell>
          <cell r="E61" t="str">
            <v>yes</v>
          </cell>
          <cell r="F61" t="str">
            <v>yes</v>
          </cell>
          <cell r="G61" t="str">
            <v>no</v>
          </cell>
          <cell r="H61" t="str">
            <v>yes</v>
          </cell>
          <cell r="I61" t="str">
            <v>yes</v>
          </cell>
          <cell r="J61" t="str">
            <v>yes</v>
          </cell>
          <cell r="K61" t="str">
            <v>yes</v>
          </cell>
          <cell r="L61" t="str">
            <v>yes</v>
          </cell>
          <cell r="M61" t="str">
            <v>yes</v>
          </cell>
          <cell r="N61" t="str">
            <v>yes</v>
          </cell>
          <cell r="O61" t="str">
            <v>yes</v>
          </cell>
          <cell r="P61" t="str">
            <v>yes</v>
          </cell>
          <cell r="Q61" t="str">
            <v>yes</v>
          </cell>
          <cell r="R61" t="str">
            <v>no</v>
          </cell>
          <cell r="S61" t="str">
            <v>yes</v>
          </cell>
          <cell r="T61" t="str">
            <v>yes</v>
          </cell>
          <cell r="U61" t="str">
            <v>yes</v>
          </cell>
          <cell r="V61" t="str">
            <v>yes</v>
          </cell>
          <cell r="W61" t="str">
            <v>yes</v>
          </cell>
          <cell r="X61" t="str">
            <v>yes</v>
          </cell>
          <cell r="Y61" t="str">
            <v>partially</v>
          </cell>
          <cell r="Z61" t="str">
            <v>yes</v>
          </cell>
          <cell r="AA61" t="str">
            <v>yes</v>
          </cell>
          <cell r="AB61" t="str">
            <v>yes</v>
          </cell>
          <cell r="AC61" t="str">
            <v>yes</v>
          </cell>
          <cell r="AD61" t="str">
            <v>yes</v>
          </cell>
          <cell r="AE61" t="str">
            <v>no</v>
          </cell>
          <cell r="AF61" t="str">
            <v>yes</v>
          </cell>
          <cell r="AG61" t="str">
            <v>yes</v>
          </cell>
          <cell r="AH61" t="str">
            <v>yes</v>
          </cell>
          <cell r="AI61" t="str">
            <v>partially</v>
          </cell>
          <cell r="AJ61" t="str">
            <v>yes</v>
          </cell>
          <cell r="AK61" t="str">
            <v>yes</v>
          </cell>
          <cell r="AL61" t="str">
            <v>yes</v>
          </cell>
          <cell r="AM61" t="str">
            <v>no</v>
          </cell>
          <cell r="AN61" t="str">
            <v>yes</v>
          </cell>
          <cell r="AO61" t="str">
            <v>yes</v>
          </cell>
          <cell r="AP61" t="str">
            <v>yes</v>
          </cell>
          <cell r="AQ61" t="str">
            <v>yes</v>
          </cell>
          <cell r="AR61" t="str">
            <v>no</v>
          </cell>
          <cell r="AS61" t="str">
            <v>yes</v>
          </cell>
          <cell r="AT61" t="str">
            <v>yes</v>
          </cell>
          <cell r="AU61" t="str">
            <v>yes</v>
          </cell>
          <cell r="AV61" t="str">
            <v>yes</v>
          </cell>
          <cell r="AW61" t="str">
            <v>no</v>
          </cell>
          <cell r="AX61" t="str">
            <v>yes</v>
          </cell>
          <cell r="AY61" t="str">
            <v>yes</v>
          </cell>
          <cell r="AZ61" t="str">
            <v>yes</v>
          </cell>
          <cell r="BA61" t="str">
            <v>yes</v>
          </cell>
          <cell r="BB61">
            <v>41</v>
          </cell>
          <cell r="BC61" t="str">
            <v>no</v>
          </cell>
          <cell r="BD61">
            <v>7</v>
          </cell>
          <cell r="BE61" t="str">
            <v>partially</v>
          </cell>
          <cell r="BF61">
            <v>2</v>
          </cell>
          <cell r="BG61" t="str">
            <v>N/A</v>
          </cell>
          <cell r="BH61">
            <v>0</v>
          </cell>
          <cell r="BI61">
            <v>50</v>
          </cell>
          <cell r="BJ61" t="str">
            <v>yes</v>
          </cell>
          <cell r="BK61" t="str">
            <v>no</v>
          </cell>
          <cell r="BL61">
            <v>41</v>
          </cell>
          <cell r="BM61">
            <v>7</v>
          </cell>
          <cell r="BN61">
            <v>0.82</v>
          </cell>
          <cell r="BO61">
            <v>0.14000000000000001</v>
          </cell>
        </row>
        <row r="62">
          <cell r="A62" t="str">
            <v>Q61</v>
          </cell>
          <cell r="B62" t="str">
            <v>Did the City Council publish the procedure for the competition aimed at filling the vacant posts in the City Council?</v>
          </cell>
          <cell r="C62" t="str">
            <v>no</v>
          </cell>
          <cell r="D62" t="str">
            <v>no</v>
          </cell>
          <cell r="E62" t="str">
            <v>no</v>
          </cell>
          <cell r="F62" t="str">
            <v>yes</v>
          </cell>
          <cell r="G62" t="str">
            <v>no</v>
          </cell>
          <cell r="H62" t="str">
            <v>no</v>
          </cell>
          <cell r="I62" t="str">
            <v>no</v>
          </cell>
          <cell r="J62" t="str">
            <v>no</v>
          </cell>
          <cell r="K62" t="str">
            <v>no</v>
          </cell>
          <cell r="L62" t="str">
            <v>yes</v>
          </cell>
          <cell r="M62" t="str">
            <v>yes</v>
          </cell>
          <cell r="N62" t="str">
            <v>yes</v>
          </cell>
          <cell r="O62" t="str">
            <v>no</v>
          </cell>
          <cell r="P62" t="str">
            <v>yes</v>
          </cell>
          <cell r="Q62" t="str">
            <v>yes</v>
          </cell>
          <cell r="R62" t="str">
            <v>no</v>
          </cell>
          <cell r="S62" t="str">
            <v>no</v>
          </cell>
          <cell r="T62" t="str">
            <v>no</v>
          </cell>
          <cell r="U62" t="str">
            <v>no</v>
          </cell>
          <cell r="V62" t="str">
            <v>yes</v>
          </cell>
          <cell r="W62" t="str">
            <v>no</v>
          </cell>
          <cell r="X62" t="str">
            <v>yes</v>
          </cell>
          <cell r="Y62" t="str">
            <v>no</v>
          </cell>
          <cell r="Z62" t="str">
            <v>yes</v>
          </cell>
          <cell r="AA62" t="str">
            <v>no</v>
          </cell>
          <cell r="AB62" t="str">
            <v>yes</v>
          </cell>
          <cell r="AC62" t="str">
            <v>no</v>
          </cell>
          <cell r="AD62" t="str">
            <v>no</v>
          </cell>
          <cell r="AE62" t="str">
            <v>no</v>
          </cell>
          <cell r="AF62" t="str">
            <v>no</v>
          </cell>
          <cell r="AG62" t="str">
            <v>no</v>
          </cell>
          <cell r="AH62" t="str">
            <v>no</v>
          </cell>
          <cell r="AI62" t="str">
            <v>no</v>
          </cell>
          <cell r="AJ62" t="str">
            <v>no</v>
          </cell>
          <cell r="AK62" t="str">
            <v>no</v>
          </cell>
          <cell r="AL62" t="str">
            <v>yes</v>
          </cell>
          <cell r="AM62" t="str">
            <v>no</v>
          </cell>
          <cell r="AN62" t="str">
            <v>no</v>
          </cell>
          <cell r="AO62" t="str">
            <v>no</v>
          </cell>
          <cell r="AP62" t="str">
            <v>yes</v>
          </cell>
          <cell r="AQ62" t="str">
            <v>no</v>
          </cell>
          <cell r="AR62" t="str">
            <v>no</v>
          </cell>
          <cell r="AS62" t="str">
            <v>yes</v>
          </cell>
          <cell r="AT62" t="str">
            <v>no</v>
          </cell>
          <cell r="AU62" t="str">
            <v>no</v>
          </cell>
          <cell r="AV62" t="str">
            <v>no</v>
          </cell>
          <cell r="AW62" t="str">
            <v>no</v>
          </cell>
          <cell r="AX62" t="str">
            <v>no</v>
          </cell>
          <cell r="AY62" t="str">
            <v>no</v>
          </cell>
          <cell r="AZ62" t="str">
            <v>yes</v>
          </cell>
          <cell r="BA62" t="str">
            <v>yes</v>
          </cell>
          <cell r="BB62">
            <v>14</v>
          </cell>
          <cell r="BC62" t="str">
            <v>no</v>
          </cell>
          <cell r="BD62">
            <v>36</v>
          </cell>
          <cell r="BE62" t="str">
            <v>partially</v>
          </cell>
          <cell r="BF62">
            <v>0</v>
          </cell>
          <cell r="BG62" t="str">
            <v>N/A</v>
          </cell>
          <cell r="BH62">
            <v>0</v>
          </cell>
          <cell r="BI62">
            <v>50</v>
          </cell>
          <cell r="BJ62" t="str">
            <v>yes</v>
          </cell>
          <cell r="BK62" t="str">
            <v>no</v>
          </cell>
          <cell r="BL62">
            <v>14</v>
          </cell>
          <cell r="BM62">
            <v>36</v>
          </cell>
          <cell r="BN62">
            <v>0.28000000000000003</v>
          </cell>
          <cell r="BO62">
            <v>0.72</v>
          </cell>
        </row>
        <row r="63">
          <cell r="A63" t="str">
            <v>Q62</v>
          </cell>
          <cell r="B63" t="str">
            <v>Does the City Council publish on its website all announcements of competition aimed at filling the vacant post 1 month prior to the selection?</v>
          </cell>
          <cell r="C63" t="str">
            <v>yes</v>
          </cell>
          <cell r="D63" t="str">
            <v>no</v>
          </cell>
          <cell r="E63" t="str">
            <v>yes</v>
          </cell>
          <cell r="F63" t="str">
            <v>yes</v>
          </cell>
          <cell r="G63" t="str">
            <v>yes</v>
          </cell>
          <cell r="H63" t="str">
            <v>yes</v>
          </cell>
          <cell r="I63" t="str">
            <v>yes</v>
          </cell>
          <cell r="J63" t="str">
            <v>yes</v>
          </cell>
          <cell r="K63" t="str">
            <v>yes</v>
          </cell>
          <cell r="L63" t="str">
            <v>yes</v>
          </cell>
          <cell r="M63" t="str">
            <v>yes</v>
          </cell>
          <cell r="N63" t="str">
            <v>yes</v>
          </cell>
          <cell r="O63" t="str">
            <v>yes</v>
          </cell>
          <cell r="P63" t="str">
            <v>yes</v>
          </cell>
          <cell r="Q63" t="str">
            <v>yes</v>
          </cell>
          <cell r="R63" t="str">
            <v>no</v>
          </cell>
          <cell r="S63" t="str">
            <v>yes</v>
          </cell>
          <cell r="T63" t="str">
            <v>no</v>
          </cell>
          <cell r="U63" t="str">
            <v>yes</v>
          </cell>
          <cell r="V63" t="str">
            <v>yes</v>
          </cell>
          <cell r="W63" t="str">
            <v>no</v>
          </cell>
          <cell r="X63" t="str">
            <v>yes</v>
          </cell>
          <cell r="Y63" t="str">
            <v>yes</v>
          </cell>
          <cell r="Z63" t="str">
            <v>yes</v>
          </cell>
          <cell r="AA63" t="str">
            <v>N/A</v>
          </cell>
          <cell r="AB63" t="str">
            <v>yes</v>
          </cell>
          <cell r="AC63" t="str">
            <v>yes</v>
          </cell>
          <cell r="AD63" t="str">
            <v>yes</v>
          </cell>
          <cell r="AE63" t="str">
            <v>no</v>
          </cell>
          <cell r="AF63" t="str">
            <v>no</v>
          </cell>
          <cell r="AG63" t="str">
            <v>yes</v>
          </cell>
          <cell r="AH63" t="str">
            <v>partially</v>
          </cell>
          <cell r="AI63" t="str">
            <v>yes</v>
          </cell>
          <cell r="AJ63" t="str">
            <v>yes</v>
          </cell>
          <cell r="AK63" t="str">
            <v>yes</v>
          </cell>
          <cell r="AL63" t="str">
            <v>yes</v>
          </cell>
          <cell r="AM63" t="str">
            <v>yes</v>
          </cell>
          <cell r="AN63" t="str">
            <v>yes</v>
          </cell>
          <cell r="AO63" t="str">
            <v>yes</v>
          </cell>
          <cell r="AP63" t="str">
            <v>yes</v>
          </cell>
          <cell r="AQ63" t="str">
            <v>yes</v>
          </cell>
          <cell r="AR63" t="str">
            <v>yes</v>
          </cell>
          <cell r="AS63" t="str">
            <v>yes</v>
          </cell>
          <cell r="AT63" t="str">
            <v>yes</v>
          </cell>
          <cell r="AU63" t="str">
            <v>yes</v>
          </cell>
          <cell r="AV63" t="str">
            <v>yes</v>
          </cell>
          <cell r="AW63" t="str">
            <v>yes</v>
          </cell>
          <cell r="AX63" t="str">
            <v>yes</v>
          </cell>
          <cell r="AY63" t="str">
            <v>yes</v>
          </cell>
          <cell r="AZ63" t="str">
            <v>yes</v>
          </cell>
          <cell r="BA63" t="str">
            <v>yes</v>
          </cell>
          <cell r="BB63">
            <v>42</v>
          </cell>
          <cell r="BC63" t="str">
            <v>no</v>
          </cell>
          <cell r="BD63">
            <v>6</v>
          </cell>
          <cell r="BE63" t="str">
            <v>partially</v>
          </cell>
          <cell r="BF63">
            <v>1</v>
          </cell>
          <cell r="BG63" t="str">
            <v>N/A</v>
          </cell>
          <cell r="BH63">
            <v>1</v>
          </cell>
          <cell r="BI63">
            <v>50</v>
          </cell>
          <cell r="BJ63" t="str">
            <v>yes</v>
          </cell>
          <cell r="BK63" t="str">
            <v>no</v>
          </cell>
          <cell r="BL63">
            <v>42</v>
          </cell>
          <cell r="BM63">
            <v>6</v>
          </cell>
          <cell r="BN63">
            <v>0.84</v>
          </cell>
          <cell r="BO63">
            <v>0.12</v>
          </cell>
        </row>
        <row r="64">
          <cell r="A64" t="str">
            <v>Q63</v>
          </cell>
          <cell r="B64" t="str">
            <v>Does the City Council publish on its website the results of the selection process, including the final evaluation and the final ranking of candidates?</v>
          </cell>
          <cell r="C64" t="str">
            <v>no</v>
          </cell>
          <cell r="D64" t="str">
            <v>no</v>
          </cell>
          <cell r="E64" t="str">
            <v>no</v>
          </cell>
          <cell r="F64" t="str">
            <v>yes</v>
          </cell>
          <cell r="G64" t="str">
            <v>no</v>
          </cell>
          <cell r="H64" t="str">
            <v>no</v>
          </cell>
          <cell r="I64" t="str">
            <v>no</v>
          </cell>
          <cell r="J64" t="str">
            <v>no</v>
          </cell>
          <cell r="K64" t="str">
            <v>no</v>
          </cell>
          <cell r="L64" t="str">
            <v>no</v>
          </cell>
          <cell r="M64" t="str">
            <v>no</v>
          </cell>
          <cell r="N64" t="str">
            <v>no</v>
          </cell>
          <cell r="O64" t="str">
            <v>no</v>
          </cell>
          <cell r="P64" t="str">
            <v>no</v>
          </cell>
          <cell r="Q64" t="str">
            <v>no</v>
          </cell>
          <cell r="R64" t="str">
            <v>no</v>
          </cell>
          <cell r="S64" t="str">
            <v>no</v>
          </cell>
          <cell r="T64" t="str">
            <v>no</v>
          </cell>
          <cell r="U64" t="str">
            <v>no</v>
          </cell>
          <cell r="V64" t="str">
            <v>no</v>
          </cell>
          <cell r="W64" t="str">
            <v>no</v>
          </cell>
          <cell r="X64" t="str">
            <v>no</v>
          </cell>
          <cell r="Y64" t="str">
            <v>no</v>
          </cell>
          <cell r="Z64" t="str">
            <v>no</v>
          </cell>
          <cell r="AA64" t="str">
            <v>no</v>
          </cell>
          <cell r="AB64" t="str">
            <v>no</v>
          </cell>
          <cell r="AC64" t="str">
            <v>no</v>
          </cell>
          <cell r="AD64" t="str">
            <v>no</v>
          </cell>
          <cell r="AE64" t="str">
            <v>no</v>
          </cell>
          <cell r="AF64" t="str">
            <v>no</v>
          </cell>
          <cell r="AG64" t="str">
            <v>no</v>
          </cell>
          <cell r="AH64" t="str">
            <v>no</v>
          </cell>
          <cell r="AI64" t="str">
            <v>no</v>
          </cell>
          <cell r="AJ64" t="str">
            <v>no</v>
          </cell>
          <cell r="AK64" t="str">
            <v>no</v>
          </cell>
          <cell r="AL64" t="str">
            <v>no</v>
          </cell>
          <cell r="AM64" t="str">
            <v>no</v>
          </cell>
          <cell r="AN64" t="str">
            <v>no</v>
          </cell>
          <cell r="AO64" t="str">
            <v>no</v>
          </cell>
          <cell r="AP64" t="str">
            <v>no</v>
          </cell>
          <cell r="AQ64" t="str">
            <v>no</v>
          </cell>
          <cell r="AR64" t="str">
            <v>no</v>
          </cell>
          <cell r="AS64" t="str">
            <v>no</v>
          </cell>
          <cell r="AT64" t="str">
            <v>no</v>
          </cell>
          <cell r="AU64" t="str">
            <v>no</v>
          </cell>
          <cell r="AV64" t="str">
            <v>no</v>
          </cell>
          <cell r="AW64" t="str">
            <v>no</v>
          </cell>
          <cell r="AX64" t="str">
            <v>no</v>
          </cell>
          <cell r="AY64" t="str">
            <v>no</v>
          </cell>
          <cell r="AZ64" t="str">
            <v>no</v>
          </cell>
          <cell r="BA64" t="str">
            <v>yes</v>
          </cell>
          <cell r="BB64">
            <v>1</v>
          </cell>
          <cell r="BC64" t="str">
            <v>no</v>
          </cell>
          <cell r="BD64">
            <v>49</v>
          </cell>
          <cell r="BE64" t="str">
            <v>partially</v>
          </cell>
          <cell r="BF64">
            <v>0</v>
          </cell>
          <cell r="BG64" t="str">
            <v>N/A</v>
          </cell>
          <cell r="BH64">
            <v>0</v>
          </cell>
          <cell r="BI64">
            <v>50</v>
          </cell>
          <cell r="BJ64" t="str">
            <v>yes</v>
          </cell>
          <cell r="BK64" t="str">
            <v>no</v>
          </cell>
          <cell r="BL64">
            <v>1</v>
          </cell>
          <cell r="BM64">
            <v>49</v>
          </cell>
          <cell r="BN64">
            <v>0.02</v>
          </cell>
          <cell r="BO64">
            <v>0.98</v>
          </cell>
        </row>
        <row r="65">
          <cell r="A65" t="str">
            <v>Q64</v>
          </cell>
          <cell r="B65" t="str">
            <v>Do the results of the selection process published on the City Council website include the vacancy description; the date of publication of the vacancy notification; the number and names of applicants; names of the Selection Committee members and their positions?</v>
          </cell>
          <cell r="C65" t="str">
            <v>no</v>
          </cell>
          <cell r="D65" t="str">
            <v>no</v>
          </cell>
          <cell r="E65" t="str">
            <v>no</v>
          </cell>
          <cell r="F65" t="str">
            <v>yes</v>
          </cell>
          <cell r="G65" t="str">
            <v>no</v>
          </cell>
          <cell r="H65" t="str">
            <v>no</v>
          </cell>
          <cell r="I65" t="str">
            <v>no</v>
          </cell>
          <cell r="J65" t="str">
            <v>no</v>
          </cell>
          <cell r="K65" t="str">
            <v>no</v>
          </cell>
          <cell r="L65" t="str">
            <v>no</v>
          </cell>
          <cell r="M65" t="str">
            <v>no</v>
          </cell>
          <cell r="N65" t="str">
            <v>no</v>
          </cell>
          <cell r="O65" t="str">
            <v>no</v>
          </cell>
          <cell r="P65" t="str">
            <v>no</v>
          </cell>
          <cell r="Q65" t="str">
            <v>no</v>
          </cell>
          <cell r="R65" t="str">
            <v>no</v>
          </cell>
          <cell r="S65" t="str">
            <v>no</v>
          </cell>
          <cell r="T65" t="str">
            <v>no</v>
          </cell>
          <cell r="U65" t="str">
            <v>no</v>
          </cell>
          <cell r="V65" t="str">
            <v>no</v>
          </cell>
          <cell r="W65" t="str">
            <v>no</v>
          </cell>
          <cell r="X65" t="str">
            <v>no</v>
          </cell>
          <cell r="Y65" t="str">
            <v>no</v>
          </cell>
          <cell r="Z65" t="str">
            <v>no</v>
          </cell>
          <cell r="AA65" t="str">
            <v>no</v>
          </cell>
          <cell r="AB65" t="str">
            <v>no</v>
          </cell>
          <cell r="AC65" t="str">
            <v>no</v>
          </cell>
          <cell r="AD65" t="str">
            <v>no</v>
          </cell>
          <cell r="AE65" t="str">
            <v>no</v>
          </cell>
          <cell r="AF65" t="str">
            <v>no</v>
          </cell>
          <cell r="AG65" t="str">
            <v>no</v>
          </cell>
          <cell r="AH65" t="str">
            <v>no</v>
          </cell>
          <cell r="AI65" t="str">
            <v>no</v>
          </cell>
          <cell r="AJ65" t="str">
            <v>no</v>
          </cell>
          <cell r="AK65" t="str">
            <v>no</v>
          </cell>
          <cell r="AL65" t="str">
            <v>no</v>
          </cell>
          <cell r="AM65" t="str">
            <v>no</v>
          </cell>
          <cell r="AN65" t="str">
            <v>no</v>
          </cell>
          <cell r="AO65" t="str">
            <v>no</v>
          </cell>
          <cell r="AP65" t="str">
            <v>no</v>
          </cell>
          <cell r="AQ65" t="str">
            <v>no</v>
          </cell>
          <cell r="AR65" t="str">
            <v>no</v>
          </cell>
          <cell r="AS65" t="str">
            <v>no</v>
          </cell>
          <cell r="AT65" t="str">
            <v>no</v>
          </cell>
          <cell r="AU65" t="str">
            <v>no</v>
          </cell>
          <cell r="AV65" t="str">
            <v>no</v>
          </cell>
          <cell r="AW65" t="str">
            <v>no</v>
          </cell>
          <cell r="AX65" t="str">
            <v>no</v>
          </cell>
          <cell r="AY65" t="str">
            <v>no</v>
          </cell>
          <cell r="AZ65" t="str">
            <v>no</v>
          </cell>
          <cell r="BA65" t="str">
            <v>yes</v>
          </cell>
          <cell r="BB65">
            <v>1</v>
          </cell>
          <cell r="BC65" t="str">
            <v>no</v>
          </cell>
          <cell r="BD65">
            <v>49</v>
          </cell>
          <cell r="BE65" t="str">
            <v>partially</v>
          </cell>
          <cell r="BF65">
            <v>0</v>
          </cell>
          <cell r="BG65" t="str">
            <v>N/A</v>
          </cell>
          <cell r="BH65">
            <v>0</v>
          </cell>
          <cell r="BI65">
            <v>50</v>
          </cell>
          <cell r="BJ65" t="str">
            <v>yes</v>
          </cell>
          <cell r="BK65" t="str">
            <v>no</v>
          </cell>
          <cell r="BL65">
            <v>1</v>
          </cell>
          <cell r="BM65">
            <v>49</v>
          </cell>
          <cell r="BN65">
            <v>0.02</v>
          </cell>
          <cell r="BO65">
            <v>0.98</v>
          </cell>
        </row>
        <row r="66">
          <cell r="A66" t="str">
            <v>Q65</v>
          </cell>
          <cell r="B66" t="str">
            <v>Did the City Council publish on its website rules of conduct for the elected officials and employees of the City Council (Code of Ethics)?</v>
          </cell>
          <cell r="C66" t="str">
            <v>no</v>
          </cell>
          <cell r="D66" t="str">
            <v>no</v>
          </cell>
          <cell r="E66" t="str">
            <v>no</v>
          </cell>
          <cell r="F66" t="str">
            <v>no</v>
          </cell>
          <cell r="G66" t="str">
            <v>no</v>
          </cell>
          <cell r="H66" t="str">
            <v>no</v>
          </cell>
          <cell r="I66" t="str">
            <v>no</v>
          </cell>
          <cell r="J66" t="str">
            <v>no</v>
          </cell>
          <cell r="K66" t="str">
            <v>no</v>
          </cell>
          <cell r="L66" t="str">
            <v>no</v>
          </cell>
          <cell r="M66" t="str">
            <v>no</v>
          </cell>
          <cell r="N66" t="str">
            <v>no</v>
          </cell>
          <cell r="O66" t="str">
            <v>no</v>
          </cell>
          <cell r="P66" t="str">
            <v>no</v>
          </cell>
          <cell r="Q66" t="str">
            <v>partially</v>
          </cell>
          <cell r="R66" t="str">
            <v>no</v>
          </cell>
          <cell r="S66" t="str">
            <v>no</v>
          </cell>
          <cell r="T66" t="str">
            <v>no</v>
          </cell>
          <cell r="U66" t="str">
            <v>no</v>
          </cell>
          <cell r="V66" t="str">
            <v>yes</v>
          </cell>
          <cell r="W66" t="str">
            <v>no</v>
          </cell>
          <cell r="X66" t="str">
            <v>yes</v>
          </cell>
          <cell r="Y66" t="str">
            <v>no</v>
          </cell>
          <cell r="Z66" t="str">
            <v>no</v>
          </cell>
          <cell r="AA66" t="str">
            <v>no</v>
          </cell>
          <cell r="AB66" t="str">
            <v>no</v>
          </cell>
          <cell r="AC66" t="str">
            <v>no</v>
          </cell>
          <cell r="AD66" t="str">
            <v>yes</v>
          </cell>
          <cell r="AE66" t="str">
            <v>no</v>
          </cell>
          <cell r="AF66" t="str">
            <v>no</v>
          </cell>
          <cell r="AG66" t="str">
            <v>no</v>
          </cell>
          <cell r="AH66" t="str">
            <v>no</v>
          </cell>
          <cell r="AI66" t="str">
            <v>no</v>
          </cell>
          <cell r="AJ66" t="str">
            <v>no</v>
          </cell>
          <cell r="AK66" t="str">
            <v>no</v>
          </cell>
          <cell r="AL66" t="str">
            <v>no</v>
          </cell>
          <cell r="AM66" t="str">
            <v>no</v>
          </cell>
          <cell r="AN66" t="str">
            <v>no</v>
          </cell>
          <cell r="AO66" t="str">
            <v>yes</v>
          </cell>
          <cell r="AP66" t="str">
            <v>no</v>
          </cell>
          <cell r="AQ66" t="str">
            <v>no</v>
          </cell>
          <cell r="AR66" t="str">
            <v>no</v>
          </cell>
          <cell r="AS66" t="str">
            <v>no</v>
          </cell>
          <cell r="AT66" t="str">
            <v>no</v>
          </cell>
          <cell r="AU66" t="str">
            <v>yes</v>
          </cell>
          <cell r="AV66" t="str">
            <v>no</v>
          </cell>
          <cell r="AW66" t="str">
            <v>no</v>
          </cell>
          <cell r="AX66" t="str">
            <v>no</v>
          </cell>
          <cell r="AY66" t="str">
            <v>no</v>
          </cell>
          <cell r="AZ66" t="str">
            <v>no</v>
          </cell>
          <cell r="BA66" t="str">
            <v>yes</v>
          </cell>
          <cell r="BB66">
            <v>5</v>
          </cell>
          <cell r="BC66" t="str">
            <v>no</v>
          </cell>
          <cell r="BD66">
            <v>44</v>
          </cell>
          <cell r="BE66" t="str">
            <v>partially</v>
          </cell>
          <cell r="BF66">
            <v>1</v>
          </cell>
          <cell r="BG66" t="str">
            <v>N/A</v>
          </cell>
          <cell r="BH66">
            <v>0</v>
          </cell>
          <cell r="BI66">
            <v>50</v>
          </cell>
          <cell r="BJ66" t="str">
            <v>yes</v>
          </cell>
          <cell r="BK66" t="str">
            <v>no</v>
          </cell>
          <cell r="BL66">
            <v>5</v>
          </cell>
          <cell r="BM66">
            <v>44</v>
          </cell>
          <cell r="BN66">
            <v>0.1</v>
          </cell>
          <cell r="BO66">
            <v>0.88</v>
          </cell>
        </row>
        <row r="67">
          <cell r="A67" t="str">
            <v>Q66</v>
          </cell>
          <cell r="B67" t="str">
            <v>Does the City Council website contain the declarations of property, income, expenses and financial obligations of the mayor and city council members in 2015?</v>
          </cell>
          <cell r="C67" t="str">
            <v>yes</v>
          </cell>
          <cell r="D67" t="str">
            <v>partially</v>
          </cell>
          <cell r="E67" t="str">
            <v>partially</v>
          </cell>
          <cell r="F67" t="str">
            <v>no</v>
          </cell>
          <cell r="G67" t="str">
            <v>no</v>
          </cell>
          <cell r="H67" t="str">
            <v>no</v>
          </cell>
          <cell r="I67" t="str">
            <v>partially</v>
          </cell>
          <cell r="J67" t="str">
            <v>partially</v>
          </cell>
          <cell r="K67" t="str">
            <v>yes</v>
          </cell>
          <cell r="L67" t="str">
            <v>yes</v>
          </cell>
          <cell r="M67" t="str">
            <v>no</v>
          </cell>
          <cell r="N67" t="str">
            <v>yes</v>
          </cell>
          <cell r="O67" t="str">
            <v>no</v>
          </cell>
          <cell r="P67" t="str">
            <v>partially</v>
          </cell>
          <cell r="Q67" t="str">
            <v>yes</v>
          </cell>
          <cell r="R67" t="str">
            <v>yes</v>
          </cell>
          <cell r="S67" t="str">
            <v>no</v>
          </cell>
          <cell r="T67" t="str">
            <v>yes</v>
          </cell>
          <cell r="U67" t="str">
            <v>no</v>
          </cell>
          <cell r="V67" t="str">
            <v>partially</v>
          </cell>
          <cell r="W67" t="str">
            <v>no</v>
          </cell>
          <cell r="X67" t="str">
            <v>partially</v>
          </cell>
          <cell r="Y67" t="str">
            <v>partially</v>
          </cell>
          <cell r="Z67" t="str">
            <v>partially</v>
          </cell>
          <cell r="AA67" t="str">
            <v>yes</v>
          </cell>
          <cell r="AB67" t="str">
            <v>no</v>
          </cell>
          <cell r="AC67" t="str">
            <v>yes</v>
          </cell>
          <cell r="AD67" t="str">
            <v>no</v>
          </cell>
          <cell r="AE67" t="str">
            <v>partially</v>
          </cell>
          <cell r="AF67" t="str">
            <v>partially</v>
          </cell>
          <cell r="AG67" t="str">
            <v>partially</v>
          </cell>
          <cell r="AH67" t="str">
            <v>partially</v>
          </cell>
          <cell r="AI67" t="str">
            <v>yes</v>
          </cell>
          <cell r="AJ67" t="str">
            <v>no</v>
          </cell>
          <cell r="AK67" t="str">
            <v>partially</v>
          </cell>
          <cell r="AL67" t="str">
            <v>no</v>
          </cell>
          <cell r="AM67" t="str">
            <v>partially</v>
          </cell>
          <cell r="AN67" t="str">
            <v>no</v>
          </cell>
          <cell r="AO67" t="str">
            <v>partially</v>
          </cell>
          <cell r="AP67" t="str">
            <v>partially</v>
          </cell>
          <cell r="AQ67" t="str">
            <v>yes</v>
          </cell>
          <cell r="AR67" t="str">
            <v>no</v>
          </cell>
          <cell r="AS67" t="str">
            <v>partially</v>
          </cell>
          <cell r="AT67" t="str">
            <v>partially</v>
          </cell>
          <cell r="AU67" t="str">
            <v>partially</v>
          </cell>
          <cell r="AV67" t="str">
            <v>no</v>
          </cell>
          <cell r="AW67" t="str">
            <v>yes</v>
          </cell>
          <cell r="AX67" t="str">
            <v>yes</v>
          </cell>
          <cell r="AY67" t="str">
            <v>partially</v>
          </cell>
          <cell r="AZ67" t="str">
            <v>no</v>
          </cell>
          <cell r="BA67" t="str">
            <v>yes</v>
          </cell>
          <cell r="BB67">
            <v>13</v>
          </cell>
          <cell r="BC67" t="str">
            <v>no</v>
          </cell>
          <cell r="BD67">
            <v>16</v>
          </cell>
          <cell r="BE67" t="str">
            <v>partially</v>
          </cell>
          <cell r="BF67">
            <v>21</v>
          </cell>
          <cell r="BG67" t="str">
            <v>N/A</v>
          </cell>
          <cell r="BH67">
            <v>0</v>
          </cell>
          <cell r="BI67">
            <v>50</v>
          </cell>
          <cell r="BJ67" t="str">
            <v>yes</v>
          </cell>
          <cell r="BK67" t="str">
            <v>no</v>
          </cell>
          <cell r="BL67">
            <v>13</v>
          </cell>
          <cell r="BM67">
            <v>16</v>
          </cell>
          <cell r="BN67">
            <v>0.26</v>
          </cell>
          <cell r="BO67">
            <v>0.32</v>
          </cell>
        </row>
        <row r="68">
          <cell r="A68" t="str">
            <v>Q67</v>
          </cell>
          <cell r="B68" t="str">
            <v>Did the City Council publish on its website the procedure for monitoring and resolving conflicts of interest?</v>
          </cell>
          <cell r="C68" t="str">
            <v>no</v>
          </cell>
          <cell r="D68" t="str">
            <v>no</v>
          </cell>
          <cell r="E68" t="str">
            <v>no</v>
          </cell>
          <cell r="F68" t="str">
            <v>no</v>
          </cell>
          <cell r="G68" t="str">
            <v>no</v>
          </cell>
          <cell r="H68" t="str">
            <v>no</v>
          </cell>
          <cell r="I68" t="str">
            <v>no</v>
          </cell>
          <cell r="J68" t="str">
            <v>no</v>
          </cell>
          <cell r="K68" t="str">
            <v>no</v>
          </cell>
          <cell r="L68" t="str">
            <v>no</v>
          </cell>
          <cell r="M68" t="str">
            <v>no</v>
          </cell>
          <cell r="N68" t="str">
            <v>no</v>
          </cell>
          <cell r="O68" t="str">
            <v>no</v>
          </cell>
          <cell r="P68" t="str">
            <v>yes</v>
          </cell>
          <cell r="Q68" t="str">
            <v>partially</v>
          </cell>
          <cell r="R68" t="str">
            <v>no</v>
          </cell>
          <cell r="S68" t="str">
            <v>no</v>
          </cell>
          <cell r="T68" t="str">
            <v>no</v>
          </cell>
          <cell r="U68" t="str">
            <v>no</v>
          </cell>
          <cell r="V68" t="str">
            <v>no</v>
          </cell>
          <cell r="W68" t="str">
            <v>no</v>
          </cell>
          <cell r="X68" t="str">
            <v>no</v>
          </cell>
          <cell r="Y68" t="str">
            <v>no</v>
          </cell>
          <cell r="Z68" t="str">
            <v>no</v>
          </cell>
          <cell r="AA68" t="str">
            <v>no</v>
          </cell>
          <cell r="AB68" t="str">
            <v>yes</v>
          </cell>
          <cell r="AC68" t="str">
            <v>no</v>
          </cell>
          <cell r="AD68" t="str">
            <v>no</v>
          </cell>
          <cell r="AE68" t="str">
            <v>no</v>
          </cell>
          <cell r="AF68" t="str">
            <v>no</v>
          </cell>
          <cell r="AG68" t="str">
            <v>no</v>
          </cell>
          <cell r="AH68" t="str">
            <v>no</v>
          </cell>
          <cell r="AI68" t="str">
            <v>no</v>
          </cell>
          <cell r="AJ68" t="str">
            <v>no</v>
          </cell>
          <cell r="AK68" t="str">
            <v>no</v>
          </cell>
          <cell r="AL68" t="str">
            <v>no</v>
          </cell>
          <cell r="AM68" t="str">
            <v>no</v>
          </cell>
          <cell r="AN68" t="str">
            <v>no</v>
          </cell>
          <cell r="AO68" t="str">
            <v>no</v>
          </cell>
          <cell r="AP68" t="str">
            <v>yes</v>
          </cell>
          <cell r="AQ68" t="str">
            <v>no</v>
          </cell>
          <cell r="AR68" t="str">
            <v>no</v>
          </cell>
          <cell r="AS68" t="str">
            <v>no</v>
          </cell>
          <cell r="AT68" t="str">
            <v>no</v>
          </cell>
          <cell r="AU68" t="str">
            <v>no</v>
          </cell>
          <cell r="AV68" t="str">
            <v>no</v>
          </cell>
          <cell r="AW68" t="str">
            <v>no</v>
          </cell>
          <cell r="AX68" t="str">
            <v>no</v>
          </cell>
          <cell r="AY68" t="str">
            <v>yes</v>
          </cell>
          <cell r="AZ68" t="str">
            <v>no</v>
          </cell>
          <cell r="BA68" t="str">
            <v>yes</v>
          </cell>
          <cell r="BB68">
            <v>4</v>
          </cell>
          <cell r="BC68" t="str">
            <v>no</v>
          </cell>
          <cell r="BD68">
            <v>45</v>
          </cell>
          <cell r="BE68" t="str">
            <v>partially</v>
          </cell>
          <cell r="BF68">
            <v>1</v>
          </cell>
          <cell r="BG68" t="str">
            <v>N/A</v>
          </cell>
          <cell r="BH68">
            <v>0</v>
          </cell>
          <cell r="BI68">
            <v>50</v>
          </cell>
          <cell r="BJ68" t="str">
            <v>yes</v>
          </cell>
          <cell r="BK68" t="str">
            <v>no</v>
          </cell>
          <cell r="BL68">
            <v>4</v>
          </cell>
          <cell r="BM68">
            <v>45</v>
          </cell>
          <cell r="BN68">
            <v>0.08</v>
          </cell>
          <cell r="BO68">
            <v>0.9</v>
          </cell>
        </row>
        <row r="69">
          <cell r="A69" t="str">
            <v>Q68</v>
          </cell>
          <cell r="B69" t="str">
            <v>Does the City Council website contain the hotline telephone number of the relevant law enforcement bodies for the reporting about the facts of corruption committed by the City Council employees, City Council members and the mayor?</v>
          </cell>
          <cell r="C69" t="str">
            <v>yes</v>
          </cell>
          <cell r="D69" t="str">
            <v>no</v>
          </cell>
          <cell r="E69" t="str">
            <v>no</v>
          </cell>
          <cell r="F69" t="str">
            <v>no</v>
          </cell>
          <cell r="G69" t="str">
            <v>no</v>
          </cell>
          <cell r="H69" t="str">
            <v>yes</v>
          </cell>
          <cell r="I69" t="str">
            <v>no</v>
          </cell>
          <cell r="J69" t="str">
            <v>no</v>
          </cell>
          <cell r="K69" t="str">
            <v>no</v>
          </cell>
          <cell r="L69" t="str">
            <v>no</v>
          </cell>
          <cell r="M69" t="str">
            <v>no</v>
          </cell>
          <cell r="N69" t="str">
            <v>no</v>
          </cell>
          <cell r="O69" t="str">
            <v>no</v>
          </cell>
          <cell r="P69" t="str">
            <v>yes</v>
          </cell>
          <cell r="Q69" t="str">
            <v>no</v>
          </cell>
          <cell r="R69" t="str">
            <v>no</v>
          </cell>
          <cell r="S69" t="str">
            <v>no</v>
          </cell>
          <cell r="T69" t="str">
            <v>no</v>
          </cell>
          <cell r="U69" t="str">
            <v>no</v>
          </cell>
          <cell r="V69" t="str">
            <v>no</v>
          </cell>
          <cell r="W69" t="str">
            <v>no</v>
          </cell>
          <cell r="X69" t="str">
            <v>no</v>
          </cell>
          <cell r="Y69" t="str">
            <v>no</v>
          </cell>
          <cell r="Z69" t="str">
            <v>no</v>
          </cell>
          <cell r="AA69" t="str">
            <v>no</v>
          </cell>
          <cell r="AB69" t="str">
            <v>no</v>
          </cell>
          <cell r="AC69" t="str">
            <v>no</v>
          </cell>
          <cell r="AD69" t="str">
            <v>no</v>
          </cell>
          <cell r="AE69" t="str">
            <v>no</v>
          </cell>
          <cell r="AF69" t="str">
            <v>no</v>
          </cell>
          <cell r="AG69" t="str">
            <v>no</v>
          </cell>
          <cell r="AH69" t="str">
            <v>no</v>
          </cell>
          <cell r="AI69" t="str">
            <v>no</v>
          </cell>
          <cell r="AJ69" t="str">
            <v>no</v>
          </cell>
          <cell r="AK69" t="str">
            <v>partially</v>
          </cell>
          <cell r="AL69" t="str">
            <v>no</v>
          </cell>
          <cell r="AM69" t="str">
            <v>no</v>
          </cell>
          <cell r="AN69" t="str">
            <v>no</v>
          </cell>
          <cell r="AO69" t="str">
            <v>no</v>
          </cell>
          <cell r="AP69" t="str">
            <v>yes</v>
          </cell>
          <cell r="AQ69" t="str">
            <v>no</v>
          </cell>
          <cell r="AR69" t="str">
            <v>no</v>
          </cell>
          <cell r="AS69" t="str">
            <v>no</v>
          </cell>
          <cell r="AT69" t="str">
            <v>no</v>
          </cell>
          <cell r="AU69" t="str">
            <v>no</v>
          </cell>
          <cell r="AV69" t="str">
            <v>no</v>
          </cell>
          <cell r="AW69" t="str">
            <v>no</v>
          </cell>
          <cell r="AX69" t="str">
            <v>no</v>
          </cell>
          <cell r="AY69" t="str">
            <v>no</v>
          </cell>
          <cell r="AZ69" t="str">
            <v>no</v>
          </cell>
          <cell r="BA69" t="str">
            <v>yes</v>
          </cell>
          <cell r="BB69">
            <v>4</v>
          </cell>
          <cell r="BC69" t="str">
            <v>no</v>
          </cell>
          <cell r="BD69">
            <v>45</v>
          </cell>
          <cell r="BE69" t="str">
            <v>partially</v>
          </cell>
          <cell r="BF69">
            <v>1</v>
          </cell>
          <cell r="BG69" t="str">
            <v>N/A</v>
          </cell>
          <cell r="BH69">
            <v>0</v>
          </cell>
          <cell r="BI69">
            <v>50</v>
          </cell>
          <cell r="BJ69" t="str">
            <v>yes</v>
          </cell>
          <cell r="BK69" t="str">
            <v>no</v>
          </cell>
          <cell r="BL69">
            <v>4</v>
          </cell>
          <cell r="BM69">
            <v>45</v>
          </cell>
          <cell r="BN69">
            <v>0.08</v>
          </cell>
          <cell r="BO69">
            <v>0.9</v>
          </cell>
        </row>
        <row r="70">
          <cell r="A70" t="str">
            <v>Q69</v>
          </cell>
          <cell r="B70" t="str">
            <v>Did the City Council establish a special regime of reporting on acts of misconduct (create special channels of information for the whistleblowers; introduce protection measures for the whistleblowers)?</v>
          </cell>
          <cell r="C70" t="str">
            <v>no</v>
          </cell>
          <cell r="D70" t="str">
            <v>no</v>
          </cell>
          <cell r="E70" t="str">
            <v>no</v>
          </cell>
          <cell r="F70" t="str">
            <v>yes</v>
          </cell>
          <cell r="G70" t="str">
            <v>no</v>
          </cell>
          <cell r="H70" t="str">
            <v>partially</v>
          </cell>
          <cell r="I70" t="str">
            <v>no</v>
          </cell>
          <cell r="J70" t="str">
            <v>no</v>
          </cell>
          <cell r="K70" t="str">
            <v>no</v>
          </cell>
          <cell r="L70" t="str">
            <v>no</v>
          </cell>
          <cell r="M70" t="str">
            <v>no</v>
          </cell>
          <cell r="N70" t="str">
            <v>no</v>
          </cell>
          <cell r="O70" t="str">
            <v>no</v>
          </cell>
          <cell r="P70" t="str">
            <v>partially</v>
          </cell>
          <cell r="Q70" t="str">
            <v>partially</v>
          </cell>
          <cell r="R70" t="str">
            <v>no</v>
          </cell>
          <cell r="S70" t="str">
            <v>no</v>
          </cell>
          <cell r="T70" t="str">
            <v>yes</v>
          </cell>
          <cell r="U70" t="str">
            <v>no</v>
          </cell>
          <cell r="V70" t="str">
            <v>no</v>
          </cell>
          <cell r="W70" t="str">
            <v>no</v>
          </cell>
          <cell r="X70" t="str">
            <v>no</v>
          </cell>
          <cell r="Y70" t="str">
            <v>no</v>
          </cell>
          <cell r="Z70" t="str">
            <v>partially</v>
          </cell>
          <cell r="AA70" t="str">
            <v>no</v>
          </cell>
          <cell r="AB70" t="str">
            <v>yes</v>
          </cell>
          <cell r="AC70" t="str">
            <v>no</v>
          </cell>
          <cell r="AD70" t="str">
            <v>no</v>
          </cell>
          <cell r="AE70" t="str">
            <v>no</v>
          </cell>
          <cell r="AF70" t="str">
            <v>no</v>
          </cell>
          <cell r="AG70" t="str">
            <v>no</v>
          </cell>
          <cell r="AH70" t="str">
            <v>no</v>
          </cell>
          <cell r="AI70" t="str">
            <v>no</v>
          </cell>
          <cell r="AJ70" t="str">
            <v>no</v>
          </cell>
          <cell r="AK70" t="str">
            <v>no</v>
          </cell>
          <cell r="AL70" t="str">
            <v>no</v>
          </cell>
          <cell r="AM70" t="str">
            <v>no</v>
          </cell>
          <cell r="AN70" t="str">
            <v>yes</v>
          </cell>
          <cell r="AO70" t="str">
            <v>no</v>
          </cell>
          <cell r="AP70" t="str">
            <v>no</v>
          </cell>
          <cell r="AQ70" t="str">
            <v>yes</v>
          </cell>
          <cell r="AR70" t="str">
            <v>no</v>
          </cell>
          <cell r="AS70" t="str">
            <v>no</v>
          </cell>
          <cell r="AT70" t="str">
            <v>no</v>
          </cell>
          <cell r="AU70" t="str">
            <v>partially</v>
          </cell>
          <cell r="AV70" t="str">
            <v>no</v>
          </cell>
          <cell r="AW70" t="str">
            <v>no</v>
          </cell>
          <cell r="AX70" t="str">
            <v>no</v>
          </cell>
          <cell r="AY70" t="str">
            <v>no</v>
          </cell>
          <cell r="AZ70" t="str">
            <v>no</v>
          </cell>
          <cell r="BA70" t="str">
            <v>yes</v>
          </cell>
          <cell r="BB70">
            <v>5</v>
          </cell>
          <cell r="BC70" t="str">
            <v>no</v>
          </cell>
          <cell r="BD70">
            <v>40</v>
          </cell>
          <cell r="BE70" t="str">
            <v>partially</v>
          </cell>
          <cell r="BF70">
            <v>5</v>
          </cell>
          <cell r="BG70" t="str">
            <v>N/A</v>
          </cell>
          <cell r="BH70">
            <v>0</v>
          </cell>
          <cell r="BI70">
            <v>50</v>
          </cell>
          <cell r="BJ70" t="str">
            <v>yes</v>
          </cell>
          <cell r="BK70" t="str">
            <v>no</v>
          </cell>
          <cell r="BL70">
            <v>5</v>
          </cell>
          <cell r="BM70">
            <v>40</v>
          </cell>
          <cell r="BN70">
            <v>0.1</v>
          </cell>
          <cell r="BO70">
            <v>0.8</v>
          </cell>
        </row>
        <row r="71">
          <cell r="A71" t="str">
            <v>Q70</v>
          </cell>
          <cell r="B71" t="str">
            <v>Does the City Council website contain a separate section for the public, where one may leave messages (complaints) about violations of the code of ethics, illegal practices of the City Council employees, conflicts of interests?</v>
          </cell>
          <cell r="C71" t="str">
            <v>no</v>
          </cell>
          <cell r="D71" t="str">
            <v>yes</v>
          </cell>
          <cell r="E71" t="str">
            <v>no</v>
          </cell>
          <cell r="F71" t="str">
            <v>no</v>
          </cell>
          <cell r="G71" t="str">
            <v>no</v>
          </cell>
          <cell r="H71" t="str">
            <v>yes</v>
          </cell>
          <cell r="I71" t="str">
            <v>no</v>
          </cell>
          <cell r="J71" t="str">
            <v>no</v>
          </cell>
          <cell r="K71" t="str">
            <v>no</v>
          </cell>
          <cell r="L71" t="str">
            <v>no</v>
          </cell>
          <cell r="M71" t="str">
            <v>no</v>
          </cell>
          <cell r="N71" t="str">
            <v>no</v>
          </cell>
          <cell r="O71" t="str">
            <v>no</v>
          </cell>
          <cell r="P71" t="str">
            <v>no</v>
          </cell>
          <cell r="Q71" t="str">
            <v>partially</v>
          </cell>
          <cell r="R71" t="str">
            <v>no</v>
          </cell>
          <cell r="S71" t="str">
            <v>no</v>
          </cell>
          <cell r="T71" t="str">
            <v>yes</v>
          </cell>
          <cell r="U71" t="str">
            <v>no</v>
          </cell>
          <cell r="V71" t="str">
            <v>no</v>
          </cell>
          <cell r="W71" t="str">
            <v>no</v>
          </cell>
          <cell r="X71" t="str">
            <v>no</v>
          </cell>
          <cell r="Y71" t="str">
            <v>no</v>
          </cell>
          <cell r="Z71" t="str">
            <v>no</v>
          </cell>
          <cell r="AA71" t="str">
            <v>no</v>
          </cell>
          <cell r="AB71" t="str">
            <v>yes</v>
          </cell>
          <cell r="AC71" t="str">
            <v>no</v>
          </cell>
          <cell r="AD71" t="str">
            <v>no</v>
          </cell>
          <cell r="AE71" t="str">
            <v>no</v>
          </cell>
          <cell r="AF71" t="str">
            <v>no</v>
          </cell>
          <cell r="AG71" t="str">
            <v>no</v>
          </cell>
          <cell r="AH71" t="str">
            <v>no</v>
          </cell>
          <cell r="AI71" t="str">
            <v>no</v>
          </cell>
          <cell r="AJ71" t="str">
            <v>no</v>
          </cell>
          <cell r="AK71" t="str">
            <v>no</v>
          </cell>
          <cell r="AL71" t="str">
            <v>no</v>
          </cell>
          <cell r="AM71" t="str">
            <v>no</v>
          </cell>
          <cell r="AN71" t="str">
            <v>no</v>
          </cell>
          <cell r="AO71" t="str">
            <v>no</v>
          </cell>
          <cell r="AP71" t="str">
            <v>no</v>
          </cell>
          <cell r="AQ71" t="str">
            <v>no</v>
          </cell>
          <cell r="AR71" t="str">
            <v>no</v>
          </cell>
          <cell r="AS71" t="str">
            <v>no</v>
          </cell>
          <cell r="AT71" t="str">
            <v>no</v>
          </cell>
          <cell r="AU71" t="str">
            <v>no</v>
          </cell>
          <cell r="AV71" t="str">
            <v>no</v>
          </cell>
          <cell r="AW71" t="str">
            <v>no</v>
          </cell>
          <cell r="AX71" t="str">
            <v>no</v>
          </cell>
          <cell r="AY71" t="str">
            <v>no</v>
          </cell>
          <cell r="AZ71" t="str">
            <v>no</v>
          </cell>
          <cell r="BA71" t="str">
            <v>yes</v>
          </cell>
          <cell r="BB71">
            <v>4</v>
          </cell>
          <cell r="BC71" t="str">
            <v>no</v>
          </cell>
          <cell r="BD71">
            <v>45</v>
          </cell>
          <cell r="BE71" t="str">
            <v>partially</v>
          </cell>
          <cell r="BF71">
            <v>1</v>
          </cell>
          <cell r="BG71" t="str">
            <v>N/A</v>
          </cell>
          <cell r="BH71">
            <v>0</v>
          </cell>
          <cell r="BI71">
            <v>50</v>
          </cell>
          <cell r="BJ71" t="str">
            <v>yes</v>
          </cell>
          <cell r="BK71" t="str">
            <v>no</v>
          </cell>
          <cell r="BL71">
            <v>4</v>
          </cell>
          <cell r="BM71">
            <v>45</v>
          </cell>
          <cell r="BN71">
            <v>0.08</v>
          </cell>
          <cell r="BO71">
            <v>0.9</v>
          </cell>
        </row>
        <row r="72">
          <cell r="A72" t="str">
            <v>Q71</v>
          </cell>
          <cell r="B72" t="str">
            <v>Does the City Council website contain a separate section containing the publication of the local city building programs, development master plans, territory zoning plans and other city planning documentation?</v>
          </cell>
          <cell r="C72" t="str">
            <v>no</v>
          </cell>
          <cell r="D72" t="str">
            <v>yes</v>
          </cell>
          <cell r="E72" t="str">
            <v>yes</v>
          </cell>
          <cell r="F72" t="str">
            <v>yes</v>
          </cell>
          <cell r="G72" t="str">
            <v>no</v>
          </cell>
          <cell r="H72" t="str">
            <v>yes</v>
          </cell>
          <cell r="I72" t="str">
            <v>yes</v>
          </cell>
          <cell r="J72" t="str">
            <v>no</v>
          </cell>
          <cell r="K72" t="str">
            <v>yes</v>
          </cell>
          <cell r="L72" t="str">
            <v>partially</v>
          </cell>
          <cell r="M72" t="str">
            <v>no</v>
          </cell>
          <cell r="N72" t="str">
            <v>no</v>
          </cell>
          <cell r="O72" t="str">
            <v>yes</v>
          </cell>
          <cell r="P72" t="str">
            <v>yes</v>
          </cell>
          <cell r="Q72" t="str">
            <v>yes</v>
          </cell>
          <cell r="R72" t="str">
            <v>partially</v>
          </cell>
          <cell r="S72" t="str">
            <v>no</v>
          </cell>
          <cell r="T72" t="str">
            <v>no</v>
          </cell>
          <cell r="U72" t="str">
            <v>yes</v>
          </cell>
          <cell r="V72" t="str">
            <v>partially</v>
          </cell>
          <cell r="W72" t="str">
            <v>yes</v>
          </cell>
          <cell r="X72" t="str">
            <v>yes</v>
          </cell>
          <cell r="Y72" t="str">
            <v>no</v>
          </cell>
          <cell r="Z72" t="str">
            <v>yes</v>
          </cell>
          <cell r="AA72" t="str">
            <v>yes</v>
          </cell>
          <cell r="AB72" t="str">
            <v>yes</v>
          </cell>
          <cell r="AC72" t="str">
            <v>yes</v>
          </cell>
          <cell r="AD72" t="str">
            <v>no</v>
          </cell>
          <cell r="AE72" t="str">
            <v>yes</v>
          </cell>
          <cell r="AF72" t="str">
            <v>no</v>
          </cell>
          <cell r="AG72" t="str">
            <v>no</v>
          </cell>
          <cell r="AH72" t="str">
            <v>no</v>
          </cell>
          <cell r="AI72" t="str">
            <v>yes</v>
          </cell>
          <cell r="AJ72" t="str">
            <v>no</v>
          </cell>
          <cell r="AK72" t="str">
            <v>yes</v>
          </cell>
          <cell r="AL72" t="str">
            <v>no</v>
          </cell>
          <cell r="AM72" t="str">
            <v>yes</v>
          </cell>
          <cell r="AN72" t="str">
            <v>no</v>
          </cell>
          <cell r="AO72" t="str">
            <v>no</v>
          </cell>
          <cell r="AP72" t="str">
            <v>yes</v>
          </cell>
          <cell r="AQ72" t="str">
            <v>yes</v>
          </cell>
          <cell r="AR72" t="str">
            <v>partially</v>
          </cell>
          <cell r="AS72" t="str">
            <v>yes</v>
          </cell>
          <cell r="AT72" t="str">
            <v>yes</v>
          </cell>
          <cell r="AU72" t="str">
            <v>yes</v>
          </cell>
          <cell r="AV72" t="str">
            <v>yes</v>
          </cell>
          <cell r="AW72" t="str">
            <v>yes</v>
          </cell>
          <cell r="AX72" t="str">
            <v>yes</v>
          </cell>
          <cell r="AY72" t="str">
            <v>yes</v>
          </cell>
          <cell r="AZ72" t="str">
            <v>no</v>
          </cell>
          <cell r="BA72" t="str">
            <v>yes</v>
          </cell>
          <cell r="BB72">
            <v>29</v>
          </cell>
          <cell r="BC72" t="str">
            <v>no</v>
          </cell>
          <cell r="BD72">
            <v>17</v>
          </cell>
          <cell r="BE72" t="str">
            <v>partially</v>
          </cell>
          <cell r="BF72">
            <v>4</v>
          </cell>
          <cell r="BG72" t="str">
            <v>N/A</v>
          </cell>
          <cell r="BH72">
            <v>0</v>
          </cell>
          <cell r="BI72">
            <v>50</v>
          </cell>
          <cell r="BJ72" t="str">
            <v>yes</v>
          </cell>
          <cell r="BK72" t="str">
            <v>no</v>
          </cell>
          <cell r="BL72">
            <v>29</v>
          </cell>
          <cell r="BM72">
            <v>17</v>
          </cell>
          <cell r="BN72">
            <v>0.57999999999999996</v>
          </cell>
          <cell r="BO72">
            <v>0.34</v>
          </cell>
        </row>
        <row r="73">
          <cell r="A73" t="str">
            <v>Q72</v>
          </cell>
          <cell r="B73" t="str">
            <v>Does the City Council publish on its website the information on the unoccupied land plots?</v>
          </cell>
          <cell r="C73" t="str">
            <v>yes</v>
          </cell>
          <cell r="D73" t="str">
            <v>yes</v>
          </cell>
          <cell r="E73" t="str">
            <v>no</v>
          </cell>
          <cell r="F73" t="str">
            <v>no</v>
          </cell>
          <cell r="G73" t="str">
            <v>no</v>
          </cell>
          <cell r="H73" t="str">
            <v>yes</v>
          </cell>
          <cell r="I73" t="str">
            <v>yes</v>
          </cell>
          <cell r="J73" t="str">
            <v>partially</v>
          </cell>
          <cell r="K73" t="str">
            <v>no</v>
          </cell>
          <cell r="L73" t="str">
            <v>no</v>
          </cell>
          <cell r="M73" t="str">
            <v>no</v>
          </cell>
          <cell r="N73" t="str">
            <v>no</v>
          </cell>
          <cell r="O73" t="str">
            <v>no</v>
          </cell>
          <cell r="P73" t="str">
            <v>no</v>
          </cell>
          <cell r="Q73" t="str">
            <v>no</v>
          </cell>
          <cell r="R73" t="str">
            <v>yes</v>
          </cell>
          <cell r="S73" t="str">
            <v>yes</v>
          </cell>
          <cell r="T73" t="str">
            <v>yes</v>
          </cell>
          <cell r="U73" t="str">
            <v>no</v>
          </cell>
          <cell r="V73" t="str">
            <v>yes</v>
          </cell>
          <cell r="W73" t="str">
            <v>no</v>
          </cell>
          <cell r="X73" t="str">
            <v>partially</v>
          </cell>
          <cell r="Y73" t="str">
            <v>no</v>
          </cell>
          <cell r="Z73" t="str">
            <v>yes</v>
          </cell>
          <cell r="AA73" t="str">
            <v>yes</v>
          </cell>
          <cell r="AB73" t="str">
            <v>partially</v>
          </cell>
          <cell r="AC73" t="str">
            <v>no</v>
          </cell>
          <cell r="AD73" t="str">
            <v>yes</v>
          </cell>
          <cell r="AE73" t="str">
            <v>no</v>
          </cell>
          <cell r="AF73" t="str">
            <v>yes</v>
          </cell>
          <cell r="AG73" t="str">
            <v>no</v>
          </cell>
          <cell r="AH73" t="str">
            <v>no</v>
          </cell>
          <cell r="AI73" t="str">
            <v>yes</v>
          </cell>
          <cell r="AJ73" t="str">
            <v>partially</v>
          </cell>
          <cell r="AK73" t="str">
            <v>yes</v>
          </cell>
          <cell r="AL73" t="str">
            <v>no</v>
          </cell>
          <cell r="AM73" t="str">
            <v>no</v>
          </cell>
          <cell r="AN73" t="str">
            <v>no</v>
          </cell>
          <cell r="AO73" t="str">
            <v>no</v>
          </cell>
          <cell r="AP73" t="str">
            <v>no</v>
          </cell>
          <cell r="AQ73" t="str">
            <v>partially</v>
          </cell>
          <cell r="AR73" t="str">
            <v>no</v>
          </cell>
          <cell r="AS73" t="str">
            <v>no</v>
          </cell>
          <cell r="AT73" t="str">
            <v>no</v>
          </cell>
          <cell r="AU73" t="str">
            <v>no</v>
          </cell>
          <cell r="AV73" t="str">
            <v>no</v>
          </cell>
          <cell r="AW73" t="str">
            <v>partially</v>
          </cell>
          <cell r="AX73" t="str">
            <v>no</v>
          </cell>
          <cell r="AY73" t="str">
            <v>no</v>
          </cell>
          <cell r="AZ73" t="str">
            <v>no</v>
          </cell>
          <cell r="BA73" t="str">
            <v>yes</v>
          </cell>
          <cell r="BB73">
            <v>14</v>
          </cell>
          <cell r="BC73" t="str">
            <v>no</v>
          </cell>
          <cell r="BD73">
            <v>30</v>
          </cell>
          <cell r="BE73" t="str">
            <v>partially</v>
          </cell>
          <cell r="BF73">
            <v>6</v>
          </cell>
          <cell r="BG73" t="str">
            <v>N/A</v>
          </cell>
          <cell r="BH73">
            <v>0</v>
          </cell>
          <cell r="BI73">
            <v>50</v>
          </cell>
          <cell r="BJ73" t="str">
            <v>yes</v>
          </cell>
          <cell r="BK73" t="str">
            <v>no</v>
          </cell>
          <cell r="BL73">
            <v>14</v>
          </cell>
          <cell r="BM73">
            <v>30</v>
          </cell>
          <cell r="BN73">
            <v>0.28000000000000003</v>
          </cell>
          <cell r="BO73">
            <v>0.6</v>
          </cell>
        </row>
        <row r="74">
          <cell r="A74" t="str">
            <v>Q73</v>
          </cell>
          <cell r="B74" t="str">
            <v>Did the City Council publish on its website the procedure for public discussion of city planning activity?</v>
          </cell>
          <cell r="C74" t="str">
            <v>no</v>
          </cell>
          <cell r="D74" t="str">
            <v>no</v>
          </cell>
          <cell r="E74" t="str">
            <v>no</v>
          </cell>
          <cell r="F74" t="str">
            <v>no</v>
          </cell>
          <cell r="G74" t="str">
            <v>no</v>
          </cell>
          <cell r="H74" t="str">
            <v>yes</v>
          </cell>
          <cell r="I74" t="str">
            <v>yes</v>
          </cell>
          <cell r="J74" t="str">
            <v>no</v>
          </cell>
          <cell r="K74" t="str">
            <v>yes</v>
          </cell>
          <cell r="L74" t="str">
            <v>no</v>
          </cell>
          <cell r="M74" t="str">
            <v>no</v>
          </cell>
          <cell r="N74" t="str">
            <v>no</v>
          </cell>
          <cell r="O74" t="str">
            <v>no</v>
          </cell>
          <cell r="P74" t="str">
            <v>no</v>
          </cell>
          <cell r="Q74" t="str">
            <v>no</v>
          </cell>
          <cell r="R74" t="str">
            <v>no</v>
          </cell>
          <cell r="S74" t="str">
            <v>no</v>
          </cell>
          <cell r="T74" t="str">
            <v>no</v>
          </cell>
          <cell r="U74" t="str">
            <v>no</v>
          </cell>
          <cell r="V74" t="str">
            <v>no</v>
          </cell>
          <cell r="W74" t="str">
            <v>no</v>
          </cell>
          <cell r="X74" t="str">
            <v>no</v>
          </cell>
          <cell r="Y74" t="str">
            <v>no</v>
          </cell>
          <cell r="Z74" t="str">
            <v>yes</v>
          </cell>
          <cell r="AA74" t="str">
            <v>no</v>
          </cell>
          <cell r="AB74" t="str">
            <v>no</v>
          </cell>
          <cell r="AC74" t="str">
            <v>no</v>
          </cell>
          <cell r="AD74" t="str">
            <v>no</v>
          </cell>
          <cell r="AE74" t="str">
            <v>no</v>
          </cell>
          <cell r="AF74" t="str">
            <v>no</v>
          </cell>
          <cell r="AG74" t="str">
            <v>no</v>
          </cell>
          <cell r="AH74" t="str">
            <v>no</v>
          </cell>
          <cell r="AI74" t="str">
            <v>no</v>
          </cell>
          <cell r="AJ74" t="str">
            <v>no</v>
          </cell>
          <cell r="AK74" t="str">
            <v>no</v>
          </cell>
          <cell r="AL74" t="str">
            <v>no</v>
          </cell>
          <cell r="AM74" t="str">
            <v>partially</v>
          </cell>
          <cell r="AN74" t="str">
            <v>no</v>
          </cell>
          <cell r="AO74" t="str">
            <v>no</v>
          </cell>
          <cell r="AP74" t="str">
            <v>no</v>
          </cell>
          <cell r="AQ74" t="str">
            <v>no</v>
          </cell>
          <cell r="AR74" t="str">
            <v>no</v>
          </cell>
          <cell r="AS74" t="str">
            <v>yes</v>
          </cell>
          <cell r="AT74" t="str">
            <v>no</v>
          </cell>
          <cell r="AU74" t="str">
            <v>no</v>
          </cell>
          <cell r="AV74" t="str">
            <v>no</v>
          </cell>
          <cell r="AW74" t="str">
            <v>no</v>
          </cell>
          <cell r="AX74" t="str">
            <v>no</v>
          </cell>
          <cell r="AY74" t="str">
            <v>no</v>
          </cell>
          <cell r="AZ74" t="str">
            <v>no</v>
          </cell>
          <cell r="BA74" t="str">
            <v>yes</v>
          </cell>
          <cell r="BB74">
            <v>5</v>
          </cell>
          <cell r="BC74" t="str">
            <v>no</v>
          </cell>
          <cell r="BD74">
            <v>44</v>
          </cell>
          <cell r="BE74" t="str">
            <v>partially</v>
          </cell>
          <cell r="BF74">
            <v>1</v>
          </cell>
          <cell r="BG74" t="str">
            <v>N/A</v>
          </cell>
          <cell r="BH74">
            <v>0</v>
          </cell>
          <cell r="BI74">
            <v>50</v>
          </cell>
          <cell r="BJ74" t="str">
            <v>yes</v>
          </cell>
          <cell r="BK74" t="str">
            <v>no</v>
          </cell>
          <cell r="BL74">
            <v>5</v>
          </cell>
          <cell r="BM74">
            <v>44</v>
          </cell>
          <cell r="BN74">
            <v>0.1</v>
          </cell>
          <cell r="BO74">
            <v>0.88</v>
          </cell>
        </row>
        <row r="75">
          <cell r="A75" t="str">
            <v>Q74</v>
          </cell>
          <cell r="B75" t="str">
            <v>Does the City Council publish on its website the draft decisions on land issues to be considered at the session 20 working days prior to the session?</v>
          </cell>
          <cell r="C75" t="str">
            <v>yes</v>
          </cell>
          <cell r="D75" t="str">
            <v>yes</v>
          </cell>
          <cell r="E75" t="str">
            <v>yes</v>
          </cell>
          <cell r="F75" t="str">
            <v>yes</v>
          </cell>
          <cell r="G75" t="str">
            <v>yes</v>
          </cell>
          <cell r="H75" t="str">
            <v>yes</v>
          </cell>
          <cell r="I75" t="str">
            <v>yes</v>
          </cell>
          <cell r="J75" t="str">
            <v>yes</v>
          </cell>
          <cell r="K75" t="str">
            <v>yes</v>
          </cell>
          <cell r="L75" t="str">
            <v>yes</v>
          </cell>
          <cell r="M75" t="str">
            <v>yes</v>
          </cell>
          <cell r="N75" t="str">
            <v>no</v>
          </cell>
          <cell r="O75" t="str">
            <v>yes</v>
          </cell>
          <cell r="P75" t="str">
            <v>yes</v>
          </cell>
          <cell r="Q75" t="str">
            <v>yes</v>
          </cell>
          <cell r="R75" t="str">
            <v>no</v>
          </cell>
          <cell r="S75" t="str">
            <v>no</v>
          </cell>
          <cell r="T75" t="str">
            <v>yes</v>
          </cell>
          <cell r="U75" t="str">
            <v>yes</v>
          </cell>
          <cell r="V75" t="str">
            <v>yes</v>
          </cell>
          <cell r="W75" t="str">
            <v>yes</v>
          </cell>
          <cell r="X75" t="str">
            <v>no</v>
          </cell>
          <cell r="Y75" t="str">
            <v>no</v>
          </cell>
          <cell r="Z75" t="str">
            <v>yes</v>
          </cell>
          <cell r="AA75" t="str">
            <v>no</v>
          </cell>
          <cell r="AB75" t="str">
            <v>yes</v>
          </cell>
          <cell r="AC75" t="str">
            <v>yes</v>
          </cell>
          <cell r="AD75" t="str">
            <v>yes</v>
          </cell>
          <cell r="AE75" t="str">
            <v>no</v>
          </cell>
          <cell r="AF75" t="str">
            <v>yes</v>
          </cell>
          <cell r="AG75" t="str">
            <v>yes</v>
          </cell>
          <cell r="AH75" t="str">
            <v>yes</v>
          </cell>
          <cell r="AI75" t="str">
            <v>yes</v>
          </cell>
          <cell r="AJ75" t="str">
            <v>no</v>
          </cell>
          <cell r="AK75" t="str">
            <v>no</v>
          </cell>
          <cell r="AL75" t="str">
            <v>no</v>
          </cell>
          <cell r="AM75" t="str">
            <v>yes</v>
          </cell>
          <cell r="AN75" t="str">
            <v>yes</v>
          </cell>
          <cell r="AO75" t="str">
            <v>no</v>
          </cell>
          <cell r="AP75" t="str">
            <v>yes</v>
          </cell>
          <cell r="AQ75" t="str">
            <v>yes</v>
          </cell>
          <cell r="AR75" t="str">
            <v>yes</v>
          </cell>
          <cell r="AS75" t="str">
            <v>yes</v>
          </cell>
          <cell r="AT75" t="str">
            <v>no</v>
          </cell>
          <cell r="AU75" t="str">
            <v>no</v>
          </cell>
          <cell r="AV75" t="str">
            <v>no</v>
          </cell>
          <cell r="AW75" t="str">
            <v>yes</v>
          </cell>
          <cell r="AX75" t="str">
            <v>yes</v>
          </cell>
          <cell r="AY75" t="str">
            <v>yes</v>
          </cell>
          <cell r="AZ75" t="str">
            <v>no</v>
          </cell>
          <cell r="BA75" t="str">
            <v>yes</v>
          </cell>
          <cell r="BB75">
            <v>35</v>
          </cell>
          <cell r="BC75" t="str">
            <v>no</v>
          </cell>
          <cell r="BD75">
            <v>15</v>
          </cell>
          <cell r="BE75" t="str">
            <v>partially</v>
          </cell>
          <cell r="BF75">
            <v>0</v>
          </cell>
          <cell r="BG75" t="str">
            <v>N/A</v>
          </cell>
          <cell r="BH75">
            <v>0</v>
          </cell>
          <cell r="BI75">
            <v>50</v>
          </cell>
          <cell r="BJ75" t="str">
            <v>yes</v>
          </cell>
          <cell r="BK75" t="str">
            <v>no</v>
          </cell>
          <cell r="BL75">
            <v>35</v>
          </cell>
          <cell r="BM75">
            <v>15</v>
          </cell>
          <cell r="BN75">
            <v>0.7</v>
          </cell>
          <cell r="BO75">
            <v>0.3</v>
          </cell>
        </row>
        <row r="76">
          <cell r="A76" t="str">
            <v>Q75</v>
          </cell>
          <cell r="B76" t="str">
            <v>Does the City Council publish on its website all the approved decisions on land issues, which have come into force?</v>
          </cell>
          <cell r="C76" t="str">
            <v>yes</v>
          </cell>
          <cell r="D76" t="str">
            <v>no</v>
          </cell>
          <cell r="E76" t="str">
            <v>yes</v>
          </cell>
          <cell r="F76" t="str">
            <v>yes</v>
          </cell>
          <cell r="G76" t="str">
            <v>yes</v>
          </cell>
          <cell r="H76" t="str">
            <v>yes</v>
          </cell>
          <cell r="I76" t="str">
            <v>yes</v>
          </cell>
          <cell r="J76" t="str">
            <v>yes</v>
          </cell>
          <cell r="K76" t="str">
            <v>yes</v>
          </cell>
          <cell r="L76" t="str">
            <v>yes</v>
          </cell>
          <cell r="M76" t="str">
            <v>yes</v>
          </cell>
          <cell r="N76" t="str">
            <v>yes</v>
          </cell>
          <cell r="O76" t="str">
            <v>yes</v>
          </cell>
          <cell r="P76" t="str">
            <v>yes</v>
          </cell>
          <cell r="Q76" t="str">
            <v>yes</v>
          </cell>
          <cell r="R76" t="str">
            <v>yes</v>
          </cell>
          <cell r="S76" t="str">
            <v>yes</v>
          </cell>
          <cell r="T76" t="str">
            <v>no</v>
          </cell>
          <cell r="U76" t="str">
            <v>yes</v>
          </cell>
          <cell r="V76" t="str">
            <v>yes</v>
          </cell>
          <cell r="W76" t="str">
            <v>yes</v>
          </cell>
          <cell r="X76" t="str">
            <v>yes</v>
          </cell>
          <cell r="Y76" t="str">
            <v>yes</v>
          </cell>
          <cell r="Z76" t="str">
            <v>yes</v>
          </cell>
          <cell r="AA76" t="str">
            <v>yes</v>
          </cell>
          <cell r="AB76" t="str">
            <v>yes</v>
          </cell>
          <cell r="AC76" t="str">
            <v>yes</v>
          </cell>
          <cell r="AD76" t="str">
            <v>yes</v>
          </cell>
          <cell r="AE76" t="str">
            <v>yes</v>
          </cell>
          <cell r="AF76" t="str">
            <v>yes</v>
          </cell>
          <cell r="AG76" t="str">
            <v>yes</v>
          </cell>
          <cell r="AH76" t="str">
            <v>yes</v>
          </cell>
          <cell r="AI76" t="str">
            <v>yes</v>
          </cell>
          <cell r="AJ76" t="str">
            <v>yes</v>
          </cell>
          <cell r="AK76" t="str">
            <v>yes</v>
          </cell>
          <cell r="AL76" t="str">
            <v>yes</v>
          </cell>
          <cell r="AM76" t="str">
            <v>yes</v>
          </cell>
          <cell r="AN76" t="str">
            <v>yes</v>
          </cell>
          <cell r="AO76" t="str">
            <v>yes</v>
          </cell>
          <cell r="AP76" t="str">
            <v>yes</v>
          </cell>
          <cell r="AQ76" t="str">
            <v>yes</v>
          </cell>
          <cell r="AR76" t="str">
            <v>yes</v>
          </cell>
          <cell r="AS76" t="str">
            <v>yes</v>
          </cell>
          <cell r="AT76" t="str">
            <v>yes</v>
          </cell>
          <cell r="AU76" t="str">
            <v>yes</v>
          </cell>
          <cell r="AV76" t="str">
            <v>yes</v>
          </cell>
          <cell r="AW76" t="str">
            <v>yes</v>
          </cell>
          <cell r="AX76" t="str">
            <v>yes</v>
          </cell>
          <cell r="AY76" t="str">
            <v>yes</v>
          </cell>
          <cell r="AZ76" t="str">
            <v>yes</v>
          </cell>
          <cell r="BA76" t="str">
            <v>yes</v>
          </cell>
          <cell r="BB76">
            <v>48</v>
          </cell>
          <cell r="BC76" t="str">
            <v>no</v>
          </cell>
          <cell r="BD76">
            <v>2</v>
          </cell>
          <cell r="BE76" t="str">
            <v>partially</v>
          </cell>
          <cell r="BF76">
            <v>0</v>
          </cell>
          <cell r="BG76" t="str">
            <v>N/A</v>
          </cell>
          <cell r="BH76">
            <v>0</v>
          </cell>
          <cell r="BI76">
            <v>50</v>
          </cell>
          <cell r="BJ76" t="str">
            <v>yes</v>
          </cell>
          <cell r="BK76" t="str">
            <v>no</v>
          </cell>
          <cell r="BL76">
            <v>48</v>
          </cell>
          <cell r="BM76">
            <v>2</v>
          </cell>
          <cell r="BN76">
            <v>0.96</v>
          </cell>
          <cell r="BO76">
            <v>0.04</v>
          </cell>
        </row>
        <row r="77">
          <cell r="A77" t="str">
            <v>Q76</v>
          </cell>
          <cell r="B77" t="str">
            <v>Did the City Council publish on its website the procedure and conditions for the sale of communal property land plots or rights thereto (lease, superficies, emphyteusis) on a competitive basis (land auction)?</v>
          </cell>
          <cell r="C77" t="str">
            <v>no</v>
          </cell>
          <cell r="D77" t="str">
            <v>no</v>
          </cell>
          <cell r="E77" t="str">
            <v>yes</v>
          </cell>
          <cell r="F77" t="str">
            <v>no</v>
          </cell>
          <cell r="G77" t="str">
            <v>no</v>
          </cell>
          <cell r="H77" t="str">
            <v>no</v>
          </cell>
          <cell r="I77" t="str">
            <v>no</v>
          </cell>
          <cell r="J77" t="str">
            <v>no</v>
          </cell>
          <cell r="K77" t="str">
            <v>no</v>
          </cell>
          <cell r="L77" t="str">
            <v>no</v>
          </cell>
          <cell r="M77" t="str">
            <v>no</v>
          </cell>
          <cell r="N77" t="str">
            <v>no</v>
          </cell>
          <cell r="O77" t="str">
            <v>no</v>
          </cell>
          <cell r="P77" t="str">
            <v>no</v>
          </cell>
          <cell r="Q77" t="str">
            <v>yes</v>
          </cell>
          <cell r="R77" t="str">
            <v>no</v>
          </cell>
          <cell r="S77" t="str">
            <v>no</v>
          </cell>
          <cell r="T77" t="str">
            <v>no</v>
          </cell>
          <cell r="U77" t="str">
            <v>no</v>
          </cell>
          <cell r="V77" t="str">
            <v>no</v>
          </cell>
          <cell r="W77" t="str">
            <v>no</v>
          </cell>
          <cell r="X77" t="str">
            <v>no</v>
          </cell>
          <cell r="Y77" t="str">
            <v>no</v>
          </cell>
          <cell r="Z77" t="str">
            <v>no</v>
          </cell>
          <cell r="AA77" t="str">
            <v>yes</v>
          </cell>
          <cell r="AB77" t="str">
            <v>no</v>
          </cell>
          <cell r="AC77" t="str">
            <v>no</v>
          </cell>
          <cell r="AD77" t="str">
            <v>no</v>
          </cell>
          <cell r="AE77" t="str">
            <v>no</v>
          </cell>
          <cell r="AF77" t="str">
            <v>no</v>
          </cell>
          <cell r="AG77" t="str">
            <v>no</v>
          </cell>
          <cell r="AH77" t="str">
            <v>no</v>
          </cell>
          <cell r="AI77" t="str">
            <v>no</v>
          </cell>
          <cell r="AJ77" t="str">
            <v>no</v>
          </cell>
          <cell r="AK77" t="str">
            <v>partially</v>
          </cell>
          <cell r="AL77" t="str">
            <v>no</v>
          </cell>
          <cell r="AM77" t="str">
            <v>no</v>
          </cell>
          <cell r="AN77" t="str">
            <v>no</v>
          </cell>
          <cell r="AO77" t="str">
            <v>no</v>
          </cell>
          <cell r="AP77" t="str">
            <v>partially</v>
          </cell>
          <cell r="AQ77" t="str">
            <v>no</v>
          </cell>
          <cell r="AR77" t="str">
            <v>partially</v>
          </cell>
          <cell r="AS77" t="str">
            <v>yes</v>
          </cell>
          <cell r="AT77" t="str">
            <v>no</v>
          </cell>
          <cell r="AU77" t="str">
            <v>no</v>
          </cell>
          <cell r="AV77" t="str">
            <v>partially</v>
          </cell>
          <cell r="AW77" t="str">
            <v>no</v>
          </cell>
          <cell r="AX77" t="str">
            <v>no</v>
          </cell>
          <cell r="AY77" t="str">
            <v>partially</v>
          </cell>
          <cell r="AZ77" t="str">
            <v>no</v>
          </cell>
          <cell r="BA77" t="str">
            <v>yes</v>
          </cell>
          <cell r="BB77">
            <v>4</v>
          </cell>
          <cell r="BC77" t="str">
            <v>no</v>
          </cell>
          <cell r="BD77">
            <v>41</v>
          </cell>
          <cell r="BE77" t="str">
            <v>partially</v>
          </cell>
          <cell r="BF77">
            <v>5</v>
          </cell>
          <cell r="BG77" t="str">
            <v>N/A</v>
          </cell>
          <cell r="BH77">
            <v>0</v>
          </cell>
          <cell r="BI77">
            <v>50</v>
          </cell>
          <cell r="BJ77" t="str">
            <v>yes</v>
          </cell>
          <cell r="BK77" t="str">
            <v>no</v>
          </cell>
          <cell r="BL77">
            <v>4</v>
          </cell>
          <cell r="BM77">
            <v>41</v>
          </cell>
          <cell r="BN77">
            <v>0.08</v>
          </cell>
          <cell r="BO77">
            <v>0.82</v>
          </cell>
        </row>
        <row r="78">
          <cell r="A78" t="str">
            <v>Q77</v>
          </cell>
          <cell r="B78" t="str">
            <v>Did the City Council publish on its website the procedure for determining the amount of rent for the communal property land?</v>
          </cell>
          <cell r="C78" t="str">
            <v>no</v>
          </cell>
          <cell r="D78" t="str">
            <v>no</v>
          </cell>
          <cell r="E78" t="str">
            <v>no</v>
          </cell>
          <cell r="F78" t="str">
            <v>yes</v>
          </cell>
          <cell r="G78" t="str">
            <v>no</v>
          </cell>
          <cell r="H78" t="str">
            <v>no</v>
          </cell>
          <cell r="I78" t="str">
            <v>no</v>
          </cell>
          <cell r="J78" t="str">
            <v>no</v>
          </cell>
          <cell r="K78" t="str">
            <v>yes</v>
          </cell>
          <cell r="L78" t="str">
            <v>no</v>
          </cell>
          <cell r="M78" t="str">
            <v>yes</v>
          </cell>
          <cell r="N78" t="str">
            <v>no</v>
          </cell>
          <cell r="O78" t="str">
            <v>no</v>
          </cell>
          <cell r="P78" t="str">
            <v>yes</v>
          </cell>
          <cell r="Q78" t="str">
            <v>yes</v>
          </cell>
          <cell r="R78" t="str">
            <v>no</v>
          </cell>
          <cell r="S78" t="str">
            <v>no</v>
          </cell>
          <cell r="T78" t="str">
            <v>no</v>
          </cell>
          <cell r="U78" t="str">
            <v>no</v>
          </cell>
          <cell r="V78" t="str">
            <v>no</v>
          </cell>
          <cell r="W78" t="str">
            <v>no</v>
          </cell>
          <cell r="X78" t="str">
            <v>no</v>
          </cell>
          <cell r="Y78" t="str">
            <v>no</v>
          </cell>
          <cell r="Z78" t="str">
            <v>no</v>
          </cell>
          <cell r="AA78" t="str">
            <v>yes</v>
          </cell>
          <cell r="AB78" t="str">
            <v>no</v>
          </cell>
          <cell r="AC78" t="str">
            <v>no</v>
          </cell>
          <cell r="AD78" t="str">
            <v>yes</v>
          </cell>
          <cell r="AE78" t="str">
            <v>no</v>
          </cell>
          <cell r="AF78" t="str">
            <v>yes</v>
          </cell>
          <cell r="AG78" t="str">
            <v>no</v>
          </cell>
          <cell r="AH78" t="str">
            <v>no</v>
          </cell>
          <cell r="AI78" t="str">
            <v>yes</v>
          </cell>
          <cell r="AJ78" t="str">
            <v>no</v>
          </cell>
          <cell r="AK78" t="str">
            <v>yes</v>
          </cell>
          <cell r="AL78" t="str">
            <v>no</v>
          </cell>
          <cell r="AM78" t="str">
            <v>no</v>
          </cell>
          <cell r="AN78" t="str">
            <v>yes</v>
          </cell>
          <cell r="AO78" t="str">
            <v>yes</v>
          </cell>
          <cell r="AP78" t="str">
            <v>no</v>
          </cell>
          <cell r="AQ78" t="str">
            <v>no</v>
          </cell>
          <cell r="AR78" t="str">
            <v>no</v>
          </cell>
          <cell r="AS78" t="str">
            <v>yes</v>
          </cell>
          <cell r="AT78" t="str">
            <v>no</v>
          </cell>
          <cell r="AU78" t="str">
            <v>yes</v>
          </cell>
          <cell r="AV78" t="str">
            <v>yes</v>
          </cell>
          <cell r="AW78" t="str">
            <v>no</v>
          </cell>
          <cell r="AX78" t="str">
            <v>no</v>
          </cell>
          <cell r="AY78" t="str">
            <v>yes</v>
          </cell>
          <cell r="AZ78" t="str">
            <v>yes</v>
          </cell>
          <cell r="BA78" t="str">
            <v>yes</v>
          </cell>
          <cell r="BB78">
            <v>17</v>
          </cell>
          <cell r="BC78" t="str">
            <v>no</v>
          </cell>
          <cell r="BD78">
            <v>33</v>
          </cell>
          <cell r="BE78" t="str">
            <v>partially</v>
          </cell>
          <cell r="BF78">
            <v>0</v>
          </cell>
          <cell r="BG78" t="str">
            <v>N/A</v>
          </cell>
          <cell r="BH78">
            <v>0</v>
          </cell>
          <cell r="BI78">
            <v>50</v>
          </cell>
          <cell r="BJ78" t="str">
            <v>yes</v>
          </cell>
          <cell r="BK78" t="str">
            <v>no</v>
          </cell>
          <cell r="BL78">
            <v>17</v>
          </cell>
          <cell r="BM78">
            <v>33</v>
          </cell>
          <cell r="BN78">
            <v>0.34</v>
          </cell>
          <cell r="BO78">
            <v>0.66</v>
          </cell>
        </row>
        <row r="81">
          <cell r="BO81" t="str">
            <v>all cities</v>
          </cell>
        </row>
        <row r="82">
          <cell r="BN82" t="str">
            <v>Total average</v>
          </cell>
          <cell r="BO82">
            <v>0.42879676555365648</v>
          </cell>
        </row>
      </sheetData>
      <sheetData sheetId="7"/>
    </sheetDataSet>
  </externalBook>
</externalLink>
</file>

<file path=xl/theme/theme1.xml><?xml version="1.0" encoding="utf-8"?>
<a:theme xmlns:a="http://schemas.openxmlformats.org/drawingml/2006/main" name="Motív balík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krm.gov.ua/article/view/444" TargetMode="External"/><Relationship Id="rId3" Type="http://schemas.openxmlformats.org/officeDocument/2006/relationships/hyperlink" Target="http://www.berdychiv.com.ua/plan-zakupvl/&#1030;&#1085;&#1092;&#1086;&#1088;&#1084;&#1072;&#1094;&#1110;&#1103;%20&#1087;&#1091;&#1073;&#1083;&#1110;&#1082;&#1091;&#1108;&#1090;&#1100;&#1089;&#1103;%20&#1085;&#1072;%20Prozorro" TargetMode="External"/><Relationship Id="rId7" Type="http://schemas.openxmlformats.org/officeDocument/2006/relationships/hyperlink" Target="http://krm.gov.ua/article/view/498" TargetMode="External"/><Relationship Id="rId12" Type="http://schemas.openxmlformats.org/officeDocument/2006/relationships/printerSettings" Target="../printerSettings/printerSettings2.bin"/><Relationship Id="rId2" Type="http://schemas.openxmlformats.org/officeDocument/2006/relationships/hyperlink" Target="http://artemrada.gov.ua/cityprogram" TargetMode="External"/><Relationship Id="rId1" Type="http://schemas.openxmlformats.org/officeDocument/2006/relationships/hyperlink" Target="http://artemrada.gov.ua/uk/documents/%D0%B0%D1%80%D1%82%D0%B5%D0%BC%D0%BE%D0%B2%D1%81%D0%BA/6-%D1%81%D0%BE%D0%B7%D1%8B%D0%B2/20151223-%E2%84%96676-1357" TargetMode="External"/><Relationship Id="rId6" Type="http://schemas.openxmlformats.org/officeDocument/2006/relationships/hyperlink" Target="https://kyivcity.gov.ua/budynok_ta_komunalni_posluhy/" TargetMode="External"/><Relationship Id="rId11" Type="http://schemas.openxmlformats.org/officeDocument/2006/relationships/hyperlink" Target="http://shostka-rada.gov.ua/vddl-komunalno-vlasnost-nformu/" TargetMode="External"/><Relationship Id="rId5" Type="http://schemas.openxmlformats.org/officeDocument/2006/relationships/hyperlink" Target="http://kyivcnap.gov.ua/OneStopShops" TargetMode="External"/><Relationship Id="rId10" Type="http://schemas.openxmlformats.org/officeDocument/2006/relationships/hyperlink" Target="http://kr.gov.ua/statut_teritorialnoi_gromadi_m.krivogo_rogu" TargetMode="External"/><Relationship Id="rId4" Type="http://schemas.openxmlformats.org/officeDocument/2006/relationships/hyperlink" Target="http://brovary-rada.gov.ua/documents/?c=5" TargetMode="External"/><Relationship Id="rId9" Type="http://schemas.openxmlformats.org/officeDocument/2006/relationships/hyperlink" Target="http://krm.gov.ua/article/view/444"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7.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dimension ref="A1:CX80"/>
  <sheetViews>
    <sheetView zoomScale="70" zoomScaleNormal="70" workbookViewId="0">
      <pane xSplit="2" ySplit="1" topLeftCell="CE70" activePane="bottomRight" state="frozen"/>
      <selection pane="topRight" activeCell="C1" sqref="C1"/>
      <selection pane="bottomLeft" activeCell="A2" sqref="A2"/>
      <selection pane="bottomRight" activeCell="CJ92" sqref="CJ92"/>
    </sheetView>
  </sheetViews>
  <sheetFormatPr defaultRowHeight="14.4" x14ac:dyDescent="0.3"/>
  <cols>
    <col min="1" max="1" width="5.109375" customWidth="1"/>
    <col min="2" max="2" width="34.109375" customWidth="1"/>
    <col min="3" max="3" width="9.109375" style="23"/>
    <col min="4" max="4" width="148.33203125" style="24" customWidth="1"/>
    <col min="5" max="5" width="9.109375" style="23"/>
    <col min="6" max="6" width="16.44140625" style="85" customWidth="1"/>
    <col min="7" max="7" width="9.109375" style="23"/>
    <col min="8" max="8" width="17" style="24" customWidth="1"/>
    <col min="9" max="9" width="10.33203125" style="23" customWidth="1"/>
    <col min="10" max="10" width="18.33203125" style="24" customWidth="1"/>
    <col min="11" max="11" width="9.109375" style="23"/>
    <col min="12" max="12" width="15.6640625" style="24" customWidth="1"/>
    <col min="13" max="13" width="9.109375" style="23"/>
    <col min="14" max="14" width="15.33203125" style="24" customWidth="1"/>
    <col min="15" max="15" width="9.109375" style="23"/>
    <col min="16" max="16" width="15.109375" style="24" customWidth="1"/>
    <col min="17" max="17" width="9.109375" style="86"/>
    <col min="18" max="18" width="16.5546875" style="86" customWidth="1"/>
    <col min="19" max="19" width="9.109375" style="23"/>
    <col min="20" max="20" width="16.33203125" style="24" customWidth="1"/>
    <col min="21" max="21" width="9.109375" style="86"/>
    <col min="22" max="22" width="17.44140625" style="86" customWidth="1"/>
    <col min="23" max="23" width="14.33203125" style="23" customWidth="1"/>
    <col min="24" max="24" width="22.33203125" style="24" customWidth="1"/>
    <col min="25" max="25" width="9.109375" style="86"/>
    <col min="26" max="26" width="13.44140625" style="86" customWidth="1"/>
    <col min="27" max="27" width="19.5546875" style="23" customWidth="1"/>
    <col min="28" max="28" width="19.33203125" style="24" customWidth="1"/>
    <col min="29" max="29" width="9.5546875" style="23" customWidth="1"/>
    <col min="30" max="30" width="17.5546875" style="24" customWidth="1"/>
    <col min="31" max="31" width="9.109375" style="23"/>
    <col min="32" max="32" width="12.109375" style="24" customWidth="1"/>
    <col min="33" max="33" width="9.109375" style="23"/>
    <col min="34" max="34" width="14.5546875" style="24" customWidth="1"/>
    <col min="35" max="35" width="9.109375" style="23"/>
    <col min="36" max="36" width="15.44140625" style="24" customWidth="1"/>
    <col min="37" max="37" width="11.88671875" style="86" customWidth="1"/>
    <col min="38" max="38" width="20.109375" style="86" customWidth="1"/>
    <col min="39" max="39" width="10.6640625" style="23" customWidth="1"/>
    <col min="40" max="40" width="19.33203125" style="24" customWidth="1"/>
    <col min="41" max="41" width="9.88671875" style="23" customWidth="1"/>
    <col min="42" max="42" width="17.5546875" style="24" customWidth="1"/>
    <col min="43" max="43" width="9.109375" style="23"/>
    <col min="44" max="44" width="17.109375" style="24" customWidth="1"/>
    <col min="45" max="45" width="13.33203125" style="23" customWidth="1"/>
    <col min="46" max="46" width="21.44140625" style="24" customWidth="1"/>
    <col min="47" max="47" width="9.5546875" style="23" customWidth="1"/>
    <col min="48" max="48" width="17.6640625" style="24" customWidth="1"/>
    <col min="49" max="49" width="9.109375" style="23"/>
    <col min="50" max="50" width="36.5546875" style="24" customWidth="1"/>
    <col min="51" max="51" width="15.6640625" style="23" customWidth="1"/>
    <col min="52" max="52" width="13.109375" style="24" customWidth="1"/>
    <col min="53" max="53" width="9.109375" style="23"/>
    <col min="54" max="54" width="17.44140625" style="24" customWidth="1"/>
    <col min="55" max="55" width="10.44140625" style="23" customWidth="1"/>
    <col min="56" max="56" width="18.5546875" style="24" customWidth="1"/>
    <col min="57" max="57" width="9.109375" style="23"/>
    <col min="58" max="58" width="16.44140625" style="24" customWidth="1"/>
    <col min="59" max="59" width="11.33203125" style="86" customWidth="1"/>
    <col min="60" max="60" width="16.44140625" style="86" customWidth="1"/>
    <col min="61" max="61" width="9.109375" style="23"/>
    <col min="62" max="62" width="13.6640625" style="24" customWidth="1"/>
    <col min="63" max="63" width="9.109375" style="23"/>
    <col min="64" max="64" width="16.109375" style="24" customWidth="1"/>
    <col min="65" max="65" width="12.5546875" style="23" customWidth="1"/>
    <col min="66" max="66" width="20.5546875" style="24" customWidth="1"/>
    <col min="67" max="67" width="9.109375" style="23"/>
    <col min="68" max="68" width="13.6640625" style="24" customWidth="1"/>
    <col min="69" max="69" width="10.88671875" style="23" customWidth="1"/>
    <col min="70" max="70" width="18.88671875" style="24" customWidth="1"/>
    <col min="71" max="71" width="9.109375" style="80"/>
    <col min="72" max="72" width="17" style="80" customWidth="1"/>
    <col min="73" max="73" width="9.109375" style="23"/>
    <col min="74" max="74" width="15.33203125" style="24" customWidth="1"/>
    <col min="75" max="75" width="9.109375" style="23"/>
    <col min="76" max="76" width="13" style="24" customWidth="1"/>
    <col min="77" max="77" width="13.109375" style="86" customWidth="1"/>
    <col min="78" max="78" width="20.6640625" style="86" customWidth="1"/>
    <col min="79" max="79" width="9.109375" style="23"/>
    <col min="80" max="80" width="17.33203125" style="24" customWidth="1"/>
    <col min="81" max="81" width="9.109375" style="23"/>
    <col min="82" max="82" width="13.33203125" style="24" customWidth="1"/>
    <col min="83" max="83" width="9.109375" style="23"/>
    <col min="84" max="84" width="17.109375" style="24" customWidth="1"/>
    <col min="85" max="85" width="9.109375" style="23"/>
    <col min="86" max="86" width="15.6640625" style="24" customWidth="1"/>
    <col min="87" max="87" width="9.109375" style="23"/>
    <col min="88" max="88" width="13.6640625" style="24" customWidth="1"/>
    <col min="89" max="89" width="9.109375" style="23"/>
    <col min="90" max="90" width="13.88671875" style="24" customWidth="1"/>
    <col min="91" max="91" width="9.109375" style="86"/>
    <col min="92" max="92" width="14.44140625" style="86" customWidth="1"/>
    <col min="93" max="93" width="12.44140625" style="86" customWidth="1"/>
    <col min="94" max="94" width="20.44140625" style="86" customWidth="1"/>
    <col min="95" max="95" width="9.109375" style="23"/>
    <col min="96" max="96" width="15.109375" style="24" customWidth="1"/>
    <col min="97" max="97" width="9.109375" style="86"/>
    <col min="98" max="98" width="15.6640625" style="86" customWidth="1"/>
    <col min="99" max="99" width="9.109375" style="23"/>
    <col min="100" max="100" width="15.109375" style="24" customWidth="1"/>
    <col min="101" max="101" width="9.109375" style="23"/>
    <col min="102" max="102" width="14.5546875" style="24" customWidth="1"/>
  </cols>
  <sheetData>
    <row r="1" spans="1:102" ht="40.200000000000003" customHeight="1" x14ac:dyDescent="0.3">
      <c r="A1" s="21" t="s">
        <v>302</v>
      </c>
      <c r="B1" s="22" t="s">
        <v>380</v>
      </c>
      <c r="C1" s="25" t="s">
        <v>768</v>
      </c>
      <c r="D1" s="24" t="s">
        <v>769</v>
      </c>
      <c r="E1" s="25" t="s">
        <v>770</v>
      </c>
      <c r="F1" s="85" t="s">
        <v>771</v>
      </c>
      <c r="G1" s="25" t="s">
        <v>772</v>
      </c>
      <c r="H1" s="24" t="s">
        <v>773</v>
      </c>
      <c r="I1" s="23" t="s">
        <v>774</v>
      </c>
      <c r="J1" s="24" t="s">
        <v>775</v>
      </c>
      <c r="K1" s="23" t="s">
        <v>776</v>
      </c>
      <c r="L1" s="24" t="s">
        <v>777</v>
      </c>
      <c r="M1" s="23" t="s">
        <v>778</v>
      </c>
      <c r="N1" s="24" t="s">
        <v>779</v>
      </c>
      <c r="O1" s="23" t="s">
        <v>780</v>
      </c>
      <c r="P1" s="24" t="s">
        <v>781</v>
      </c>
      <c r="Q1" s="86" t="s">
        <v>782</v>
      </c>
      <c r="R1" s="86" t="s">
        <v>783</v>
      </c>
      <c r="S1" s="23" t="s">
        <v>784</v>
      </c>
      <c r="T1" s="24" t="s">
        <v>785</v>
      </c>
      <c r="U1" s="86" t="s">
        <v>786</v>
      </c>
      <c r="V1" s="86" t="s">
        <v>787</v>
      </c>
      <c r="W1" s="23" t="s">
        <v>788</v>
      </c>
      <c r="X1" s="24" t="s">
        <v>789</v>
      </c>
      <c r="Y1" s="86" t="s">
        <v>790</v>
      </c>
      <c r="Z1" s="86" t="s">
        <v>791</v>
      </c>
      <c r="AA1" s="23" t="s">
        <v>792</v>
      </c>
      <c r="AB1" s="24" t="s">
        <v>793</v>
      </c>
      <c r="AC1" s="23" t="s">
        <v>794</v>
      </c>
      <c r="AD1" s="24" t="s">
        <v>795</v>
      </c>
      <c r="AE1" s="23" t="s">
        <v>796</v>
      </c>
      <c r="AF1" s="24" t="s">
        <v>797</v>
      </c>
      <c r="AG1" s="23" t="s">
        <v>798</v>
      </c>
      <c r="AH1" s="24" t="s">
        <v>799</v>
      </c>
      <c r="AI1" s="23" t="s">
        <v>800</v>
      </c>
      <c r="AJ1" s="188" t="s">
        <v>801</v>
      </c>
      <c r="AK1" s="166" t="s">
        <v>802</v>
      </c>
      <c r="AL1" s="166" t="s">
        <v>803</v>
      </c>
      <c r="AM1" s="23" t="s">
        <v>804</v>
      </c>
      <c r="AN1" s="24" t="s">
        <v>805</v>
      </c>
      <c r="AO1" s="23" t="s">
        <v>806</v>
      </c>
      <c r="AP1" s="24" t="s">
        <v>807</v>
      </c>
      <c r="AQ1" s="23" t="s">
        <v>808</v>
      </c>
      <c r="AR1" s="24" t="s">
        <v>809</v>
      </c>
      <c r="AS1" s="23" t="s">
        <v>810</v>
      </c>
      <c r="AT1" s="24" t="s">
        <v>811</v>
      </c>
      <c r="AU1" s="23" t="s">
        <v>812</v>
      </c>
      <c r="AV1" s="24" t="s">
        <v>813</v>
      </c>
      <c r="AW1" s="23" t="s">
        <v>814</v>
      </c>
      <c r="AX1" s="24" t="s">
        <v>815</v>
      </c>
      <c r="AY1" s="23" t="s">
        <v>816</v>
      </c>
      <c r="AZ1" s="24" t="s">
        <v>817</v>
      </c>
      <c r="BA1" s="23" t="s">
        <v>818</v>
      </c>
      <c r="BB1" s="24" t="s">
        <v>819</v>
      </c>
      <c r="BC1" s="23" t="s">
        <v>820</v>
      </c>
      <c r="BD1" s="24" t="s">
        <v>821</v>
      </c>
      <c r="BE1" s="23" t="s">
        <v>822</v>
      </c>
      <c r="BF1" s="24" t="s">
        <v>823</v>
      </c>
      <c r="BG1" s="86" t="s">
        <v>824</v>
      </c>
      <c r="BH1" s="86" t="s">
        <v>825</v>
      </c>
      <c r="BI1" s="23" t="s">
        <v>826</v>
      </c>
      <c r="BJ1" s="24" t="s">
        <v>827</v>
      </c>
      <c r="BK1" s="23" t="s">
        <v>828</v>
      </c>
      <c r="BL1" s="24" t="s">
        <v>829</v>
      </c>
      <c r="BM1" s="23" t="s">
        <v>830</v>
      </c>
      <c r="BN1" s="24" t="s">
        <v>831</v>
      </c>
      <c r="BO1" s="23" t="s">
        <v>832</v>
      </c>
      <c r="BP1" s="24" t="s">
        <v>833</v>
      </c>
      <c r="BQ1" s="23" t="s">
        <v>834</v>
      </c>
      <c r="BR1" s="80" t="s">
        <v>835</v>
      </c>
      <c r="BS1" s="80" t="s">
        <v>836</v>
      </c>
      <c r="BT1" s="80" t="s">
        <v>837</v>
      </c>
      <c r="BU1" s="23" t="s">
        <v>838</v>
      </c>
      <c r="BV1" s="24" t="s">
        <v>839</v>
      </c>
      <c r="BW1" s="23" t="s">
        <v>840</v>
      </c>
      <c r="BX1" s="24" t="s">
        <v>841</v>
      </c>
      <c r="BY1" s="86" t="s">
        <v>842</v>
      </c>
      <c r="BZ1" s="86" t="s">
        <v>843</v>
      </c>
      <c r="CA1" s="23" t="s">
        <v>844</v>
      </c>
      <c r="CB1" s="24" t="s">
        <v>845</v>
      </c>
      <c r="CC1" s="23" t="s">
        <v>846</v>
      </c>
      <c r="CD1" s="24" t="s">
        <v>847</v>
      </c>
      <c r="CE1" s="23" t="s">
        <v>848</v>
      </c>
      <c r="CF1" s="24" t="s">
        <v>849</v>
      </c>
      <c r="CG1" s="23" t="s">
        <v>850</v>
      </c>
      <c r="CH1" s="24" t="s">
        <v>851</v>
      </c>
      <c r="CI1" s="23" t="s">
        <v>852</v>
      </c>
      <c r="CJ1" s="24" t="s">
        <v>853</v>
      </c>
      <c r="CK1" s="23" t="s">
        <v>854</v>
      </c>
      <c r="CL1" s="24" t="s">
        <v>855</v>
      </c>
      <c r="CM1" s="86" t="s">
        <v>856</v>
      </c>
      <c r="CN1" s="86" t="s">
        <v>857</v>
      </c>
      <c r="CO1" s="86" t="s">
        <v>858</v>
      </c>
      <c r="CP1" s="86" t="s">
        <v>859</v>
      </c>
      <c r="CQ1" s="23" t="s">
        <v>860</v>
      </c>
      <c r="CR1" s="24" t="s">
        <v>861</v>
      </c>
      <c r="CS1" s="86" t="s">
        <v>862</v>
      </c>
      <c r="CT1" s="86" t="s">
        <v>863</v>
      </c>
      <c r="CU1" s="23" t="s">
        <v>864</v>
      </c>
      <c r="CV1" s="24" t="s">
        <v>865</v>
      </c>
      <c r="CW1" s="23" t="s">
        <v>866</v>
      </c>
      <c r="CX1" s="24" t="s">
        <v>867</v>
      </c>
    </row>
    <row r="2" spans="1:102" s="81" customFormat="1" ht="40.200000000000003" customHeight="1" x14ac:dyDescent="0.3">
      <c r="A2" s="81" t="s">
        <v>303</v>
      </c>
      <c r="B2" s="82" t="s">
        <v>85</v>
      </c>
      <c r="C2" s="96" t="s">
        <v>757</v>
      </c>
      <c r="D2" t="s">
        <v>2983</v>
      </c>
      <c r="E2" s="96" t="s">
        <v>757</v>
      </c>
      <c r="F2" t="s">
        <v>1317</v>
      </c>
      <c r="G2" s="96" t="s">
        <v>757</v>
      </c>
      <c r="H2" s="98" t="s">
        <v>1094</v>
      </c>
      <c r="I2" s="96" t="s">
        <v>757</v>
      </c>
      <c r="J2" s="95" t="s">
        <v>3039</v>
      </c>
      <c r="K2" s="96" t="s">
        <v>757</v>
      </c>
      <c r="L2" s="160" t="s">
        <v>1392</v>
      </c>
      <c r="M2" s="101" t="s">
        <v>757</v>
      </c>
      <c r="N2" s="102" t="s">
        <v>3062</v>
      </c>
      <c r="O2" s="101" t="s">
        <v>757</v>
      </c>
      <c r="P2" t="s">
        <v>3106</v>
      </c>
      <c r="Q2" s="101" t="s">
        <v>757</v>
      </c>
      <c r="R2" s="160" t="s">
        <v>1197</v>
      </c>
      <c r="S2" s="101" t="s">
        <v>758</v>
      </c>
      <c r="T2"/>
      <c r="U2" s="101" t="s">
        <v>757</v>
      </c>
      <c r="V2" s="102" t="s">
        <v>3134</v>
      </c>
      <c r="W2" s="96" t="s">
        <v>757</v>
      </c>
      <c r="X2" s="98" t="s">
        <v>3135</v>
      </c>
      <c r="Y2" s="96" t="s">
        <v>757</v>
      </c>
      <c r="Z2" s="95" t="s">
        <v>976</v>
      </c>
      <c r="AA2" s="96" t="s">
        <v>757</v>
      </c>
      <c r="AB2" s="119" t="s">
        <v>555</v>
      </c>
      <c r="AC2" s="96" t="s">
        <v>757</v>
      </c>
      <c r="AD2" t="s">
        <v>1644</v>
      </c>
      <c r="AE2" s="96" t="s">
        <v>757</v>
      </c>
      <c r="AF2" s="162" t="s">
        <v>3187</v>
      </c>
      <c r="AG2" s="96" t="s">
        <v>757</v>
      </c>
      <c r="AH2" t="s">
        <v>2426</v>
      </c>
      <c r="AI2" s="125" t="s">
        <v>757</v>
      </c>
      <c r="AJ2" t="s">
        <v>2409</v>
      </c>
      <c r="AK2" s="125" t="s">
        <v>757</v>
      </c>
      <c r="AL2" t="s">
        <v>652</v>
      </c>
      <c r="AM2" s="96" t="s">
        <v>757</v>
      </c>
      <c r="AN2" s="162" t="s">
        <v>3222</v>
      </c>
      <c r="AO2" s="125" t="s">
        <v>757</v>
      </c>
      <c r="AP2" s="127" t="s">
        <v>668</v>
      </c>
      <c r="AQ2" s="171" t="s">
        <v>757</v>
      </c>
      <c r="AR2" s="172" t="s">
        <v>2744</v>
      </c>
      <c r="AS2" s="171" t="s">
        <v>757</v>
      </c>
      <c r="AT2" s="172" t="s">
        <v>2745</v>
      </c>
      <c r="AU2" s="171" t="s">
        <v>757</v>
      </c>
      <c r="AV2" s="190" t="s">
        <v>3311</v>
      </c>
      <c r="AW2" s="171" t="s">
        <v>757</v>
      </c>
      <c r="AX2" t="s">
        <v>3312</v>
      </c>
      <c r="AY2" s="171" t="s">
        <v>757</v>
      </c>
      <c r="AZ2" t="s">
        <v>2747</v>
      </c>
      <c r="BA2" s="96" t="s">
        <v>757</v>
      </c>
      <c r="BB2" t="s">
        <v>3348</v>
      </c>
      <c r="BC2" s="128" t="s">
        <v>757</v>
      </c>
      <c r="BD2" s="160" t="s">
        <v>1141</v>
      </c>
      <c r="BE2" s="128" t="s">
        <v>757</v>
      </c>
      <c r="BF2" s="160" t="s">
        <v>1820</v>
      </c>
      <c r="BG2" s="128" t="s">
        <v>758</v>
      </c>
      <c r="BH2" s="129"/>
      <c r="BI2" s="128" t="s">
        <v>757</v>
      </c>
      <c r="BJ2" s="160" t="s">
        <v>1821</v>
      </c>
      <c r="BK2" s="96" t="s">
        <v>757</v>
      </c>
      <c r="BL2" s="95" t="s">
        <v>1151</v>
      </c>
      <c r="BM2" s="96" t="s">
        <v>758</v>
      </c>
      <c r="BN2" s="95"/>
      <c r="BO2" s="96" t="s">
        <v>757</v>
      </c>
      <c r="BP2" s="98" t="s">
        <v>3451</v>
      </c>
      <c r="BQ2" s="96" t="s">
        <v>757</v>
      </c>
      <c r="BR2" s="160" t="s">
        <v>600</v>
      </c>
      <c r="BS2" s="96" t="s">
        <v>759</v>
      </c>
      <c r="BT2" t="s">
        <v>1949</v>
      </c>
      <c r="BU2" s="96" t="s">
        <v>757</v>
      </c>
      <c r="BV2" s="95" t="s">
        <v>601</v>
      </c>
      <c r="BW2" s="96" t="s">
        <v>757</v>
      </c>
      <c r="BX2" s="162" t="s">
        <v>3489</v>
      </c>
      <c r="BY2" s="96" t="s">
        <v>757</v>
      </c>
      <c r="BZ2" t="s">
        <v>593</v>
      </c>
      <c r="CA2" s="96" t="s">
        <v>757</v>
      </c>
      <c r="CB2" s="119" t="s">
        <v>1950</v>
      </c>
      <c r="CC2" s="96" t="s">
        <v>759</v>
      </c>
      <c r="CD2" s="98" t="s">
        <v>3497</v>
      </c>
      <c r="CE2" s="96" t="s">
        <v>759</v>
      </c>
      <c r="CF2" t="s">
        <v>3549</v>
      </c>
      <c r="CG2" s="96" t="s">
        <v>757</v>
      </c>
      <c r="CH2" s="98" t="s">
        <v>2287</v>
      </c>
      <c r="CI2" s="96" t="s">
        <v>757</v>
      </c>
      <c r="CJ2" s="119" t="s">
        <v>1182</v>
      </c>
      <c r="CK2" s="96" t="s">
        <v>757</v>
      </c>
      <c r="CL2" s="98" t="s">
        <v>3573</v>
      </c>
      <c r="CM2" s="96" t="s">
        <v>757</v>
      </c>
      <c r="CN2" t="s">
        <v>2288</v>
      </c>
      <c r="CO2" s="130" t="s">
        <v>757</v>
      </c>
      <c r="CP2" t="s">
        <v>3611</v>
      </c>
      <c r="CQ2" s="96" t="s">
        <v>757</v>
      </c>
      <c r="CR2" s="98" t="s">
        <v>2549</v>
      </c>
      <c r="CS2" s="96" t="s">
        <v>757</v>
      </c>
      <c r="CT2" s="119" t="s">
        <v>753</v>
      </c>
      <c r="CU2" s="132" t="s">
        <v>757</v>
      </c>
      <c r="CV2" s="148" t="s">
        <v>3688</v>
      </c>
      <c r="CW2" s="96" t="s">
        <v>757</v>
      </c>
      <c r="CX2" s="163" t="s">
        <v>2679</v>
      </c>
    </row>
    <row r="3" spans="1:102" ht="40.200000000000003" customHeight="1" x14ac:dyDescent="0.3">
      <c r="A3" t="s">
        <v>304</v>
      </c>
      <c r="B3" s="27" t="s">
        <v>86</v>
      </c>
      <c r="C3" s="96" t="s">
        <v>758</v>
      </c>
      <c r="D3" s="119"/>
      <c r="E3" s="96" t="s">
        <v>758</v>
      </c>
      <c r="F3" s="95"/>
      <c r="G3" s="96" t="s">
        <v>758</v>
      </c>
      <c r="H3"/>
      <c r="I3" s="96" t="s">
        <v>758</v>
      </c>
      <c r="J3" s="95"/>
      <c r="K3" s="96" t="s">
        <v>757</v>
      </c>
      <c r="L3" s="95" t="s">
        <v>1393</v>
      </c>
      <c r="M3" s="101" t="s">
        <v>757</v>
      </c>
      <c r="N3" t="s">
        <v>3063</v>
      </c>
      <c r="O3" s="101" t="s">
        <v>758</v>
      </c>
      <c r="P3" s="103"/>
      <c r="Q3" s="101" t="s">
        <v>758</v>
      </c>
      <c r="R3" s="104"/>
      <c r="S3" s="101" t="s">
        <v>758</v>
      </c>
      <c r="T3" s="104"/>
      <c r="U3" s="101" t="s">
        <v>758</v>
      </c>
      <c r="V3" s="104"/>
      <c r="W3" s="96" t="s">
        <v>758</v>
      </c>
      <c r="X3" s="108"/>
      <c r="Y3" s="96" t="s">
        <v>757</v>
      </c>
      <c r="Z3" t="s">
        <v>976</v>
      </c>
      <c r="AA3" s="96" t="s">
        <v>757</v>
      </c>
      <c r="AB3" s="119" t="s">
        <v>555</v>
      </c>
      <c r="AC3" s="96" t="s">
        <v>758</v>
      </c>
      <c r="AD3" s="95"/>
      <c r="AE3" s="96" t="s">
        <v>757</v>
      </c>
      <c r="AF3" s="116" t="s">
        <v>1645</v>
      </c>
      <c r="AG3" s="96" t="s">
        <v>758</v>
      </c>
      <c r="AH3" s="95"/>
      <c r="AI3" s="125" t="s">
        <v>758</v>
      </c>
      <c r="AJ3" s="126"/>
      <c r="AK3" s="125" t="s">
        <v>758</v>
      </c>
      <c r="AL3" s="127"/>
      <c r="AM3" s="96" t="s">
        <v>758</v>
      </c>
      <c r="AN3" s="126"/>
      <c r="AO3" s="125" t="s">
        <v>758</v>
      </c>
      <c r="AP3" s="127"/>
      <c r="AQ3" s="171" t="s">
        <v>757</v>
      </c>
      <c r="AR3" s="174" t="s">
        <v>2748</v>
      </c>
      <c r="AS3" s="171" t="s">
        <v>758</v>
      </c>
      <c r="AT3" s="174"/>
      <c r="AU3" s="171" t="s">
        <v>757</v>
      </c>
      <c r="AV3" s="173" t="s">
        <v>2749</v>
      </c>
      <c r="AW3" s="171" t="s">
        <v>757</v>
      </c>
      <c r="AX3" t="s">
        <v>2750</v>
      </c>
      <c r="AY3" s="171" t="s">
        <v>758</v>
      </c>
      <c r="AZ3" s="175"/>
      <c r="BA3" s="96" t="s">
        <v>758</v>
      </c>
      <c r="BB3" s="95"/>
      <c r="BC3" s="128" t="s">
        <v>758</v>
      </c>
      <c r="BD3" s="129"/>
      <c r="BE3" s="128" t="s">
        <v>758</v>
      </c>
      <c r="BF3" s="129"/>
      <c r="BG3" s="128" t="s">
        <v>758</v>
      </c>
      <c r="BH3" s="129"/>
      <c r="BI3" s="128" t="s">
        <v>757</v>
      </c>
      <c r="BJ3" s="160" t="s">
        <v>1822</v>
      </c>
      <c r="BK3" s="96" t="s">
        <v>757</v>
      </c>
      <c r="BL3" t="s">
        <v>1952</v>
      </c>
      <c r="BM3" s="96" t="s">
        <v>758</v>
      </c>
      <c r="BN3" s="95"/>
      <c r="BO3" s="96" t="s">
        <v>757</v>
      </c>
      <c r="BP3" s="98" t="s">
        <v>3450</v>
      </c>
      <c r="BQ3" s="96" t="s">
        <v>758</v>
      </c>
      <c r="BR3" s="95"/>
      <c r="BS3" s="96" t="s">
        <v>757</v>
      </c>
      <c r="BT3" s="160" t="s">
        <v>1954</v>
      </c>
      <c r="BU3" s="96" t="s">
        <v>758</v>
      </c>
      <c r="BV3" s="95"/>
      <c r="BW3" s="96" t="s">
        <v>758</v>
      </c>
      <c r="BX3" s="95"/>
      <c r="BY3" s="96" t="s">
        <v>758</v>
      </c>
      <c r="BZ3" s="95"/>
      <c r="CA3" s="96" t="s">
        <v>758</v>
      </c>
      <c r="CB3" s="95"/>
      <c r="CC3" s="96" t="s">
        <v>758</v>
      </c>
      <c r="CD3" s="95"/>
      <c r="CE3" s="96" t="s">
        <v>759</v>
      </c>
      <c r="CF3" t="s">
        <v>3548</v>
      </c>
      <c r="CG3" s="96" t="s">
        <v>759</v>
      </c>
      <c r="CH3" t="s">
        <v>3550</v>
      </c>
      <c r="CI3" s="96" t="s">
        <v>758</v>
      </c>
      <c r="CJ3" s="119" t="s">
        <v>2289</v>
      </c>
      <c r="CK3" s="96" t="s">
        <v>758</v>
      </c>
      <c r="CL3" s="95"/>
      <c r="CM3" s="96" t="s">
        <v>758</v>
      </c>
      <c r="CN3" s="95"/>
      <c r="CO3" s="130" t="s">
        <v>757</v>
      </c>
      <c r="CP3" t="s">
        <v>3612</v>
      </c>
      <c r="CQ3" s="96" t="s">
        <v>758</v>
      </c>
      <c r="CR3" s="98"/>
      <c r="CS3" s="96" t="s">
        <v>757</v>
      </c>
      <c r="CT3" s="119" t="s">
        <v>3743</v>
      </c>
      <c r="CU3" s="132" t="s">
        <v>757</v>
      </c>
      <c r="CV3" t="s">
        <v>3687</v>
      </c>
      <c r="CW3" s="96" t="s">
        <v>758</v>
      </c>
      <c r="CX3" s="95"/>
    </row>
    <row r="4" spans="1:102" ht="40.200000000000003" customHeight="1" x14ac:dyDescent="0.3">
      <c r="A4" t="s">
        <v>305</v>
      </c>
      <c r="B4" s="27" t="s">
        <v>87</v>
      </c>
      <c r="C4" s="115" t="s">
        <v>758</v>
      </c>
      <c r="D4" s="134"/>
      <c r="E4" s="135" t="s">
        <v>757</v>
      </c>
      <c r="F4" s="95"/>
      <c r="G4" s="96" t="s">
        <v>758</v>
      </c>
      <c r="H4" s="95"/>
      <c r="I4" s="96" t="s">
        <v>758</v>
      </c>
      <c r="J4" s="95"/>
      <c r="K4" s="96" t="s">
        <v>758</v>
      </c>
      <c r="L4" s="95"/>
      <c r="M4" s="101" t="s">
        <v>757</v>
      </c>
      <c r="N4" t="s">
        <v>3064</v>
      </c>
      <c r="O4" s="101" t="s">
        <v>758</v>
      </c>
      <c r="P4" s="103"/>
      <c r="Q4" s="101" t="s">
        <v>758</v>
      </c>
      <c r="R4" s="104"/>
      <c r="S4" s="101" t="s">
        <v>757</v>
      </c>
      <c r="T4" s="160" t="s">
        <v>1439</v>
      </c>
      <c r="U4" s="101" t="s">
        <v>758</v>
      </c>
      <c r="V4" s="104"/>
      <c r="W4" s="96" t="s">
        <v>758</v>
      </c>
      <c r="X4" t="s">
        <v>3136</v>
      </c>
      <c r="Y4" s="96" t="s">
        <v>759</v>
      </c>
      <c r="Z4" t="s">
        <v>976</v>
      </c>
      <c r="AA4" s="96" t="s">
        <v>757</v>
      </c>
      <c r="AB4" s="98" t="s">
        <v>1648</v>
      </c>
      <c r="AC4" s="96" t="s">
        <v>757</v>
      </c>
      <c r="AD4" s="95"/>
      <c r="AE4" s="96" t="s">
        <v>757</v>
      </c>
      <c r="AF4" s="95" t="s">
        <v>1645</v>
      </c>
      <c r="AG4" s="96" t="s">
        <v>757</v>
      </c>
      <c r="AH4" s="95"/>
      <c r="AI4" s="125" t="s">
        <v>758</v>
      </c>
      <c r="AJ4" s="127"/>
      <c r="AK4" s="125" t="s">
        <v>758</v>
      </c>
      <c r="AL4" s="127"/>
      <c r="AM4" s="96" t="s">
        <v>758</v>
      </c>
      <c r="AN4" s="126"/>
      <c r="AO4" s="125" t="s">
        <v>758</v>
      </c>
      <c r="AP4" s="127"/>
      <c r="AQ4" s="171" t="s">
        <v>757</v>
      </c>
      <c r="AR4" s="174" t="s">
        <v>2748</v>
      </c>
      <c r="AS4" s="171" t="s">
        <v>758</v>
      </c>
      <c r="AT4" s="174"/>
      <c r="AU4" s="171" t="s">
        <v>758</v>
      </c>
      <c r="AV4" s="172"/>
      <c r="AW4" s="171" t="s">
        <v>758</v>
      </c>
      <c r="AX4" s="174"/>
      <c r="AY4" s="171" t="s">
        <v>758</v>
      </c>
      <c r="AZ4" s="174"/>
      <c r="BA4" s="96" t="s">
        <v>758</v>
      </c>
      <c r="BB4" s="95"/>
      <c r="BC4" s="128" t="s">
        <v>758</v>
      </c>
      <c r="BD4" s="129"/>
      <c r="BE4" s="128" t="s">
        <v>758</v>
      </c>
      <c r="BF4" s="129"/>
      <c r="BG4" s="128" t="s">
        <v>758</v>
      </c>
      <c r="BH4" s="129"/>
      <c r="BI4" s="128" t="s">
        <v>757</v>
      </c>
      <c r="BJ4" s="160" t="s">
        <v>1822</v>
      </c>
      <c r="BK4" s="115" t="s">
        <v>757</v>
      </c>
      <c r="BL4" s="134" t="s">
        <v>1952</v>
      </c>
      <c r="BM4" s="135" t="s">
        <v>758</v>
      </c>
      <c r="BN4" s="95"/>
      <c r="BO4" s="96" t="s">
        <v>757</v>
      </c>
      <c r="BP4" t="s">
        <v>3449</v>
      </c>
      <c r="BQ4" s="96" t="s">
        <v>758</v>
      </c>
      <c r="BR4" s="95"/>
      <c r="BS4" s="96" t="s">
        <v>758</v>
      </c>
      <c r="BT4" s="95"/>
      <c r="BU4" s="96" t="s">
        <v>758</v>
      </c>
      <c r="BV4" s="95"/>
      <c r="BW4" s="96" t="s">
        <v>758</v>
      </c>
      <c r="BX4" s="95"/>
      <c r="BY4" s="96" t="s">
        <v>758</v>
      </c>
      <c r="BZ4" s="95"/>
      <c r="CA4" s="96" t="s">
        <v>758</v>
      </c>
      <c r="CB4" s="95"/>
      <c r="CC4" s="96" t="s">
        <v>758</v>
      </c>
      <c r="CD4" s="95"/>
      <c r="CE4" s="96" t="s">
        <v>757</v>
      </c>
      <c r="CF4" s="160" t="s">
        <v>2290</v>
      </c>
      <c r="CG4" s="96" t="s">
        <v>759</v>
      </c>
      <c r="CH4" s="98" t="s">
        <v>3551</v>
      </c>
      <c r="CI4" s="96" t="s">
        <v>757</v>
      </c>
      <c r="CJ4" s="119"/>
      <c r="CK4" s="96" t="s">
        <v>758</v>
      </c>
      <c r="CL4" s="95"/>
      <c r="CM4" s="96" t="s">
        <v>758</v>
      </c>
      <c r="CN4" s="95"/>
      <c r="CO4" s="130" t="s">
        <v>757</v>
      </c>
      <c r="CP4" s="136"/>
      <c r="CQ4" s="96" t="s">
        <v>757</v>
      </c>
      <c r="CR4" s="98" t="s">
        <v>2550</v>
      </c>
      <c r="CS4" s="130" t="s">
        <v>757</v>
      </c>
      <c r="CT4" s="130"/>
      <c r="CU4" s="132" t="s">
        <v>757</v>
      </c>
      <c r="CV4" t="s">
        <v>3687</v>
      </c>
      <c r="CW4" s="96" t="s">
        <v>757</v>
      </c>
      <c r="CX4" s="95" t="s">
        <v>2679</v>
      </c>
    </row>
    <row r="5" spans="1:102" ht="40.200000000000003" customHeight="1" x14ac:dyDescent="0.3">
      <c r="A5" t="s">
        <v>306</v>
      </c>
      <c r="B5" s="27" t="s">
        <v>88</v>
      </c>
      <c r="C5" s="96" t="s">
        <v>758</v>
      </c>
      <c r="D5" s="97"/>
      <c r="E5" s="96" t="s">
        <v>758</v>
      </c>
      <c r="F5" s="95"/>
      <c r="G5" s="96" t="s">
        <v>758</v>
      </c>
      <c r="H5" s="119"/>
      <c r="I5" s="96" t="s">
        <v>758</v>
      </c>
      <c r="J5" s="95"/>
      <c r="K5" s="96" t="s">
        <v>758</v>
      </c>
      <c r="L5" s="95"/>
      <c r="M5" s="101" t="s">
        <v>757</v>
      </c>
      <c r="N5" s="160" t="s">
        <v>1440</v>
      </c>
      <c r="O5" s="101" t="s">
        <v>758</v>
      </c>
      <c r="P5" t="s">
        <v>3105</v>
      </c>
      <c r="Q5" s="101" t="s">
        <v>757</v>
      </c>
      <c r="R5" s="160" t="s">
        <v>1198</v>
      </c>
      <c r="S5" s="101" t="s">
        <v>758</v>
      </c>
      <c r="T5" s="104"/>
      <c r="U5" s="101" t="s">
        <v>758</v>
      </c>
      <c r="V5" s="104"/>
      <c r="W5" s="96" t="s">
        <v>757</v>
      </c>
      <c r="X5" t="s">
        <v>3136</v>
      </c>
      <c r="Y5" s="96" t="s">
        <v>758</v>
      </c>
      <c r="Z5" s="95"/>
      <c r="AA5" s="96" t="s">
        <v>757</v>
      </c>
      <c r="AB5" s="95" t="s">
        <v>555</v>
      </c>
      <c r="AC5" s="96" t="s">
        <v>757</v>
      </c>
      <c r="AD5" s="95" t="s">
        <v>1650</v>
      </c>
      <c r="AE5" s="96" t="s">
        <v>758</v>
      </c>
      <c r="AF5" s="95"/>
      <c r="AG5" s="96" t="s">
        <v>758</v>
      </c>
      <c r="AH5" s="95"/>
      <c r="AI5" s="125" t="s">
        <v>758</v>
      </c>
      <c r="AJ5" s="127"/>
      <c r="AK5" s="125" t="s">
        <v>758</v>
      </c>
      <c r="AL5" s="127"/>
      <c r="AM5" s="96" t="s">
        <v>758</v>
      </c>
      <c r="AN5" s="127"/>
      <c r="AO5" s="125" t="s">
        <v>758</v>
      </c>
      <c r="AP5" s="127"/>
      <c r="AQ5" s="171" t="s">
        <v>757</v>
      </c>
      <c r="AR5" s="174" t="s">
        <v>2748</v>
      </c>
      <c r="AS5" s="171" t="s">
        <v>758</v>
      </c>
      <c r="AT5" s="174"/>
      <c r="AU5" s="171" t="s">
        <v>758</v>
      </c>
      <c r="AV5" s="174"/>
      <c r="AW5" s="171" t="s">
        <v>758</v>
      </c>
      <c r="AX5" s="174" t="s">
        <v>874</v>
      </c>
      <c r="AY5" s="171" t="s">
        <v>757</v>
      </c>
      <c r="AZ5" t="s">
        <v>2751</v>
      </c>
      <c r="BA5" s="96" t="s">
        <v>758</v>
      </c>
      <c r="BB5" s="95"/>
      <c r="BC5" s="128" t="s">
        <v>758</v>
      </c>
      <c r="BD5" s="129"/>
      <c r="BE5" s="128" t="s">
        <v>758</v>
      </c>
      <c r="BF5" s="129"/>
      <c r="BG5" s="128" t="s">
        <v>758</v>
      </c>
      <c r="BH5" s="129"/>
      <c r="BI5" s="128" t="s">
        <v>758</v>
      </c>
      <c r="BJ5" s="129"/>
      <c r="BK5" s="96" t="s">
        <v>758</v>
      </c>
      <c r="BL5" s="97"/>
      <c r="BM5" s="96" t="s">
        <v>758</v>
      </c>
      <c r="BN5" s="95"/>
      <c r="BO5" s="96" t="s">
        <v>757</v>
      </c>
      <c r="BP5" t="s">
        <v>3448</v>
      </c>
      <c r="BQ5" s="96" t="s">
        <v>758</v>
      </c>
      <c r="BR5" s="95"/>
      <c r="BS5" s="96" t="s">
        <v>758</v>
      </c>
      <c r="BT5" s="95"/>
      <c r="BU5" s="96" t="s">
        <v>757</v>
      </c>
      <c r="BV5" s="95"/>
      <c r="BW5" s="96" t="s">
        <v>758</v>
      </c>
      <c r="BX5" s="95"/>
      <c r="BY5" s="96" t="s">
        <v>758</v>
      </c>
      <c r="BZ5" s="95"/>
      <c r="CA5" s="96" t="s">
        <v>757</v>
      </c>
      <c r="CB5" s="119" t="s">
        <v>1959</v>
      </c>
      <c r="CC5" s="96" t="s">
        <v>758</v>
      </c>
      <c r="CD5" s="95"/>
      <c r="CE5" s="96" t="s">
        <v>758</v>
      </c>
      <c r="CF5" s="95"/>
      <c r="CG5" s="96" t="s">
        <v>759</v>
      </c>
      <c r="CH5" s="95" t="s">
        <v>3552</v>
      </c>
      <c r="CI5" s="96" t="s">
        <v>757</v>
      </c>
      <c r="CJ5" s="119"/>
      <c r="CK5" s="96" t="s">
        <v>758</v>
      </c>
      <c r="CL5" s="95"/>
      <c r="CM5" s="96" t="s">
        <v>758</v>
      </c>
      <c r="CN5" s="95"/>
      <c r="CO5" s="130" t="s">
        <v>757</v>
      </c>
      <c r="CP5" s="193" t="s">
        <v>3613</v>
      </c>
      <c r="CQ5" s="96" t="s">
        <v>758</v>
      </c>
      <c r="CR5" s="95"/>
      <c r="CS5" s="130" t="s">
        <v>757</v>
      </c>
      <c r="CT5" s="130" t="s">
        <v>3644</v>
      </c>
      <c r="CU5" s="132" t="s">
        <v>758</v>
      </c>
      <c r="CV5" t="s">
        <v>3687</v>
      </c>
      <c r="CW5" s="96" t="s">
        <v>758</v>
      </c>
      <c r="CX5" s="95"/>
    </row>
    <row r="6" spans="1:102" s="80" customFormat="1" ht="40.200000000000003" customHeight="1" x14ac:dyDescent="0.3">
      <c r="A6" s="80" t="s">
        <v>307</v>
      </c>
      <c r="B6" s="28" t="s">
        <v>764</v>
      </c>
      <c r="C6" s="112" t="s">
        <v>757</v>
      </c>
      <c r="D6" s="112" t="s">
        <v>872</v>
      </c>
      <c r="E6" s="112" t="s">
        <v>757</v>
      </c>
      <c r="F6" s="112" t="s">
        <v>872</v>
      </c>
      <c r="G6" s="112" t="s">
        <v>757</v>
      </c>
      <c r="H6" s="112" t="s">
        <v>872</v>
      </c>
      <c r="I6" s="112" t="s">
        <v>758</v>
      </c>
      <c r="J6" s="112"/>
      <c r="K6" s="112" t="s">
        <v>757</v>
      </c>
      <c r="L6" s="112" t="s">
        <v>872</v>
      </c>
      <c r="M6" s="105" t="s">
        <v>757</v>
      </c>
      <c r="N6" s="113" t="s">
        <v>872</v>
      </c>
      <c r="O6" s="105" t="s">
        <v>757</v>
      </c>
      <c r="P6" s="105" t="s">
        <v>872</v>
      </c>
      <c r="Q6" s="105" t="s">
        <v>758</v>
      </c>
      <c r="R6" s="106"/>
      <c r="S6" s="105" t="s">
        <v>757</v>
      </c>
      <c r="T6" s="113" t="s">
        <v>872</v>
      </c>
      <c r="U6" s="105" t="s">
        <v>757</v>
      </c>
      <c r="V6" s="113" t="s">
        <v>872</v>
      </c>
      <c r="W6" s="112" t="s">
        <v>757</v>
      </c>
      <c r="X6" s="112" t="s">
        <v>872</v>
      </c>
      <c r="Y6" s="112" t="s">
        <v>758</v>
      </c>
      <c r="Z6" s="112"/>
      <c r="AA6" s="112" t="s">
        <v>757</v>
      </c>
      <c r="AB6" s="112" t="s">
        <v>872</v>
      </c>
      <c r="AC6" s="112" t="s">
        <v>757</v>
      </c>
      <c r="AD6" s="112" t="s">
        <v>872</v>
      </c>
      <c r="AE6" s="112" t="s">
        <v>757</v>
      </c>
      <c r="AF6" s="112" t="s">
        <v>872</v>
      </c>
      <c r="AG6" s="112" t="s">
        <v>757</v>
      </c>
      <c r="AH6" s="112" t="s">
        <v>872</v>
      </c>
      <c r="AI6" s="112" t="s">
        <v>757</v>
      </c>
      <c r="AJ6" s="112" t="s">
        <v>872</v>
      </c>
      <c r="AK6" s="137" t="s">
        <v>758</v>
      </c>
      <c r="AL6" s="137"/>
      <c r="AM6" s="112" t="s">
        <v>757</v>
      </c>
      <c r="AN6" s="112" t="s">
        <v>872</v>
      </c>
      <c r="AO6" s="137" t="s">
        <v>758</v>
      </c>
      <c r="AP6" s="137"/>
      <c r="AQ6" s="176" t="s">
        <v>757</v>
      </c>
      <c r="AR6" s="176" t="s">
        <v>872</v>
      </c>
      <c r="AS6" s="176" t="s">
        <v>757</v>
      </c>
      <c r="AT6" s="176" t="s">
        <v>872</v>
      </c>
      <c r="AU6" s="176" t="s">
        <v>757</v>
      </c>
      <c r="AV6" s="176" t="s">
        <v>872</v>
      </c>
      <c r="AW6" s="176" t="s">
        <v>757</v>
      </c>
      <c r="AX6" s="176" t="s">
        <v>872</v>
      </c>
      <c r="AY6" s="176" t="s">
        <v>757</v>
      </c>
      <c r="AZ6" s="176" t="s">
        <v>872</v>
      </c>
      <c r="BA6" s="112" t="s">
        <v>757</v>
      </c>
      <c r="BB6" s="112" t="s">
        <v>872</v>
      </c>
      <c r="BC6" s="138" t="s">
        <v>758</v>
      </c>
      <c r="BD6" s="138"/>
      <c r="BE6" s="138" t="s">
        <v>757</v>
      </c>
      <c r="BF6" s="138" t="s">
        <v>872</v>
      </c>
      <c r="BG6" s="138" t="s">
        <v>757</v>
      </c>
      <c r="BH6" s="112" t="s">
        <v>872</v>
      </c>
      <c r="BI6" s="138" t="s">
        <v>757</v>
      </c>
      <c r="BJ6" s="138" t="s">
        <v>872</v>
      </c>
      <c r="BK6" s="112" t="s">
        <v>757</v>
      </c>
      <c r="BL6" s="160" t="s">
        <v>872</v>
      </c>
      <c r="BM6" s="112" t="s">
        <v>757</v>
      </c>
      <c r="BN6" s="112" t="s">
        <v>872</v>
      </c>
      <c r="BO6" s="112" t="s">
        <v>757</v>
      </c>
      <c r="BP6" s="112" t="s">
        <v>872</v>
      </c>
      <c r="BQ6" s="112" t="s">
        <v>757</v>
      </c>
      <c r="BR6" s="112" t="s">
        <v>872</v>
      </c>
      <c r="BS6" s="112" t="s">
        <v>758</v>
      </c>
      <c r="BT6" s="112"/>
      <c r="BU6" s="112" t="s">
        <v>757</v>
      </c>
      <c r="BV6" s="112" t="s">
        <v>872</v>
      </c>
      <c r="BW6" s="112" t="s">
        <v>757</v>
      </c>
      <c r="BX6" s="112" t="s">
        <v>872</v>
      </c>
      <c r="BY6" s="112" t="s">
        <v>757</v>
      </c>
      <c r="BZ6" s="112" t="s">
        <v>872</v>
      </c>
      <c r="CA6" s="112" t="s">
        <v>757</v>
      </c>
      <c r="CB6" s="112" t="s">
        <v>872</v>
      </c>
      <c r="CC6" s="112" t="s">
        <v>757</v>
      </c>
      <c r="CD6" s="112" t="s">
        <v>872</v>
      </c>
      <c r="CE6" s="112" t="s">
        <v>758</v>
      </c>
      <c r="CF6" s="112"/>
      <c r="CG6" s="112" t="s">
        <v>757</v>
      </c>
      <c r="CH6" s="112" t="s">
        <v>872</v>
      </c>
      <c r="CI6" s="112" t="s">
        <v>757</v>
      </c>
      <c r="CJ6" s="112" t="s">
        <v>872</v>
      </c>
      <c r="CK6" s="112" t="s">
        <v>758</v>
      </c>
      <c r="CL6" s="112"/>
      <c r="CM6" s="112" t="s">
        <v>757</v>
      </c>
      <c r="CN6" s="112" t="s">
        <v>872</v>
      </c>
      <c r="CO6" s="112" t="s">
        <v>757</v>
      </c>
      <c r="CP6" s="112" t="s">
        <v>872</v>
      </c>
      <c r="CQ6" s="112" t="s">
        <v>757</v>
      </c>
      <c r="CR6" s="112" t="s">
        <v>872</v>
      </c>
      <c r="CS6" s="112" t="s">
        <v>757</v>
      </c>
      <c r="CT6" s="112" t="s">
        <v>872</v>
      </c>
      <c r="CU6" s="112" t="s">
        <v>757</v>
      </c>
      <c r="CV6" s="112" t="s">
        <v>872</v>
      </c>
      <c r="CW6" s="112" t="s">
        <v>757</v>
      </c>
      <c r="CX6" s="112" t="s">
        <v>872</v>
      </c>
    </row>
    <row r="7" spans="1:102" s="80" customFormat="1" ht="40.200000000000003" customHeight="1" x14ac:dyDescent="0.3">
      <c r="A7" s="80" t="s">
        <v>308</v>
      </c>
      <c r="B7" s="28" t="s">
        <v>765</v>
      </c>
      <c r="C7" s="112" t="s">
        <v>757</v>
      </c>
      <c r="D7" s="112" t="s">
        <v>871</v>
      </c>
      <c r="E7" s="112" t="s">
        <v>757</v>
      </c>
      <c r="F7" s="112" t="s">
        <v>871</v>
      </c>
      <c r="G7" s="112" t="s">
        <v>757</v>
      </c>
      <c r="H7" s="112" t="s">
        <v>871</v>
      </c>
      <c r="I7" s="112" t="s">
        <v>758</v>
      </c>
      <c r="J7" s="112"/>
      <c r="K7" s="112" t="s">
        <v>757</v>
      </c>
      <c r="L7" s="112" t="s">
        <v>871</v>
      </c>
      <c r="M7" s="105" t="s">
        <v>757</v>
      </c>
      <c r="N7" s="113" t="s">
        <v>872</v>
      </c>
      <c r="O7" s="105" t="s">
        <v>757</v>
      </c>
      <c r="P7" s="105" t="s">
        <v>872</v>
      </c>
      <c r="Q7" s="105" t="s">
        <v>758</v>
      </c>
      <c r="R7" s="106"/>
      <c r="S7" s="105" t="s">
        <v>757</v>
      </c>
      <c r="T7" s="160" t="s">
        <v>872</v>
      </c>
      <c r="U7" s="105" t="s">
        <v>757</v>
      </c>
      <c r="V7" s="160" t="s">
        <v>872</v>
      </c>
      <c r="W7" s="112" t="s">
        <v>757</v>
      </c>
      <c r="X7" s="112" t="s">
        <v>871</v>
      </c>
      <c r="Y7" s="112" t="s">
        <v>758</v>
      </c>
      <c r="Z7" s="112"/>
      <c r="AA7" s="112" t="s">
        <v>757</v>
      </c>
      <c r="AB7" s="112" t="s">
        <v>871</v>
      </c>
      <c r="AC7" s="112" t="s">
        <v>757</v>
      </c>
      <c r="AD7" s="112" t="s">
        <v>871</v>
      </c>
      <c r="AE7" s="112" t="s">
        <v>757</v>
      </c>
      <c r="AF7" s="112" t="s">
        <v>871</v>
      </c>
      <c r="AG7" s="112" t="s">
        <v>757</v>
      </c>
      <c r="AH7" s="112" t="s">
        <v>871</v>
      </c>
      <c r="AI7" s="112" t="s">
        <v>757</v>
      </c>
      <c r="AJ7" s="112" t="s">
        <v>871</v>
      </c>
      <c r="AK7" s="137" t="s">
        <v>758</v>
      </c>
      <c r="AL7" s="137"/>
      <c r="AM7" s="112" t="s">
        <v>757</v>
      </c>
      <c r="AN7" s="112" t="s">
        <v>871</v>
      </c>
      <c r="AO7" s="137" t="s">
        <v>758</v>
      </c>
      <c r="AP7" s="137"/>
      <c r="AQ7" s="176" t="s">
        <v>757</v>
      </c>
      <c r="AR7" s="176" t="s">
        <v>871</v>
      </c>
      <c r="AS7" s="176" t="s">
        <v>757</v>
      </c>
      <c r="AT7" s="176" t="s">
        <v>871</v>
      </c>
      <c r="AU7" s="176" t="s">
        <v>757</v>
      </c>
      <c r="AV7" s="176" t="s">
        <v>871</v>
      </c>
      <c r="AW7" s="176" t="s">
        <v>757</v>
      </c>
      <c r="AX7" s="176" t="s">
        <v>871</v>
      </c>
      <c r="AY7" s="176" t="s">
        <v>757</v>
      </c>
      <c r="AZ7" s="176" t="s">
        <v>871</v>
      </c>
      <c r="BA7" s="112" t="s">
        <v>757</v>
      </c>
      <c r="BB7" s="112" t="s">
        <v>871</v>
      </c>
      <c r="BC7" s="138" t="s">
        <v>758</v>
      </c>
      <c r="BD7" s="138"/>
      <c r="BE7" s="138" t="s">
        <v>757</v>
      </c>
      <c r="BF7" s="138" t="s">
        <v>871</v>
      </c>
      <c r="BG7" s="138" t="s">
        <v>757</v>
      </c>
      <c r="BH7" s="112" t="s">
        <v>871</v>
      </c>
      <c r="BI7" s="138" t="s">
        <v>757</v>
      </c>
      <c r="BJ7" s="138" t="s">
        <v>871</v>
      </c>
      <c r="BK7" s="112" t="s">
        <v>757</v>
      </c>
      <c r="BL7" s="139" t="s">
        <v>871</v>
      </c>
      <c r="BM7" s="112" t="s">
        <v>757</v>
      </c>
      <c r="BN7" s="112" t="s">
        <v>871</v>
      </c>
      <c r="BO7" s="112" t="s">
        <v>757</v>
      </c>
      <c r="BP7" s="112" t="s">
        <v>871</v>
      </c>
      <c r="BQ7" s="112" t="s">
        <v>757</v>
      </c>
      <c r="BR7" s="112" t="s">
        <v>871</v>
      </c>
      <c r="BS7" s="112" t="s">
        <v>758</v>
      </c>
      <c r="BT7" s="112"/>
      <c r="BU7" s="112" t="s">
        <v>757</v>
      </c>
      <c r="BV7" s="112" t="s">
        <v>871</v>
      </c>
      <c r="BW7" s="112" t="s">
        <v>757</v>
      </c>
      <c r="BX7" s="112" t="s">
        <v>871</v>
      </c>
      <c r="BY7" s="112" t="s">
        <v>757</v>
      </c>
      <c r="BZ7" s="112" t="s">
        <v>871</v>
      </c>
      <c r="CA7" s="112" t="s">
        <v>757</v>
      </c>
      <c r="CB7" s="112" t="s">
        <v>871</v>
      </c>
      <c r="CC7" s="112" t="s">
        <v>757</v>
      </c>
      <c r="CD7" s="112" t="s">
        <v>871</v>
      </c>
      <c r="CE7" s="112" t="s">
        <v>758</v>
      </c>
      <c r="CF7" s="112"/>
      <c r="CG7" s="112" t="s">
        <v>757</v>
      </c>
      <c r="CH7" s="112" t="s">
        <v>871</v>
      </c>
      <c r="CI7" s="112" t="s">
        <v>757</v>
      </c>
      <c r="CJ7" s="112" t="s">
        <v>871</v>
      </c>
      <c r="CK7" s="112" t="s">
        <v>758</v>
      </c>
      <c r="CL7" s="112"/>
      <c r="CM7" s="112" t="s">
        <v>757</v>
      </c>
      <c r="CN7" s="112" t="s">
        <v>871</v>
      </c>
      <c r="CO7" s="112" t="s">
        <v>757</v>
      </c>
      <c r="CP7" s="112" t="s">
        <v>871</v>
      </c>
      <c r="CQ7" s="112" t="s">
        <v>757</v>
      </c>
      <c r="CR7" s="112" t="s">
        <v>871</v>
      </c>
      <c r="CS7" s="112" t="s">
        <v>757</v>
      </c>
      <c r="CT7" s="112" t="s">
        <v>871</v>
      </c>
      <c r="CU7" s="112" t="s">
        <v>757</v>
      </c>
      <c r="CV7" s="112" t="s">
        <v>871</v>
      </c>
      <c r="CW7" s="112" t="s">
        <v>757</v>
      </c>
      <c r="CX7" s="112" t="s">
        <v>871</v>
      </c>
    </row>
    <row r="8" spans="1:102" s="78" customFormat="1" ht="40.200000000000003" customHeight="1" x14ac:dyDescent="0.3">
      <c r="A8" s="78" t="s">
        <v>309</v>
      </c>
      <c r="B8" s="79" t="s">
        <v>766</v>
      </c>
      <c r="C8" s="112" t="s">
        <v>757</v>
      </c>
      <c r="D8" s="112" t="s">
        <v>872</v>
      </c>
      <c r="E8" s="112" t="s">
        <v>757</v>
      </c>
      <c r="F8" s="112" t="s">
        <v>872</v>
      </c>
      <c r="G8" s="112" t="s">
        <v>757</v>
      </c>
      <c r="H8" s="112" t="s">
        <v>872</v>
      </c>
      <c r="I8" s="112" t="s">
        <v>758</v>
      </c>
      <c r="J8" s="112"/>
      <c r="K8" s="112" t="s">
        <v>757</v>
      </c>
      <c r="L8" s="112" t="s">
        <v>872</v>
      </c>
      <c r="M8" s="105" t="s">
        <v>757</v>
      </c>
      <c r="N8" s="113" t="s">
        <v>872</v>
      </c>
      <c r="O8" s="105" t="s">
        <v>757</v>
      </c>
      <c r="P8" s="105" t="s">
        <v>872</v>
      </c>
      <c r="Q8" s="105" t="s">
        <v>758</v>
      </c>
      <c r="R8" s="106"/>
      <c r="S8" s="105" t="s">
        <v>757</v>
      </c>
      <c r="T8" s="160" t="s">
        <v>872</v>
      </c>
      <c r="U8" s="105" t="s">
        <v>757</v>
      </c>
      <c r="V8" s="160" t="s">
        <v>872</v>
      </c>
      <c r="W8" s="112" t="s">
        <v>757</v>
      </c>
      <c r="X8" s="112" t="s">
        <v>872</v>
      </c>
      <c r="Y8" s="112" t="s">
        <v>757</v>
      </c>
      <c r="Z8" s="112" t="s">
        <v>872</v>
      </c>
      <c r="AA8" s="112" t="s">
        <v>757</v>
      </c>
      <c r="AB8" s="112" t="s">
        <v>872</v>
      </c>
      <c r="AC8" s="112" t="s">
        <v>757</v>
      </c>
      <c r="AD8" s="112" t="s">
        <v>872</v>
      </c>
      <c r="AE8" s="112" t="s">
        <v>757</v>
      </c>
      <c r="AF8" s="112" t="s">
        <v>872</v>
      </c>
      <c r="AG8" s="112" t="s">
        <v>757</v>
      </c>
      <c r="AH8" s="112" t="s">
        <v>872</v>
      </c>
      <c r="AI8" s="112" t="s">
        <v>757</v>
      </c>
      <c r="AJ8" s="112" t="s">
        <v>872</v>
      </c>
      <c r="AK8" s="137" t="s">
        <v>757</v>
      </c>
      <c r="AL8" s="112" t="s">
        <v>872</v>
      </c>
      <c r="AM8" s="112" t="s">
        <v>757</v>
      </c>
      <c r="AN8" s="112" t="s">
        <v>872</v>
      </c>
      <c r="AO8" s="137" t="s">
        <v>758</v>
      </c>
      <c r="AP8" s="137"/>
      <c r="AQ8" s="176" t="s">
        <v>757</v>
      </c>
      <c r="AR8" s="176" t="s">
        <v>872</v>
      </c>
      <c r="AS8" s="176" t="s">
        <v>757</v>
      </c>
      <c r="AT8" s="176" t="s">
        <v>872</v>
      </c>
      <c r="AU8" s="176" t="s">
        <v>757</v>
      </c>
      <c r="AV8" s="176" t="s">
        <v>872</v>
      </c>
      <c r="AW8" s="176" t="s">
        <v>757</v>
      </c>
      <c r="AX8" s="176" t="s">
        <v>872</v>
      </c>
      <c r="AY8" s="176" t="s">
        <v>757</v>
      </c>
      <c r="AZ8" s="176" t="s">
        <v>872</v>
      </c>
      <c r="BA8" s="112" t="s">
        <v>757</v>
      </c>
      <c r="BB8" s="112" t="s">
        <v>872</v>
      </c>
      <c r="BC8" s="138" t="s">
        <v>758</v>
      </c>
      <c r="BD8" s="112"/>
      <c r="BE8" s="138" t="s">
        <v>757</v>
      </c>
      <c r="BF8" s="138" t="s">
        <v>872</v>
      </c>
      <c r="BG8" s="138" t="s">
        <v>757</v>
      </c>
      <c r="BH8" s="112" t="s">
        <v>872</v>
      </c>
      <c r="BI8" s="138" t="s">
        <v>757</v>
      </c>
      <c r="BJ8" s="138" t="s">
        <v>872</v>
      </c>
      <c r="BK8" s="112" t="s">
        <v>757</v>
      </c>
      <c r="BL8" s="139" t="s">
        <v>872</v>
      </c>
      <c r="BM8" s="112" t="s">
        <v>757</v>
      </c>
      <c r="BN8" s="112" t="s">
        <v>872</v>
      </c>
      <c r="BO8" s="112" t="s">
        <v>757</v>
      </c>
      <c r="BP8" s="112" t="s">
        <v>872</v>
      </c>
      <c r="BQ8" s="112" t="s">
        <v>757</v>
      </c>
      <c r="BR8" s="112" t="s">
        <v>872</v>
      </c>
      <c r="BS8" s="112" t="s">
        <v>758</v>
      </c>
      <c r="BT8" s="112"/>
      <c r="BU8" s="112" t="s">
        <v>757</v>
      </c>
      <c r="BV8" s="112" t="s">
        <v>872</v>
      </c>
      <c r="BW8" s="112" t="s">
        <v>757</v>
      </c>
      <c r="BX8" s="112" t="s">
        <v>872</v>
      </c>
      <c r="BY8" s="112" t="s">
        <v>757</v>
      </c>
      <c r="BZ8" s="112" t="s">
        <v>872</v>
      </c>
      <c r="CA8" s="112" t="s">
        <v>757</v>
      </c>
      <c r="CB8" s="112" t="s">
        <v>872</v>
      </c>
      <c r="CC8" s="112" t="s">
        <v>757</v>
      </c>
      <c r="CD8" s="112" t="s">
        <v>872</v>
      </c>
      <c r="CE8" s="112" t="s">
        <v>758</v>
      </c>
      <c r="CF8" s="112"/>
      <c r="CG8" s="112" t="s">
        <v>757</v>
      </c>
      <c r="CH8" s="112" t="s">
        <v>872</v>
      </c>
      <c r="CI8" s="112" t="s">
        <v>757</v>
      </c>
      <c r="CJ8" s="112" t="s">
        <v>872</v>
      </c>
      <c r="CK8" s="112" t="s">
        <v>758</v>
      </c>
      <c r="CL8" s="112"/>
      <c r="CM8" s="112" t="s">
        <v>757</v>
      </c>
      <c r="CN8" s="112" t="s">
        <v>872</v>
      </c>
      <c r="CO8" s="112" t="s">
        <v>757</v>
      </c>
      <c r="CP8" s="112" t="s">
        <v>872</v>
      </c>
      <c r="CQ8" s="112" t="s">
        <v>757</v>
      </c>
      <c r="CR8" s="112" t="s">
        <v>872</v>
      </c>
      <c r="CS8" s="112" t="s">
        <v>757</v>
      </c>
      <c r="CT8" s="112" t="s">
        <v>872</v>
      </c>
      <c r="CU8" s="112" t="s">
        <v>757</v>
      </c>
      <c r="CV8" s="112" t="s">
        <v>872</v>
      </c>
      <c r="CW8" s="112" t="s">
        <v>757</v>
      </c>
      <c r="CX8" s="112" t="s">
        <v>872</v>
      </c>
    </row>
    <row r="9" spans="1:102" s="78" customFormat="1" ht="40.200000000000003" customHeight="1" x14ac:dyDescent="0.3">
      <c r="A9" s="78" t="s">
        <v>310</v>
      </c>
      <c r="B9" s="79" t="s">
        <v>767</v>
      </c>
      <c r="C9" s="112" t="s">
        <v>757</v>
      </c>
      <c r="D9" s="112" t="s">
        <v>871</v>
      </c>
      <c r="E9" s="112" t="s">
        <v>757</v>
      </c>
      <c r="F9" s="112" t="s">
        <v>871</v>
      </c>
      <c r="G9" s="112" t="s">
        <v>757</v>
      </c>
      <c r="H9" s="112" t="s">
        <v>871</v>
      </c>
      <c r="I9" s="112" t="s">
        <v>758</v>
      </c>
      <c r="J9" s="112"/>
      <c r="K9" s="112" t="s">
        <v>757</v>
      </c>
      <c r="L9" s="112" t="s">
        <v>871</v>
      </c>
      <c r="M9" s="105" t="s">
        <v>757</v>
      </c>
      <c r="N9" s="113" t="s">
        <v>872</v>
      </c>
      <c r="O9" s="105" t="s">
        <v>757</v>
      </c>
      <c r="P9" s="105" t="s">
        <v>872</v>
      </c>
      <c r="Q9" s="105" t="s">
        <v>758</v>
      </c>
      <c r="R9" s="106"/>
      <c r="S9" s="105" t="s">
        <v>757</v>
      </c>
      <c r="T9" s="160" t="s">
        <v>872</v>
      </c>
      <c r="U9" s="105" t="s">
        <v>757</v>
      </c>
      <c r="V9" s="160" t="s">
        <v>872</v>
      </c>
      <c r="W9" s="112" t="s">
        <v>757</v>
      </c>
      <c r="X9" s="112" t="s">
        <v>872</v>
      </c>
      <c r="Y9" s="112" t="s">
        <v>757</v>
      </c>
      <c r="Z9" s="112" t="s">
        <v>872</v>
      </c>
      <c r="AA9" s="112" t="s">
        <v>757</v>
      </c>
      <c r="AB9" s="112" t="s">
        <v>871</v>
      </c>
      <c r="AC9" s="112" t="s">
        <v>757</v>
      </c>
      <c r="AD9" s="112" t="s">
        <v>871</v>
      </c>
      <c r="AE9" s="112" t="s">
        <v>757</v>
      </c>
      <c r="AF9" s="112" t="s">
        <v>871</v>
      </c>
      <c r="AG9" s="112" t="s">
        <v>757</v>
      </c>
      <c r="AH9" s="112" t="s">
        <v>871</v>
      </c>
      <c r="AI9" s="112" t="s">
        <v>757</v>
      </c>
      <c r="AJ9" s="112" t="s">
        <v>871</v>
      </c>
      <c r="AK9" s="137" t="s">
        <v>757</v>
      </c>
      <c r="AL9" s="112" t="s">
        <v>871</v>
      </c>
      <c r="AM9" s="112" t="s">
        <v>757</v>
      </c>
      <c r="AN9" s="112" t="s">
        <v>871</v>
      </c>
      <c r="AO9" s="137" t="s">
        <v>758</v>
      </c>
      <c r="AP9" s="137"/>
      <c r="AQ9" s="176" t="s">
        <v>757</v>
      </c>
      <c r="AR9" s="176" t="s">
        <v>872</v>
      </c>
      <c r="AS9" s="176" t="s">
        <v>757</v>
      </c>
      <c r="AT9" s="176" t="s">
        <v>871</v>
      </c>
      <c r="AU9" s="176" t="s">
        <v>757</v>
      </c>
      <c r="AV9" s="176" t="s">
        <v>871</v>
      </c>
      <c r="AW9" s="176" t="s">
        <v>757</v>
      </c>
      <c r="AX9" s="176" t="s">
        <v>871</v>
      </c>
      <c r="AY9" s="176" t="s">
        <v>757</v>
      </c>
      <c r="AZ9" s="176" t="s">
        <v>871</v>
      </c>
      <c r="BA9" s="112" t="s">
        <v>757</v>
      </c>
      <c r="BB9" s="112" t="s">
        <v>871</v>
      </c>
      <c r="BC9" s="138" t="s">
        <v>758</v>
      </c>
      <c r="BD9" s="112"/>
      <c r="BE9" s="138" t="s">
        <v>757</v>
      </c>
      <c r="BF9" s="138" t="s">
        <v>871</v>
      </c>
      <c r="BG9" s="138" t="s">
        <v>757</v>
      </c>
      <c r="BH9" s="112" t="s">
        <v>871</v>
      </c>
      <c r="BI9" s="138" t="s">
        <v>757</v>
      </c>
      <c r="BJ9" s="138" t="s">
        <v>871</v>
      </c>
      <c r="BK9" s="112" t="s">
        <v>757</v>
      </c>
      <c r="BL9" s="139" t="s">
        <v>871</v>
      </c>
      <c r="BM9" s="112" t="s">
        <v>757</v>
      </c>
      <c r="BN9" s="112" t="s">
        <v>871</v>
      </c>
      <c r="BO9" s="112" t="s">
        <v>757</v>
      </c>
      <c r="BP9" s="112" t="s">
        <v>871</v>
      </c>
      <c r="BQ9" s="112" t="s">
        <v>757</v>
      </c>
      <c r="BR9" s="112" t="s">
        <v>871</v>
      </c>
      <c r="BS9" s="112" t="s">
        <v>758</v>
      </c>
      <c r="BT9" s="112"/>
      <c r="BU9" s="112" t="s">
        <v>757</v>
      </c>
      <c r="BV9" s="112" t="s">
        <v>871</v>
      </c>
      <c r="BW9" s="112" t="s">
        <v>757</v>
      </c>
      <c r="BX9" s="112" t="s">
        <v>871</v>
      </c>
      <c r="BY9" s="112" t="s">
        <v>757</v>
      </c>
      <c r="BZ9" s="112" t="s">
        <v>871</v>
      </c>
      <c r="CA9" s="112" t="s">
        <v>757</v>
      </c>
      <c r="CB9" s="112" t="s">
        <v>871</v>
      </c>
      <c r="CC9" s="112" t="s">
        <v>757</v>
      </c>
      <c r="CD9" s="112" t="s">
        <v>871</v>
      </c>
      <c r="CE9" s="112" t="s">
        <v>758</v>
      </c>
      <c r="CF9" s="112"/>
      <c r="CG9" s="112" t="s">
        <v>757</v>
      </c>
      <c r="CH9" s="112" t="s">
        <v>871</v>
      </c>
      <c r="CI9" s="112" t="s">
        <v>757</v>
      </c>
      <c r="CJ9" s="112" t="s">
        <v>871</v>
      </c>
      <c r="CK9" s="112" t="s">
        <v>758</v>
      </c>
      <c r="CL9" s="112"/>
      <c r="CM9" s="112" t="s">
        <v>757</v>
      </c>
      <c r="CN9" s="112" t="s">
        <v>871</v>
      </c>
      <c r="CO9" s="112" t="s">
        <v>757</v>
      </c>
      <c r="CP9" s="112" t="s">
        <v>871</v>
      </c>
      <c r="CQ9" s="112" t="s">
        <v>757</v>
      </c>
      <c r="CR9" s="112" t="s">
        <v>871</v>
      </c>
      <c r="CS9" s="112" t="s">
        <v>757</v>
      </c>
      <c r="CT9" s="112" t="s">
        <v>871</v>
      </c>
      <c r="CU9" s="112" t="s">
        <v>757</v>
      </c>
      <c r="CV9" s="112" t="s">
        <v>871</v>
      </c>
      <c r="CW9" s="112" t="s">
        <v>757</v>
      </c>
      <c r="CX9" s="112" t="s">
        <v>871</v>
      </c>
    </row>
    <row r="10" spans="1:102" ht="40.200000000000003" customHeight="1" x14ac:dyDescent="0.3">
      <c r="A10" t="s">
        <v>311</v>
      </c>
      <c r="B10" s="27" t="s">
        <v>97</v>
      </c>
      <c r="C10" s="114" t="s">
        <v>757</v>
      </c>
      <c r="D10" t="s">
        <v>2984</v>
      </c>
      <c r="E10" s="114" t="s">
        <v>757</v>
      </c>
      <c r="F10" t="s">
        <v>3016</v>
      </c>
      <c r="G10" s="114" t="s">
        <v>757</v>
      </c>
      <c r="H10" t="s">
        <v>491</v>
      </c>
      <c r="I10" s="114" t="s">
        <v>757</v>
      </c>
      <c r="J10" t="s">
        <v>1200</v>
      </c>
      <c r="K10" s="114" t="s">
        <v>757</v>
      </c>
      <c r="L10" t="s">
        <v>513</v>
      </c>
      <c r="M10" s="120" t="s">
        <v>757</v>
      </c>
      <c r="N10" t="s">
        <v>1442</v>
      </c>
      <c r="O10" s="120" t="s">
        <v>757</v>
      </c>
      <c r="P10" s="160" t="s">
        <v>1443</v>
      </c>
      <c r="Q10" s="120" t="s">
        <v>759</v>
      </c>
      <c r="R10" s="160" t="s">
        <v>1444</v>
      </c>
      <c r="S10" s="120" t="s">
        <v>757</v>
      </c>
      <c r="T10" t="s">
        <v>1445</v>
      </c>
      <c r="U10" s="120" t="s">
        <v>757</v>
      </c>
      <c r="V10" t="s">
        <v>1446</v>
      </c>
      <c r="W10" s="114" t="s">
        <v>757</v>
      </c>
      <c r="X10" s="114" t="s">
        <v>578</v>
      </c>
      <c r="Y10" s="114" t="s">
        <v>758</v>
      </c>
      <c r="Z10" s="114"/>
      <c r="AA10" s="114" t="s">
        <v>757</v>
      </c>
      <c r="AB10" s="114" t="s">
        <v>556</v>
      </c>
      <c r="AC10" s="114" t="s">
        <v>757</v>
      </c>
      <c r="AD10" t="s">
        <v>2979</v>
      </c>
      <c r="AE10" s="114" t="s">
        <v>757</v>
      </c>
      <c r="AF10" t="s">
        <v>568</v>
      </c>
      <c r="AG10" s="140" t="s">
        <v>757</v>
      </c>
      <c r="AH10" s="160" t="s">
        <v>2481</v>
      </c>
      <c r="AI10" s="140" t="s">
        <v>757</v>
      </c>
      <c r="AJ10" s="140" t="s">
        <v>2414</v>
      </c>
      <c r="AK10" s="140" t="s">
        <v>758</v>
      </c>
      <c r="AL10" s="140"/>
      <c r="AM10" s="114" t="s">
        <v>758</v>
      </c>
      <c r="AN10"/>
      <c r="AO10" s="140" t="s">
        <v>758</v>
      </c>
      <c r="AP10" s="140"/>
      <c r="AQ10" s="180" t="s">
        <v>758</v>
      </c>
      <c r="AR10" s="177"/>
      <c r="AS10" s="177" t="s">
        <v>758</v>
      </c>
      <c r="AT10" s="177"/>
      <c r="AU10" s="177" t="s">
        <v>757</v>
      </c>
      <c r="AV10" s="177" t="s">
        <v>2978</v>
      </c>
      <c r="AW10" s="177" t="s">
        <v>757</v>
      </c>
      <c r="AX10" t="s">
        <v>2980</v>
      </c>
      <c r="AY10" s="177" t="s">
        <v>757</v>
      </c>
      <c r="AZ10" s="173" t="s">
        <v>2981</v>
      </c>
      <c r="BA10" s="114" t="s">
        <v>757</v>
      </c>
      <c r="BB10" t="s">
        <v>693</v>
      </c>
      <c r="BC10" s="141" t="s">
        <v>757</v>
      </c>
      <c r="BD10" s="141" t="s">
        <v>632</v>
      </c>
      <c r="BE10" s="141" t="s">
        <v>757</v>
      </c>
      <c r="BF10" t="s">
        <v>540</v>
      </c>
      <c r="BG10" s="141" t="s">
        <v>757</v>
      </c>
      <c r="BH10" s="141" t="s">
        <v>715</v>
      </c>
      <c r="BI10" s="141" t="s">
        <v>758</v>
      </c>
      <c r="BJ10" s="141"/>
      <c r="BK10" s="114" t="s">
        <v>757</v>
      </c>
      <c r="BL10" s="142" t="s">
        <v>720</v>
      </c>
      <c r="BM10" s="114" t="s">
        <v>757</v>
      </c>
      <c r="BN10" s="160" t="s">
        <v>648</v>
      </c>
      <c r="BO10" s="114" t="s">
        <v>757</v>
      </c>
      <c r="BP10" t="s">
        <v>723</v>
      </c>
      <c r="BQ10" s="114" t="s">
        <v>758</v>
      </c>
      <c r="BR10" s="114"/>
      <c r="BS10" s="114" t="s">
        <v>757</v>
      </c>
      <c r="BT10" s="114" t="s">
        <v>602</v>
      </c>
      <c r="BU10" s="114" t="s">
        <v>757</v>
      </c>
      <c r="BV10" s="114" t="s">
        <v>603</v>
      </c>
      <c r="BW10" s="114" t="s">
        <v>758</v>
      </c>
      <c r="BX10" s="114"/>
      <c r="BY10" s="114" t="s">
        <v>757</v>
      </c>
      <c r="BZ10" s="114" t="s">
        <v>594</v>
      </c>
      <c r="CA10" s="114" t="s">
        <v>757</v>
      </c>
      <c r="CB10" s="114" t="s">
        <v>595</v>
      </c>
      <c r="CC10" s="114" t="s">
        <v>757</v>
      </c>
      <c r="CD10" s="114" t="s">
        <v>1201</v>
      </c>
      <c r="CE10" s="114" t="s">
        <v>758</v>
      </c>
      <c r="CF10" s="114"/>
      <c r="CG10" s="114" t="s">
        <v>757</v>
      </c>
      <c r="CH10" s="114" t="s">
        <v>592</v>
      </c>
      <c r="CI10" s="114" t="s">
        <v>758</v>
      </c>
      <c r="CJ10" s="143"/>
      <c r="CK10" s="114" t="s">
        <v>758</v>
      </c>
      <c r="CL10" s="114"/>
      <c r="CM10" s="114" t="s">
        <v>757</v>
      </c>
      <c r="CN10" s="114" t="s">
        <v>586</v>
      </c>
      <c r="CO10" s="114" t="s">
        <v>757</v>
      </c>
      <c r="CP10" s="114" t="s">
        <v>587</v>
      </c>
      <c r="CQ10" s="114" t="s">
        <v>758</v>
      </c>
      <c r="CR10" s="114"/>
      <c r="CS10" s="114" t="s">
        <v>758</v>
      </c>
      <c r="CT10" s="143"/>
      <c r="CU10" s="114" t="s">
        <v>757</v>
      </c>
      <c r="CV10" s="114" t="s">
        <v>585</v>
      </c>
      <c r="CW10" s="114" t="s">
        <v>757</v>
      </c>
      <c r="CX10" t="s">
        <v>1202</v>
      </c>
    </row>
    <row r="11" spans="1:102" ht="40.200000000000003" customHeight="1" x14ac:dyDescent="0.3">
      <c r="A11" t="s">
        <v>312</v>
      </c>
      <c r="B11" s="27" t="s">
        <v>89</v>
      </c>
      <c r="C11" s="96" t="s">
        <v>757</v>
      </c>
      <c r="D11" t="s">
        <v>3011</v>
      </c>
      <c r="E11" s="96" t="s">
        <v>757</v>
      </c>
      <c r="F11" s="160" t="s">
        <v>1092</v>
      </c>
      <c r="G11" s="96" t="s">
        <v>757</v>
      </c>
      <c r="H11" s="160" t="s">
        <v>1345</v>
      </c>
      <c r="I11" s="96" t="s">
        <v>759</v>
      </c>
      <c r="J11" s="162" t="s">
        <v>3040</v>
      </c>
      <c r="K11" s="96" t="s">
        <v>757</v>
      </c>
      <c r="L11" s="95" t="s">
        <v>1394</v>
      </c>
      <c r="M11" s="101" t="s">
        <v>757</v>
      </c>
      <c r="N11" t="s">
        <v>1447</v>
      </c>
      <c r="O11" s="101" t="s">
        <v>757</v>
      </c>
      <c r="P11" s="102" t="s">
        <v>3104</v>
      </c>
      <c r="Q11" s="101" t="s">
        <v>757</v>
      </c>
      <c r="R11" t="s">
        <v>1218</v>
      </c>
      <c r="S11" s="101" t="s">
        <v>757</v>
      </c>
      <c r="T11" s="160" t="s">
        <v>1449</v>
      </c>
      <c r="U11" s="101" t="s">
        <v>757</v>
      </c>
      <c r="V11" t="s">
        <v>1450</v>
      </c>
      <c r="W11" s="96" t="s">
        <v>757</v>
      </c>
      <c r="X11" s="95" t="s">
        <v>1652</v>
      </c>
      <c r="Y11" s="96" t="s">
        <v>759</v>
      </c>
      <c r="Z11" s="95" t="s">
        <v>1653</v>
      </c>
      <c r="AA11" s="96" t="s">
        <v>757</v>
      </c>
      <c r="AB11" s="107" t="s">
        <v>3160</v>
      </c>
      <c r="AC11" s="96" t="s">
        <v>757</v>
      </c>
      <c r="AD11" s="98" t="s">
        <v>1654</v>
      </c>
      <c r="AE11" s="96" t="s">
        <v>757</v>
      </c>
      <c r="AF11" s="98" t="s">
        <v>1655</v>
      </c>
      <c r="AG11" s="125" t="s">
        <v>757</v>
      </c>
      <c r="AH11" t="s">
        <v>3216</v>
      </c>
      <c r="AI11" s="125" t="s">
        <v>757</v>
      </c>
      <c r="AJ11" s="160" t="s">
        <v>2411</v>
      </c>
      <c r="AK11" s="125" t="s">
        <v>759</v>
      </c>
      <c r="AL11" t="s">
        <v>3260</v>
      </c>
      <c r="AM11" s="96" t="s">
        <v>759</v>
      </c>
      <c r="AN11" s="187" t="s">
        <v>3223</v>
      </c>
      <c r="AO11" s="125" t="s">
        <v>757</v>
      </c>
      <c r="AP11" s="195" t="s">
        <v>3786</v>
      </c>
      <c r="AQ11" s="171" t="s">
        <v>757</v>
      </c>
      <c r="AR11" s="174" t="s">
        <v>2752</v>
      </c>
      <c r="AS11" s="171" t="s">
        <v>757</v>
      </c>
      <c r="AT11" s="172" t="s">
        <v>2753</v>
      </c>
      <c r="AU11" s="171" t="s">
        <v>757</v>
      </c>
      <c r="AV11" s="187" t="s">
        <v>3309</v>
      </c>
      <c r="AW11" s="171" t="s">
        <v>757</v>
      </c>
      <c r="AX11" s="187" t="s">
        <v>3313</v>
      </c>
      <c r="AY11" s="171" t="s">
        <v>757</v>
      </c>
      <c r="AZ11" s="172" t="s">
        <v>2756</v>
      </c>
      <c r="BA11" s="96" t="s">
        <v>757</v>
      </c>
      <c r="BB11" s="98" t="s">
        <v>3349</v>
      </c>
      <c r="BC11" s="128" t="s">
        <v>758</v>
      </c>
      <c r="BD11" s="129"/>
      <c r="BE11" s="128" t="s">
        <v>759</v>
      </c>
      <c r="BF11" s="160" t="s">
        <v>3745</v>
      </c>
      <c r="BG11" s="128" t="s">
        <v>757</v>
      </c>
      <c r="BH11" t="s">
        <v>3792</v>
      </c>
      <c r="BI11" s="128" t="s">
        <v>759</v>
      </c>
      <c r="BJ11" s="145" t="s">
        <v>1824</v>
      </c>
      <c r="BK11" s="96" t="s">
        <v>757</v>
      </c>
      <c r="BL11" s="160" t="s">
        <v>1960</v>
      </c>
      <c r="BM11" s="96" t="s">
        <v>757</v>
      </c>
      <c r="BN11" s="98"/>
      <c r="BO11" s="96" t="s">
        <v>757</v>
      </c>
      <c r="BP11" s="98" t="s">
        <v>3447</v>
      </c>
      <c r="BQ11" s="96" t="s">
        <v>757</v>
      </c>
      <c r="BR11" s="98" t="s">
        <v>3452</v>
      </c>
      <c r="BS11" s="96" t="s">
        <v>759</v>
      </c>
      <c r="BT11" t="s">
        <v>3464</v>
      </c>
      <c r="BU11" s="96" t="s">
        <v>757</v>
      </c>
      <c r="BV11" s="98" t="s">
        <v>3465</v>
      </c>
      <c r="BW11" s="96" t="s">
        <v>757</v>
      </c>
      <c r="BX11" s="160" t="s">
        <v>724</v>
      </c>
      <c r="BY11" s="96" t="s">
        <v>757</v>
      </c>
      <c r="BZ11" s="98" t="s">
        <v>3491</v>
      </c>
      <c r="CA11" s="96" t="s">
        <v>757</v>
      </c>
      <c r="CB11" s="146" t="s">
        <v>1964</v>
      </c>
      <c r="CC11" s="96" t="s">
        <v>757</v>
      </c>
      <c r="CD11" t="s">
        <v>3498</v>
      </c>
      <c r="CE11" s="96" t="s">
        <v>759</v>
      </c>
      <c r="CF11" s="98" t="s">
        <v>3547</v>
      </c>
      <c r="CG11" s="114" t="s">
        <v>757</v>
      </c>
      <c r="CH11" s="98" t="s">
        <v>2293</v>
      </c>
      <c r="CI11" s="96" t="s">
        <v>757</v>
      </c>
      <c r="CJ11" t="s">
        <v>3572</v>
      </c>
      <c r="CK11" s="96" t="s">
        <v>759</v>
      </c>
      <c r="CL11" s="160" t="s">
        <v>745</v>
      </c>
      <c r="CM11" s="96" t="s">
        <v>757</v>
      </c>
      <c r="CN11" s="160" t="s">
        <v>2295</v>
      </c>
      <c r="CO11" s="132" t="s">
        <v>757</v>
      </c>
      <c r="CP11" s="194" t="s">
        <v>3614</v>
      </c>
      <c r="CQ11" s="130" t="s">
        <v>757</v>
      </c>
      <c r="CR11" s="147" t="s">
        <v>2551</v>
      </c>
      <c r="CS11" s="132" t="s">
        <v>757</v>
      </c>
      <c r="CT11" s="148" t="s">
        <v>2592</v>
      </c>
      <c r="CU11" s="132" t="s">
        <v>757</v>
      </c>
      <c r="CV11" s="162" t="s">
        <v>3685</v>
      </c>
      <c r="CW11" s="132" t="s">
        <v>757</v>
      </c>
      <c r="CX11" s="148" t="s">
        <v>3689</v>
      </c>
    </row>
    <row r="12" spans="1:102" ht="40.200000000000003" customHeight="1" x14ac:dyDescent="0.3">
      <c r="A12" t="s">
        <v>313</v>
      </c>
      <c r="B12" s="27" t="s">
        <v>957</v>
      </c>
      <c r="C12" s="96" t="s">
        <v>757</v>
      </c>
      <c r="D12" t="s">
        <v>3012</v>
      </c>
      <c r="E12" s="96" t="s">
        <v>757</v>
      </c>
      <c r="F12" s="160" t="s">
        <v>486</v>
      </c>
      <c r="G12" s="96" t="s">
        <v>757</v>
      </c>
      <c r="H12" t="s">
        <v>3038</v>
      </c>
      <c r="I12" s="96" t="s">
        <v>759</v>
      </c>
      <c r="J12" t="s">
        <v>493</v>
      </c>
      <c r="K12" s="96" t="s">
        <v>757</v>
      </c>
      <c r="L12" s="160" t="s">
        <v>1395</v>
      </c>
      <c r="M12" s="101" t="s">
        <v>757</v>
      </c>
      <c r="N12" t="s">
        <v>1451</v>
      </c>
      <c r="O12" s="101" t="s">
        <v>757</v>
      </c>
      <c r="P12" t="s">
        <v>3103</v>
      </c>
      <c r="Q12" s="101" t="s">
        <v>757</v>
      </c>
      <c r="R12" t="s">
        <v>517</v>
      </c>
      <c r="S12" s="101" t="s">
        <v>757</v>
      </c>
      <c r="T12" s="160" t="s">
        <v>1453</v>
      </c>
      <c r="U12" s="101" t="s">
        <v>757</v>
      </c>
      <c r="V12" s="162" t="s">
        <v>3133</v>
      </c>
      <c r="W12" s="96" t="s">
        <v>757</v>
      </c>
      <c r="X12" s="95" t="s">
        <v>579</v>
      </c>
      <c r="Y12" s="96" t="s">
        <v>758</v>
      </c>
      <c r="Z12" s="108"/>
      <c r="AA12" s="96" t="s">
        <v>757</v>
      </c>
      <c r="AB12" s="162" t="s">
        <v>3161</v>
      </c>
      <c r="AC12" s="96" t="s">
        <v>757</v>
      </c>
      <c r="AD12" s="95" t="s">
        <v>1657</v>
      </c>
      <c r="AE12" s="96" t="s">
        <v>759</v>
      </c>
      <c r="AF12" s="162" t="s">
        <v>3189</v>
      </c>
      <c r="AG12" s="125" t="s">
        <v>757</v>
      </c>
      <c r="AH12" s="127"/>
      <c r="AI12" s="125" t="s">
        <v>757</v>
      </c>
      <c r="AJ12" s="160" t="s">
        <v>2413</v>
      </c>
      <c r="AK12" s="125" t="s">
        <v>758</v>
      </c>
      <c r="AL12" s="127"/>
      <c r="AM12" s="96" t="s">
        <v>757</v>
      </c>
      <c r="AN12" t="s">
        <v>3224</v>
      </c>
      <c r="AO12" s="125" t="s">
        <v>757</v>
      </c>
      <c r="AP12" s="127" t="s">
        <v>672</v>
      </c>
      <c r="AQ12" s="171" t="s">
        <v>757</v>
      </c>
      <c r="AR12" s="172" t="s">
        <v>2757</v>
      </c>
      <c r="AS12" s="171" t="s">
        <v>757</v>
      </c>
      <c r="AT12" s="172" t="s">
        <v>2758</v>
      </c>
      <c r="AU12" s="171" t="s">
        <v>757</v>
      </c>
      <c r="AV12" s="190" t="s">
        <v>3310</v>
      </c>
      <c r="AW12" s="171" t="s">
        <v>757</v>
      </c>
      <c r="AX12" s="187" t="s">
        <v>3314</v>
      </c>
      <c r="AY12" s="171" t="s">
        <v>757</v>
      </c>
      <c r="AZ12" t="s">
        <v>691</v>
      </c>
      <c r="BA12" s="96" t="s">
        <v>757</v>
      </c>
      <c r="BB12" s="95" t="s">
        <v>694</v>
      </c>
      <c r="BC12" s="128" t="s">
        <v>758</v>
      </c>
      <c r="BD12" s="129"/>
      <c r="BE12" s="128" t="s">
        <v>759</v>
      </c>
      <c r="BF12" t="s">
        <v>3364</v>
      </c>
      <c r="BG12" s="128" t="s">
        <v>757</v>
      </c>
      <c r="BH12" s="160" t="s">
        <v>3700</v>
      </c>
      <c r="BI12" s="128" t="s">
        <v>757</v>
      </c>
      <c r="BJ12" s="160" t="s">
        <v>1826</v>
      </c>
      <c r="BK12" s="96" t="s">
        <v>757</v>
      </c>
      <c r="BL12" s="98" t="s">
        <v>1966</v>
      </c>
      <c r="BM12" s="96" t="s">
        <v>758</v>
      </c>
      <c r="BN12" s="95"/>
      <c r="BO12" s="96" t="s">
        <v>757</v>
      </c>
      <c r="BP12" s="98" t="s">
        <v>3446</v>
      </c>
      <c r="BQ12" s="96" t="s">
        <v>757</v>
      </c>
      <c r="BR12" s="160" t="s">
        <v>1968</v>
      </c>
      <c r="BS12" s="96" t="s">
        <v>759</v>
      </c>
      <c r="BT12" s="160" t="s">
        <v>1969</v>
      </c>
      <c r="BU12" s="96" t="s">
        <v>757</v>
      </c>
      <c r="BV12" t="s">
        <v>3466</v>
      </c>
      <c r="BW12" s="96" t="s">
        <v>757</v>
      </c>
      <c r="BX12" s="160" t="s">
        <v>1971</v>
      </c>
      <c r="BY12" s="96" t="s">
        <v>757</v>
      </c>
      <c r="BZ12" s="160" t="s">
        <v>1972</v>
      </c>
      <c r="CA12" s="96" t="s">
        <v>757</v>
      </c>
      <c r="CB12" s="98" t="s">
        <v>1973</v>
      </c>
      <c r="CC12" s="96" t="s">
        <v>757</v>
      </c>
      <c r="CD12" s="162" t="s">
        <v>3499</v>
      </c>
      <c r="CE12" s="96" t="s">
        <v>759</v>
      </c>
      <c r="CF12" t="s">
        <v>3546</v>
      </c>
      <c r="CG12" s="96" t="s">
        <v>759</v>
      </c>
      <c r="CH12" t="s">
        <v>3554</v>
      </c>
      <c r="CI12" s="96" t="s">
        <v>757</v>
      </c>
      <c r="CJ12" s="160" t="s">
        <v>2297</v>
      </c>
      <c r="CK12" s="96" t="s">
        <v>757</v>
      </c>
      <c r="CL12" s="160" t="s">
        <v>2298</v>
      </c>
      <c r="CM12" s="96" t="s">
        <v>757</v>
      </c>
      <c r="CN12" t="s">
        <v>3610</v>
      </c>
      <c r="CO12" s="132" t="s">
        <v>757</v>
      </c>
      <c r="CP12" t="s">
        <v>3615</v>
      </c>
      <c r="CQ12" s="130" t="s">
        <v>757</v>
      </c>
      <c r="CR12" s="160" t="s">
        <v>2552</v>
      </c>
      <c r="CS12" s="132" t="s">
        <v>757</v>
      </c>
      <c r="CT12" s="160" t="s">
        <v>755</v>
      </c>
      <c r="CU12" s="132" t="s">
        <v>757</v>
      </c>
      <c r="CV12" t="s">
        <v>3684</v>
      </c>
      <c r="CW12" s="132" t="s">
        <v>758</v>
      </c>
      <c r="CX12" s="133"/>
    </row>
    <row r="13" spans="1:102" ht="40.200000000000003" customHeight="1" x14ac:dyDescent="0.3">
      <c r="A13" t="s">
        <v>314</v>
      </c>
      <c r="B13" s="27" t="s">
        <v>91</v>
      </c>
      <c r="C13" s="96" t="s">
        <v>757</v>
      </c>
      <c r="D13" t="s">
        <v>3013</v>
      </c>
      <c r="E13" s="96" t="s">
        <v>758</v>
      </c>
      <c r="F13" s="95"/>
      <c r="G13" s="96" t="s">
        <v>758</v>
      </c>
      <c r="H13" s="95"/>
      <c r="I13" s="96" t="s">
        <v>757</v>
      </c>
      <c r="J13" s="95" t="s">
        <v>1423</v>
      </c>
      <c r="K13" s="96" t="s">
        <v>757</v>
      </c>
      <c r="L13" s="160" t="s">
        <v>1194</v>
      </c>
      <c r="M13" s="101" t="s">
        <v>757</v>
      </c>
      <c r="N13" s="160" t="s">
        <v>1455</v>
      </c>
      <c r="O13" s="101" t="s">
        <v>757</v>
      </c>
      <c r="P13" s="102" t="s">
        <v>3102</v>
      </c>
      <c r="Q13" s="101" t="s">
        <v>757</v>
      </c>
      <c r="R13" t="s">
        <v>518</v>
      </c>
      <c r="S13" s="101" t="s">
        <v>757</v>
      </c>
      <c r="T13" s="160" t="s">
        <v>1457</v>
      </c>
      <c r="U13" s="101" t="s">
        <v>758</v>
      </c>
      <c r="V13" s="104"/>
      <c r="W13" s="96" t="s">
        <v>757</v>
      </c>
      <c r="X13" s="98" t="s">
        <v>1658</v>
      </c>
      <c r="Y13" s="96" t="s">
        <v>758</v>
      </c>
      <c r="Z13" s="108"/>
      <c r="AA13" s="96" t="s">
        <v>757</v>
      </c>
      <c r="AB13" s="123" t="s">
        <v>1659</v>
      </c>
      <c r="AC13" s="96" t="s">
        <v>757</v>
      </c>
      <c r="AD13" s="95" t="s">
        <v>1660</v>
      </c>
      <c r="AE13" s="96" t="s">
        <v>757</v>
      </c>
      <c r="AF13" s="95" t="s">
        <v>1661</v>
      </c>
      <c r="AG13" s="125" t="s">
        <v>757</v>
      </c>
      <c r="AH13" s="127"/>
      <c r="AI13" s="125" t="s">
        <v>757</v>
      </c>
      <c r="AJ13" s="160" t="s">
        <v>2414</v>
      </c>
      <c r="AK13" s="125" t="s">
        <v>758</v>
      </c>
      <c r="AL13" s="127"/>
      <c r="AM13" s="96" t="s">
        <v>757</v>
      </c>
      <c r="AN13" t="s">
        <v>3225</v>
      </c>
      <c r="AO13" s="125" t="s">
        <v>757</v>
      </c>
      <c r="AP13" s="160" t="s">
        <v>2415</v>
      </c>
      <c r="AQ13" s="171" t="s">
        <v>757</v>
      </c>
      <c r="AR13" s="172" t="s">
        <v>2761</v>
      </c>
      <c r="AS13" s="171" t="s">
        <v>758</v>
      </c>
      <c r="AT13" s="172" t="s">
        <v>2762</v>
      </c>
      <c r="AU13" s="171" t="s">
        <v>757</v>
      </c>
      <c r="AV13" s="191" t="s">
        <v>3308</v>
      </c>
      <c r="AW13" s="171" t="s">
        <v>757</v>
      </c>
      <c r="AX13" s="187" t="s">
        <v>3315</v>
      </c>
      <c r="AY13" s="171" t="s">
        <v>758</v>
      </c>
      <c r="AZ13" s="174"/>
      <c r="BA13" s="96" t="s">
        <v>757</v>
      </c>
      <c r="BB13" t="s">
        <v>695</v>
      </c>
      <c r="BC13" s="128" t="s">
        <v>758</v>
      </c>
      <c r="BD13" s="129"/>
      <c r="BE13" s="128" t="s">
        <v>757</v>
      </c>
      <c r="BF13" t="s">
        <v>3787</v>
      </c>
      <c r="BG13" s="128" t="s">
        <v>757</v>
      </c>
      <c r="BH13" t="s">
        <v>1828</v>
      </c>
      <c r="BI13" s="128" t="s">
        <v>757</v>
      </c>
      <c r="BJ13" s="160" t="s">
        <v>1826</v>
      </c>
      <c r="BK13" s="96" t="s">
        <v>757</v>
      </c>
      <c r="BL13" s="119" t="s">
        <v>1975</v>
      </c>
      <c r="BM13" s="96" t="s">
        <v>758</v>
      </c>
      <c r="BN13" s="95"/>
      <c r="BO13" s="96" t="s">
        <v>757</v>
      </c>
      <c r="BP13" s="98" t="s">
        <v>3445</v>
      </c>
      <c r="BQ13" s="96" t="s">
        <v>757</v>
      </c>
      <c r="BR13" s="160" t="s">
        <v>1977</v>
      </c>
      <c r="BS13" s="96" t="s">
        <v>757</v>
      </c>
      <c r="BT13" s="160" t="s">
        <v>1978</v>
      </c>
      <c r="BU13" s="96" t="s">
        <v>757</v>
      </c>
      <c r="BV13" s="160" t="s">
        <v>603</v>
      </c>
      <c r="BW13" s="96" t="s">
        <v>757</v>
      </c>
      <c r="BX13" s="160" t="s">
        <v>725</v>
      </c>
      <c r="BY13" s="96" t="s">
        <v>757</v>
      </c>
      <c r="BZ13" s="160" t="s">
        <v>1979</v>
      </c>
      <c r="CA13" s="96" t="s">
        <v>757</v>
      </c>
      <c r="CB13" s="98" t="s">
        <v>1980</v>
      </c>
      <c r="CC13" s="96" t="s">
        <v>757</v>
      </c>
      <c r="CD13" t="s">
        <v>3500</v>
      </c>
      <c r="CE13" s="96" t="s">
        <v>757</v>
      </c>
      <c r="CF13" t="s">
        <v>542</v>
      </c>
      <c r="CG13" s="96" t="s">
        <v>757</v>
      </c>
      <c r="CH13" s="160" t="s">
        <v>2300</v>
      </c>
      <c r="CI13" s="96" t="s">
        <v>757</v>
      </c>
      <c r="CJ13" s="160" t="s">
        <v>2301</v>
      </c>
      <c r="CK13" s="96" t="s">
        <v>758</v>
      </c>
      <c r="CL13" s="95"/>
      <c r="CM13" s="96" t="s">
        <v>757</v>
      </c>
      <c r="CN13" s="119" t="s">
        <v>2302</v>
      </c>
      <c r="CO13" s="132" t="s">
        <v>757</v>
      </c>
      <c r="CP13" t="s">
        <v>3616</v>
      </c>
      <c r="CQ13" s="130" t="s">
        <v>757</v>
      </c>
      <c r="CR13" s="160" t="s">
        <v>2553</v>
      </c>
      <c r="CS13" s="132" t="s">
        <v>757</v>
      </c>
      <c r="CT13" s="160" t="s">
        <v>2593</v>
      </c>
      <c r="CU13" s="132" t="s">
        <v>757</v>
      </c>
      <c r="CV13" t="s">
        <v>3683</v>
      </c>
      <c r="CW13" s="132" t="s">
        <v>757</v>
      </c>
      <c r="CX13" s="160" t="s">
        <v>2680</v>
      </c>
    </row>
    <row r="14" spans="1:102" ht="40.200000000000003" customHeight="1" x14ac:dyDescent="0.3">
      <c r="A14" t="s">
        <v>315</v>
      </c>
      <c r="B14" s="27" t="s">
        <v>92</v>
      </c>
      <c r="C14" s="96" t="s">
        <v>757</v>
      </c>
      <c r="D14" t="s">
        <v>2985</v>
      </c>
      <c r="E14" s="96" t="s">
        <v>757</v>
      </c>
      <c r="F14" t="s">
        <v>3017</v>
      </c>
      <c r="G14" s="96" t="s">
        <v>757</v>
      </c>
      <c r="H14" t="s">
        <v>3037</v>
      </c>
      <c r="I14" s="96" t="s">
        <v>757</v>
      </c>
      <c r="J14" t="s">
        <v>494</v>
      </c>
      <c r="K14" s="96" t="s">
        <v>757</v>
      </c>
      <c r="L14" t="s">
        <v>1396</v>
      </c>
      <c r="M14" s="101" t="s">
        <v>757</v>
      </c>
      <c r="N14" s="102" t="s">
        <v>1458</v>
      </c>
      <c r="O14" s="101" t="s">
        <v>757</v>
      </c>
      <c r="P14" s="102" t="s">
        <v>3101</v>
      </c>
      <c r="Q14" s="101" t="s">
        <v>757</v>
      </c>
      <c r="R14" t="s">
        <v>519</v>
      </c>
      <c r="S14" s="101" t="s">
        <v>757</v>
      </c>
      <c r="T14" s="102" t="s">
        <v>1460</v>
      </c>
      <c r="U14" s="101" t="s">
        <v>757</v>
      </c>
      <c r="V14" s="162" t="s">
        <v>3132</v>
      </c>
      <c r="W14" s="96" t="s">
        <v>757</v>
      </c>
      <c r="X14" s="95" t="s">
        <v>1662</v>
      </c>
      <c r="Y14" s="96" t="s">
        <v>757</v>
      </c>
      <c r="Z14" t="s">
        <v>1663</v>
      </c>
      <c r="AA14" s="96" t="s">
        <v>757</v>
      </c>
      <c r="AB14" s="162" t="s">
        <v>3788</v>
      </c>
      <c r="AC14" s="96" t="s">
        <v>757</v>
      </c>
      <c r="AD14" s="98" t="s">
        <v>1665</v>
      </c>
      <c r="AE14" s="96" t="s">
        <v>757</v>
      </c>
      <c r="AF14" s="98" t="s">
        <v>3191</v>
      </c>
      <c r="AG14" s="125" t="s">
        <v>757</v>
      </c>
      <c r="AH14" s="126"/>
      <c r="AI14" s="125" t="s">
        <v>757</v>
      </c>
      <c r="AJ14" s="160" t="s">
        <v>2416</v>
      </c>
      <c r="AK14" s="125" t="s">
        <v>757</v>
      </c>
      <c r="AL14" s="195" t="s">
        <v>3789</v>
      </c>
      <c r="AM14" s="96" t="s">
        <v>757</v>
      </c>
      <c r="AN14" t="s">
        <v>3226</v>
      </c>
      <c r="AO14" s="125" t="s">
        <v>757</v>
      </c>
      <c r="AP14" t="s">
        <v>3790</v>
      </c>
      <c r="AQ14" s="171" t="s">
        <v>757</v>
      </c>
      <c r="AR14" s="174" t="s">
        <v>2765</v>
      </c>
      <c r="AS14" s="171" t="s">
        <v>757</v>
      </c>
      <c r="AT14" s="179" t="s">
        <v>2766</v>
      </c>
      <c r="AU14" s="171" t="s">
        <v>757</v>
      </c>
      <c r="AV14" s="190" t="s">
        <v>3307</v>
      </c>
      <c r="AW14" s="171" t="s">
        <v>757</v>
      </c>
      <c r="AX14" s="187" t="s">
        <v>3316</v>
      </c>
      <c r="AY14" s="171" t="s">
        <v>757</v>
      </c>
      <c r="AZ14" s="174" t="s">
        <v>2769</v>
      </c>
      <c r="BA14" s="96" t="s">
        <v>757</v>
      </c>
      <c r="BB14" s="95" t="s">
        <v>696</v>
      </c>
      <c r="BC14" s="128" t="s">
        <v>759</v>
      </c>
      <c r="BD14" s="145" t="s">
        <v>3363</v>
      </c>
      <c r="BE14" s="128" t="s">
        <v>757</v>
      </c>
      <c r="BF14" t="s">
        <v>1829</v>
      </c>
      <c r="BG14" s="128" t="s">
        <v>757</v>
      </c>
      <c r="BH14" s="160" t="s">
        <v>3701</v>
      </c>
      <c r="BI14" s="128" t="s">
        <v>757</v>
      </c>
      <c r="BJ14" s="145" t="s">
        <v>1830</v>
      </c>
      <c r="BK14" s="96" t="s">
        <v>757</v>
      </c>
      <c r="BL14" s="98" t="s">
        <v>1982</v>
      </c>
      <c r="BM14" s="96" t="s">
        <v>758</v>
      </c>
      <c r="BN14" s="95"/>
      <c r="BO14" s="96" t="s">
        <v>757</v>
      </c>
      <c r="BP14" s="98" t="s">
        <v>3444</v>
      </c>
      <c r="BQ14" s="96" t="s">
        <v>757</v>
      </c>
      <c r="BR14" s="98" t="s">
        <v>1984</v>
      </c>
      <c r="BS14" s="96" t="s">
        <v>759</v>
      </c>
      <c r="BT14" t="s">
        <v>3461</v>
      </c>
      <c r="BU14" s="96" t="s">
        <v>757</v>
      </c>
      <c r="BV14" s="109" t="s">
        <v>1986</v>
      </c>
      <c r="BW14" s="96" t="s">
        <v>757</v>
      </c>
      <c r="BX14" s="160" t="s">
        <v>1987</v>
      </c>
      <c r="BY14" s="96" t="s">
        <v>757</v>
      </c>
      <c r="BZ14" s="98" t="s">
        <v>1988</v>
      </c>
      <c r="CA14" s="96" t="s">
        <v>757</v>
      </c>
      <c r="CB14" s="119" t="s">
        <v>1989</v>
      </c>
      <c r="CC14" s="96" t="s">
        <v>757</v>
      </c>
      <c r="CD14" s="98" t="s">
        <v>3501</v>
      </c>
      <c r="CE14" s="96" t="s">
        <v>757</v>
      </c>
      <c r="CF14" s="98" t="s">
        <v>3545</v>
      </c>
      <c r="CG14" s="117" t="s">
        <v>757</v>
      </c>
      <c r="CH14" s="98" t="s">
        <v>3555</v>
      </c>
      <c r="CI14" s="96" t="s">
        <v>757</v>
      </c>
      <c r="CJ14" s="160" t="s">
        <v>2301</v>
      </c>
      <c r="CK14" s="96" t="s">
        <v>757</v>
      </c>
      <c r="CL14" t="s">
        <v>981</v>
      </c>
      <c r="CM14" s="96" t="s">
        <v>757</v>
      </c>
      <c r="CN14" s="146" t="s">
        <v>3609</v>
      </c>
      <c r="CO14" s="132" t="s">
        <v>757</v>
      </c>
      <c r="CP14" s="194" t="s">
        <v>3617</v>
      </c>
      <c r="CQ14" s="130" t="s">
        <v>757</v>
      </c>
      <c r="CR14" s="160" t="s">
        <v>2554</v>
      </c>
      <c r="CS14" s="132" t="s">
        <v>757</v>
      </c>
      <c r="CT14" s="148" t="s">
        <v>2594</v>
      </c>
      <c r="CU14" s="132" t="s">
        <v>757</v>
      </c>
      <c r="CV14" s="148" t="s">
        <v>2644</v>
      </c>
      <c r="CW14" s="132" t="s">
        <v>757</v>
      </c>
      <c r="CX14" s="160" t="s">
        <v>2681</v>
      </c>
    </row>
    <row r="15" spans="1:102" ht="40.200000000000003" customHeight="1" x14ac:dyDescent="0.3">
      <c r="A15" t="s">
        <v>316</v>
      </c>
      <c r="B15" s="27" t="s">
        <v>93</v>
      </c>
      <c r="C15" s="96" t="s">
        <v>757</v>
      </c>
      <c r="D15" s="98" t="s">
        <v>2986</v>
      </c>
      <c r="E15" s="96" t="s">
        <v>757</v>
      </c>
      <c r="F15" t="s">
        <v>486</v>
      </c>
      <c r="G15" s="96" t="s">
        <v>757</v>
      </c>
      <c r="H15" t="s">
        <v>3036</v>
      </c>
      <c r="I15" s="96" t="s">
        <v>757</v>
      </c>
      <c r="J15" t="s">
        <v>493</v>
      </c>
      <c r="K15" s="96" t="s">
        <v>757</v>
      </c>
      <c r="L15" t="s">
        <v>514</v>
      </c>
      <c r="M15" s="101" t="s">
        <v>757</v>
      </c>
      <c r="N15" t="s">
        <v>1462</v>
      </c>
      <c r="O15" s="101" t="s">
        <v>757</v>
      </c>
      <c r="P15" t="s">
        <v>3100</v>
      </c>
      <c r="Q15" s="101" t="s">
        <v>757</v>
      </c>
      <c r="R15" t="s">
        <v>517</v>
      </c>
      <c r="S15" s="101" t="s">
        <v>757</v>
      </c>
      <c r="T15" s="160" t="s">
        <v>1453</v>
      </c>
      <c r="U15" s="101" t="s">
        <v>757</v>
      </c>
      <c r="V15" t="s">
        <v>3131</v>
      </c>
      <c r="W15" s="96" t="s">
        <v>757</v>
      </c>
      <c r="X15" s="95" t="s">
        <v>579</v>
      </c>
      <c r="Y15" s="96" t="s">
        <v>759</v>
      </c>
      <c r="Z15" s="95" t="s">
        <v>569</v>
      </c>
      <c r="AA15" s="96" t="s">
        <v>757</v>
      </c>
      <c r="AB15" s="108"/>
      <c r="AC15" s="96" t="s">
        <v>757</v>
      </c>
      <c r="AD15" s="95" t="s">
        <v>1666</v>
      </c>
      <c r="AE15" s="96" t="s">
        <v>757</v>
      </c>
      <c r="AF15" s="95" t="s">
        <v>3702</v>
      </c>
      <c r="AG15" s="151" t="s">
        <v>757</v>
      </c>
      <c r="AH15" s="127" t="s">
        <v>2417</v>
      </c>
      <c r="AI15" s="125" t="s">
        <v>757</v>
      </c>
      <c r="AJ15" s="160" t="s">
        <v>2416</v>
      </c>
      <c r="AK15" s="125" t="s">
        <v>757</v>
      </c>
      <c r="AL15" s="127" t="s">
        <v>654</v>
      </c>
      <c r="AM15" s="96" t="s">
        <v>757</v>
      </c>
      <c r="AN15" t="s">
        <v>3227</v>
      </c>
      <c r="AO15" s="125" t="s">
        <v>757</v>
      </c>
      <c r="AP15" s="127" t="s">
        <v>673</v>
      </c>
      <c r="AQ15" s="171" t="s">
        <v>757</v>
      </c>
      <c r="AR15" s="174" t="s">
        <v>2770</v>
      </c>
      <c r="AS15" s="171" t="s">
        <v>757</v>
      </c>
      <c r="AT15" s="174" t="s">
        <v>690</v>
      </c>
      <c r="AU15" s="171" t="s">
        <v>757</v>
      </c>
      <c r="AV15" s="186" t="s">
        <v>3306</v>
      </c>
      <c r="AW15" s="171" t="s">
        <v>757</v>
      </c>
      <c r="AX15" s="172" t="s">
        <v>2772</v>
      </c>
      <c r="AY15" s="171" t="s">
        <v>757</v>
      </c>
      <c r="AZ15" s="174" t="s">
        <v>691</v>
      </c>
      <c r="BA15" s="96" t="s">
        <v>757</v>
      </c>
      <c r="BB15" s="95" t="s">
        <v>696</v>
      </c>
      <c r="BC15" s="128" t="s">
        <v>758</v>
      </c>
      <c r="BD15" s="129"/>
      <c r="BE15" s="128" t="s">
        <v>757</v>
      </c>
      <c r="BF15" t="s">
        <v>3365</v>
      </c>
      <c r="BG15" s="128" t="s">
        <v>757</v>
      </c>
      <c r="BH15" s="160" t="s">
        <v>716</v>
      </c>
      <c r="BI15" s="128" t="s">
        <v>757</v>
      </c>
      <c r="BJ15" s="160" t="s">
        <v>1832</v>
      </c>
      <c r="BK15" s="96" t="s">
        <v>757</v>
      </c>
      <c r="BL15" s="160" t="s">
        <v>1991</v>
      </c>
      <c r="BM15" s="96" t="s">
        <v>757</v>
      </c>
      <c r="BN15" s="160" t="s">
        <v>1992</v>
      </c>
      <c r="BO15" s="96" t="s">
        <v>757</v>
      </c>
      <c r="BP15" t="s">
        <v>3443</v>
      </c>
      <c r="BQ15" s="96" t="s">
        <v>757</v>
      </c>
      <c r="BR15" s="160" t="s">
        <v>1968</v>
      </c>
      <c r="BS15" s="96" t="s">
        <v>759</v>
      </c>
      <c r="BT15" t="s">
        <v>3460</v>
      </c>
      <c r="BU15" s="96" t="s">
        <v>757</v>
      </c>
      <c r="BV15" s="162" t="s">
        <v>3467</v>
      </c>
      <c r="BW15" s="96" t="s">
        <v>757</v>
      </c>
      <c r="BX15" s="160" t="s">
        <v>1971</v>
      </c>
      <c r="BY15" s="96" t="s">
        <v>757</v>
      </c>
      <c r="BZ15" s="160" t="s">
        <v>1996</v>
      </c>
      <c r="CA15" s="96" t="s">
        <v>757</v>
      </c>
      <c r="CB15" s="119" t="s">
        <v>1997</v>
      </c>
      <c r="CC15" s="96" t="s">
        <v>757</v>
      </c>
      <c r="CD15" s="160" t="s">
        <v>1998</v>
      </c>
      <c r="CE15" s="96" t="s">
        <v>759</v>
      </c>
      <c r="CF15" t="s">
        <v>544</v>
      </c>
      <c r="CG15" s="96" t="s">
        <v>757</v>
      </c>
      <c r="CH15" s="160" t="s">
        <v>2304</v>
      </c>
      <c r="CI15" s="96" t="s">
        <v>757</v>
      </c>
      <c r="CJ15" t="s">
        <v>3571</v>
      </c>
      <c r="CK15" s="96" t="s">
        <v>757</v>
      </c>
      <c r="CL15" s="95" t="s">
        <v>746</v>
      </c>
      <c r="CM15" s="96" t="s">
        <v>757</v>
      </c>
      <c r="CN15" t="s">
        <v>3608</v>
      </c>
      <c r="CO15" s="132" t="s">
        <v>757</v>
      </c>
      <c r="CP15" s="160" t="s">
        <v>2490</v>
      </c>
      <c r="CQ15" s="130" t="s">
        <v>757</v>
      </c>
      <c r="CR15" s="160" t="s">
        <v>2555</v>
      </c>
      <c r="CS15" s="132" t="s">
        <v>757</v>
      </c>
      <c r="CT15" s="160" t="s">
        <v>2595</v>
      </c>
      <c r="CU15" s="132" t="s">
        <v>757</v>
      </c>
      <c r="CV15" s="160" t="s">
        <v>2645</v>
      </c>
      <c r="CW15" s="153" t="s">
        <v>757</v>
      </c>
      <c r="CX15" s="154" t="s">
        <v>2682</v>
      </c>
    </row>
    <row r="16" spans="1:102" ht="40.200000000000003" customHeight="1" x14ac:dyDescent="0.3">
      <c r="A16" t="s">
        <v>317</v>
      </c>
      <c r="B16" s="27" t="s">
        <v>94</v>
      </c>
      <c r="C16" s="96" t="s">
        <v>757</v>
      </c>
      <c r="D16" t="s">
        <v>3015</v>
      </c>
      <c r="E16" s="96" t="s">
        <v>757</v>
      </c>
      <c r="F16" t="s">
        <v>487</v>
      </c>
      <c r="G16" s="96" t="s">
        <v>757</v>
      </c>
      <c r="H16" t="s">
        <v>1349</v>
      </c>
      <c r="I16" s="96" t="s">
        <v>757</v>
      </c>
      <c r="J16" t="s">
        <v>495</v>
      </c>
      <c r="K16" s="96" t="s">
        <v>757</v>
      </c>
      <c r="L16" s="160" t="s">
        <v>996</v>
      </c>
      <c r="M16" s="101" t="s">
        <v>757</v>
      </c>
      <c r="N16" t="s">
        <v>1465</v>
      </c>
      <c r="O16" s="101" t="s">
        <v>757</v>
      </c>
      <c r="P16" s="160" t="s">
        <v>1466</v>
      </c>
      <c r="Q16" s="101" t="s">
        <v>757</v>
      </c>
      <c r="R16" t="s">
        <v>520</v>
      </c>
      <c r="S16" s="101" t="s">
        <v>757</v>
      </c>
      <c r="T16" s="160" t="s">
        <v>1467</v>
      </c>
      <c r="U16" s="101" t="s">
        <v>757</v>
      </c>
      <c r="V16" s="160" t="s">
        <v>1468</v>
      </c>
      <c r="W16" s="96" t="s">
        <v>757</v>
      </c>
      <c r="X16" s="95" t="s">
        <v>580</v>
      </c>
      <c r="Y16" s="96" t="s">
        <v>759</v>
      </c>
      <c r="Z16" s="95" t="s">
        <v>977</v>
      </c>
      <c r="AA16" s="96" t="s">
        <v>757</v>
      </c>
      <c r="AB16" s="95" t="s">
        <v>557</v>
      </c>
      <c r="AC16" s="96" t="s">
        <v>757</v>
      </c>
      <c r="AD16" s="95" t="s">
        <v>1667</v>
      </c>
      <c r="AE16" s="96" t="s">
        <v>757</v>
      </c>
      <c r="AF16" t="s">
        <v>3192</v>
      </c>
      <c r="AG16" s="151" t="s">
        <v>757</v>
      </c>
      <c r="AH16" s="127"/>
      <c r="AI16" s="125" t="s">
        <v>757</v>
      </c>
      <c r="AJ16" s="160" t="s">
        <v>2418</v>
      </c>
      <c r="AK16" s="125" t="s">
        <v>757</v>
      </c>
      <c r="AL16" s="127" t="s">
        <v>655</v>
      </c>
      <c r="AM16" s="96" t="s">
        <v>757</v>
      </c>
      <c r="AN16" t="s">
        <v>1226</v>
      </c>
      <c r="AO16" s="125" t="s">
        <v>757</v>
      </c>
      <c r="AP16" s="127" t="s">
        <v>674</v>
      </c>
      <c r="AQ16" s="171" t="s">
        <v>757</v>
      </c>
      <c r="AR16" s="172" t="s">
        <v>2773</v>
      </c>
      <c r="AS16" s="171" t="s">
        <v>757</v>
      </c>
      <c r="AT16" s="174" t="s">
        <v>2774</v>
      </c>
      <c r="AU16" s="171" t="s">
        <v>757</v>
      </c>
      <c r="AV16" s="186" t="s">
        <v>3305</v>
      </c>
      <c r="AW16" s="171" t="s">
        <v>757</v>
      </c>
      <c r="AX16" s="172" t="s">
        <v>2776</v>
      </c>
      <c r="AY16" s="171" t="s">
        <v>757</v>
      </c>
      <c r="AZ16" s="173" t="s">
        <v>2777</v>
      </c>
      <c r="BA16" s="96" t="s">
        <v>757</v>
      </c>
      <c r="BB16" s="95" t="s">
        <v>697</v>
      </c>
      <c r="BC16" s="128" t="s">
        <v>759</v>
      </c>
      <c r="BD16" t="s">
        <v>3362</v>
      </c>
      <c r="BE16" s="128" t="s">
        <v>757</v>
      </c>
      <c r="BF16" t="s">
        <v>1833</v>
      </c>
      <c r="BG16" s="128" t="s">
        <v>757</v>
      </c>
      <c r="BH16" s="160" t="s">
        <v>717</v>
      </c>
      <c r="BI16" s="128" t="s">
        <v>757</v>
      </c>
      <c r="BJ16" s="160" t="s">
        <v>1834</v>
      </c>
      <c r="BK16" s="96" t="s">
        <v>757</v>
      </c>
      <c r="BL16" s="119" t="s">
        <v>1999</v>
      </c>
      <c r="BM16" s="96" t="s">
        <v>757</v>
      </c>
      <c r="BN16" s="98" t="s">
        <v>649</v>
      </c>
      <c r="BO16" s="96" t="s">
        <v>757</v>
      </c>
      <c r="BP16" s="98" t="s">
        <v>3442</v>
      </c>
      <c r="BQ16" s="96" t="s">
        <v>757</v>
      </c>
      <c r="BR16" s="160" t="s">
        <v>2001</v>
      </c>
      <c r="BS16" s="96" t="s">
        <v>759</v>
      </c>
      <c r="BT16" t="s">
        <v>3459</v>
      </c>
      <c r="BU16" s="96" t="s">
        <v>757</v>
      </c>
      <c r="BV16" s="160" t="s">
        <v>2003</v>
      </c>
      <c r="BW16" s="96" t="s">
        <v>757</v>
      </c>
      <c r="BX16" s="160" t="s">
        <v>2004</v>
      </c>
      <c r="BY16" s="96" t="s">
        <v>757</v>
      </c>
      <c r="BZ16" s="160" t="s">
        <v>2005</v>
      </c>
      <c r="CA16" s="96" t="s">
        <v>757</v>
      </c>
      <c r="CB16" s="119" t="s">
        <v>596</v>
      </c>
      <c r="CC16" s="96" t="s">
        <v>757</v>
      </c>
      <c r="CD16" s="160" t="s">
        <v>2006</v>
      </c>
      <c r="CE16" s="96" t="s">
        <v>757</v>
      </c>
      <c r="CF16" t="s">
        <v>545</v>
      </c>
      <c r="CG16" s="96" t="s">
        <v>757</v>
      </c>
      <c r="CH16" s="160" t="s">
        <v>2307</v>
      </c>
      <c r="CI16" s="96" t="s">
        <v>757</v>
      </c>
      <c r="CJ16" s="160" t="s">
        <v>735</v>
      </c>
      <c r="CK16" s="96" t="s">
        <v>759</v>
      </c>
      <c r="CL16" s="95" t="s">
        <v>747</v>
      </c>
      <c r="CM16" s="96" t="s">
        <v>759</v>
      </c>
      <c r="CN16" s="146"/>
      <c r="CO16" s="132" t="s">
        <v>757</v>
      </c>
      <c r="CP16" s="160" t="s">
        <v>2491</v>
      </c>
      <c r="CQ16" s="130" t="s">
        <v>757</v>
      </c>
      <c r="CR16" s="160" t="s">
        <v>2556</v>
      </c>
      <c r="CS16" s="132" t="s">
        <v>757</v>
      </c>
      <c r="CT16" s="160" t="s">
        <v>2596</v>
      </c>
      <c r="CU16" s="132" t="s">
        <v>757</v>
      </c>
      <c r="CV16" s="160" t="s">
        <v>2646</v>
      </c>
      <c r="CW16" s="132" t="s">
        <v>757</v>
      </c>
      <c r="CX16" s="155" t="s">
        <v>3690</v>
      </c>
    </row>
    <row r="17" spans="1:102" s="81" customFormat="1" ht="40.200000000000003" customHeight="1" x14ac:dyDescent="0.3">
      <c r="A17" s="81" t="s">
        <v>318</v>
      </c>
      <c r="B17" s="82" t="s">
        <v>95</v>
      </c>
      <c r="C17" s="96" t="s">
        <v>757</v>
      </c>
      <c r="D17" t="s">
        <v>2987</v>
      </c>
      <c r="E17" s="96" t="s">
        <v>757</v>
      </c>
      <c r="F17" s="95" t="s">
        <v>1093</v>
      </c>
      <c r="G17" s="96" t="s">
        <v>757</v>
      </c>
      <c r="H17" s="160" t="s">
        <v>1350</v>
      </c>
      <c r="I17" s="96" t="s">
        <v>757</v>
      </c>
      <c r="J17" s="95" t="s">
        <v>3041</v>
      </c>
      <c r="K17" s="96" t="s">
        <v>757</v>
      </c>
      <c r="L17" s="160" t="s">
        <v>1399</v>
      </c>
      <c r="M17" s="101" t="s">
        <v>757</v>
      </c>
      <c r="N17" t="s">
        <v>1469</v>
      </c>
      <c r="O17" s="101" t="s">
        <v>757</v>
      </c>
      <c r="P17" s="102" t="s">
        <v>3099</v>
      </c>
      <c r="Q17" s="101" t="s">
        <v>757</v>
      </c>
      <c r="R17" t="s">
        <v>521</v>
      </c>
      <c r="S17" s="101" t="s">
        <v>757</v>
      </c>
      <c r="T17" s="160" t="s">
        <v>1470</v>
      </c>
      <c r="U17" s="101" t="s">
        <v>757</v>
      </c>
      <c r="V17" s="162" t="s">
        <v>3130</v>
      </c>
      <c r="W17" s="96" t="s">
        <v>757</v>
      </c>
      <c r="X17" s="95" t="s">
        <v>1669</v>
      </c>
      <c r="Y17" s="96" t="s">
        <v>757</v>
      </c>
      <c r="Z17" s="95" t="s">
        <v>570</v>
      </c>
      <c r="AA17" s="96" t="s">
        <v>757</v>
      </c>
      <c r="AB17" t="s">
        <v>3162</v>
      </c>
      <c r="AC17" s="96" t="s">
        <v>757</v>
      </c>
      <c r="AD17" s="95" t="s">
        <v>1670</v>
      </c>
      <c r="AE17" s="96" t="s">
        <v>757</v>
      </c>
      <c r="AF17" s="162" t="s">
        <v>3193</v>
      </c>
      <c r="AG17" s="151" t="s">
        <v>757</v>
      </c>
      <c r="AH17" s="126"/>
      <c r="AI17" s="125" t="s">
        <v>757</v>
      </c>
      <c r="AJ17" s="160" t="s">
        <v>2419</v>
      </c>
      <c r="AK17" s="125" t="s">
        <v>757</v>
      </c>
      <c r="AL17" s="127" t="s">
        <v>656</v>
      </c>
      <c r="AM17" s="96" t="s">
        <v>757</v>
      </c>
      <c r="AN17" t="s">
        <v>3228</v>
      </c>
      <c r="AO17" s="125" t="s">
        <v>757</v>
      </c>
      <c r="AP17" s="127" t="s">
        <v>675</v>
      </c>
      <c r="AQ17" s="171" t="s">
        <v>757</v>
      </c>
      <c r="AR17" s="174" t="s">
        <v>1120</v>
      </c>
      <c r="AS17" s="171" t="s">
        <v>757</v>
      </c>
      <c r="AT17" s="172" t="s">
        <v>2778</v>
      </c>
      <c r="AU17" s="171" t="s">
        <v>757</v>
      </c>
      <c r="AV17" t="s">
        <v>3304</v>
      </c>
      <c r="AW17" s="171" t="s">
        <v>757</v>
      </c>
      <c r="AX17" s="187" t="s">
        <v>3317</v>
      </c>
      <c r="AY17" s="171" t="s">
        <v>757</v>
      </c>
      <c r="AZ17" s="173" t="s">
        <v>2781</v>
      </c>
      <c r="BA17" s="96" t="s">
        <v>757</v>
      </c>
      <c r="BB17" s="98" t="s">
        <v>3350</v>
      </c>
      <c r="BC17" s="128" t="s">
        <v>757</v>
      </c>
      <c r="BD17" s="160" t="s">
        <v>635</v>
      </c>
      <c r="BE17" s="128" t="s">
        <v>757</v>
      </c>
      <c r="BF17" t="s">
        <v>1835</v>
      </c>
      <c r="BG17" s="128" t="s">
        <v>757</v>
      </c>
      <c r="BH17" s="160" t="s">
        <v>3767</v>
      </c>
      <c r="BI17" s="128" t="s">
        <v>757</v>
      </c>
      <c r="BJ17" s="160" t="s">
        <v>1836</v>
      </c>
      <c r="BK17" s="96" t="s">
        <v>757</v>
      </c>
      <c r="BL17" s="98" t="s">
        <v>2007</v>
      </c>
      <c r="BM17" s="96" t="s">
        <v>757</v>
      </c>
      <c r="BN17" s="160" t="s">
        <v>1152</v>
      </c>
      <c r="BO17" s="96" t="s">
        <v>757</v>
      </c>
      <c r="BP17" s="98" t="s">
        <v>3440</v>
      </c>
      <c r="BQ17" s="96" t="s">
        <v>757</v>
      </c>
      <c r="BR17" s="160" t="s">
        <v>2008</v>
      </c>
      <c r="BS17" s="96" t="s">
        <v>759</v>
      </c>
      <c r="BT17" t="s">
        <v>3458</v>
      </c>
      <c r="BU17" s="96" t="s">
        <v>757</v>
      </c>
      <c r="BV17" s="95" t="s">
        <v>1155</v>
      </c>
      <c r="BW17" s="96" t="s">
        <v>757</v>
      </c>
      <c r="BX17" s="162" t="s">
        <v>3488</v>
      </c>
      <c r="BY17" s="96" t="s">
        <v>757</v>
      </c>
      <c r="BZ17" s="98" t="s">
        <v>3492</v>
      </c>
      <c r="CA17" s="96" t="s">
        <v>757</v>
      </c>
      <c r="CB17" s="98" t="s">
        <v>2011</v>
      </c>
      <c r="CC17" s="96" t="s">
        <v>757</v>
      </c>
      <c r="CD17" s="160" t="s">
        <v>2012</v>
      </c>
      <c r="CE17" s="96" t="s">
        <v>757</v>
      </c>
      <c r="CF17" t="s">
        <v>3544</v>
      </c>
      <c r="CG17" s="96" t="s">
        <v>757</v>
      </c>
      <c r="CH17" s="98" t="s">
        <v>2308</v>
      </c>
      <c r="CI17" s="96" t="s">
        <v>757</v>
      </c>
      <c r="CJ17" s="160" t="s">
        <v>2309</v>
      </c>
      <c r="CK17" s="96" t="s">
        <v>757</v>
      </c>
      <c r="CL17" s="98" t="s">
        <v>3574</v>
      </c>
      <c r="CM17" s="96" t="s">
        <v>757</v>
      </c>
      <c r="CN17" s="162" t="s">
        <v>3607</v>
      </c>
      <c r="CO17" s="132" t="s">
        <v>757</v>
      </c>
      <c r="CP17" s="162" t="s">
        <v>3620</v>
      </c>
      <c r="CQ17" s="130" t="s">
        <v>757</v>
      </c>
      <c r="CR17" s="147" t="s">
        <v>2557</v>
      </c>
      <c r="CS17" s="132" t="s">
        <v>757</v>
      </c>
      <c r="CT17" s="160" t="s">
        <v>756</v>
      </c>
      <c r="CU17" s="132" t="s">
        <v>757</v>
      </c>
      <c r="CV17" s="148" t="s">
        <v>3682</v>
      </c>
      <c r="CW17" s="132" t="s">
        <v>757</v>
      </c>
      <c r="CX17" s="148" t="s">
        <v>2683</v>
      </c>
    </row>
    <row r="18" spans="1:102" ht="40.200000000000003" customHeight="1" x14ac:dyDescent="0.3">
      <c r="A18" t="s">
        <v>319</v>
      </c>
      <c r="B18" s="27" t="s">
        <v>96</v>
      </c>
      <c r="C18" s="96" t="s">
        <v>757</v>
      </c>
      <c r="D18" t="s">
        <v>2988</v>
      </c>
      <c r="E18" s="96" t="s">
        <v>757</v>
      </c>
      <c r="F18" s="160" t="s">
        <v>1320</v>
      </c>
      <c r="G18" s="96" t="s">
        <v>757</v>
      </c>
      <c r="H18" t="s">
        <v>492</v>
      </c>
      <c r="I18" s="96" t="s">
        <v>757</v>
      </c>
      <c r="J18" t="s">
        <v>496</v>
      </c>
      <c r="K18" s="96" t="s">
        <v>757</v>
      </c>
      <c r="L18" s="160" t="s">
        <v>1398</v>
      </c>
      <c r="M18" s="101" t="s">
        <v>757</v>
      </c>
      <c r="N18" t="s">
        <v>1472</v>
      </c>
      <c r="O18" s="101" t="s">
        <v>757</v>
      </c>
      <c r="P18" t="s">
        <v>1537</v>
      </c>
      <c r="Q18" s="101" t="s">
        <v>757</v>
      </c>
      <c r="R18" t="s">
        <v>522</v>
      </c>
      <c r="S18" s="101" t="s">
        <v>757</v>
      </c>
      <c r="T18" s="102" t="s">
        <v>3107</v>
      </c>
      <c r="U18" s="101" t="s">
        <v>757</v>
      </c>
      <c r="V18" t="s">
        <v>3129</v>
      </c>
      <c r="W18" s="96" t="s">
        <v>757</v>
      </c>
      <c r="X18" s="98" t="s">
        <v>3137</v>
      </c>
      <c r="Y18" s="96" t="s">
        <v>757</v>
      </c>
      <c r="Z18" s="95" t="s">
        <v>571</v>
      </c>
      <c r="AA18" s="96" t="s">
        <v>757</v>
      </c>
      <c r="AB18" s="98" t="s">
        <v>1673</v>
      </c>
      <c r="AC18" s="96" t="s">
        <v>757</v>
      </c>
      <c r="AD18" s="95" t="s">
        <v>1674</v>
      </c>
      <c r="AE18" s="96" t="s">
        <v>757</v>
      </c>
      <c r="AF18" t="s">
        <v>3192</v>
      </c>
      <c r="AG18" s="151" t="s">
        <v>757</v>
      </c>
      <c r="AH18" s="127"/>
      <c r="AI18" s="125" t="s">
        <v>757</v>
      </c>
      <c r="AJ18" s="160" t="s">
        <v>2420</v>
      </c>
      <c r="AK18" s="125" t="s">
        <v>757</v>
      </c>
      <c r="AL18" s="127" t="s">
        <v>2421</v>
      </c>
      <c r="AM18" s="96" t="s">
        <v>757</v>
      </c>
      <c r="AN18" t="s">
        <v>3230</v>
      </c>
      <c r="AO18" s="125" t="s">
        <v>757</v>
      </c>
      <c r="AP18" s="127" t="s">
        <v>676</v>
      </c>
      <c r="AQ18" s="171" t="s">
        <v>757</v>
      </c>
      <c r="AR18" s="172" t="s">
        <v>2782</v>
      </c>
      <c r="AS18" s="171" t="s">
        <v>757</v>
      </c>
      <c r="AT18" s="172" t="s">
        <v>2783</v>
      </c>
      <c r="AU18" s="171" t="s">
        <v>757</v>
      </c>
      <c r="AV18" s="187" t="s">
        <v>3303</v>
      </c>
      <c r="AW18" s="171" t="s">
        <v>757</v>
      </c>
      <c r="AX18" s="187" t="s">
        <v>3318</v>
      </c>
      <c r="AY18" s="171" t="s">
        <v>757</v>
      </c>
      <c r="AZ18" t="s">
        <v>2786</v>
      </c>
      <c r="BA18" s="96" t="s">
        <v>757</v>
      </c>
      <c r="BB18" s="95" t="s">
        <v>1217</v>
      </c>
      <c r="BC18" s="128" t="s">
        <v>757</v>
      </c>
      <c r="BD18" s="145" t="s">
        <v>3748</v>
      </c>
      <c r="BE18" s="128" t="s">
        <v>757</v>
      </c>
      <c r="BF18" t="s">
        <v>1837</v>
      </c>
      <c r="BG18" s="128" t="s">
        <v>757</v>
      </c>
      <c r="BH18" s="160" t="s">
        <v>1838</v>
      </c>
      <c r="BI18" s="128" t="s">
        <v>757</v>
      </c>
      <c r="BJ18" s="145" t="s">
        <v>1839</v>
      </c>
      <c r="BK18" s="96" t="s">
        <v>757</v>
      </c>
      <c r="BL18" s="160" t="s">
        <v>2013</v>
      </c>
      <c r="BM18" s="96" t="s">
        <v>757</v>
      </c>
      <c r="BN18" s="160" t="s">
        <v>2014</v>
      </c>
      <c r="BO18" s="96" t="s">
        <v>757</v>
      </c>
      <c r="BP18" t="s">
        <v>3439</v>
      </c>
      <c r="BQ18" s="96" t="s">
        <v>757</v>
      </c>
      <c r="BR18" s="98" t="s">
        <v>3453</v>
      </c>
      <c r="BS18" s="96" t="s">
        <v>759</v>
      </c>
      <c r="BT18" s="160" t="s">
        <v>604</v>
      </c>
      <c r="BU18" s="96" t="s">
        <v>757</v>
      </c>
      <c r="BV18" s="160" t="s">
        <v>605</v>
      </c>
      <c r="BW18" s="96" t="s">
        <v>757</v>
      </c>
      <c r="BX18" s="160" t="s">
        <v>2017</v>
      </c>
      <c r="BY18" s="96" t="s">
        <v>757</v>
      </c>
      <c r="BZ18" s="98" t="s">
        <v>3493</v>
      </c>
      <c r="CA18" s="96" t="s">
        <v>757</v>
      </c>
      <c r="CB18" s="98" t="s">
        <v>2019</v>
      </c>
      <c r="CC18" s="96" t="s">
        <v>757</v>
      </c>
      <c r="CD18" s="98" t="s">
        <v>3502</v>
      </c>
      <c r="CE18" s="96" t="s">
        <v>757</v>
      </c>
      <c r="CF18" t="s">
        <v>3543</v>
      </c>
      <c r="CG18" s="96" t="s">
        <v>757</v>
      </c>
      <c r="CH18" s="98" t="s">
        <v>2310</v>
      </c>
      <c r="CI18" s="96" t="s">
        <v>757</v>
      </c>
      <c r="CJ18" s="160" t="s">
        <v>736</v>
      </c>
      <c r="CK18" s="96" t="s">
        <v>759</v>
      </c>
      <c r="CL18" s="95" t="s">
        <v>982</v>
      </c>
      <c r="CM18" s="96" t="s">
        <v>757</v>
      </c>
      <c r="CN18" s="162" t="s">
        <v>3606</v>
      </c>
      <c r="CO18" s="132" t="s">
        <v>757</v>
      </c>
      <c r="CP18" s="160" t="s">
        <v>2492</v>
      </c>
      <c r="CQ18" s="130" t="s">
        <v>757</v>
      </c>
      <c r="CR18" s="160" t="s">
        <v>2558</v>
      </c>
      <c r="CS18" s="132" t="s">
        <v>757</v>
      </c>
      <c r="CT18" s="148" t="s">
        <v>3645</v>
      </c>
      <c r="CU18" s="132" t="s">
        <v>757</v>
      </c>
      <c r="CV18" s="148" t="s">
        <v>2647</v>
      </c>
      <c r="CW18" s="132" t="s">
        <v>757</v>
      </c>
      <c r="CX18" s="148" t="s">
        <v>2684</v>
      </c>
    </row>
    <row r="19" spans="1:102" ht="40.200000000000003" customHeight="1" x14ac:dyDescent="0.3">
      <c r="A19" t="s">
        <v>320</v>
      </c>
      <c r="B19" s="28" t="s">
        <v>111</v>
      </c>
      <c r="C19" s="96" t="s">
        <v>757</v>
      </c>
      <c r="D19" t="s">
        <v>2989</v>
      </c>
      <c r="E19" s="96" t="s">
        <v>758</v>
      </c>
      <c r="F19" s="95"/>
      <c r="G19" s="96" t="s">
        <v>757</v>
      </c>
      <c r="H19" t="s">
        <v>1351</v>
      </c>
      <c r="I19" s="96" t="s">
        <v>757</v>
      </c>
      <c r="J19" t="s">
        <v>497</v>
      </c>
      <c r="K19" s="96" t="s">
        <v>757</v>
      </c>
      <c r="L19" s="160" t="s">
        <v>1397</v>
      </c>
      <c r="M19" s="101" t="s">
        <v>757</v>
      </c>
      <c r="N19" t="s">
        <v>3065</v>
      </c>
      <c r="O19" s="101" t="s">
        <v>757</v>
      </c>
      <c r="P19" t="s">
        <v>3098</v>
      </c>
      <c r="Q19" s="101" t="s">
        <v>757</v>
      </c>
      <c r="R19" t="s">
        <v>523</v>
      </c>
      <c r="S19" s="101" t="s">
        <v>757</v>
      </c>
      <c r="T19" s="160" t="s">
        <v>1478</v>
      </c>
      <c r="U19" s="101" t="s">
        <v>757</v>
      </c>
      <c r="V19" s="160" t="s">
        <v>1479</v>
      </c>
      <c r="W19" s="96" t="s">
        <v>757</v>
      </c>
      <c r="X19" s="95" t="s">
        <v>1675</v>
      </c>
      <c r="Y19" s="96" t="s">
        <v>758</v>
      </c>
      <c r="Z19" s="108"/>
      <c r="AA19" s="96" t="s">
        <v>757</v>
      </c>
      <c r="AB19" s="95" t="s">
        <v>558</v>
      </c>
      <c r="AC19" s="96" t="s">
        <v>757</v>
      </c>
      <c r="AD19" s="95" t="s">
        <v>1676</v>
      </c>
      <c r="AE19" s="96" t="s">
        <v>757</v>
      </c>
      <c r="AF19" s="95" t="s">
        <v>3749</v>
      </c>
      <c r="AG19" s="110" t="s">
        <v>758</v>
      </c>
      <c r="AH19" s="126"/>
      <c r="AI19" s="125" t="s">
        <v>758</v>
      </c>
      <c r="AJ19" s="126"/>
      <c r="AK19" s="125" t="s">
        <v>758</v>
      </c>
      <c r="AL19" s="127"/>
      <c r="AM19" s="96" t="s">
        <v>757</v>
      </c>
      <c r="AN19" t="s">
        <v>3231</v>
      </c>
      <c r="AO19" s="125" t="s">
        <v>758</v>
      </c>
      <c r="AP19" s="127"/>
      <c r="AQ19" s="171" t="s">
        <v>757</v>
      </c>
      <c r="AR19" t="s">
        <v>3263</v>
      </c>
      <c r="AS19" s="171" t="s">
        <v>757</v>
      </c>
      <c r="AT19" s="174" t="s">
        <v>2787</v>
      </c>
      <c r="AU19" s="171" t="s">
        <v>757</v>
      </c>
      <c r="AV19" s="187" t="s">
        <v>3302</v>
      </c>
      <c r="AW19" s="171" t="s">
        <v>757</v>
      </c>
      <c r="AX19" t="s">
        <v>3319</v>
      </c>
      <c r="AY19" s="171" t="s">
        <v>757</v>
      </c>
      <c r="AZ19" s="172" t="s">
        <v>2790</v>
      </c>
      <c r="BA19" s="96" t="s">
        <v>758</v>
      </c>
      <c r="BB19" s="95"/>
      <c r="BC19" s="128" t="s">
        <v>758</v>
      </c>
      <c r="BD19" s="129"/>
      <c r="BE19" s="128" t="s">
        <v>757</v>
      </c>
      <c r="BF19" t="s">
        <v>3366</v>
      </c>
      <c r="BG19" s="128" t="s">
        <v>757</v>
      </c>
      <c r="BH19" t="s">
        <v>3389</v>
      </c>
      <c r="BI19" s="128" t="s">
        <v>757</v>
      </c>
      <c r="BJ19" s="160" t="s">
        <v>1841</v>
      </c>
      <c r="BK19" s="96" t="s">
        <v>757</v>
      </c>
      <c r="BL19" t="s">
        <v>3395</v>
      </c>
      <c r="BM19" s="96" t="s">
        <v>758</v>
      </c>
      <c r="BN19" s="95"/>
      <c r="BO19" s="96" t="s">
        <v>757</v>
      </c>
      <c r="BP19" t="s">
        <v>3438</v>
      </c>
      <c r="BQ19" s="96" t="s">
        <v>757</v>
      </c>
      <c r="BR19" s="160" t="s">
        <v>2023</v>
      </c>
      <c r="BS19" s="96" t="s">
        <v>758</v>
      </c>
      <c r="BT19" s="95"/>
      <c r="BU19" s="96" t="s">
        <v>759</v>
      </c>
      <c r="BV19" s="160" t="s">
        <v>606</v>
      </c>
      <c r="BW19" s="96" t="s">
        <v>758</v>
      </c>
      <c r="BX19" s="95"/>
      <c r="BY19" s="96" t="s">
        <v>757</v>
      </c>
      <c r="BZ19" s="160" t="s">
        <v>2024</v>
      </c>
      <c r="CA19" s="96" t="s">
        <v>758</v>
      </c>
      <c r="CB19" s="98"/>
      <c r="CC19" s="96" t="s">
        <v>757</v>
      </c>
      <c r="CD19" t="s">
        <v>3503</v>
      </c>
      <c r="CE19" s="96" t="s">
        <v>757</v>
      </c>
      <c r="CF19" s="98" t="s">
        <v>3542</v>
      </c>
      <c r="CG19" s="96" t="s">
        <v>757</v>
      </c>
      <c r="CH19" s="160" t="s">
        <v>2312</v>
      </c>
      <c r="CI19" s="96" t="s">
        <v>758</v>
      </c>
      <c r="CJ19" s="119" t="s">
        <v>2289</v>
      </c>
      <c r="CK19" s="96" t="s">
        <v>757</v>
      </c>
      <c r="CL19" s="95" t="s">
        <v>748</v>
      </c>
      <c r="CM19" s="96" t="s">
        <v>757</v>
      </c>
      <c r="CN19" t="s">
        <v>3605</v>
      </c>
      <c r="CO19" s="132" t="s">
        <v>757</v>
      </c>
      <c r="CP19" s="167" t="s">
        <v>3621</v>
      </c>
      <c r="CQ19" s="130" t="s">
        <v>758</v>
      </c>
      <c r="CR19" s="130"/>
      <c r="CS19" s="132" t="s">
        <v>757</v>
      </c>
      <c r="CT19" s="133" t="s">
        <v>2598</v>
      </c>
      <c r="CU19" s="132" t="s">
        <v>757</v>
      </c>
      <c r="CV19" t="s">
        <v>3681</v>
      </c>
      <c r="CW19" s="132" t="s">
        <v>757</v>
      </c>
      <c r="CX19" s="160" t="s">
        <v>2685</v>
      </c>
    </row>
    <row r="20" spans="1:102" ht="40.200000000000003" customHeight="1" x14ac:dyDescent="0.3">
      <c r="A20" t="s">
        <v>321</v>
      </c>
      <c r="B20" s="28" t="s">
        <v>274</v>
      </c>
      <c r="C20" s="96" t="s">
        <v>757</v>
      </c>
      <c r="D20" t="s">
        <v>2990</v>
      </c>
      <c r="E20" s="96" t="s">
        <v>758</v>
      </c>
      <c r="F20" s="95"/>
      <c r="G20" s="96" t="s">
        <v>757</v>
      </c>
      <c r="H20" t="s">
        <v>1351</v>
      </c>
      <c r="I20" s="96" t="s">
        <v>758</v>
      </c>
      <c r="J20" s="95"/>
      <c r="K20" s="96" t="s">
        <v>757</v>
      </c>
      <c r="L20" s="95" t="s">
        <v>3061</v>
      </c>
      <c r="M20" s="101" t="s">
        <v>757</v>
      </c>
      <c r="N20" s="160" t="s">
        <v>1480</v>
      </c>
      <c r="O20" s="101" t="s">
        <v>757</v>
      </c>
      <c r="P20" t="s">
        <v>3098</v>
      </c>
      <c r="Q20" s="101" t="s">
        <v>758</v>
      </c>
      <c r="R20" s="104"/>
      <c r="S20" s="101" t="s">
        <v>757</v>
      </c>
      <c r="T20" s="160" t="s">
        <v>1478</v>
      </c>
      <c r="U20" s="101" t="s">
        <v>757</v>
      </c>
      <c r="V20" s="160" t="s">
        <v>1482</v>
      </c>
      <c r="W20" s="96" t="s">
        <v>757</v>
      </c>
      <c r="X20" s="95" t="s">
        <v>1677</v>
      </c>
      <c r="Y20" s="96" t="s">
        <v>758</v>
      </c>
      <c r="Z20" s="108"/>
      <c r="AA20" s="96" t="s">
        <v>758</v>
      </c>
      <c r="AB20" s="108"/>
      <c r="AC20" s="96" t="s">
        <v>757</v>
      </c>
      <c r="AD20" s="95" t="s">
        <v>1678</v>
      </c>
      <c r="AE20" s="96" t="s">
        <v>757</v>
      </c>
      <c r="AF20" s="160" t="s">
        <v>3750</v>
      </c>
      <c r="AG20" s="125" t="s">
        <v>758</v>
      </c>
      <c r="AH20" t="s">
        <v>3215</v>
      </c>
      <c r="AI20" s="125" t="s">
        <v>758</v>
      </c>
      <c r="AJ20" s="127"/>
      <c r="AK20" s="125" t="s">
        <v>758</v>
      </c>
      <c r="AL20" s="127"/>
      <c r="AM20" s="96" t="s">
        <v>757</v>
      </c>
      <c r="AN20" t="s">
        <v>3234</v>
      </c>
      <c r="AO20" s="125" t="s">
        <v>758</v>
      </c>
      <c r="AP20" s="127"/>
      <c r="AQ20" s="171" t="s">
        <v>757</v>
      </c>
      <c r="AR20" s="174" t="s">
        <v>1121</v>
      </c>
      <c r="AS20" s="171" t="s">
        <v>757</v>
      </c>
      <c r="AT20" s="174" t="s">
        <v>2787</v>
      </c>
      <c r="AU20" s="171" t="s">
        <v>758</v>
      </c>
      <c r="AV20" s="174"/>
      <c r="AW20" s="171" t="s">
        <v>757</v>
      </c>
      <c r="AX20" t="s">
        <v>3320</v>
      </c>
      <c r="AY20" s="171" t="s">
        <v>757</v>
      </c>
      <c r="AZ20" s="173" t="s">
        <v>2792</v>
      </c>
      <c r="BA20" s="96" t="s">
        <v>758</v>
      </c>
      <c r="BB20" s="95"/>
      <c r="BC20" s="128" t="s">
        <v>757</v>
      </c>
      <c r="BD20" s="160" t="s">
        <v>636</v>
      </c>
      <c r="BE20" s="128" t="s">
        <v>757</v>
      </c>
      <c r="BF20" s="145" t="s">
        <v>3367</v>
      </c>
      <c r="BG20" s="128" t="s">
        <v>757</v>
      </c>
      <c r="BH20" s="160" t="s">
        <v>1843</v>
      </c>
      <c r="BI20" s="128" t="s">
        <v>757</v>
      </c>
      <c r="BJ20" s="160" t="s">
        <v>1841</v>
      </c>
      <c r="BK20" s="96" t="s">
        <v>758</v>
      </c>
      <c r="BL20" s="95"/>
      <c r="BM20" s="96" t="s">
        <v>758</v>
      </c>
      <c r="BN20" s="95"/>
      <c r="BO20" s="96" t="s">
        <v>757</v>
      </c>
      <c r="BP20" t="s">
        <v>3437</v>
      </c>
      <c r="BQ20" s="96" t="s">
        <v>757</v>
      </c>
      <c r="BR20" s="160" t="s">
        <v>2027</v>
      </c>
      <c r="BS20" s="96" t="s">
        <v>758</v>
      </c>
      <c r="BT20" s="95"/>
      <c r="BU20" s="96" t="s">
        <v>758</v>
      </c>
      <c r="BV20" s="95"/>
      <c r="BW20" s="96" t="s">
        <v>758</v>
      </c>
      <c r="BX20" s="95"/>
      <c r="BY20" s="96" t="s">
        <v>757</v>
      </c>
      <c r="BZ20" s="98" t="s">
        <v>3494</v>
      </c>
      <c r="CA20" s="96" t="s">
        <v>758</v>
      </c>
      <c r="CB20" s="95"/>
      <c r="CC20" s="96" t="s">
        <v>757</v>
      </c>
      <c r="CD20" s="160" t="s">
        <v>2030</v>
      </c>
      <c r="CE20" s="96" t="s">
        <v>758</v>
      </c>
      <c r="CF20" s="95"/>
      <c r="CG20" s="96" t="s">
        <v>757</v>
      </c>
      <c r="CH20" s="160" t="s">
        <v>2314</v>
      </c>
      <c r="CI20" s="96" t="s">
        <v>757</v>
      </c>
      <c r="CJ20" s="160" t="s">
        <v>2315</v>
      </c>
      <c r="CK20" s="96" t="s">
        <v>757</v>
      </c>
      <c r="CL20" s="95" t="s">
        <v>748</v>
      </c>
      <c r="CM20" s="96" t="s">
        <v>757</v>
      </c>
      <c r="CN20" t="s">
        <v>3604</v>
      </c>
      <c r="CO20" s="132" t="s">
        <v>757</v>
      </c>
      <c r="CP20" t="s">
        <v>3622</v>
      </c>
      <c r="CQ20" s="130" t="s">
        <v>758</v>
      </c>
      <c r="CR20" s="130"/>
      <c r="CS20" s="132" t="s">
        <v>757</v>
      </c>
      <c r="CT20" s="133" t="s">
        <v>2599</v>
      </c>
      <c r="CU20" s="132" t="s">
        <v>757</v>
      </c>
      <c r="CV20" t="s">
        <v>3681</v>
      </c>
      <c r="CW20" s="132" t="s">
        <v>757</v>
      </c>
      <c r="CX20" s="148" t="s">
        <v>3691</v>
      </c>
    </row>
    <row r="21" spans="1:102" s="81" customFormat="1" ht="40.200000000000003" customHeight="1" x14ac:dyDescent="0.3">
      <c r="A21" s="81" t="s">
        <v>322</v>
      </c>
      <c r="B21" s="82" t="s">
        <v>112</v>
      </c>
      <c r="C21" s="96" t="s">
        <v>757</v>
      </c>
      <c r="D21" t="s">
        <v>2990</v>
      </c>
      <c r="E21" s="96" t="s">
        <v>758</v>
      </c>
      <c r="F21" s="95"/>
      <c r="G21" s="96" t="s">
        <v>757</v>
      </c>
      <c r="H21" t="s">
        <v>1352</v>
      </c>
      <c r="I21" s="96" t="s">
        <v>757</v>
      </c>
      <c r="J21" s="95" t="s">
        <v>3042</v>
      </c>
      <c r="K21" s="96" t="s">
        <v>757</v>
      </c>
      <c r="L21" s="95" t="s">
        <v>1400</v>
      </c>
      <c r="M21" s="101" t="s">
        <v>757</v>
      </c>
      <c r="N21" t="s">
        <v>1483</v>
      </c>
      <c r="O21" s="101" t="s">
        <v>757</v>
      </c>
      <c r="P21" s="160" t="s">
        <v>1484</v>
      </c>
      <c r="Q21" s="101" t="s">
        <v>758</v>
      </c>
      <c r="R21" s="104"/>
      <c r="S21" s="101" t="s">
        <v>757</v>
      </c>
      <c r="T21" s="160" t="s">
        <v>1485</v>
      </c>
      <c r="U21" s="101" t="s">
        <v>757</v>
      </c>
      <c r="V21" s="160" t="s">
        <v>1486</v>
      </c>
      <c r="W21" s="96" t="s">
        <v>757</v>
      </c>
      <c r="X21" s="98" t="s">
        <v>1679</v>
      </c>
      <c r="Y21" s="96" t="s">
        <v>759</v>
      </c>
      <c r="Z21" s="95" t="s">
        <v>1680</v>
      </c>
      <c r="AA21" s="96" t="s">
        <v>757</v>
      </c>
      <c r="AB21" s="95" t="s">
        <v>1681</v>
      </c>
      <c r="AC21" s="96" t="s">
        <v>757</v>
      </c>
      <c r="AD21" s="95" t="s">
        <v>1682</v>
      </c>
      <c r="AE21" s="96" t="s">
        <v>757</v>
      </c>
      <c r="AF21" t="s">
        <v>3705</v>
      </c>
      <c r="AG21" s="125" t="s">
        <v>758</v>
      </c>
      <c r="AH21" s="127" t="s">
        <v>2423</v>
      </c>
      <c r="AI21" s="125" t="s">
        <v>758</v>
      </c>
      <c r="AJ21" s="127"/>
      <c r="AK21" s="125" t="s">
        <v>758</v>
      </c>
      <c r="AL21" s="127"/>
      <c r="AM21" s="96" t="s">
        <v>757</v>
      </c>
      <c r="AN21" s="187" t="s">
        <v>3236</v>
      </c>
      <c r="AO21" s="125" t="s">
        <v>758</v>
      </c>
      <c r="AP21" s="127"/>
      <c r="AQ21" s="171" t="s">
        <v>757</v>
      </c>
      <c r="AR21" s="172" t="s">
        <v>1121</v>
      </c>
      <c r="AS21" s="171" t="s">
        <v>757</v>
      </c>
      <c r="AT21" s="174" t="s">
        <v>2793</v>
      </c>
      <c r="AU21" s="171" t="s">
        <v>758</v>
      </c>
      <c r="AV21" s="174"/>
      <c r="AW21" s="171" t="s">
        <v>757</v>
      </c>
      <c r="AX21" s="187" t="s">
        <v>3321</v>
      </c>
      <c r="AY21" s="171" t="s">
        <v>757</v>
      </c>
      <c r="AZ21" s="174" t="s">
        <v>2792</v>
      </c>
      <c r="BA21" s="96" t="s">
        <v>757</v>
      </c>
      <c r="BB21" t="s">
        <v>3352</v>
      </c>
      <c r="BC21" s="128" t="s">
        <v>757</v>
      </c>
      <c r="BD21" s="129" t="s">
        <v>1142</v>
      </c>
      <c r="BE21" s="128" t="s">
        <v>758</v>
      </c>
      <c r="BF21" s="129" t="s">
        <v>1844</v>
      </c>
      <c r="BG21" s="128" t="s">
        <v>757</v>
      </c>
      <c r="BH21" s="160" t="s">
        <v>1845</v>
      </c>
      <c r="BI21" s="128" t="s">
        <v>758</v>
      </c>
      <c r="BJ21" s="129"/>
      <c r="BK21" s="96" t="s">
        <v>758</v>
      </c>
      <c r="BL21" s="95"/>
      <c r="BM21" s="96" t="s">
        <v>758</v>
      </c>
      <c r="BN21" s="95"/>
      <c r="BO21" s="96" t="s">
        <v>757</v>
      </c>
      <c r="BP21" t="s">
        <v>3436</v>
      </c>
      <c r="BQ21" s="96" t="s">
        <v>758</v>
      </c>
      <c r="BR21" s="95"/>
      <c r="BS21" s="96" t="s">
        <v>758</v>
      </c>
      <c r="BT21" s="95"/>
      <c r="BU21" s="96" t="s">
        <v>757</v>
      </c>
      <c r="BV21" s="95" t="s">
        <v>1156</v>
      </c>
      <c r="BW21" s="96" t="s">
        <v>758</v>
      </c>
      <c r="BX21" s="95"/>
      <c r="BY21" s="96" t="s">
        <v>757</v>
      </c>
      <c r="BZ21" s="160" t="s">
        <v>2032</v>
      </c>
      <c r="CA21" s="96" t="s">
        <v>758</v>
      </c>
      <c r="CB21" s="119"/>
      <c r="CC21" s="96" t="s">
        <v>757</v>
      </c>
      <c r="CD21" s="98" t="s">
        <v>2033</v>
      </c>
      <c r="CE21" s="96" t="s">
        <v>757</v>
      </c>
      <c r="CF21" t="s">
        <v>3541</v>
      </c>
      <c r="CG21" s="96" t="s">
        <v>759</v>
      </c>
      <c r="CH21" t="s">
        <v>3557</v>
      </c>
      <c r="CI21" s="96" t="s">
        <v>757</v>
      </c>
      <c r="CJ21" s="160" t="s">
        <v>2318</v>
      </c>
      <c r="CK21" s="96" t="s">
        <v>758</v>
      </c>
      <c r="CL21" s="95"/>
      <c r="CM21" s="96" t="s">
        <v>758</v>
      </c>
      <c r="CN21" s="95"/>
      <c r="CO21" s="132" t="s">
        <v>757</v>
      </c>
      <c r="CP21" s="160" t="s">
        <v>2495</v>
      </c>
      <c r="CQ21" s="130" t="s">
        <v>758</v>
      </c>
      <c r="CR21" s="130"/>
      <c r="CS21" s="132" t="s">
        <v>757</v>
      </c>
      <c r="CT21" s="160" t="s">
        <v>2600</v>
      </c>
      <c r="CU21" s="132" t="s">
        <v>757</v>
      </c>
      <c r="CV21" t="s">
        <v>3681</v>
      </c>
      <c r="CW21" s="132" t="s">
        <v>757</v>
      </c>
      <c r="CX21" s="148" t="s">
        <v>3691</v>
      </c>
    </row>
    <row r="22" spans="1:102" ht="40.200000000000003" customHeight="1" x14ac:dyDescent="0.3">
      <c r="A22" t="s">
        <v>323</v>
      </c>
      <c r="B22" s="28" t="s">
        <v>276</v>
      </c>
      <c r="C22" s="96" t="s">
        <v>757</v>
      </c>
      <c r="D22" t="s">
        <v>2991</v>
      </c>
      <c r="E22" s="96" t="s">
        <v>758</v>
      </c>
      <c r="F22" s="95"/>
      <c r="G22" s="96" t="s">
        <v>757</v>
      </c>
      <c r="H22" s="160" t="s">
        <v>1353</v>
      </c>
      <c r="I22" s="96" t="s">
        <v>757</v>
      </c>
      <c r="J22" s="162" t="s">
        <v>3043</v>
      </c>
      <c r="K22" s="96" t="s">
        <v>757</v>
      </c>
      <c r="L22" s="95" t="s">
        <v>3060</v>
      </c>
      <c r="M22" s="101" t="s">
        <v>757</v>
      </c>
      <c r="N22" t="s">
        <v>3066</v>
      </c>
      <c r="O22" s="101" t="s">
        <v>757</v>
      </c>
      <c r="P22" t="s">
        <v>3097</v>
      </c>
      <c r="Q22" s="101" t="s">
        <v>758</v>
      </c>
      <c r="R22" s="104"/>
      <c r="S22" s="101" t="s">
        <v>757</v>
      </c>
      <c r="T22" t="s">
        <v>3108</v>
      </c>
      <c r="U22" s="101" t="s">
        <v>758</v>
      </c>
      <c r="V22" s="104"/>
      <c r="W22" s="96" t="s">
        <v>757</v>
      </c>
      <c r="X22" t="s">
        <v>3791</v>
      </c>
      <c r="Y22" s="96" t="s">
        <v>759</v>
      </c>
      <c r="Z22" t="s">
        <v>3159</v>
      </c>
      <c r="AA22" s="96" t="s">
        <v>757</v>
      </c>
      <c r="AB22" t="s">
        <v>3163</v>
      </c>
      <c r="AC22" s="96" t="s">
        <v>757</v>
      </c>
      <c r="AD22" s="95" t="s">
        <v>1686</v>
      </c>
      <c r="AE22" s="96" t="s">
        <v>757</v>
      </c>
      <c r="AF22" s="95" t="s">
        <v>1687</v>
      </c>
      <c r="AG22" s="125" t="s">
        <v>757</v>
      </c>
      <c r="AH22" s="126" t="s">
        <v>2423</v>
      </c>
      <c r="AI22" s="125" t="s">
        <v>757</v>
      </c>
      <c r="AJ22" s="160" t="s">
        <v>2424</v>
      </c>
      <c r="AK22" s="125" t="s">
        <v>758</v>
      </c>
      <c r="AL22" s="127"/>
      <c r="AM22" s="96" t="s">
        <v>757</v>
      </c>
      <c r="AN22" s="186" t="s">
        <v>3235</v>
      </c>
      <c r="AO22" s="125" t="s">
        <v>758</v>
      </c>
      <c r="AP22" s="127"/>
      <c r="AQ22" s="171" t="s">
        <v>757</v>
      </c>
      <c r="AR22" s="174" t="s">
        <v>2795</v>
      </c>
      <c r="AS22" s="171" t="s">
        <v>757</v>
      </c>
      <c r="AT22" s="174" t="s">
        <v>2796</v>
      </c>
      <c r="AU22" s="171" t="s">
        <v>757</v>
      </c>
      <c r="AV22" s="186" t="s">
        <v>3301</v>
      </c>
      <c r="AW22" s="171" t="s">
        <v>757</v>
      </c>
      <c r="AX22" t="s">
        <v>3322</v>
      </c>
      <c r="AY22" s="171" t="s">
        <v>757</v>
      </c>
      <c r="AZ22" s="174" t="s">
        <v>2799</v>
      </c>
      <c r="BA22" s="96" t="s">
        <v>758</v>
      </c>
      <c r="BB22" s="95"/>
      <c r="BC22" s="128" t="s">
        <v>758</v>
      </c>
      <c r="BD22" s="129"/>
      <c r="BE22" s="128" t="s">
        <v>757</v>
      </c>
      <c r="BF22" s="129" t="s">
        <v>3368</v>
      </c>
      <c r="BG22" s="128" t="s">
        <v>757</v>
      </c>
      <c r="BH22" s="160" t="s">
        <v>1847</v>
      </c>
      <c r="BI22" s="128" t="s">
        <v>757</v>
      </c>
      <c r="BJ22" s="160" t="s">
        <v>1848</v>
      </c>
      <c r="BK22" s="96" t="s">
        <v>757</v>
      </c>
      <c r="BL22" t="s">
        <v>3394</v>
      </c>
      <c r="BM22" s="96" t="s">
        <v>759</v>
      </c>
      <c r="BN22" s="119"/>
      <c r="BO22" s="96" t="s">
        <v>757</v>
      </c>
      <c r="BP22" t="s">
        <v>3435</v>
      </c>
      <c r="BQ22" s="96" t="s">
        <v>757</v>
      </c>
      <c r="BR22" s="160" t="s">
        <v>2037</v>
      </c>
      <c r="BS22" s="96" t="s">
        <v>758</v>
      </c>
      <c r="BT22" s="95"/>
      <c r="BU22" s="96" t="s">
        <v>757</v>
      </c>
      <c r="BV22" s="162" t="s">
        <v>3468</v>
      </c>
      <c r="BW22" s="96" t="s">
        <v>758</v>
      </c>
      <c r="BX22" s="95"/>
      <c r="BY22" s="96" t="s">
        <v>757</v>
      </c>
      <c r="BZ22" s="160" t="s">
        <v>2039</v>
      </c>
      <c r="CA22" s="96" t="s">
        <v>758</v>
      </c>
      <c r="CB22" s="95"/>
      <c r="CC22" s="96" t="s">
        <v>759</v>
      </c>
      <c r="CD22" t="s">
        <v>3504</v>
      </c>
      <c r="CE22" s="96" t="s">
        <v>757</v>
      </c>
      <c r="CF22" s="160" t="s">
        <v>2319</v>
      </c>
      <c r="CG22" s="96" t="s">
        <v>757</v>
      </c>
      <c r="CH22" t="s">
        <v>3558</v>
      </c>
      <c r="CI22" s="96" t="s">
        <v>757</v>
      </c>
      <c r="CJ22" s="160" t="s">
        <v>2321</v>
      </c>
      <c r="CK22" s="96" t="s">
        <v>758</v>
      </c>
      <c r="CL22" s="95"/>
      <c r="CM22" s="96" t="s">
        <v>757</v>
      </c>
      <c r="CN22" s="119"/>
      <c r="CO22" s="132" t="s">
        <v>757</v>
      </c>
      <c r="CP22" s="160" t="s">
        <v>2496</v>
      </c>
      <c r="CQ22" s="130" t="s">
        <v>758</v>
      </c>
      <c r="CR22" s="130"/>
      <c r="CS22" s="132" t="s">
        <v>757</v>
      </c>
      <c r="CT22" s="160" t="s">
        <v>2601</v>
      </c>
      <c r="CU22" s="132" t="s">
        <v>757</v>
      </c>
      <c r="CV22" s="133"/>
      <c r="CW22" s="132" t="s">
        <v>757</v>
      </c>
      <c r="CX22" s="133"/>
    </row>
    <row r="23" spans="1:102" ht="40.200000000000003" customHeight="1" x14ac:dyDescent="0.3">
      <c r="A23" t="s">
        <v>324</v>
      </c>
      <c r="B23" s="28" t="s">
        <v>113</v>
      </c>
      <c r="C23" s="96" t="s">
        <v>757</v>
      </c>
      <c r="D23" t="s">
        <v>2992</v>
      </c>
      <c r="E23" s="96" t="s">
        <v>757</v>
      </c>
      <c r="F23" t="s">
        <v>3018</v>
      </c>
      <c r="G23" s="96" t="s">
        <v>757</v>
      </c>
      <c r="H23" t="s">
        <v>1354</v>
      </c>
      <c r="I23" s="96" t="s">
        <v>757</v>
      </c>
      <c r="J23" t="s">
        <v>3044</v>
      </c>
      <c r="K23" s="96" t="s">
        <v>757</v>
      </c>
      <c r="L23" s="95" t="s">
        <v>1402</v>
      </c>
      <c r="M23" s="101" t="s">
        <v>757</v>
      </c>
      <c r="N23" s="160" t="s">
        <v>1490</v>
      </c>
      <c r="O23" s="101" t="s">
        <v>757</v>
      </c>
      <c r="P23" t="s">
        <v>3074</v>
      </c>
      <c r="Q23" s="101" t="s">
        <v>757</v>
      </c>
      <c r="R23" t="s">
        <v>524</v>
      </c>
      <c r="S23" s="101" t="s">
        <v>757</v>
      </c>
      <c r="T23" s="160" t="s">
        <v>1492</v>
      </c>
      <c r="U23" s="101" t="s">
        <v>757</v>
      </c>
      <c r="V23" t="s">
        <v>3128</v>
      </c>
      <c r="W23" s="96" t="s">
        <v>757</v>
      </c>
      <c r="X23" s="95" t="s">
        <v>1688</v>
      </c>
      <c r="Y23" s="96" t="s">
        <v>757</v>
      </c>
      <c r="Z23" s="95" t="s">
        <v>1689</v>
      </c>
      <c r="AA23" s="96" t="s">
        <v>757</v>
      </c>
      <c r="AB23" t="s">
        <v>3164</v>
      </c>
      <c r="AC23" s="96" t="s">
        <v>757</v>
      </c>
      <c r="AD23" s="95" t="s">
        <v>1691</v>
      </c>
      <c r="AE23" s="96" t="s">
        <v>757</v>
      </c>
      <c r="AF23" s="95" t="s">
        <v>3707</v>
      </c>
      <c r="AG23" s="125" t="s">
        <v>757</v>
      </c>
      <c r="AH23" s="127"/>
      <c r="AI23" s="125" t="s">
        <v>757</v>
      </c>
      <c r="AJ23" s="126" t="s">
        <v>2425</v>
      </c>
      <c r="AK23" s="125" t="s">
        <v>757</v>
      </c>
      <c r="AL23" s="127" t="s">
        <v>657</v>
      </c>
      <c r="AM23" s="96" t="s">
        <v>757</v>
      </c>
      <c r="AN23" t="s">
        <v>3237</v>
      </c>
      <c r="AO23" s="125" t="s">
        <v>757</v>
      </c>
      <c r="AP23" t="s">
        <v>677</v>
      </c>
      <c r="AQ23" s="171" t="s">
        <v>757</v>
      </c>
      <c r="AR23" s="174" t="s">
        <v>628</v>
      </c>
      <c r="AS23" s="171" t="s">
        <v>757</v>
      </c>
      <c r="AT23" s="172" t="s">
        <v>2800</v>
      </c>
      <c r="AU23" s="171" t="s">
        <v>757</v>
      </c>
      <c r="AV23" s="186" t="s">
        <v>3300</v>
      </c>
      <c r="AW23" s="171" t="s">
        <v>757</v>
      </c>
      <c r="AX23" s="187" t="s">
        <v>3323</v>
      </c>
      <c r="AY23" s="171" t="s">
        <v>757</v>
      </c>
      <c r="AZ23" s="174" t="s">
        <v>2803</v>
      </c>
      <c r="BA23" t="s">
        <v>757</v>
      </c>
      <c r="BB23" t="s">
        <v>699</v>
      </c>
      <c r="BC23" s="128" t="s">
        <v>757</v>
      </c>
      <c r="BD23" s="129" t="s">
        <v>637</v>
      </c>
      <c r="BE23" s="128" t="s">
        <v>757</v>
      </c>
      <c r="BF23" s="145" t="s">
        <v>3369</v>
      </c>
      <c r="BG23" s="128" t="s">
        <v>757</v>
      </c>
      <c r="BH23" s="160" t="s">
        <v>1850</v>
      </c>
      <c r="BI23" s="128" t="s">
        <v>757</v>
      </c>
      <c r="BJ23" s="160" t="s">
        <v>1851</v>
      </c>
      <c r="BK23" s="96" t="s">
        <v>757</v>
      </c>
      <c r="BL23" s="160" t="s">
        <v>2041</v>
      </c>
      <c r="BM23" s="96" t="s">
        <v>757</v>
      </c>
      <c r="BN23" s="160" t="s">
        <v>650</v>
      </c>
      <c r="BO23" s="96" t="s">
        <v>757</v>
      </c>
      <c r="BP23" t="s">
        <v>3434</v>
      </c>
      <c r="BQ23" s="96" t="s">
        <v>757</v>
      </c>
      <c r="BR23" s="160" t="s">
        <v>2043</v>
      </c>
      <c r="BS23" s="96" t="s">
        <v>759</v>
      </c>
      <c r="BT23" s="160" t="s">
        <v>607</v>
      </c>
      <c r="BU23" s="96" t="s">
        <v>757</v>
      </c>
      <c r="BV23" s="160" t="s">
        <v>608</v>
      </c>
      <c r="BW23" s="96" t="s">
        <v>757</v>
      </c>
      <c r="BX23" s="95" t="s">
        <v>1204</v>
      </c>
      <c r="BY23" s="96" t="s">
        <v>757</v>
      </c>
      <c r="BZ23" s="160" t="s">
        <v>2044</v>
      </c>
      <c r="CA23" s="96" t="s">
        <v>757</v>
      </c>
      <c r="CB23" s="98" t="s">
        <v>2045</v>
      </c>
      <c r="CC23" s="96" t="s">
        <v>757</v>
      </c>
      <c r="CD23" t="s">
        <v>3505</v>
      </c>
      <c r="CE23" s="96" t="s">
        <v>757</v>
      </c>
      <c r="CF23" s="116" t="s">
        <v>969</v>
      </c>
      <c r="CG23" s="96" t="s">
        <v>757</v>
      </c>
      <c r="CH23" t="s">
        <v>3559</v>
      </c>
      <c r="CI23" s="96" t="s">
        <v>757</v>
      </c>
      <c r="CJ23" s="160"/>
      <c r="CK23" s="96" t="s">
        <v>759</v>
      </c>
      <c r="CL23" s="95" t="s">
        <v>983</v>
      </c>
      <c r="CM23" s="96" t="s">
        <v>757</v>
      </c>
      <c r="CN23" s="119"/>
      <c r="CO23" s="132" t="s">
        <v>757</v>
      </c>
      <c r="CP23" s="167" t="s">
        <v>3623</v>
      </c>
      <c r="CQ23" s="130" t="s">
        <v>757</v>
      </c>
      <c r="CR23" s="160" t="s">
        <v>2559</v>
      </c>
      <c r="CS23" s="132" t="s">
        <v>757</v>
      </c>
      <c r="CT23" s="148" t="s">
        <v>2602</v>
      </c>
      <c r="CU23" s="132" t="s">
        <v>757</v>
      </c>
      <c r="CV23" t="s">
        <v>3680</v>
      </c>
      <c r="CW23" s="132" t="s">
        <v>757</v>
      </c>
      <c r="CX23" t="s">
        <v>2687</v>
      </c>
    </row>
    <row r="24" spans="1:102" ht="40.200000000000003" customHeight="1" x14ac:dyDescent="0.3">
      <c r="A24" t="s">
        <v>325</v>
      </c>
      <c r="B24" s="28" t="s">
        <v>114</v>
      </c>
      <c r="C24" s="96" t="s">
        <v>757</v>
      </c>
      <c r="D24" t="s">
        <v>2993</v>
      </c>
      <c r="E24" s="96" t="s">
        <v>758</v>
      </c>
      <c r="F24"/>
      <c r="G24" s="96" t="s">
        <v>757</v>
      </c>
      <c r="H24" s="160" t="s">
        <v>1355</v>
      </c>
      <c r="I24" s="96" t="s">
        <v>757</v>
      </c>
      <c r="J24" t="s">
        <v>498</v>
      </c>
      <c r="K24" s="96" t="s">
        <v>757</v>
      </c>
      <c r="L24" t="s">
        <v>1403</v>
      </c>
      <c r="M24" s="101" t="s">
        <v>757</v>
      </c>
      <c r="N24" t="s">
        <v>1494</v>
      </c>
      <c r="O24" s="101" t="s">
        <v>757</v>
      </c>
      <c r="P24" t="s">
        <v>3075</v>
      </c>
      <c r="Q24" s="101" t="s">
        <v>757</v>
      </c>
      <c r="R24" t="s">
        <v>525</v>
      </c>
      <c r="S24" s="101" t="s">
        <v>757</v>
      </c>
      <c r="T24" t="s">
        <v>3109</v>
      </c>
      <c r="U24" s="101" t="s">
        <v>757</v>
      </c>
      <c r="V24" s="162" t="s">
        <v>3127</v>
      </c>
      <c r="W24" s="96" t="s">
        <v>757</v>
      </c>
      <c r="X24" s="95" t="s">
        <v>582</v>
      </c>
      <c r="Y24" s="96" t="s">
        <v>757</v>
      </c>
      <c r="Z24" s="160" t="s">
        <v>3708</v>
      </c>
      <c r="AA24" s="96" t="s">
        <v>757</v>
      </c>
      <c r="AB24" s="95" t="s">
        <v>559</v>
      </c>
      <c r="AC24" s="96" t="s">
        <v>757</v>
      </c>
      <c r="AD24" s="95" t="s">
        <v>1692</v>
      </c>
      <c r="AE24" s="96" t="s">
        <v>757</v>
      </c>
      <c r="AF24" s="95" t="s">
        <v>3709</v>
      </c>
      <c r="AG24" s="125" t="s">
        <v>757</v>
      </c>
      <c r="AH24" s="127" t="s">
        <v>2426</v>
      </c>
      <c r="AI24" s="125" t="s">
        <v>757</v>
      </c>
      <c r="AJ24" s="160" t="s">
        <v>2427</v>
      </c>
      <c r="AK24" s="125" t="s">
        <v>759</v>
      </c>
      <c r="AL24" s="127" t="s">
        <v>658</v>
      </c>
      <c r="AM24" s="96" t="s">
        <v>759</v>
      </c>
      <c r="AN24" t="s">
        <v>3237</v>
      </c>
      <c r="AO24" s="125" t="s">
        <v>759</v>
      </c>
      <c r="AP24" s="127" t="s">
        <v>669</v>
      </c>
      <c r="AQ24" s="171" t="s">
        <v>757</v>
      </c>
      <c r="AR24" s="174" t="s">
        <v>2804</v>
      </c>
      <c r="AS24" s="171" t="s">
        <v>757</v>
      </c>
      <c r="AT24" s="179" t="s">
        <v>2805</v>
      </c>
      <c r="AU24" s="171" t="s">
        <v>757</v>
      </c>
      <c r="AV24" s="187" t="s">
        <v>3113</v>
      </c>
      <c r="AW24" s="171" t="s">
        <v>757</v>
      </c>
      <c r="AX24" s="187" t="s">
        <v>3324</v>
      </c>
      <c r="AY24" s="171" t="s">
        <v>757</v>
      </c>
      <c r="AZ24" s="172" t="s">
        <v>2808</v>
      </c>
      <c r="BA24" s="96" t="s">
        <v>757</v>
      </c>
      <c r="BB24" s="98" t="s">
        <v>3804</v>
      </c>
      <c r="BC24" s="128" t="s">
        <v>757</v>
      </c>
      <c r="BD24" s="129" t="s">
        <v>638</v>
      </c>
      <c r="BE24" s="128" t="s">
        <v>757</v>
      </c>
      <c r="BF24" s="145" t="s">
        <v>3370</v>
      </c>
      <c r="BG24" s="128" t="s">
        <v>757</v>
      </c>
      <c r="BH24" s="160" t="s">
        <v>1853</v>
      </c>
      <c r="BI24" s="128" t="s">
        <v>758</v>
      </c>
      <c r="BJ24" s="129"/>
      <c r="BK24" s="96" t="s">
        <v>757</v>
      </c>
      <c r="BL24" s="98" t="s">
        <v>2047</v>
      </c>
      <c r="BM24" s="96" t="s">
        <v>758</v>
      </c>
      <c r="BN24"/>
      <c r="BO24" s="96" t="s">
        <v>757</v>
      </c>
      <c r="BP24" t="s">
        <v>3433</v>
      </c>
      <c r="BQ24" s="96" t="s">
        <v>757</v>
      </c>
      <c r="BR24" t="s">
        <v>2168</v>
      </c>
      <c r="BS24" s="96" t="s">
        <v>759</v>
      </c>
      <c r="BT24" s="95" t="s">
        <v>609</v>
      </c>
      <c r="BU24" s="96" t="s">
        <v>757</v>
      </c>
      <c r="BV24" s="98" t="s">
        <v>2728</v>
      </c>
      <c r="BW24" s="96" t="s">
        <v>757</v>
      </c>
      <c r="BX24" t="s">
        <v>726</v>
      </c>
      <c r="BY24" s="96" t="s">
        <v>757</v>
      </c>
      <c r="BZ24" s="98" t="s">
        <v>3495</v>
      </c>
      <c r="CA24" s="96" t="s">
        <v>757</v>
      </c>
      <c r="CB24" s="98" t="s">
        <v>2051</v>
      </c>
      <c r="CC24" s="96" t="s">
        <v>757</v>
      </c>
      <c r="CD24" s="162" t="s">
        <v>3506</v>
      </c>
      <c r="CE24" s="96" t="s">
        <v>759</v>
      </c>
      <c r="CF24" s="116" t="s">
        <v>970</v>
      </c>
      <c r="CG24" s="96" t="s">
        <v>757</v>
      </c>
      <c r="CH24" s="98" t="s">
        <v>3560</v>
      </c>
      <c r="CI24" s="96" t="s">
        <v>757</v>
      </c>
      <c r="CJ24" s="160" t="s">
        <v>737</v>
      </c>
      <c r="CK24" s="96" t="s">
        <v>758</v>
      </c>
      <c r="CL24" s="95"/>
      <c r="CM24" s="96" t="s">
        <v>757</v>
      </c>
      <c r="CN24" s="98" t="s">
        <v>3603</v>
      </c>
      <c r="CO24" s="132" t="s">
        <v>757</v>
      </c>
      <c r="CP24" t="s">
        <v>3624</v>
      </c>
      <c r="CQ24" s="130" t="s">
        <v>757</v>
      </c>
      <c r="CR24" s="147" t="s">
        <v>2560</v>
      </c>
      <c r="CS24" s="132" t="s">
        <v>757</v>
      </c>
      <c r="CT24" s="160" t="s">
        <v>754</v>
      </c>
      <c r="CU24" s="132" t="s">
        <v>757</v>
      </c>
      <c r="CV24" s="133"/>
      <c r="CW24" s="132" t="s">
        <v>757</v>
      </c>
      <c r="CX24" s="160" t="s">
        <v>2688</v>
      </c>
    </row>
    <row r="25" spans="1:102" ht="40.200000000000003" customHeight="1" x14ac:dyDescent="0.3">
      <c r="A25" t="s">
        <v>326</v>
      </c>
      <c r="B25" s="28" t="s">
        <v>115</v>
      </c>
      <c r="C25" s="96" t="s">
        <v>757</v>
      </c>
      <c r="D25" t="s">
        <v>1275</v>
      </c>
      <c r="E25" s="96" t="s">
        <v>757</v>
      </c>
      <c r="F25" s="160" t="s">
        <v>1321</v>
      </c>
      <c r="G25" s="96" t="s">
        <v>757</v>
      </c>
      <c r="H25" t="s">
        <v>1356</v>
      </c>
      <c r="I25" s="96" t="s">
        <v>757</v>
      </c>
      <c r="J25" t="s">
        <v>499</v>
      </c>
      <c r="K25" s="96" t="s">
        <v>757</v>
      </c>
      <c r="L25" s="160" t="s">
        <v>1404</v>
      </c>
      <c r="M25" s="101" t="s">
        <v>757</v>
      </c>
      <c r="N25" t="s">
        <v>1498</v>
      </c>
      <c r="O25" s="101" t="s">
        <v>757</v>
      </c>
      <c r="P25" s="160" t="s">
        <v>1499</v>
      </c>
      <c r="Q25" s="101" t="s">
        <v>757</v>
      </c>
      <c r="R25" t="s">
        <v>526</v>
      </c>
      <c r="S25" s="101" t="s">
        <v>757</v>
      </c>
      <c r="T25" s="160" t="s">
        <v>1500</v>
      </c>
      <c r="U25" s="101" t="s">
        <v>757</v>
      </c>
      <c r="V25" s="160" t="s">
        <v>1486</v>
      </c>
      <c r="W25" s="96" t="s">
        <v>757</v>
      </c>
      <c r="X25" s="95" t="s">
        <v>583</v>
      </c>
      <c r="Y25" s="96" t="s">
        <v>758</v>
      </c>
      <c r="Z25" s="108"/>
      <c r="AA25" s="96" t="s">
        <v>757</v>
      </c>
      <c r="AB25" s="95" t="s">
        <v>560</v>
      </c>
      <c r="AC25" s="96" t="s">
        <v>757</v>
      </c>
      <c r="AD25" s="160" t="s">
        <v>1693</v>
      </c>
      <c r="AE25" s="96" t="s">
        <v>757</v>
      </c>
      <c r="AF25" s="160" t="s">
        <v>3711</v>
      </c>
      <c r="AG25" s="125" t="s">
        <v>757</v>
      </c>
      <c r="AH25" s="126" t="s">
        <v>2428</v>
      </c>
      <c r="AI25" s="125" t="s">
        <v>757</v>
      </c>
      <c r="AJ25" s="160" t="s">
        <v>2429</v>
      </c>
      <c r="AK25" s="125" t="s">
        <v>757</v>
      </c>
      <c r="AL25" s="127" t="s">
        <v>659</v>
      </c>
      <c r="AM25" s="96" t="s">
        <v>759</v>
      </c>
      <c r="AN25" t="s">
        <v>3238</v>
      </c>
      <c r="AO25" s="125" t="s">
        <v>757</v>
      </c>
      <c r="AP25" s="127" t="s">
        <v>668</v>
      </c>
      <c r="AQ25" s="171" t="s">
        <v>757</v>
      </c>
      <c r="AR25" s="174" t="s">
        <v>629</v>
      </c>
      <c r="AS25" s="171" t="s">
        <v>757</v>
      </c>
      <c r="AT25" s="174" t="s">
        <v>2809</v>
      </c>
      <c r="AU25" s="171" t="s">
        <v>757</v>
      </c>
      <c r="AV25" s="186" t="s">
        <v>3299</v>
      </c>
      <c r="AW25" s="171" t="s">
        <v>757</v>
      </c>
      <c r="AX25" s="173" t="s">
        <v>2811</v>
      </c>
      <c r="AY25" s="171" t="s">
        <v>757</v>
      </c>
      <c r="AZ25" t="s">
        <v>3347</v>
      </c>
      <c r="BA25" s="96" t="s">
        <v>757</v>
      </c>
      <c r="BB25" s="95" t="s">
        <v>700</v>
      </c>
      <c r="BC25" s="128" t="s">
        <v>758</v>
      </c>
      <c r="BD25" s="129"/>
      <c r="BE25" s="128" t="s">
        <v>757</v>
      </c>
      <c r="BF25" t="s">
        <v>541</v>
      </c>
      <c r="BG25" s="128" t="s">
        <v>758</v>
      </c>
      <c r="BH25" s="129"/>
      <c r="BI25" s="128" t="s">
        <v>757</v>
      </c>
      <c r="BJ25" s="160" t="s">
        <v>1822</v>
      </c>
      <c r="BK25" s="96" t="s">
        <v>757</v>
      </c>
      <c r="BL25" s="160" t="s">
        <v>2053</v>
      </c>
      <c r="BM25" s="96" t="s">
        <v>757</v>
      </c>
      <c r="BN25" s="160" t="s">
        <v>2054</v>
      </c>
      <c r="BO25" s="96" t="s">
        <v>757</v>
      </c>
      <c r="BP25" s="98" t="s">
        <v>3432</v>
      </c>
      <c r="BQ25" s="96" t="s">
        <v>758</v>
      </c>
      <c r="BR25" s="95"/>
      <c r="BS25" s="96" t="s">
        <v>757</v>
      </c>
      <c r="BT25" s="95" t="s">
        <v>986</v>
      </c>
      <c r="BU25" s="96" t="s">
        <v>757</v>
      </c>
      <c r="BV25" s="95" t="s">
        <v>610</v>
      </c>
      <c r="BW25" s="96" t="s">
        <v>757</v>
      </c>
      <c r="BX25" s="95" t="s">
        <v>727</v>
      </c>
      <c r="BY25" s="96" t="s">
        <v>757</v>
      </c>
      <c r="BZ25" s="160" t="s">
        <v>2056</v>
      </c>
      <c r="CA25" s="96" t="s">
        <v>757</v>
      </c>
      <c r="CB25" s="119" t="s">
        <v>2057</v>
      </c>
      <c r="CC25" s="96" t="s">
        <v>757</v>
      </c>
      <c r="CD25" t="s">
        <v>3507</v>
      </c>
      <c r="CE25" s="96" t="s">
        <v>757</v>
      </c>
      <c r="CF25" s="95" t="s">
        <v>546</v>
      </c>
      <c r="CG25" s="96" t="s">
        <v>757</v>
      </c>
      <c r="CH25" s="160" t="s">
        <v>2326</v>
      </c>
      <c r="CI25" s="96" t="s">
        <v>757</v>
      </c>
      <c r="CJ25" s="160" t="s">
        <v>2327</v>
      </c>
      <c r="CK25" s="96" t="s">
        <v>757</v>
      </c>
      <c r="CL25" s="95" t="s">
        <v>749</v>
      </c>
      <c r="CM25" s="96" t="s">
        <v>757</v>
      </c>
      <c r="CN25" s="160" t="s">
        <v>588</v>
      </c>
      <c r="CO25" s="132" t="s">
        <v>757</v>
      </c>
      <c r="CP25" s="160" t="s">
        <v>2499</v>
      </c>
      <c r="CQ25" s="130" t="s">
        <v>757</v>
      </c>
      <c r="CR25" s="160" t="s">
        <v>567</v>
      </c>
      <c r="CS25" s="132" t="s">
        <v>757</v>
      </c>
      <c r="CT25" t="s">
        <v>3646</v>
      </c>
      <c r="CU25" s="132" t="s">
        <v>757</v>
      </c>
      <c r="CV25" t="s">
        <v>3679</v>
      </c>
      <c r="CW25" s="132" t="s">
        <v>757</v>
      </c>
      <c r="CX25" t="s">
        <v>3692</v>
      </c>
    </row>
    <row r="26" spans="1:102" ht="40.200000000000003" customHeight="1" x14ac:dyDescent="0.3">
      <c r="A26" t="s">
        <v>327</v>
      </c>
      <c r="B26" s="28" t="s">
        <v>116</v>
      </c>
      <c r="C26" s="96" t="s">
        <v>757</v>
      </c>
      <c r="D26" t="s">
        <v>2994</v>
      </c>
      <c r="E26" s="96" t="s">
        <v>758</v>
      </c>
      <c r="F26" s="95"/>
      <c r="G26" s="96" t="s">
        <v>757</v>
      </c>
      <c r="H26" t="s">
        <v>1095</v>
      </c>
      <c r="I26" s="96" t="s">
        <v>758</v>
      </c>
      <c r="J26" s="95"/>
      <c r="K26" s="96" t="s">
        <v>757</v>
      </c>
      <c r="L26" s="160" t="s">
        <v>1405</v>
      </c>
      <c r="M26" s="101" t="s">
        <v>757</v>
      </c>
      <c r="N26" t="s">
        <v>3067</v>
      </c>
      <c r="O26" s="101" t="s">
        <v>757</v>
      </c>
      <c r="P26" s="102" t="s">
        <v>3096</v>
      </c>
      <c r="Q26" s="101" t="s">
        <v>758</v>
      </c>
      <c r="R26" s="104"/>
      <c r="S26" s="101" t="s">
        <v>758</v>
      </c>
      <c r="T26" t="s">
        <v>1505</v>
      </c>
      <c r="U26" s="101" t="s">
        <v>758</v>
      </c>
      <c r="V26" s="160"/>
      <c r="W26" s="96" t="s">
        <v>757</v>
      </c>
      <c r="X26" s="95" t="s">
        <v>1694</v>
      </c>
      <c r="Y26" s="96" t="s">
        <v>757</v>
      </c>
      <c r="Z26" s="95" t="s">
        <v>1695</v>
      </c>
      <c r="AA26" s="96" t="s">
        <v>757</v>
      </c>
      <c r="AB26" t="s">
        <v>3165</v>
      </c>
      <c r="AC26" s="96" t="s">
        <v>758</v>
      </c>
      <c r="AD26" s="108"/>
      <c r="AE26" s="96" t="s">
        <v>757</v>
      </c>
      <c r="AF26" s="95" t="s">
        <v>1697</v>
      </c>
      <c r="AG26" s="125" t="s">
        <v>757</v>
      </c>
      <c r="AH26" s="127"/>
      <c r="AI26" s="125" t="s">
        <v>757</v>
      </c>
      <c r="AJ26" s="160" t="s">
        <v>2430</v>
      </c>
      <c r="AK26" s="125" t="s">
        <v>758</v>
      </c>
      <c r="AL26" s="127"/>
      <c r="AM26" s="96" t="s">
        <v>757</v>
      </c>
      <c r="AN26" t="s">
        <v>3239</v>
      </c>
      <c r="AO26" s="125" t="s">
        <v>757</v>
      </c>
      <c r="AP26" s="127" t="s">
        <v>678</v>
      </c>
      <c r="AQ26" s="171" t="s">
        <v>757</v>
      </c>
      <c r="AR26" s="174" t="s">
        <v>2813</v>
      </c>
      <c r="AS26" s="171" t="s">
        <v>757</v>
      </c>
      <c r="AT26" s="174" t="s">
        <v>2814</v>
      </c>
      <c r="AU26" s="189" t="s">
        <v>758</v>
      </c>
      <c r="AV26" s="172"/>
      <c r="AW26" s="171" t="s">
        <v>758</v>
      </c>
      <c r="AX26" s="174"/>
      <c r="AY26" s="181" t="s">
        <v>757</v>
      </c>
      <c r="AZ26" s="172" t="s">
        <v>2817</v>
      </c>
      <c r="BA26" s="96" t="s">
        <v>757</v>
      </c>
      <c r="BB26" s="95" t="s">
        <v>701</v>
      </c>
      <c r="BC26" s="128" t="s">
        <v>757</v>
      </c>
      <c r="BD26" s="129" t="s">
        <v>636</v>
      </c>
      <c r="BE26" s="128" t="s">
        <v>757</v>
      </c>
      <c r="BF26" s="145" t="s">
        <v>1854</v>
      </c>
      <c r="BG26" s="128" t="s">
        <v>758</v>
      </c>
      <c r="BH26" s="129"/>
      <c r="BI26" s="128" t="s">
        <v>758</v>
      </c>
      <c r="BJ26" s="129"/>
      <c r="BK26" s="96" t="s">
        <v>757</v>
      </c>
      <c r="BL26" s="119" t="s">
        <v>2059</v>
      </c>
      <c r="BM26" s="96" t="s">
        <v>758</v>
      </c>
      <c r="BN26" s="119"/>
      <c r="BO26" s="96" t="s">
        <v>757</v>
      </c>
      <c r="BP26" s="98" t="s">
        <v>3431</v>
      </c>
      <c r="BQ26" s="96" t="s">
        <v>757</v>
      </c>
      <c r="BR26" s="160" t="s">
        <v>611</v>
      </c>
      <c r="BS26" s="96" t="s">
        <v>758</v>
      </c>
      <c r="BT26" s="95"/>
      <c r="BU26" s="96" t="s">
        <v>758</v>
      </c>
      <c r="BV26" s="95"/>
      <c r="BW26" s="96" t="s">
        <v>757</v>
      </c>
      <c r="BX26" s="152"/>
      <c r="BY26" s="96" t="s">
        <v>757</v>
      </c>
      <c r="BZ26" s="160" t="s">
        <v>2062</v>
      </c>
      <c r="CA26" s="96" t="s">
        <v>757</v>
      </c>
      <c r="CB26" s="119" t="s">
        <v>2063</v>
      </c>
      <c r="CC26" s="96" t="s">
        <v>758</v>
      </c>
      <c r="CD26" s="95"/>
      <c r="CE26" s="96" t="s">
        <v>758</v>
      </c>
      <c r="CF26" s="95"/>
      <c r="CG26" s="96" t="s">
        <v>757</v>
      </c>
      <c r="CH26" s="160" t="s">
        <v>2328</v>
      </c>
      <c r="CI26" s="96" t="s">
        <v>758</v>
      </c>
      <c r="CJ26" s="119" t="s">
        <v>2289</v>
      </c>
      <c r="CK26" s="96" t="s">
        <v>758</v>
      </c>
      <c r="CL26" s="95"/>
      <c r="CM26" s="96" t="s">
        <v>757</v>
      </c>
      <c r="CN26" s="146" t="s">
        <v>3602</v>
      </c>
      <c r="CO26" s="132" t="s">
        <v>757</v>
      </c>
      <c r="CP26" s="160" t="s">
        <v>2500</v>
      </c>
      <c r="CQ26" s="130" t="s">
        <v>757</v>
      </c>
      <c r="CR26" s="160" t="s">
        <v>2561</v>
      </c>
      <c r="CS26" s="132" t="s">
        <v>757</v>
      </c>
      <c r="CT26" s="148" t="s">
        <v>2604</v>
      </c>
      <c r="CU26" s="132" t="s">
        <v>757</v>
      </c>
      <c r="CV26" s="133" t="s">
        <v>3678</v>
      </c>
      <c r="CW26" s="132" t="s">
        <v>757</v>
      </c>
      <c r="CX26" t="s">
        <v>3693</v>
      </c>
    </row>
    <row r="27" spans="1:102" ht="40.200000000000003" customHeight="1" x14ac:dyDescent="0.3">
      <c r="A27" t="s">
        <v>328</v>
      </c>
      <c r="B27" s="28" t="s">
        <v>962</v>
      </c>
      <c r="C27" s="96" t="s">
        <v>757</v>
      </c>
      <c r="D27" s="160" t="s">
        <v>1277</v>
      </c>
      <c r="E27" s="96" t="s">
        <v>758</v>
      </c>
      <c r="F27" s="95"/>
      <c r="G27" s="96" t="s">
        <v>757</v>
      </c>
      <c r="H27" t="s">
        <v>1357</v>
      </c>
      <c r="I27" s="96" t="s">
        <v>758</v>
      </c>
      <c r="J27" s="95"/>
      <c r="K27" s="96" t="s">
        <v>757</v>
      </c>
      <c r="L27" s="95" t="s">
        <v>1406</v>
      </c>
      <c r="M27" s="101" t="s">
        <v>757</v>
      </c>
      <c r="N27" t="s">
        <v>3068</v>
      </c>
      <c r="O27" s="101" t="s">
        <v>757</v>
      </c>
      <c r="P27" s="102" t="s">
        <v>1504</v>
      </c>
      <c r="Q27" s="101" t="s">
        <v>758</v>
      </c>
      <c r="R27" s="104"/>
      <c r="S27" s="101" t="s">
        <v>758</v>
      </c>
      <c r="T27" s="160" t="s">
        <v>1505</v>
      </c>
      <c r="U27" s="101" t="s">
        <v>758</v>
      </c>
      <c r="V27" s="104"/>
      <c r="W27" s="96" t="s">
        <v>757</v>
      </c>
      <c r="X27" s="95" t="s">
        <v>1698</v>
      </c>
      <c r="Y27" s="96" t="s">
        <v>758</v>
      </c>
      <c r="Z27" s="108"/>
      <c r="AA27" s="96" t="s">
        <v>757</v>
      </c>
      <c r="AB27" s="98" t="s">
        <v>3166</v>
      </c>
      <c r="AC27" s="96" t="s">
        <v>758</v>
      </c>
      <c r="AD27" s="108"/>
      <c r="AE27" s="96" t="s">
        <v>758</v>
      </c>
      <c r="AF27" s="108"/>
      <c r="AG27" s="125" t="s">
        <v>758</v>
      </c>
      <c r="AH27" s="126"/>
      <c r="AI27" s="125" t="s">
        <v>757</v>
      </c>
      <c r="AJ27" s="160" t="s">
        <v>2430</v>
      </c>
      <c r="AK27" s="125" t="s">
        <v>758</v>
      </c>
      <c r="AL27" s="127"/>
      <c r="AM27" s="96" t="s">
        <v>758</v>
      </c>
      <c r="AN27"/>
      <c r="AO27" s="125" t="s">
        <v>757</v>
      </c>
      <c r="AP27" s="127" t="s">
        <v>678</v>
      </c>
      <c r="AQ27" s="171" t="s">
        <v>757</v>
      </c>
      <c r="AR27" t="s">
        <v>629</v>
      </c>
      <c r="AS27" s="171" t="s">
        <v>757</v>
      </c>
      <c r="AT27" s="174" t="s">
        <v>2814</v>
      </c>
      <c r="AU27" s="189" t="s">
        <v>758</v>
      </c>
      <c r="AV27" s="172"/>
      <c r="AW27" s="171" t="s">
        <v>758</v>
      </c>
      <c r="AX27" s="174"/>
      <c r="AY27" s="171" t="s">
        <v>757</v>
      </c>
      <c r="AZ27" s="187" t="s">
        <v>3346</v>
      </c>
      <c r="BA27" s="96" t="s">
        <v>757</v>
      </c>
      <c r="BB27" t="s">
        <v>705</v>
      </c>
      <c r="BC27" s="128" t="s">
        <v>757</v>
      </c>
      <c r="BD27" s="129" t="s">
        <v>639</v>
      </c>
      <c r="BE27" s="128" t="s">
        <v>757</v>
      </c>
      <c r="BF27" s="145" t="s">
        <v>1854</v>
      </c>
      <c r="BG27" s="128" t="s">
        <v>758</v>
      </c>
      <c r="BH27" s="129"/>
      <c r="BI27" s="128" t="s">
        <v>758</v>
      </c>
      <c r="BJ27" s="129"/>
      <c r="BK27" s="96" t="s">
        <v>757</v>
      </c>
      <c r="BL27" s="119" t="s">
        <v>2065</v>
      </c>
      <c r="BM27" s="96" t="s">
        <v>758</v>
      </c>
      <c r="BN27" s="119"/>
      <c r="BO27" s="96" t="s">
        <v>757</v>
      </c>
      <c r="BP27" s="98" t="s">
        <v>3430</v>
      </c>
      <c r="BQ27" s="96" t="s">
        <v>757</v>
      </c>
      <c r="BR27" s="160" t="s">
        <v>611</v>
      </c>
      <c r="BS27" s="96" t="s">
        <v>758</v>
      </c>
      <c r="BT27" s="95"/>
      <c r="BU27" s="96" t="s">
        <v>758</v>
      </c>
      <c r="BV27" s="95"/>
      <c r="BW27" s="96" t="s">
        <v>758</v>
      </c>
      <c r="BX27" s="119"/>
      <c r="BY27" s="96" t="s">
        <v>757</v>
      </c>
      <c r="BZ27" s="160" t="s">
        <v>2062</v>
      </c>
      <c r="CA27" s="96" t="s">
        <v>757</v>
      </c>
      <c r="CB27" s="98" t="s">
        <v>2067</v>
      </c>
      <c r="CC27" s="96" t="s">
        <v>759</v>
      </c>
      <c r="CD27" t="s">
        <v>3508</v>
      </c>
      <c r="CE27" s="96" t="s">
        <v>758</v>
      </c>
      <c r="CF27" s="116"/>
      <c r="CG27" s="96" t="s">
        <v>757</v>
      </c>
      <c r="CH27" s="160" t="s">
        <v>2328</v>
      </c>
      <c r="CI27" s="96" t="s">
        <v>758</v>
      </c>
      <c r="CJ27" s="119" t="s">
        <v>2289</v>
      </c>
      <c r="CK27" s="96" t="s">
        <v>758</v>
      </c>
      <c r="CL27" s="95"/>
      <c r="CM27" s="96" t="s">
        <v>757</v>
      </c>
      <c r="CN27" s="146" t="s">
        <v>3601</v>
      </c>
      <c r="CO27" s="132" t="s">
        <v>757</v>
      </c>
      <c r="CP27" s="160" t="s">
        <v>2501</v>
      </c>
      <c r="CQ27" s="130" t="s">
        <v>757</v>
      </c>
      <c r="CR27" t="s">
        <v>2562</v>
      </c>
      <c r="CS27" s="132" t="s">
        <v>757</v>
      </c>
      <c r="CT27" s="148" t="s">
        <v>2604</v>
      </c>
      <c r="CU27" s="132" t="s">
        <v>757</v>
      </c>
      <c r="CV27" t="s">
        <v>3677</v>
      </c>
      <c r="CW27" s="132" t="s">
        <v>757</v>
      </c>
      <c r="CX27" t="s">
        <v>3693</v>
      </c>
    </row>
    <row r="28" spans="1:102" ht="40.200000000000003" customHeight="1" x14ac:dyDescent="0.3">
      <c r="A28" t="s">
        <v>329</v>
      </c>
      <c r="B28" s="28" t="s">
        <v>118</v>
      </c>
      <c r="C28" s="96" t="s">
        <v>757</v>
      </c>
      <c r="D28" s="160" t="s">
        <v>1278</v>
      </c>
      <c r="E28" s="96" t="s">
        <v>758</v>
      </c>
      <c r="F28" s="95"/>
      <c r="G28" s="96" t="s">
        <v>757</v>
      </c>
      <c r="H28" s="160" t="s">
        <v>1358</v>
      </c>
      <c r="I28" s="96" t="s">
        <v>757</v>
      </c>
      <c r="J28" s="98" t="s">
        <v>3045</v>
      </c>
      <c r="K28" s="96" t="s">
        <v>757</v>
      </c>
      <c r="L28" t="s">
        <v>1407</v>
      </c>
      <c r="M28" s="101" t="s">
        <v>757</v>
      </c>
      <c r="N28" s="160" t="s">
        <v>1506</v>
      </c>
      <c r="O28" s="101" t="s">
        <v>757</v>
      </c>
      <c r="P28" t="s">
        <v>3095</v>
      </c>
      <c r="Q28" s="101" t="s">
        <v>757</v>
      </c>
      <c r="R28" t="s">
        <v>534</v>
      </c>
      <c r="S28" s="101" t="s">
        <v>757</v>
      </c>
      <c r="T28" s="160" t="s">
        <v>1508</v>
      </c>
      <c r="U28" s="101" t="s">
        <v>757</v>
      </c>
      <c r="V28" s="160" t="s">
        <v>1509</v>
      </c>
      <c r="W28" s="96" t="s">
        <v>757</v>
      </c>
      <c r="X28" s="98" t="s">
        <v>1700</v>
      </c>
      <c r="Y28" s="96" t="s">
        <v>757</v>
      </c>
      <c r="Z28" s="95" t="s">
        <v>1701</v>
      </c>
      <c r="AA28" s="96" t="s">
        <v>757</v>
      </c>
      <c r="AB28" s="98" t="s">
        <v>3167</v>
      </c>
      <c r="AC28" s="96" t="s">
        <v>758</v>
      </c>
      <c r="AD28" s="108"/>
      <c r="AE28" s="96" t="s">
        <v>757</v>
      </c>
      <c r="AF28" s="98" t="s">
        <v>1703</v>
      </c>
      <c r="AG28" s="125" t="s">
        <v>757</v>
      </c>
      <c r="AH28" s="127" t="s">
        <v>2431</v>
      </c>
      <c r="AI28" s="125" t="s">
        <v>757</v>
      </c>
      <c r="AJ28" s="160" t="s">
        <v>2432</v>
      </c>
      <c r="AK28" s="125" t="s">
        <v>758</v>
      </c>
      <c r="AL28" s="127"/>
      <c r="AM28" s="96" t="s">
        <v>757</v>
      </c>
      <c r="AN28" s="187" t="s">
        <v>3240</v>
      </c>
      <c r="AO28" s="125" t="s">
        <v>759</v>
      </c>
      <c r="AP28" s="127" t="s">
        <v>679</v>
      </c>
      <c r="AQ28" s="171" t="s">
        <v>757</v>
      </c>
      <c r="AR28" s="172" t="s">
        <v>2821</v>
      </c>
      <c r="AS28" s="171" t="s">
        <v>758</v>
      </c>
      <c r="AT28" s="174"/>
      <c r="AU28" s="171" t="s">
        <v>757</v>
      </c>
      <c r="AV28" s="172"/>
      <c r="AW28" s="171" t="s">
        <v>757</v>
      </c>
      <c r="AX28" s="174" t="s">
        <v>2822</v>
      </c>
      <c r="AY28" s="171" t="s">
        <v>757</v>
      </c>
      <c r="AZ28" s="172" t="s">
        <v>2823</v>
      </c>
      <c r="BA28" s="96" t="s">
        <v>757</v>
      </c>
      <c r="BB28" s="95" t="s">
        <v>703</v>
      </c>
      <c r="BC28" s="128" t="s">
        <v>758</v>
      </c>
      <c r="BD28" s="129"/>
      <c r="BE28" s="128" t="s">
        <v>757</v>
      </c>
      <c r="BF28" t="s">
        <v>1856</v>
      </c>
      <c r="BG28" s="128" t="s">
        <v>757</v>
      </c>
      <c r="BH28" s="160" t="s">
        <v>719</v>
      </c>
      <c r="BI28" s="128" t="s">
        <v>757</v>
      </c>
      <c r="BJ28" s="160" t="s">
        <v>1857</v>
      </c>
      <c r="BK28" s="96" t="s">
        <v>757</v>
      </c>
      <c r="BL28" s="119" t="s">
        <v>2069</v>
      </c>
      <c r="BM28" s="96" t="s">
        <v>758</v>
      </c>
      <c r="BN28" s="95"/>
      <c r="BO28" s="96" t="s">
        <v>757</v>
      </c>
      <c r="BP28" s="98" t="s">
        <v>3429</v>
      </c>
      <c r="BQ28" s="96" t="s">
        <v>757</v>
      </c>
      <c r="BR28" s="160" t="s">
        <v>2071</v>
      </c>
      <c r="BS28" s="96" t="s">
        <v>758</v>
      </c>
      <c r="BT28" s="95"/>
      <c r="BU28" s="96" t="s">
        <v>757</v>
      </c>
      <c r="BV28" s="160" t="s">
        <v>2072</v>
      </c>
      <c r="BW28" s="96" t="s">
        <v>757</v>
      </c>
      <c r="BX28" s="95" t="s">
        <v>728</v>
      </c>
      <c r="BY28" s="96" t="s">
        <v>757</v>
      </c>
      <c r="BZ28" s="98" t="s">
        <v>2073</v>
      </c>
      <c r="CA28" s="96" t="s">
        <v>757</v>
      </c>
      <c r="CB28" s="119" t="s">
        <v>2074</v>
      </c>
      <c r="CC28" s="96" t="s">
        <v>757</v>
      </c>
      <c r="CD28" s="160" t="s">
        <v>2075</v>
      </c>
      <c r="CE28" s="96" t="s">
        <v>759</v>
      </c>
      <c r="CF28" t="s">
        <v>548</v>
      </c>
      <c r="CG28" s="96" t="s">
        <v>757</v>
      </c>
      <c r="CH28" s="98" t="s">
        <v>2331</v>
      </c>
      <c r="CI28" s="96" t="s">
        <v>757</v>
      </c>
      <c r="CJ28" s="119" t="s">
        <v>738</v>
      </c>
      <c r="CK28" s="96" t="s">
        <v>757</v>
      </c>
      <c r="CL28" s="95" t="s">
        <v>984</v>
      </c>
      <c r="CM28" s="96" t="s">
        <v>757</v>
      </c>
      <c r="CN28" s="162" t="s">
        <v>3600</v>
      </c>
      <c r="CO28" s="132" t="s">
        <v>757</v>
      </c>
      <c r="CP28" t="s">
        <v>3625</v>
      </c>
      <c r="CQ28" s="130" t="s">
        <v>757</v>
      </c>
      <c r="CR28" s="160" t="s">
        <v>2563</v>
      </c>
      <c r="CS28" s="132" t="s">
        <v>757</v>
      </c>
      <c r="CT28" t="s">
        <v>3647</v>
      </c>
      <c r="CU28" s="132" t="s">
        <v>757</v>
      </c>
      <c r="CV28" s="160" t="s">
        <v>2654</v>
      </c>
      <c r="CW28" s="132" t="s">
        <v>757</v>
      </c>
      <c r="CX28" s="160" t="s">
        <v>2691</v>
      </c>
    </row>
    <row r="29" spans="1:102" ht="40.200000000000003" customHeight="1" x14ac:dyDescent="0.3">
      <c r="A29" t="s">
        <v>330</v>
      </c>
      <c r="B29" s="28" t="s">
        <v>119</v>
      </c>
      <c r="C29" s="96" t="s">
        <v>757</v>
      </c>
      <c r="D29" s="160" t="s">
        <v>1279</v>
      </c>
      <c r="E29" s="96" t="s">
        <v>758</v>
      </c>
      <c r="F29" s="95"/>
      <c r="G29" s="96" t="s">
        <v>757</v>
      </c>
      <c r="H29" t="s">
        <v>3035</v>
      </c>
      <c r="I29" s="96" t="s">
        <v>758</v>
      </c>
      <c r="J29" s="95"/>
      <c r="K29" s="96" t="s">
        <v>758</v>
      </c>
      <c r="L29" s="95"/>
      <c r="M29" s="101" t="s">
        <v>757</v>
      </c>
      <c r="N29" t="s">
        <v>1510</v>
      </c>
      <c r="O29" s="101" t="s">
        <v>758</v>
      </c>
      <c r="P29" t="s">
        <v>3094</v>
      </c>
      <c r="Q29" s="101" t="s">
        <v>757</v>
      </c>
      <c r="R29" t="s">
        <v>1215</v>
      </c>
      <c r="S29" s="101" t="s">
        <v>758</v>
      </c>
      <c r="T29" s="104"/>
      <c r="U29" s="101" t="s">
        <v>757</v>
      </c>
      <c r="V29" s="160" t="s">
        <v>1512</v>
      </c>
      <c r="W29" s="96" t="s">
        <v>757</v>
      </c>
      <c r="X29" s="98" t="s">
        <v>3138</v>
      </c>
      <c r="Y29" s="96" t="s">
        <v>757</v>
      </c>
      <c r="Z29" s="95" t="s">
        <v>3778</v>
      </c>
      <c r="AA29" s="96" t="s">
        <v>757</v>
      </c>
      <c r="AB29" s="98" t="s">
        <v>3168</v>
      </c>
      <c r="AC29" s="96" t="s">
        <v>757</v>
      </c>
      <c r="AD29" s="95" t="s">
        <v>1706</v>
      </c>
      <c r="AE29" s="96" t="s">
        <v>758</v>
      </c>
      <c r="AF29" s="108"/>
      <c r="AG29" s="125" t="s">
        <v>758</v>
      </c>
      <c r="AH29" s="127" t="s">
        <v>2433</v>
      </c>
      <c r="AI29" s="125" t="s">
        <v>757</v>
      </c>
      <c r="AJ29" s="160" t="s">
        <v>2430</v>
      </c>
      <c r="AK29" s="125" t="s">
        <v>758</v>
      </c>
      <c r="AL29" s="127"/>
      <c r="AM29" s="96" t="s">
        <v>759</v>
      </c>
      <c r="AN29" t="s">
        <v>3241</v>
      </c>
      <c r="AO29" s="125" t="s">
        <v>758</v>
      </c>
      <c r="AP29" s="127"/>
      <c r="AQ29" s="171" t="s">
        <v>758</v>
      </c>
      <c r="AR29" s="172"/>
      <c r="AS29" s="171" t="s">
        <v>757</v>
      </c>
      <c r="AT29" s="174" t="s">
        <v>2824</v>
      </c>
      <c r="AU29" s="171" t="s">
        <v>757</v>
      </c>
      <c r="AV29" s="187" t="s">
        <v>3298</v>
      </c>
      <c r="AW29" s="171" t="s">
        <v>757</v>
      </c>
      <c r="AX29" s="172" t="s">
        <v>2826</v>
      </c>
      <c r="AY29" s="171" t="s">
        <v>758</v>
      </c>
      <c r="AZ29" s="174"/>
      <c r="BA29" s="96" t="s">
        <v>757</v>
      </c>
      <c r="BB29" t="s">
        <v>701</v>
      </c>
      <c r="BC29" s="128" t="s">
        <v>758</v>
      </c>
      <c r="BD29" s="129"/>
      <c r="BE29" s="128" t="s">
        <v>757</v>
      </c>
      <c r="BF29" s="145" t="s">
        <v>1858</v>
      </c>
      <c r="BG29" s="128" t="s">
        <v>757</v>
      </c>
      <c r="BH29" s="160" t="s">
        <v>3763</v>
      </c>
      <c r="BI29" s="128" t="s">
        <v>757</v>
      </c>
      <c r="BJ29" s="160" t="s">
        <v>1859</v>
      </c>
      <c r="BK29" s="96" t="s">
        <v>757</v>
      </c>
      <c r="BL29" s="98" t="s">
        <v>3779</v>
      </c>
      <c r="BM29" s="96" t="s">
        <v>758</v>
      </c>
      <c r="BN29" s="95"/>
      <c r="BO29" s="96" t="s">
        <v>757</v>
      </c>
      <c r="BP29" s="98" t="s">
        <v>3428</v>
      </c>
      <c r="BQ29" s="96" t="s">
        <v>757</v>
      </c>
      <c r="BR29" s="160" t="s">
        <v>2077</v>
      </c>
      <c r="BS29" s="96" t="s">
        <v>759</v>
      </c>
      <c r="BT29" s="95" t="s">
        <v>1206</v>
      </c>
      <c r="BU29" s="96" t="s">
        <v>757</v>
      </c>
      <c r="BV29" s="119" t="s">
        <v>3469</v>
      </c>
      <c r="BW29" s="96" t="s">
        <v>757</v>
      </c>
      <c r="BX29" s="160" t="s">
        <v>729</v>
      </c>
      <c r="BY29" s="96" t="s">
        <v>757</v>
      </c>
      <c r="BZ29" s="160" t="s">
        <v>2079</v>
      </c>
      <c r="CA29" s="96" t="s">
        <v>757</v>
      </c>
      <c r="CB29" s="119" t="s">
        <v>2080</v>
      </c>
      <c r="CC29" s="96" t="s">
        <v>757</v>
      </c>
      <c r="CD29" t="s">
        <v>3509</v>
      </c>
      <c r="CE29" s="96" t="s">
        <v>758</v>
      </c>
      <c r="CF29" s="95"/>
      <c r="CG29" s="96" t="s">
        <v>757</v>
      </c>
      <c r="CH29" s="98" t="s">
        <v>3780</v>
      </c>
      <c r="CI29" s="96" t="s">
        <v>758</v>
      </c>
      <c r="CJ29" s="119" t="s">
        <v>2289</v>
      </c>
      <c r="CK29" s="96" t="s">
        <v>758</v>
      </c>
      <c r="CL29" s="95"/>
      <c r="CM29" s="96" t="s">
        <v>757</v>
      </c>
      <c r="CN29" s="162" t="s">
        <v>3600</v>
      </c>
      <c r="CO29" s="132" t="s">
        <v>757</v>
      </c>
      <c r="CP29" s="160" t="s">
        <v>2503</v>
      </c>
      <c r="CQ29" s="130" t="s">
        <v>757</v>
      </c>
      <c r="CR29" s="160" t="s">
        <v>2564</v>
      </c>
      <c r="CS29" s="132" t="s">
        <v>757</v>
      </c>
      <c r="CT29" s="160" t="s">
        <v>2606</v>
      </c>
      <c r="CU29" s="132" t="s">
        <v>757</v>
      </c>
      <c r="CV29" s="160" t="s">
        <v>2655</v>
      </c>
      <c r="CW29" s="132" t="s">
        <v>757</v>
      </c>
      <c r="CX29" s="148" t="s">
        <v>3694</v>
      </c>
    </row>
    <row r="30" spans="1:102" ht="40.200000000000003" customHeight="1" x14ac:dyDescent="0.3">
      <c r="A30" t="s">
        <v>331</v>
      </c>
      <c r="B30" s="28" t="s">
        <v>120</v>
      </c>
      <c r="C30" s="96" t="s">
        <v>757</v>
      </c>
      <c r="D30" s="98" t="s">
        <v>3010</v>
      </c>
      <c r="E30" s="96" t="s">
        <v>758</v>
      </c>
      <c r="F30" s="95"/>
      <c r="G30" s="96" t="s">
        <v>757</v>
      </c>
      <c r="H30" s="160" t="s">
        <v>1359</v>
      </c>
      <c r="I30" s="96" t="s">
        <v>758</v>
      </c>
      <c r="J30" s="95"/>
      <c r="K30" s="96" t="s">
        <v>758</v>
      </c>
      <c r="L30" s="95"/>
      <c r="M30" s="101" t="s">
        <v>757</v>
      </c>
      <c r="N30" t="s">
        <v>1513</v>
      </c>
      <c r="O30" s="101" t="s">
        <v>757</v>
      </c>
      <c r="P30" t="s">
        <v>3093</v>
      </c>
      <c r="Q30" s="101" t="s">
        <v>758</v>
      </c>
      <c r="R30" s="103"/>
      <c r="S30" s="101" t="s">
        <v>757</v>
      </c>
      <c r="T30" s="103" t="s">
        <v>3110</v>
      </c>
      <c r="U30" s="101" t="s">
        <v>758</v>
      </c>
      <c r="V30" s="104"/>
      <c r="W30" s="96" t="s">
        <v>757</v>
      </c>
      <c r="X30" s="95" t="s">
        <v>3139</v>
      </c>
      <c r="Y30" s="96" t="s">
        <v>757</v>
      </c>
      <c r="Z30" s="95" t="s">
        <v>1708</v>
      </c>
      <c r="AA30" s="96" t="s">
        <v>757</v>
      </c>
      <c r="AB30" s="98" t="s">
        <v>3169</v>
      </c>
      <c r="AC30" s="96" t="s">
        <v>757</v>
      </c>
      <c r="AD30" s="160" t="s">
        <v>1710</v>
      </c>
      <c r="AE30" s="96" t="s">
        <v>757</v>
      </c>
      <c r="AF30" s="95" t="s">
        <v>3715</v>
      </c>
      <c r="AG30" s="125" t="s">
        <v>757</v>
      </c>
      <c r="AH30" s="187" t="s">
        <v>3221</v>
      </c>
      <c r="AI30" s="125" t="s">
        <v>757</v>
      </c>
      <c r="AJ30" s="160" t="s">
        <v>2435</v>
      </c>
      <c r="AK30" s="125" t="s">
        <v>758</v>
      </c>
      <c r="AL30" s="127"/>
      <c r="AM30" s="96" t="s">
        <v>758</v>
      </c>
      <c r="AN30" s="127"/>
      <c r="AO30" s="125" t="s">
        <v>758</v>
      </c>
      <c r="AP30" s="127"/>
      <c r="AQ30" s="171" t="s">
        <v>757</v>
      </c>
      <c r="AR30" s="172" t="s">
        <v>2827</v>
      </c>
      <c r="AS30" s="171" t="s">
        <v>758</v>
      </c>
      <c r="AT30" s="174"/>
      <c r="AU30" s="171" t="s">
        <v>757</v>
      </c>
      <c r="AV30" t="s">
        <v>3297</v>
      </c>
      <c r="AW30" s="171" t="s">
        <v>757</v>
      </c>
      <c r="AX30" s="190" t="s">
        <v>3325</v>
      </c>
      <c r="AY30" s="181" t="s">
        <v>757</v>
      </c>
      <c r="AZ30" t="s">
        <v>3345</v>
      </c>
      <c r="BA30" s="96" t="s">
        <v>757</v>
      </c>
      <c r="BB30" s="95" t="s">
        <v>702</v>
      </c>
      <c r="BC30" s="128" t="s">
        <v>757</v>
      </c>
      <c r="BD30" s="160" t="s">
        <v>3752</v>
      </c>
      <c r="BE30" s="128" t="s">
        <v>757</v>
      </c>
      <c r="BF30" s="145" t="s">
        <v>3371</v>
      </c>
      <c r="BG30" s="128" t="s">
        <v>757</v>
      </c>
      <c r="BH30" s="160" t="s">
        <v>3773</v>
      </c>
      <c r="BI30" s="128" t="s">
        <v>757</v>
      </c>
      <c r="BJ30" s="160" t="s">
        <v>1861</v>
      </c>
      <c r="BK30" s="96" t="s">
        <v>758</v>
      </c>
      <c r="BL30" s="95"/>
      <c r="BM30" s="96" t="s">
        <v>758</v>
      </c>
      <c r="BN30" s="95"/>
      <c r="BO30" s="96" t="s">
        <v>757</v>
      </c>
      <c r="BP30" s="98" t="s">
        <v>3427</v>
      </c>
      <c r="BQ30" s="96" t="s">
        <v>757</v>
      </c>
      <c r="BR30" s="160" t="s">
        <v>2083</v>
      </c>
      <c r="BS30" s="96" t="s">
        <v>758</v>
      </c>
      <c r="BT30" s="95"/>
      <c r="BU30" s="96" t="s">
        <v>757</v>
      </c>
      <c r="BV30" s="98" t="s">
        <v>3470</v>
      </c>
      <c r="BW30" s="96" t="s">
        <v>757</v>
      </c>
      <c r="BX30" s="160" t="s">
        <v>2085</v>
      </c>
      <c r="BY30" s="96" t="s">
        <v>757</v>
      </c>
      <c r="BZ30" s="160" t="s">
        <v>2086</v>
      </c>
      <c r="CA30" s="96" t="s">
        <v>758</v>
      </c>
      <c r="CB30" s="95"/>
      <c r="CC30" s="96" t="s">
        <v>757</v>
      </c>
      <c r="CD30" s="98" t="s">
        <v>3510</v>
      </c>
      <c r="CE30" s="96" t="s">
        <v>758</v>
      </c>
      <c r="CF30" s="95"/>
      <c r="CG30" s="96" t="s">
        <v>757</v>
      </c>
      <c r="CH30" s="98" t="s">
        <v>3561</v>
      </c>
      <c r="CI30" s="96" t="s">
        <v>758</v>
      </c>
      <c r="CJ30" s="119" t="s">
        <v>2289</v>
      </c>
      <c r="CK30" s="96" t="s">
        <v>758</v>
      </c>
      <c r="CL30" s="95"/>
      <c r="CM30" s="96" t="s">
        <v>757</v>
      </c>
      <c r="CN30" t="s">
        <v>3599</v>
      </c>
      <c r="CO30" s="132" t="s">
        <v>757</v>
      </c>
      <c r="CP30" s="162" t="s">
        <v>2504</v>
      </c>
      <c r="CQ30" s="130" t="s">
        <v>757</v>
      </c>
      <c r="CR30" s="160" t="s">
        <v>2565</v>
      </c>
      <c r="CS30" s="132" t="s">
        <v>757</v>
      </c>
      <c r="CT30" s="148" t="s">
        <v>2607</v>
      </c>
      <c r="CU30" s="132" t="s">
        <v>757</v>
      </c>
      <c r="CV30" t="s">
        <v>3676</v>
      </c>
      <c r="CW30" s="132" t="s">
        <v>757</v>
      </c>
      <c r="CX30" s="148" t="s">
        <v>2693</v>
      </c>
    </row>
    <row r="31" spans="1:102" ht="40.200000000000003" customHeight="1" x14ac:dyDescent="0.3">
      <c r="A31" t="s">
        <v>332</v>
      </c>
      <c r="B31" s="28" t="s">
        <v>121</v>
      </c>
      <c r="C31" s="96" t="s">
        <v>757</v>
      </c>
      <c r="D31" s="160" t="s">
        <v>1281</v>
      </c>
      <c r="E31" s="96" t="s">
        <v>758</v>
      </c>
      <c r="F31" s="95"/>
      <c r="G31" s="96" t="s">
        <v>757</v>
      </c>
      <c r="H31" t="s">
        <v>1360</v>
      </c>
      <c r="I31" s="96" t="s">
        <v>758</v>
      </c>
      <c r="J31" s="95"/>
      <c r="K31" s="96" t="s">
        <v>758</v>
      </c>
      <c r="L31" s="95"/>
      <c r="M31" s="101" t="s">
        <v>757</v>
      </c>
      <c r="N31" t="s">
        <v>1516</v>
      </c>
      <c r="O31" s="101" t="s">
        <v>757</v>
      </c>
      <c r="P31" s="102" t="s">
        <v>3092</v>
      </c>
      <c r="Q31" s="101" t="s">
        <v>758</v>
      </c>
      <c r="R31" s="104"/>
      <c r="S31" s="101" t="s">
        <v>758</v>
      </c>
      <c r="T31" s="104"/>
      <c r="U31" s="101" t="s">
        <v>758</v>
      </c>
      <c r="V31" s="104"/>
      <c r="W31" s="114" t="s">
        <v>759</v>
      </c>
      <c r="X31" s="95" t="s">
        <v>584</v>
      </c>
      <c r="Y31" s="96" t="s">
        <v>757</v>
      </c>
      <c r="Z31" s="95" t="s">
        <v>573</v>
      </c>
      <c r="AA31" s="96" t="s">
        <v>757</v>
      </c>
      <c r="AB31" s="98" t="s">
        <v>3170</v>
      </c>
      <c r="AC31" s="96" t="s">
        <v>757</v>
      </c>
      <c r="AD31" s="95" t="s">
        <v>1712</v>
      </c>
      <c r="AE31" s="96" t="s">
        <v>757</v>
      </c>
      <c r="AF31" s="95" t="s">
        <v>1002</v>
      </c>
      <c r="AG31" s="125" t="s">
        <v>758</v>
      </c>
      <c r="AH31" s="127" t="s">
        <v>2436</v>
      </c>
      <c r="AI31" s="125" t="s">
        <v>758</v>
      </c>
      <c r="AJ31" s="126"/>
      <c r="AK31" s="125" t="s">
        <v>757</v>
      </c>
      <c r="AL31" s="127" t="s">
        <v>1207</v>
      </c>
      <c r="AM31" s="96" t="s">
        <v>758</v>
      </c>
      <c r="AN31"/>
      <c r="AO31" s="125" t="s">
        <v>758</v>
      </c>
      <c r="AP31" s="127"/>
      <c r="AQ31" s="171" t="s">
        <v>757</v>
      </c>
      <c r="AR31" s="174" t="s">
        <v>2831</v>
      </c>
      <c r="AS31" s="171" t="s">
        <v>758</v>
      </c>
      <c r="AT31" s="174"/>
      <c r="AU31" s="171" t="s">
        <v>758</v>
      </c>
      <c r="AV31" s="172"/>
      <c r="AW31" s="171" t="s">
        <v>757</v>
      </c>
      <c r="AX31" t="s">
        <v>3326</v>
      </c>
      <c r="AY31" s="171" t="s">
        <v>758</v>
      </c>
      <c r="AZ31" s="174"/>
      <c r="BA31" s="96" t="s">
        <v>757</v>
      </c>
      <c r="BB31" s="95" t="s">
        <v>701</v>
      </c>
      <c r="BC31" s="128" t="s">
        <v>758</v>
      </c>
      <c r="BD31" s="129"/>
      <c r="BE31" s="128" t="s">
        <v>757</v>
      </c>
      <c r="BF31" t="s">
        <v>3372</v>
      </c>
      <c r="BG31" s="128" t="s">
        <v>758</v>
      </c>
      <c r="BH31" s="129"/>
      <c r="BI31" s="128" t="s">
        <v>758</v>
      </c>
      <c r="BJ31" s="129"/>
      <c r="BK31" s="96" t="s">
        <v>758</v>
      </c>
      <c r="BL31" s="95"/>
      <c r="BM31" s="96" t="s">
        <v>758</v>
      </c>
      <c r="BN31" s="95"/>
      <c r="BO31" s="96" t="s">
        <v>757</v>
      </c>
      <c r="BP31" s="98" t="s">
        <v>3426</v>
      </c>
      <c r="BQ31" s="96" t="s">
        <v>757</v>
      </c>
      <c r="BR31" s="160" t="s">
        <v>2089</v>
      </c>
      <c r="BS31" s="96" t="s">
        <v>758</v>
      </c>
      <c r="BT31" s="95"/>
      <c r="BU31" s="96" t="s">
        <v>758</v>
      </c>
      <c r="BV31" s="95"/>
      <c r="BW31" s="96" t="s">
        <v>757</v>
      </c>
      <c r="BX31" t="s">
        <v>730</v>
      </c>
      <c r="BY31" s="96" t="s">
        <v>757</v>
      </c>
      <c r="BZ31" s="160" t="s">
        <v>2090</v>
      </c>
      <c r="CA31" s="96" t="s">
        <v>757</v>
      </c>
      <c r="CB31" s="146" t="s">
        <v>2091</v>
      </c>
      <c r="CC31" s="96" t="s">
        <v>757</v>
      </c>
      <c r="CD31" s="160" t="s">
        <v>2092</v>
      </c>
      <c r="CE31" s="96" t="s">
        <v>757</v>
      </c>
      <c r="CF31" s="95" t="s">
        <v>547</v>
      </c>
      <c r="CG31" s="96" t="s">
        <v>757</v>
      </c>
      <c r="CH31" s="98" t="s">
        <v>2483</v>
      </c>
      <c r="CI31" s="96" t="s">
        <v>758</v>
      </c>
      <c r="CJ31" s="119" t="s">
        <v>2289</v>
      </c>
      <c r="CK31" s="96" t="s">
        <v>758</v>
      </c>
      <c r="CL31" s="95"/>
      <c r="CM31" s="96" t="s">
        <v>757</v>
      </c>
      <c r="CN31" s="160" t="s">
        <v>3598</v>
      </c>
      <c r="CO31" s="132" t="s">
        <v>757</v>
      </c>
      <c r="CP31" s="162" t="s">
        <v>3626</v>
      </c>
      <c r="CQ31" s="130" t="s">
        <v>757</v>
      </c>
      <c r="CR31" s="147" t="s">
        <v>2566</v>
      </c>
      <c r="CS31" s="132" t="s">
        <v>758</v>
      </c>
      <c r="CT31" s="133"/>
      <c r="CU31" s="132" t="s">
        <v>758</v>
      </c>
      <c r="CV31"/>
      <c r="CW31" s="132" t="s">
        <v>758</v>
      </c>
      <c r="CX31" s="133"/>
    </row>
    <row r="32" spans="1:102" ht="40.200000000000003" customHeight="1" x14ac:dyDescent="0.3">
      <c r="A32" t="s">
        <v>333</v>
      </c>
      <c r="B32" s="28" t="s">
        <v>122</v>
      </c>
      <c r="C32" s="96" t="s">
        <v>757</v>
      </c>
      <c r="D32" s="160" t="s">
        <v>1281</v>
      </c>
      <c r="E32" s="96" t="s">
        <v>758</v>
      </c>
      <c r="F32" s="95"/>
      <c r="G32" s="96" t="s">
        <v>757</v>
      </c>
      <c r="H32" s="160" t="s">
        <v>1361</v>
      </c>
      <c r="I32" s="96" t="s">
        <v>758</v>
      </c>
      <c r="J32" s="95"/>
      <c r="K32" s="96" t="s">
        <v>758</v>
      </c>
      <c r="L32" s="95"/>
      <c r="M32" s="101" t="s">
        <v>758</v>
      </c>
      <c r="N32" s="104"/>
      <c r="O32" s="101" t="s">
        <v>758</v>
      </c>
      <c r="P32" s="103"/>
      <c r="Q32" s="101" t="s">
        <v>758</v>
      </c>
      <c r="R32" s="104"/>
      <c r="S32" s="101" t="s">
        <v>758</v>
      </c>
      <c r="T32" s="104"/>
      <c r="U32" s="101" t="s">
        <v>757</v>
      </c>
      <c r="V32" s="160" t="s">
        <v>1519</v>
      </c>
      <c r="W32" s="96" t="s">
        <v>757</v>
      </c>
      <c r="X32" s="95" t="s">
        <v>1713</v>
      </c>
      <c r="Y32" s="96" t="s">
        <v>758</v>
      </c>
      <c r="Z32" s="108"/>
      <c r="AA32" s="96" t="s">
        <v>757</v>
      </c>
      <c r="AB32" t="s">
        <v>3171</v>
      </c>
      <c r="AC32" s="96" t="s">
        <v>757</v>
      </c>
      <c r="AD32" t="s">
        <v>3186</v>
      </c>
      <c r="AE32" s="96" t="s">
        <v>758</v>
      </c>
      <c r="AF32" s="108"/>
      <c r="AG32" s="125" t="s">
        <v>758</v>
      </c>
      <c r="AH32" s="127"/>
      <c r="AI32" s="125" t="s">
        <v>758</v>
      </c>
      <c r="AJ32" s="127"/>
      <c r="AK32" s="125" t="s">
        <v>758</v>
      </c>
      <c r="AL32" s="127"/>
      <c r="AM32" s="96" t="s">
        <v>758</v>
      </c>
      <c r="AN32"/>
      <c r="AO32" s="125" t="s">
        <v>758</v>
      </c>
      <c r="AP32" s="127"/>
      <c r="AQ32" s="171" t="s">
        <v>757</v>
      </c>
      <c r="AR32" s="174" t="s">
        <v>2833</v>
      </c>
      <c r="AS32" s="171" t="s">
        <v>757</v>
      </c>
      <c r="AT32" t="s">
        <v>3264</v>
      </c>
      <c r="AU32" s="171" t="s">
        <v>757</v>
      </c>
      <c r="AV32" t="s">
        <v>3296</v>
      </c>
      <c r="AW32" s="171" t="s">
        <v>758</v>
      </c>
      <c r="AX32" s="172"/>
      <c r="AY32" s="171" t="s">
        <v>758</v>
      </c>
      <c r="AZ32" s="174"/>
      <c r="BA32" s="96" t="s">
        <v>758</v>
      </c>
      <c r="BB32" s="95"/>
      <c r="BC32" s="128" t="s">
        <v>757</v>
      </c>
      <c r="BD32" s="160" t="s">
        <v>3753</v>
      </c>
      <c r="BE32" s="128" t="s">
        <v>757</v>
      </c>
      <c r="BF32" s="160" t="s">
        <v>1863</v>
      </c>
      <c r="BG32" s="128" t="s">
        <v>757</v>
      </c>
      <c r="BH32" s="160" t="s">
        <v>1864</v>
      </c>
      <c r="BI32" s="128" t="s">
        <v>757</v>
      </c>
      <c r="BJ32" s="145" t="s">
        <v>1865</v>
      </c>
      <c r="BK32" s="96" t="s">
        <v>758</v>
      </c>
      <c r="BL32" s="95"/>
      <c r="BM32" s="96" t="s">
        <v>758</v>
      </c>
      <c r="BN32" s="95"/>
      <c r="BO32" s="96" t="s">
        <v>757</v>
      </c>
      <c r="BP32" s="98" t="s">
        <v>3426</v>
      </c>
      <c r="BQ32" s="96" t="s">
        <v>757</v>
      </c>
      <c r="BR32" s="160" t="s">
        <v>2094</v>
      </c>
      <c r="BS32" s="96" t="s">
        <v>758</v>
      </c>
      <c r="BT32" s="95"/>
      <c r="BU32" s="96" t="s">
        <v>758</v>
      </c>
      <c r="BV32" s="95"/>
      <c r="BW32" s="96" t="s">
        <v>758</v>
      </c>
      <c r="BX32" s="95"/>
      <c r="BY32" s="96" t="s">
        <v>759</v>
      </c>
      <c r="BZ32" s="160" t="s">
        <v>2090</v>
      </c>
      <c r="CA32" s="96" t="s">
        <v>757</v>
      </c>
      <c r="CB32" s="98" t="s">
        <v>2095</v>
      </c>
      <c r="CC32" s="96" t="s">
        <v>758</v>
      </c>
      <c r="CD32" s="95"/>
      <c r="CE32" s="96" t="s">
        <v>758</v>
      </c>
      <c r="CF32" s="95"/>
      <c r="CG32" s="96" t="s">
        <v>758</v>
      </c>
      <c r="CH32" s="95"/>
      <c r="CI32" s="96" t="s">
        <v>758</v>
      </c>
      <c r="CJ32" s="119" t="s">
        <v>2289</v>
      </c>
      <c r="CK32" s="96" t="s">
        <v>758</v>
      </c>
      <c r="CL32" s="95"/>
      <c r="CM32" s="96" t="s">
        <v>757</v>
      </c>
      <c r="CN32" t="s">
        <v>3597</v>
      </c>
      <c r="CO32" s="132" t="s">
        <v>757</v>
      </c>
      <c r="CP32" t="s">
        <v>3627</v>
      </c>
      <c r="CQ32" s="130" t="s">
        <v>757</v>
      </c>
      <c r="CR32" s="160" t="s">
        <v>2561</v>
      </c>
      <c r="CS32" s="132" t="s">
        <v>758</v>
      </c>
      <c r="CT32" s="133"/>
      <c r="CU32" s="132" t="s">
        <v>758</v>
      </c>
      <c r="CV32" s="133"/>
      <c r="CW32" s="132" t="s">
        <v>757</v>
      </c>
      <c r="CX32" s="160" t="s">
        <v>2694</v>
      </c>
    </row>
    <row r="33" spans="1:102" s="81" customFormat="1" ht="40.200000000000003" customHeight="1" x14ac:dyDescent="0.3">
      <c r="A33" s="81" t="s">
        <v>334</v>
      </c>
      <c r="B33" s="82" t="s">
        <v>123</v>
      </c>
      <c r="C33" s="96" t="s">
        <v>759</v>
      </c>
      <c r="D33" t="s">
        <v>2995</v>
      </c>
      <c r="E33" s="96" t="s">
        <v>758</v>
      </c>
      <c r="F33" s="95"/>
      <c r="G33" s="96" t="s">
        <v>757</v>
      </c>
      <c r="H33" t="s">
        <v>1362</v>
      </c>
      <c r="I33" s="96" t="s">
        <v>758</v>
      </c>
      <c r="J33" s="95"/>
      <c r="K33" s="96" t="s">
        <v>758</v>
      </c>
      <c r="L33" s="95"/>
      <c r="M33" s="101" t="s">
        <v>757</v>
      </c>
      <c r="N33" t="s">
        <v>1520</v>
      </c>
      <c r="O33" s="101" t="s">
        <v>757</v>
      </c>
      <c r="P33" t="s">
        <v>3091</v>
      </c>
      <c r="Q33" s="101" t="s">
        <v>758</v>
      </c>
      <c r="R33" s="104"/>
      <c r="S33" s="101" t="s">
        <v>757</v>
      </c>
      <c r="T33" s="160" t="s">
        <v>1522</v>
      </c>
      <c r="U33" s="101" t="s">
        <v>757</v>
      </c>
      <c r="V33" s="160" t="s">
        <v>1523</v>
      </c>
      <c r="W33" s="96" t="s">
        <v>757</v>
      </c>
      <c r="X33" s="95" t="s">
        <v>3716</v>
      </c>
      <c r="Y33" s="96" t="s">
        <v>759</v>
      </c>
      <c r="Z33" s="95" t="s">
        <v>3157</v>
      </c>
      <c r="AA33" s="96" t="s">
        <v>758</v>
      </c>
      <c r="AB33" s="108"/>
      <c r="AC33" s="96" t="s">
        <v>757</v>
      </c>
      <c r="AD33" t="s">
        <v>3185</v>
      </c>
      <c r="AE33" s="96" t="s">
        <v>757</v>
      </c>
      <c r="AF33" s="95" t="s">
        <v>1717</v>
      </c>
      <c r="AG33" s="125" t="s">
        <v>758</v>
      </c>
      <c r="AH33" s="127"/>
      <c r="AI33" s="125" t="s">
        <v>758</v>
      </c>
      <c r="AJ33" s="127"/>
      <c r="AK33" s="125" t="s">
        <v>758</v>
      </c>
      <c r="AL33" s="127"/>
      <c r="AM33" s="96" t="s">
        <v>758</v>
      </c>
      <c r="AN33" s="126"/>
      <c r="AO33" s="189" t="s">
        <v>759</v>
      </c>
      <c r="AP33" s="95" t="s">
        <v>3157</v>
      </c>
      <c r="AQ33" s="171" t="s">
        <v>757</v>
      </c>
      <c r="AR33" s="174" t="s">
        <v>2836</v>
      </c>
      <c r="AS33" s="171" t="s">
        <v>757</v>
      </c>
      <c r="AT33" s="174"/>
      <c r="AU33" s="189" t="s">
        <v>758</v>
      </c>
      <c r="AV33" s="174"/>
      <c r="AW33" s="171" t="s">
        <v>757</v>
      </c>
      <c r="AX33" s="172" t="s">
        <v>2837</v>
      </c>
      <c r="AY33" s="171" t="s">
        <v>758</v>
      </c>
      <c r="AZ33" s="174"/>
      <c r="BA33" s="96" t="s">
        <v>757</v>
      </c>
      <c r="BB33" s="98" t="s">
        <v>3353</v>
      </c>
      <c r="BC33" s="128" t="s">
        <v>757</v>
      </c>
      <c r="BD33" s="160" t="s">
        <v>1143</v>
      </c>
      <c r="BE33" s="128" t="s">
        <v>758</v>
      </c>
      <c r="BF33"/>
      <c r="BG33" s="128" t="s">
        <v>758</v>
      </c>
      <c r="BH33" s="129"/>
      <c r="BI33" s="128" t="s">
        <v>758</v>
      </c>
      <c r="BJ33" s="129"/>
      <c r="BK33" s="96" t="s">
        <v>758</v>
      </c>
      <c r="BL33" s="95"/>
      <c r="BM33" s="96" t="s">
        <v>758</v>
      </c>
      <c r="BN33" s="95"/>
      <c r="BO33" s="96" t="s">
        <v>759</v>
      </c>
      <c r="BP33" s="98" t="s">
        <v>3425</v>
      </c>
      <c r="BQ33" s="96" t="s">
        <v>758</v>
      </c>
      <c r="BR33" s="95"/>
      <c r="BS33" s="96" t="s">
        <v>758</v>
      </c>
      <c r="BT33" s="95"/>
      <c r="BU33" s="96" t="s">
        <v>757</v>
      </c>
      <c r="BV33" s="160" t="s">
        <v>2097</v>
      </c>
      <c r="BW33" s="96" t="s">
        <v>757</v>
      </c>
      <c r="BX33" s="160" t="s">
        <v>2098</v>
      </c>
      <c r="BY33" s="96" t="s">
        <v>757</v>
      </c>
      <c r="BZ33" s="160" t="s">
        <v>2099</v>
      </c>
      <c r="CA33" s="96" t="s">
        <v>758</v>
      </c>
      <c r="CB33" s="95"/>
      <c r="CC33" s="96" t="s">
        <v>759</v>
      </c>
      <c r="CD33" s="160" t="s">
        <v>2100</v>
      </c>
      <c r="CE33" s="96" t="s">
        <v>759</v>
      </c>
      <c r="CF33" s="160" t="s">
        <v>3539</v>
      </c>
      <c r="CG33" s="96" t="s">
        <v>758</v>
      </c>
      <c r="CH33" s="95"/>
      <c r="CI33" s="96" t="s">
        <v>758</v>
      </c>
      <c r="CJ33" s="119" t="s">
        <v>2289</v>
      </c>
      <c r="CK33" s="96" t="s">
        <v>758</v>
      </c>
      <c r="CL33" s="95"/>
      <c r="CM33" s="96" t="s">
        <v>758</v>
      </c>
      <c r="CN33" s="119"/>
      <c r="CO33" s="132" t="s">
        <v>757</v>
      </c>
      <c r="CP33" s="169" t="s">
        <v>3628</v>
      </c>
      <c r="CQ33" s="130" t="s">
        <v>758</v>
      </c>
      <c r="CR33" s="130"/>
      <c r="CS33" s="132" t="s">
        <v>758</v>
      </c>
      <c r="CT33" s="133"/>
      <c r="CU33" s="132" t="s">
        <v>757</v>
      </c>
      <c r="CV33" t="s">
        <v>3675</v>
      </c>
      <c r="CW33" s="132" t="s">
        <v>758</v>
      </c>
      <c r="CX33" s="133"/>
    </row>
    <row r="34" spans="1:102" s="81" customFormat="1" ht="40.200000000000003" customHeight="1" x14ac:dyDescent="0.3">
      <c r="A34" s="81" t="s">
        <v>335</v>
      </c>
      <c r="B34" s="83" t="s">
        <v>136</v>
      </c>
      <c r="C34" s="96" t="s">
        <v>757</v>
      </c>
      <c r="D34" t="s">
        <v>2996</v>
      </c>
      <c r="E34" s="96" t="s">
        <v>757</v>
      </c>
      <c r="F34" t="s">
        <v>3021</v>
      </c>
      <c r="G34" s="96" t="s">
        <v>758</v>
      </c>
      <c r="H34"/>
      <c r="I34" s="96" t="s">
        <v>757</v>
      </c>
      <c r="J34" t="s">
        <v>3046</v>
      </c>
      <c r="K34" s="96" t="s">
        <v>757</v>
      </c>
      <c r="L34" t="s">
        <v>1110</v>
      </c>
      <c r="M34" s="101" t="s">
        <v>757</v>
      </c>
      <c r="N34" t="s">
        <v>1524</v>
      </c>
      <c r="O34" s="101" t="s">
        <v>757</v>
      </c>
      <c r="P34" s="102" t="s">
        <v>3090</v>
      </c>
      <c r="Q34" s="101" t="s">
        <v>758</v>
      </c>
      <c r="R34" s="104"/>
      <c r="S34" s="101" t="s">
        <v>757</v>
      </c>
      <c r="T34" s="102" t="s">
        <v>3111</v>
      </c>
      <c r="U34" s="101" t="s">
        <v>759</v>
      </c>
      <c r="V34" s="102" t="s">
        <v>3126</v>
      </c>
      <c r="W34" s="96" t="s">
        <v>757</v>
      </c>
      <c r="X34" s="95" t="s">
        <v>1718</v>
      </c>
      <c r="Y34" s="96" t="s">
        <v>757</v>
      </c>
      <c r="Z34" s="95" t="s">
        <v>574</v>
      </c>
      <c r="AA34" s="96" t="s">
        <v>757</v>
      </c>
      <c r="AB34" s="95" t="s">
        <v>1719</v>
      </c>
      <c r="AC34" s="96" t="s">
        <v>757</v>
      </c>
      <c r="AD34" s="98" t="s">
        <v>1720</v>
      </c>
      <c r="AE34" s="96" t="s">
        <v>757</v>
      </c>
      <c r="AF34" s="98" t="s">
        <v>3195</v>
      </c>
      <c r="AG34" s="125" t="s">
        <v>757</v>
      </c>
      <c r="AH34" s="127" t="s">
        <v>626</v>
      </c>
      <c r="AI34" s="125" t="s">
        <v>757</v>
      </c>
      <c r="AJ34" s="160" t="s">
        <v>2437</v>
      </c>
      <c r="AK34" s="125" t="s">
        <v>757</v>
      </c>
      <c r="AL34" s="127" t="s">
        <v>1208</v>
      </c>
      <c r="AM34" s="96" t="s">
        <v>757</v>
      </c>
      <c r="AN34" t="s">
        <v>3242</v>
      </c>
      <c r="AO34" s="125" t="s">
        <v>757</v>
      </c>
      <c r="AP34" t="s">
        <v>680</v>
      </c>
      <c r="AQ34" s="171" t="s">
        <v>757</v>
      </c>
      <c r="AR34" s="174" t="s">
        <v>2838</v>
      </c>
      <c r="AS34" s="171" t="s">
        <v>757</v>
      </c>
      <c r="AT34" s="187" t="s">
        <v>3265</v>
      </c>
      <c r="AU34" s="171" t="s">
        <v>757</v>
      </c>
      <c r="AV34" t="s">
        <v>3295</v>
      </c>
      <c r="AW34" s="171" t="s">
        <v>757</v>
      </c>
      <c r="AX34" s="172" t="s">
        <v>2841</v>
      </c>
      <c r="AY34" s="171" t="s">
        <v>757</v>
      </c>
      <c r="AZ34" s="174" t="s">
        <v>2842</v>
      </c>
      <c r="BA34" s="96" t="s">
        <v>757</v>
      </c>
      <c r="BB34" t="s">
        <v>3354</v>
      </c>
      <c r="BC34" s="128" t="s">
        <v>759</v>
      </c>
      <c r="BD34" s="129" t="s">
        <v>3361</v>
      </c>
      <c r="BE34" s="128" t="s">
        <v>759</v>
      </c>
      <c r="BF34" t="s">
        <v>3373</v>
      </c>
      <c r="BG34" s="128" t="s">
        <v>757</v>
      </c>
      <c r="BH34" s="160" t="s">
        <v>718</v>
      </c>
      <c r="BI34" s="128" t="s">
        <v>757</v>
      </c>
      <c r="BJ34" s="160" t="s">
        <v>1867</v>
      </c>
      <c r="BK34" s="96" t="s">
        <v>757</v>
      </c>
      <c r="BL34" s="160" t="s">
        <v>2101</v>
      </c>
      <c r="BM34" s="96" t="s">
        <v>757</v>
      </c>
      <c r="BN34" s="160" t="s">
        <v>651</v>
      </c>
      <c r="BO34" s="96" t="s">
        <v>757</v>
      </c>
      <c r="BP34" t="s">
        <v>3424</v>
      </c>
      <c r="BQ34" s="96" t="s">
        <v>757</v>
      </c>
      <c r="BR34" s="160" t="s">
        <v>612</v>
      </c>
      <c r="BS34" s="96" t="s">
        <v>757</v>
      </c>
      <c r="BT34" s="95" t="s">
        <v>987</v>
      </c>
      <c r="BU34" s="96" t="s">
        <v>757</v>
      </c>
      <c r="BV34" s="98" t="s">
        <v>2103</v>
      </c>
      <c r="BW34" s="96" t="s">
        <v>757</v>
      </c>
      <c r="BX34" s="160" t="s">
        <v>1160</v>
      </c>
      <c r="BY34" s="96" t="s">
        <v>757</v>
      </c>
      <c r="BZ34" s="160" t="s">
        <v>2104</v>
      </c>
      <c r="CA34" s="96" t="s">
        <v>758</v>
      </c>
      <c r="CB34" s="95"/>
      <c r="CC34" s="96" t="s">
        <v>759</v>
      </c>
      <c r="CD34" t="s">
        <v>3511</v>
      </c>
      <c r="CE34" s="96" t="s">
        <v>757</v>
      </c>
      <c r="CF34" t="s">
        <v>3537</v>
      </c>
      <c r="CG34" s="96" t="s">
        <v>757</v>
      </c>
      <c r="CH34" s="160" t="s">
        <v>2338</v>
      </c>
      <c r="CI34" s="96" t="s">
        <v>757</v>
      </c>
      <c r="CJ34" s="160" t="s">
        <v>739</v>
      </c>
      <c r="CK34" s="96" t="s">
        <v>757</v>
      </c>
      <c r="CL34" s="98" t="s">
        <v>3575</v>
      </c>
      <c r="CM34" s="96" t="s">
        <v>758</v>
      </c>
      <c r="CN34" s="119"/>
      <c r="CO34" s="132" t="s">
        <v>757</v>
      </c>
      <c r="CP34" s="160" t="s">
        <v>2508</v>
      </c>
      <c r="CQ34" s="130" t="s">
        <v>757</v>
      </c>
      <c r="CR34" s="147" t="s">
        <v>2567</v>
      </c>
      <c r="CS34" s="132" t="s">
        <v>757</v>
      </c>
      <c r="CT34" s="148" t="s">
        <v>3648</v>
      </c>
      <c r="CU34" s="132" t="s">
        <v>758</v>
      </c>
      <c r="CV34" s="133"/>
      <c r="CW34" s="132" t="s">
        <v>757</v>
      </c>
      <c r="CX34" s="160" t="s">
        <v>2695</v>
      </c>
    </row>
    <row r="35" spans="1:102" ht="40.200000000000003" customHeight="1" x14ac:dyDescent="0.3">
      <c r="A35" t="s">
        <v>336</v>
      </c>
      <c r="B35" s="35" t="s">
        <v>137</v>
      </c>
      <c r="C35" s="96" t="s">
        <v>757</v>
      </c>
      <c r="D35" t="s">
        <v>2997</v>
      </c>
      <c r="E35" s="96" t="s">
        <v>758</v>
      </c>
      <c r="F35" s="95"/>
      <c r="G35" s="96" t="s">
        <v>757</v>
      </c>
      <c r="H35" t="s">
        <v>3034</v>
      </c>
      <c r="I35" s="96" t="s">
        <v>757</v>
      </c>
      <c r="J35" t="s">
        <v>502</v>
      </c>
      <c r="K35" s="96" t="s">
        <v>757</v>
      </c>
      <c r="L35" t="s">
        <v>3059</v>
      </c>
      <c r="M35" s="101" t="s">
        <v>757</v>
      </c>
      <c r="N35" t="s">
        <v>1527</v>
      </c>
      <c r="O35" s="101" t="s">
        <v>757</v>
      </c>
      <c r="P35" s="102" t="s">
        <v>3089</v>
      </c>
      <c r="Q35" s="101" t="s">
        <v>757</v>
      </c>
      <c r="R35" s="103" t="s">
        <v>527</v>
      </c>
      <c r="S35" s="101" t="s">
        <v>757</v>
      </c>
      <c r="T35" t="s">
        <v>1529</v>
      </c>
      <c r="U35" s="101" t="s">
        <v>757</v>
      </c>
      <c r="V35" s="160" t="s">
        <v>1530</v>
      </c>
      <c r="W35" s="96" t="s">
        <v>757</v>
      </c>
      <c r="X35" s="95" t="s">
        <v>1116</v>
      </c>
      <c r="Y35" s="96" t="s">
        <v>758</v>
      </c>
      <c r="Z35" s="108"/>
      <c r="AA35" s="96" t="s">
        <v>757</v>
      </c>
      <c r="AB35" s="95" t="s">
        <v>561</v>
      </c>
      <c r="AC35" s="96" t="s">
        <v>757</v>
      </c>
      <c r="AD35" s="95" t="s">
        <v>1721</v>
      </c>
      <c r="AE35" s="96" t="s">
        <v>757</v>
      </c>
      <c r="AF35" t="s">
        <v>3196</v>
      </c>
      <c r="AG35" s="125" t="s">
        <v>757</v>
      </c>
      <c r="AH35" s="126" t="s">
        <v>626</v>
      </c>
      <c r="AI35" s="125" t="s">
        <v>757</v>
      </c>
      <c r="AJ35" s="160" t="s">
        <v>2438</v>
      </c>
      <c r="AK35" s="125" t="s">
        <v>757</v>
      </c>
      <c r="AL35" s="127" t="s">
        <v>660</v>
      </c>
      <c r="AM35" s="96" t="s">
        <v>757</v>
      </c>
      <c r="AN35" t="s">
        <v>3243</v>
      </c>
      <c r="AO35" s="125" t="s">
        <v>757</v>
      </c>
      <c r="AP35" s="160" t="s">
        <v>2439</v>
      </c>
      <c r="AQ35" s="171" t="s">
        <v>757</v>
      </c>
      <c r="AR35" s="172" t="s">
        <v>2843</v>
      </c>
      <c r="AS35" s="171" t="s">
        <v>757</v>
      </c>
      <c r="AT35" t="s">
        <v>3266</v>
      </c>
      <c r="AU35" s="171" t="s">
        <v>757</v>
      </c>
      <c r="AV35" t="s">
        <v>3294</v>
      </c>
      <c r="AW35" s="171" t="s">
        <v>757</v>
      </c>
      <c r="AX35" s="174" t="s">
        <v>2845</v>
      </c>
      <c r="AY35" s="171" t="s">
        <v>757</v>
      </c>
      <c r="AZ35" s="174" t="s">
        <v>2846</v>
      </c>
      <c r="BA35" s="96" t="s">
        <v>757</v>
      </c>
      <c r="BB35" s="95" t="s">
        <v>1213</v>
      </c>
      <c r="BC35" s="128" t="s">
        <v>759</v>
      </c>
      <c r="BD35" s="160" t="s">
        <v>1868</v>
      </c>
      <c r="BE35" s="128" t="s">
        <v>759</v>
      </c>
      <c r="BF35" s="145" t="s">
        <v>3374</v>
      </c>
      <c r="BG35" s="128" t="s">
        <v>757</v>
      </c>
      <c r="BH35" s="160" t="s">
        <v>1870</v>
      </c>
      <c r="BI35" s="128" t="s">
        <v>757</v>
      </c>
      <c r="BJ35" s="145" t="s">
        <v>1871</v>
      </c>
      <c r="BK35" s="96" t="s">
        <v>757</v>
      </c>
      <c r="BL35" s="119" t="s">
        <v>2107</v>
      </c>
      <c r="BM35" s="96" t="s">
        <v>757</v>
      </c>
      <c r="BN35" s="160" t="s">
        <v>651</v>
      </c>
      <c r="BO35" s="96" t="s">
        <v>757</v>
      </c>
      <c r="BP35" t="s">
        <v>3424</v>
      </c>
      <c r="BQ35" s="96" t="s">
        <v>757</v>
      </c>
      <c r="BR35" s="160" t="s">
        <v>612</v>
      </c>
      <c r="BS35" s="96" t="s">
        <v>757</v>
      </c>
      <c r="BT35" s="95" t="s">
        <v>988</v>
      </c>
      <c r="BU35" s="96" t="s">
        <v>759</v>
      </c>
      <c r="BV35" s="119" t="s">
        <v>3471</v>
      </c>
      <c r="BW35" s="96" t="s">
        <v>757</v>
      </c>
      <c r="BX35" s="160" t="s">
        <v>731</v>
      </c>
      <c r="BY35" s="96" t="s">
        <v>757</v>
      </c>
      <c r="BZ35" s="160" t="s">
        <v>2104</v>
      </c>
      <c r="CA35" s="96" t="s">
        <v>757</v>
      </c>
      <c r="CB35" s="119" t="s">
        <v>2110</v>
      </c>
      <c r="CC35" s="96" t="s">
        <v>758</v>
      </c>
      <c r="CD35" s="95"/>
      <c r="CE35" s="96" t="s">
        <v>757</v>
      </c>
      <c r="CF35" t="s">
        <v>549</v>
      </c>
      <c r="CG35" s="96" t="s">
        <v>757</v>
      </c>
      <c r="CH35" s="160" t="s">
        <v>2338</v>
      </c>
      <c r="CI35" s="96" t="s">
        <v>757</v>
      </c>
      <c r="CJ35" s="160" t="s">
        <v>739</v>
      </c>
      <c r="CK35" s="96" t="s">
        <v>758</v>
      </c>
      <c r="CL35" s="95"/>
      <c r="CM35" s="96" t="s">
        <v>757</v>
      </c>
      <c r="CN35" s="160" t="s">
        <v>2340</v>
      </c>
      <c r="CO35" s="132" t="s">
        <v>757</v>
      </c>
      <c r="CP35" s="160" t="s">
        <v>2509</v>
      </c>
      <c r="CQ35" s="130" t="s">
        <v>757</v>
      </c>
      <c r="CR35" s="147" t="s">
        <v>2567</v>
      </c>
      <c r="CS35" s="132" t="s">
        <v>757</v>
      </c>
      <c r="CT35" t="s">
        <v>3649</v>
      </c>
      <c r="CU35" s="132" t="s">
        <v>757</v>
      </c>
      <c r="CV35" s="160" t="s">
        <v>2658</v>
      </c>
      <c r="CW35" s="132" t="s">
        <v>757</v>
      </c>
      <c r="CX35" s="160" t="s">
        <v>2695</v>
      </c>
    </row>
    <row r="36" spans="1:102" s="81" customFormat="1" ht="40.200000000000003" customHeight="1" x14ac:dyDescent="0.3">
      <c r="A36" s="81" t="s">
        <v>337</v>
      </c>
      <c r="B36" s="84" t="s">
        <v>138</v>
      </c>
      <c r="C36" s="96" t="s">
        <v>757</v>
      </c>
      <c r="D36" s="98" t="s">
        <v>2998</v>
      </c>
      <c r="E36" s="96" t="s">
        <v>758</v>
      </c>
      <c r="F36" s="95" t="s">
        <v>3019</v>
      </c>
      <c r="G36" s="96" t="s">
        <v>758</v>
      </c>
      <c r="H36"/>
      <c r="I36" s="96" t="s">
        <v>757</v>
      </c>
      <c r="J36" t="s">
        <v>3047</v>
      </c>
      <c r="K36" s="96" t="s">
        <v>758</v>
      </c>
      <c r="L36" s="95"/>
      <c r="M36" s="101" t="s">
        <v>757</v>
      </c>
      <c r="N36" t="s">
        <v>1531</v>
      </c>
      <c r="O36" s="101" t="s">
        <v>757</v>
      </c>
      <c r="P36" s="102" t="s">
        <v>3088</v>
      </c>
      <c r="Q36" s="101" t="s">
        <v>758</v>
      </c>
      <c r="R36" s="104"/>
      <c r="S36" s="101" t="s">
        <v>757</v>
      </c>
      <c r="T36" s="102" t="s">
        <v>3111</v>
      </c>
      <c r="U36" s="101" t="s">
        <v>757</v>
      </c>
      <c r="V36" s="160" t="s">
        <v>1530</v>
      </c>
      <c r="W36" s="96" t="s">
        <v>757</v>
      </c>
      <c r="X36" s="98" t="s">
        <v>1722</v>
      </c>
      <c r="Y36" s="96" t="s">
        <v>757</v>
      </c>
      <c r="Z36" s="95" t="s">
        <v>574</v>
      </c>
      <c r="AA36" s="96" t="s">
        <v>757</v>
      </c>
      <c r="AB36" s="95" t="s">
        <v>1719</v>
      </c>
      <c r="AC36" s="96" t="s">
        <v>757</v>
      </c>
      <c r="AD36" s="95" t="s">
        <v>1721</v>
      </c>
      <c r="AE36" s="96" t="s">
        <v>757</v>
      </c>
      <c r="AF36" s="95" t="s">
        <v>1723</v>
      </c>
      <c r="AG36" s="125" t="s">
        <v>757</v>
      </c>
      <c r="AH36" s="127" t="s">
        <v>626</v>
      </c>
      <c r="AI36" s="125" t="s">
        <v>757</v>
      </c>
      <c r="AJ36" s="160" t="s">
        <v>2440</v>
      </c>
      <c r="AK36" s="125" t="s">
        <v>758</v>
      </c>
      <c r="AL36" s="127"/>
      <c r="AM36" s="96" t="s">
        <v>757</v>
      </c>
      <c r="AN36" t="s">
        <v>3244</v>
      </c>
      <c r="AO36" s="125" t="s">
        <v>757</v>
      </c>
      <c r="AP36" s="160" t="s">
        <v>2441</v>
      </c>
      <c r="AQ36" s="171" t="s">
        <v>757</v>
      </c>
      <c r="AR36" s="172" t="s">
        <v>2847</v>
      </c>
      <c r="AS36" s="171" t="s">
        <v>757</v>
      </c>
      <c r="AT36" s="187" t="s">
        <v>3268</v>
      </c>
      <c r="AU36" s="171" t="s">
        <v>757</v>
      </c>
      <c r="AV36" t="s">
        <v>3293</v>
      </c>
      <c r="AW36" s="171" t="s">
        <v>757</v>
      </c>
      <c r="AX36" s="174" t="s">
        <v>1125</v>
      </c>
      <c r="AY36" s="171" t="s">
        <v>757</v>
      </c>
      <c r="AZ36" s="174" t="s">
        <v>2849</v>
      </c>
      <c r="BA36" s="96" t="s">
        <v>757</v>
      </c>
      <c r="BB36" t="s">
        <v>1214</v>
      </c>
      <c r="BC36" s="128" t="s">
        <v>759</v>
      </c>
      <c r="BD36" s="129" t="s">
        <v>3361</v>
      </c>
      <c r="BE36" s="128" t="s">
        <v>759</v>
      </c>
      <c r="BF36" t="s">
        <v>3373</v>
      </c>
      <c r="BG36" s="128" t="s">
        <v>757</v>
      </c>
      <c r="BH36" s="160" t="s">
        <v>1873</v>
      </c>
      <c r="BI36" s="128" t="s">
        <v>757</v>
      </c>
      <c r="BJ36" s="160" t="s">
        <v>1874</v>
      </c>
      <c r="BK36" s="96" t="s">
        <v>757</v>
      </c>
      <c r="BL36" s="119" t="s">
        <v>2112</v>
      </c>
      <c r="BM36" s="96" t="s">
        <v>758</v>
      </c>
      <c r="BN36" s="95"/>
      <c r="BO36" s="96" t="s">
        <v>757</v>
      </c>
      <c r="BP36" t="s">
        <v>3423</v>
      </c>
      <c r="BQ36" s="96" t="s">
        <v>757</v>
      </c>
      <c r="BR36" s="160" t="s">
        <v>612</v>
      </c>
      <c r="BS36" s="96" t="s">
        <v>758</v>
      </c>
      <c r="BT36" s="95"/>
      <c r="BU36" s="96" t="s">
        <v>759</v>
      </c>
      <c r="BV36" s="119" t="s">
        <v>3471</v>
      </c>
      <c r="BW36" s="96" t="s">
        <v>758</v>
      </c>
      <c r="BX36" s="95"/>
      <c r="BY36" s="96" t="s">
        <v>757</v>
      </c>
      <c r="BZ36" s="160" t="s">
        <v>2104</v>
      </c>
      <c r="CA36" s="96" t="s">
        <v>757</v>
      </c>
      <c r="CB36" s="95" t="s">
        <v>597</v>
      </c>
      <c r="CC36" s="96" t="s">
        <v>758</v>
      </c>
      <c r="CD36" s="95"/>
      <c r="CE36" s="96" t="s">
        <v>757</v>
      </c>
      <c r="CF36" t="s">
        <v>549</v>
      </c>
      <c r="CG36" s="96" t="s">
        <v>757</v>
      </c>
      <c r="CH36" t="s">
        <v>3562</v>
      </c>
      <c r="CI36" s="96" t="s">
        <v>757</v>
      </c>
      <c r="CJ36" s="160" t="s">
        <v>739</v>
      </c>
      <c r="CK36" s="96" t="s">
        <v>757</v>
      </c>
      <c r="CL36" t="s">
        <v>3577</v>
      </c>
      <c r="CM36" s="96" t="s">
        <v>757</v>
      </c>
      <c r="CN36" s="160" t="s">
        <v>2342</v>
      </c>
      <c r="CO36" s="132" t="s">
        <v>757</v>
      </c>
      <c r="CP36" s="160" t="s">
        <v>2509</v>
      </c>
      <c r="CQ36" s="130" t="s">
        <v>757</v>
      </c>
      <c r="CR36" s="147" t="s">
        <v>2567</v>
      </c>
      <c r="CS36" s="132" t="s">
        <v>757</v>
      </c>
      <c r="CT36" s="148" t="s">
        <v>3650</v>
      </c>
      <c r="CU36" s="132" t="s">
        <v>757</v>
      </c>
      <c r="CV36" s="160" t="s">
        <v>2658</v>
      </c>
      <c r="CW36" s="132" t="s">
        <v>757</v>
      </c>
      <c r="CX36" s="160" t="s">
        <v>2695</v>
      </c>
    </row>
    <row r="37" spans="1:102" ht="40.200000000000003" customHeight="1" x14ac:dyDescent="0.3">
      <c r="A37" t="s">
        <v>338</v>
      </c>
      <c r="B37" s="35" t="s">
        <v>139</v>
      </c>
      <c r="C37" s="96" t="s">
        <v>757</v>
      </c>
      <c r="D37" s="98" t="s">
        <v>2998</v>
      </c>
      <c r="E37" s="96" t="s">
        <v>758</v>
      </c>
      <c r="F37" s="95" t="s">
        <v>3022</v>
      </c>
      <c r="G37" s="96" t="s">
        <v>758</v>
      </c>
      <c r="H37" s="95"/>
      <c r="I37" s="96" t="s">
        <v>757</v>
      </c>
      <c r="J37" t="s">
        <v>503</v>
      </c>
      <c r="K37" s="96" t="s">
        <v>758</v>
      </c>
      <c r="L37" s="116"/>
      <c r="M37" s="101" t="s">
        <v>757</v>
      </c>
      <c r="N37" s="102" t="s">
        <v>1533</v>
      </c>
      <c r="O37" s="101" t="s">
        <v>757</v>
      </c>
      <c r="P37" s="102" t="s">
        <v>3087</v>
      </c>
      <c r="Q37" s="101" t="s">
        <v>758</v>
      </c>
      <c r="R37" s="104"/>
      <c r="S37" s="101" t="s">
        <v>757</v>
      </c>
      <c r="T37" s="102" t="s">
        <v>3111</v>
      </c>
      <c r="U37" s="101" t="s">
        <v>757</v>
      </c>
      <c r="V37" s="160" t="s">
        <v>1530</v>
      </c>
      <c r="W37" s="96" t="s">
        <v>757</v>
      </c>
      <c r="X37" s="95" t="s">
        <v>1724</v>
      </c>
      <c r="Y37" s="96" t="s">
        <v>757</v>
      </c>
      <c r="Z37" s="95" t="s">
        <v>574</v>
      </c>
      <c r="AA37" s="96" t="s">
        <v>757</v>
      </c>
      <c r="AB37" s="95" t="s">
        <v>1719</v>
      </c>
      <c r="AC37" s="96" t="s">
        <v>757</v>
      </c>
      <c r="AD37" s="95" t="s">
        <v>1721</v>
      </c>
      <c r="AE37" s="96" t="s">
        <v>757</v>
      </c>
      <c r="AF37" s="95" t="s">
        <v>1725</v>
      </c>
      <c r="AG37" s="125" t="s">
        <v>757</v>
      </c>
      <c r="AH37" s="127" t="s">
        <v>2442</v>
      </c>
      <c r="AI37" s="125" t="s">
        <v>758</v>
      </c>
      <c r="AJ37" t="s">
        <v>3793</v>
      </c>
      <c r="AK37" s="125" t="s">
        <v>758</v>
      </c>
      <c r="AL37" s="127"/>
      <c r="AM37" s="96" t="s">
        <v>758</v>
      </c>
      <c r="AN37" s="126"/>
      <c r="AO37" s="125" t="s">
        <v>758</v>
      </c>
      <c r="AP37" s="127"/>
      <c r="AQ37" s="171" t="s">
        <v>757</v>
      </c>
      <c r="AR37" s="174" t="s">
        <v>2850</v>
      </c>
      <c r="AS37" s="171" t="s">
        <v>757</v>
      </c>
      <c r="AT37" s="187" t="s">
        <v>3269</v>
      </c>
      <c r="AU37" s="189" t="s">
        <v>759</v>
      </c>
      <c r="AV37" s="186" t="s">
        <v>3292</v>
      </c>
      <c r="AW37" s="171" t="s">
        <v>758</v>
      </c>
      <c r="AX37" s="174"/>
      <c r="AY37" s="171" t="s">
        <v>757</v>
      </c>
      <c r="AZ37" s="174" t="s">
        <v>2849</v>
      </c>
      <c r="BA37" s="96" t="s">
        <v>757</v>
      </c>
      <c r="BB37" s="95" t="s">
        <v>1214</v>
      </c>
      <c r="BC37" s="128" t="s">
        <v>758</v>
      </c>
      <c r="BD37" s="129"/>
      <c r="BE37" s="128" t="s">
        <v>759</v>
      </c>
      <c r="BF37" s="156" t="s">
        <v>3375</v>
      </c>
      <c r="BG37" s="128" t="s">
        <v>757</v>
      </c>
      <c r="BH37" s="160" t="s">
        <v>1870</v>
      </c>
      <c r="BI37" s="128" t="s">
        <v>758</v>
      </c>
      <c r="BJ37" s="129"/>
      <c r="BK37" s="96" t="s">
        <v>757</v>
      </c>
      <c r="BL37" s="98" t="s">
        <v>3393</v>
      </c>
      <c r="BM37" s="96" t="s">
        <v>758</v>
      </c>
      <c r="BN37" s="95"/>
      <c r="BO37" s="96" t="s">
        <v>757</v>
      </c>
      <c r="BP37" t="s">
        <v>3424</v>
      </c>
      <c r="BQ37" s="96" t="s">
        <v>758</v>
      </c>
      <c r="BR37" s="95"/>
      <c r="BS37" s="96" t="s">
        <v>758</v>
      </c>
      <c r="BT37" s="95"/>
      <c r="BU37" s="96" t="s">
        <v>759</v>
      </c>
      <c r="BV37" s="119" t="s">
        <v>3471</v>
      </c>
      <c r="BW37" s="96" t="s">
        <v>757</v>
      </c>
      <c r="BX37" s="160" t="s">
        <v>731</v>
      </c>
      <c r="BY37" s="96" t="s">
        <v>757</v>
      </c>
      <c r="BZ37" s="160" t="s">
        <v>598</v>
      </c>
      <c r="CA37" s="96" t="s">
        <v>758</v>
      </c>
      <c r="CB37" s="119"/>
      <c r="CC37" s="96" t="s">
        <v>758</v>
      </c>
      <c r="CD37" s="95"/>
      <c r="CE37" s="96" t="s">
        <v>757</v>
      </c>
      <c r="CF37" s="160" t="s">
        <v>2343</v>
      </c>
      <c r="CG37" s="96" t="s">
        <v>757</v>
      </c>
      <c r="CH37" s="98" t="s">
        <v>2484</v>
      </c>
      <c r="CI37" s="96" t="s">
        <v>758</v>
      </c>
      <c r="CJ37" s="119" t="s">
        <v>2289</v>
      </c>
      <c r="CK37" s="96" t="s">
        <v>758</v>
      </c>
      <c r="CL37" s="95"/>
      <c r="CM37" s="96" t="s">
        <v>758</v>
      </c>
      <c r="CN37" s="119"/>
      <c r="CO37" s="132" t="s">
        <v>757</v>
      </c>
      <c r="CP37" s="160" t="s">
        <v>2510</v>
      </c>
      <c r="CQ37" s="130" t="s">
        <v>757</v>
      </c>
      <c r="CR37" s="147" t="s">
        <v>2568</v>
      </c>
      <c r="CS37" s="132" t="s">
        <v>757</v>
      </c>
      <c r="CT37" s="148" t="s">
        <v>3651</v>
      </c>
      <c r="CU37" s="132" t="s">
        <v>757</v>
      </c>
      <c r="CV37" s="160" t="s">
        <v>2658</v>
      </c>
      <c r="CW37" s="132" t="s">
        <v>757</v>
      </c>
      <c r="CX37" s="160" t="s">
        <v>2696</v>
      </c>
    </row>
    <row r="38" spans="1:102" ht="40.200000000000003" customHeight="1" x14ac:dyDescent="0.3">
      <c r="A38" t="s">
        <v>339</v>
      </c>
      <c r="B38" s="35" t="s">
        <v>140</v>
      </c>
      <c r="C38" s="96" t="s">
        <v>757</v>
      </c>
      <c r="D38" s="98" t="s">
        <v>2998</v>
      </c>
      <c r="E38" s="96" t="s">
        <v>758</v>
      </c>
      <c r="F38" s="95"/>
      <c r="G38" s="96" t="s">
        <v>757</v>
      </c>
      <c r="H38" t="s">
        <v>3033</v>
      </c>
      <c r="I38" s="96" t="s">
        <v>757</v>
      </c>
      <c r="J38" s="95" t="s">
        <v>1425</v>
      </c>
      <c r="K38" s="96" t="s">
        <v>757</v>
      </c>
      <c r="L38" s="95" t="s">
        <v>1409</v>
      </c>
      <c r="M38" s="101" t="s">
        <v>757</v>
      </c>
      <c r="N38" s="102" t="s">
        <v>1534</v>
      </c>
      <c r="O38" s="101" t="s">
        <v>757</v>
      </c>
      <c r="P38" s="160" t="s">
        <v>1196</v>
      </c>
      <c r="Q38" s="101" t="s">
        <v>757</v>
      </c>
      <c r="R38" t="s">
        <v>528</v>
      </c>
      <c r="S38" s="101" t="s">
        <v>757</v>
      </c>
      <c r="T38" s="160" t="s">
        <v>1535</v>
      </c>
      <c r="U38" s="101" t="s">
        <v>757</v>
      </c>
      <c r="V38" t="s">
        <v>1530</v>
      </c>
      <c r="W38" s="96" t="s">
        <v>757</v>
      </c>
      <c r="X38" s="95" t="s">
        <v>1726</v>
      </c>
      <c r="Y38" s="96" t="s">
        <v>758</v>
      </c>
      <c r="Z38" s="108"/>
      <c r="AA38" s="96" t="s">
        <v>757</v>
      </c>
      <c r="AB38" s="95" t="s">
        <v>1719</v>
      </c>
      <c r="AC38" s="96" t="s">
        <v>757</v>
      </c>
      <c r="AD38" s="95" t="s">
        <v>1721</v>
      </c>
      <c r="AE38" s="96" t="s">
        <v>757</v>
      </c>
      <c r="AF38" s="95" t="s">
        <v>1723</v>
      </c>
      <c r="AG38" s="125" t="s">
        <v>757</v>
      </c>
      <c r="AH38" s="126" t="s">
        <v>626</v>
      </c>
      <c r="AI38" s="125" t="s">
        <v>757</v>
      </c>
      <c r="AJ38" s="160" t="s">
        <v>2440</v>
      </c>
      <c r="AK38" s="125" t="s">
        <v>758</v>
      </c>
      <c r="AL38" s="127"/>
      <c r="AM38" s="96" t="s">
        <v>757</v>
      </c>
      <c r="AN38" t="s">
        <v>3245</v>
      </c>
      <c r="AO38" s="125" t="s">
        <v>757</v>
      </c>
      <c r="AP38" s="160" t="s">
        <v>2441</v>
      </c>
      <c r="AQ38" s="171" t="s">
        <v>757</v>
      </c>
      <c r="AR38" s="174" t="s">
        <v>2853</v>
      </c>
      <c r="AS38" s="171" t="s">
        <v>757</v>
      </c>
      <c r="AT38" s="195" t="s">
        <v>3794</v>
      </c>
      <c r="AU38" s="189" t="s">
        <v>759</v>
      </c>
      <c r="AV38" s="186" t="s">
        <v>3292</v>
      </c>
      <c r="AW38" s="171" t="s">
        <v>757</v>
      </c>
      <c r="AX38" s="174" t="s">
        <v>2845</v>
      </c>
      <c r="AY38" s="171" t="s">
        <v>757</v>
      </c>
      <c r="AZ38" s="174" t="s">
        <v>2846</v>
      </c>
      <c r="BA38" s="96" t="s">
        <v>757</v>
      </c>
      <c r="BB38" s="95" t="s">
        <v>1214</v>
      </c>
      <c r="BC38" s="128" t="s">
        <v>758</v>
      </c>
      <c r="BD38" s="129"/>
      <c r="BE38" s="128" t="s">
        <v>759</v>
      </c>
      <c r="BF38" t="s">
        <v>3376</v>
      </c>
      <c r="BG38" s="128" t="s">
        <v>757</v>
      </c>
      <c r="BH38" s="160" t="s">
        <v>1873</v>
      </c>
      <c r="BI38" s="128" t="s">
        <v>757</v>
      </c>
      <c r="BJ38" s="160" t="s">
        <v>1874</v>
      </c>
      <c r="BK38" s="96" t="s">
        <v>757</v>
      </c>
      <c r="BL38" s="98" t="s">
        <v>2115</v>
      </c>
      <c r="BM38" s="96" t="s">
        <v>758</v>
      </c>
      <c r="BN38" s="95"/>
      <c r="BO38" s="96" t="s">
        <v>757</v>
      </c>
      <c r="BP38" t="s">
        <v>3423</v>
      </c>
      <c r="BQ38" s="96" t="s">
        <v>757</v>
      </c>
      <c r="BR38" s="160" t="s">
        <v>612</v>
      </c>
      <c r="BS38" s="96" t="s">
        <v>758</v>
      </c>
      <c r="BT38" s="95"/>
      <c r="BU38" s="96" t="s">
        <v>758</v>
      </c>
      <c r="BV38" s="95"/>
      <c r="BW38" s="96" t="s">
        <v>758</v>
      </c>
      <c r="BX38" s="95"/>
      <c r="BY38" s="96" t="s">
        <v>757</v>
      </c>
      <c r="BZ38" s="160" t="s">
        <v>2104</v>
      </c>
      <c r="CA38" s="96" t="s">
        <v>757</v>
      </c>
      <c r="CB38" s="95" t="s">
        <v>597</v>
      </c>
      <c r="CC38" s="96" t="s">
        <v>758</v>
      </c>
      <c r="CD38" s="95"/>
      <c r="CE38" s="96" t="s">
        <v>757</v>
      </c>
      <c r="CF38" s="95" t="s">
        <v>550</v>
      </c>
      <c r="CG38" s="96" t="s">
        <v>757</v>
      </c>
      <c r="CH38" s="160" t="s">
        <v>2345</v>
      </c>
      <c r="CI38" s="96" t="s">
        <v>758</v>
      </c>
      <c r="CJ38" s="119" t="s">
        <v>2289</v>
      </c>
      <c r="CK38" s="96" t="s">
        <v>758</v>
      </c>
      <c r="CL38" s="95"/>
      <c r="CM38" s="96" t="s">
        <v>758</v>
      </c>
      <c r="CN38" s="95"/>
      <c r="CO38" s="132" t="s">
        <v>757</v>
      </c>
      <c r="CP38" s="160" t="s">
        <v>2509</v>
      </c>
      <c r="CQ38" s="130" t="s">
        <v>757</v>
      </c>
      <c r="CR38" s="147" t="s">
        <v>2567</v>
      </c>
      <c r="CS38" s="132" t="s">
        <v>758</v>
      </c>
      <c r="CT38" s="133"/>
      <c r="CU38" s="132" t="s">
        <v>757</v>
      </c>
      <c r="CV38" s="160" t="s">
        <v>2658</v>
      </c>
      <c r="CW38" s="132" t="s">
        <v>757</v>
      </c>
      <c r="CX38" s="160" t="s">
        <v>2695</v>
      </c>
    </row>
    <row r="39" spans="1:102" ht="40.200000000000003" customHeight="1" x14ac:dyDescent="0.3">
      <c r="A39" t="s">
        <v>340</v>
      </c>
      <c r="B39" s="29" t="s">
        <v>278</v>
      </c>
      <c r="C39" s="96" t="s">
        <v>757</v>
      </c>
      <c r="D39" t="s">
        <v>2999</v>
      </c>
      <c r="E39" s="96" t="s">
        <v>758</v>
      </c>
      <c r="F39" s="95"/>
      <c r="G39" s="96" t="s">
        <v>757</v>
      </c>
      <c r="H39" t="s">
        <v>3032</v>
      </c>
      <c r="I39" s="96" t="s">
        <v>757</v>
      </c>
      <c r="J39" t="s">
        <v>510</v>
      </c>
      <c r="K39" s="96" t="s">
        <v>758</v>
      </c>
      <c r="L39" s="95"/>
      <c r="M39" s="101" t="s">
        <v>757</v>
      </c>
      <c r="N39" s="160" t="s">
        <v>1536</v>
      </c>
      <c r="O39" s="101" t="s">
        <v>757</v>
      </c>
      <c r="P39" s="160" t="s">
        <v>1537</v>
      </c>
      <c r="Q39" s="101" t="s">
        <v>757</v>
      </c>
      <c r="R39" s="160" t="s">
        <v>1538</v>
      </c>
      <c r="S39" s="101" t="s">
        <v>757</v>
      </c>
      <c r="T39" s="104"/>
      <c r="U39" s="101" t="s">
        <v>757</v>
      </c>
      <c r="V39" s="162" t="s">
        <v>3125</v>
      </c>
      <c r="W39" s="96" t="s">
        <v>757</v>
      </c>
      <c r="X39" s="95" t="s">
        <v>1727</v>
      </c>
      <c r="Y39" s="96" t="s">
        <v>758</v>
      </c>
      <c r="Z39" s="108"/>
      <c r="AA39" s="96" t="s">
        <v>757</v>
      </c>
      <c r="AB39" s="95" t="s">
        <v>1728</v>
      </c>
      <c r="AC39" s="96" t="s">
        <v>757</v>
      </c>
      <c r="AD39" s="95" t="s">
        <v>3184</v>
      </c>
      <c r="AE39" s="96" t="s">
        <v>757</v>
      </c>
      <c r="AF39" t="s">
        <v>3197</v>
      </c>
      <c r="AG39" s="125" t="s">
        <v>757</v>
      </c>
      <c r="AH39" s="127" t="s">
        <v>2444</v>
      </c>
      <c r="AI39" s="125" t="s">
        <v>757</v>
      </c>
      <c r="AJ39" s="126"/>
      <c r="AK39" s="125" t="s">
        <v>758</v>
      </c>
      <c r="AL39" s="127"/>
      <c r="AM39" s="96" t="s">
        <v>758</v>
      </c>
      <c r="AN39" s="126"/>
      <c r="AO39" s="125" t="s">
        <v>758</v>
      </c>
      <c r="AP39" s="127"/>
      <c r="AQ39" s="171" t="s">
        <v>757</v>
      </c>
      <c r="AR39" s="174" t="s">
        <v>2855</v>
      </c>
      <c r="AS39" s="171" t="s">
        <v>757</v>
      </c>
      <c r="AT39" s="174" t="s">
        <v>2856</v>
      </c>
      <c r="AU39" s="171" t="s">
        <v>758</v>
      </c>
      <c r="AV39" s="174"/>
      <c r="AW39" s="171" t="s">
        <v>758</v>
      </c>
      <c r="AX39" t="s">
        <v>3327</v>
      </c>
      <c r="AY39" s="171" t="s">
        <v>757</v>
      </c>
      <c r="AZ39" s="172" t="s">
        <v>958</v>
      </c>
      <c r="BA39" s="96" t="s">
        <v>758</v>
      </c>
      <c r="BB39" s="95"/>
      <c r="BC39" s="128" t="s">
        <v>758</v>
      </c>
      <c r="BD39" s="129"/>
      <c r="BE39" s="128" t="s">
        <v>758</v>
      </c>
      <c r="BF39" s="129"/>
      <c r="BG39" s="128" t="s">
        <v>757</v>
      </c>
      <c r="BH39" s="160" t="s">
        <v>1877</v>
      </c>
      <c r="BI39" s="128" t="s">
        <v>757</v>
      </c>
      <c r="BJ39" s="160" t="s">
        <v>647</v>
      </c>
      <c r="BK39" s="96" t="s">
        <v>757</v>
      </c>
      <c r="BL39" s="119" t="s">
        <v>2116</v>
      </c>
      <c r="BM39" s="96" t="s">
        <v>758</v>
      </c>
      <c r="BN39" s="95"/>
      <c r="BO39" s="96" t="s">
        <v>757</v>
      </c>
      <c r="BP39" s="98" t="s">
        <v>3422</v>
      </c>
      <c r="BQ39" s="96" t="s">
        <v>757</v>
      </c>
      <c r="BR39" s="160" t="s">
        <v>2118</v>
      </c>
      <c r="BS39" s="96" t="s">
        <v>758</v>
      </c>
      <c r="BT39" s="95"/>
      <c r="BU39" s="96" t="s">
        <v>757</v>
      </c>
      <c r="BV39" t="s">
        <v>3472</v>
      </c>
      <c r="BW39" s="96" t="s">
        <v>758</v>
      </c>
      <c r="BX39" s="95"/>
      <c r="BY39" s="96" t="s">
        <v>757</v>
      </c>
      <c r="BZ39" s="160" t="s">
        <v>2119</v>
      </c>
      <c r="CA39" s="96" t="s">
        <v>758</v>
      </c>
      <c r="CB39" s="95"/>
      <c r="CC39" s="96" t="s">
        <v>758</v>
      </c>
      <c r="CD39" s="95"/>
      <c r="CE39" s="96" t="s">
        <v>758</v>
      </c>
      <c r="CF39" s="95"/>
      <c r="CG39" s="96" t="s">
        <v>757</v>
      </c>
      <c r="CH39" s="98" t="s">
        <v>3796</v>
      </c>
      <c r="CI39" s="96" t="s">
        <v>757</v>
      </c>
      <c r="CJ39" s="160" t="s">
        <v>1181</v>
      </c>
      <c r="CK39" s="96" t="s">
        <v>758</v>
      </c>
      <c r="CL39" s="95"/>
      <c r="CM39" s="96" t="s">
        <v>757</v>
      </c>
      <c r="CN39" s="160" t="s">
        <v>3596</v>
      </c>
      <c r="CO39" s="132" t="s">
        <v>757</v>
      </c>
      <c r="CP39" s="160" t="s">
        <v>2511</v>
      </c>
      <c r="CQ39" s="130" t="s">
        <v>757</v>
      </c>
      <c r="CR39" s="160" t="s">
        <v>2569</v>
      </c>
      <c r="CS39" s="132" t="s">
        <v>757</v>
      </c>
      <c r="CT39" s="148" t="s">
        <v>3652</v>
      </c>
      <c r="CU39" s="132" t="s">
        <v>757</v>
      </c>
      <c r="CV39" s="160" t="s">
        <v>2658</v>
      </c>
      <c r="CW39" s="132" t="s">
        <v>757</v>
      </c>
      <c r="CX39" s="160" t="s">
        <v>2697</v>
      </c>
    </row>
    <row r="40" spans="1:102" ht="40.200000000000003" customHeight="1" x14ac:dyDescent="0.3">
      <c r="A40" t="s">
        <v>341</v>
      </c>
      <c r="B40" s="29" t="s">
        <v>280</v>
      </c>
      <c r="C40" s="96" t="s">
        <v>757</v>
      </c>
      <c r="D40" t="s">
        <v>3000</v>
      </c>
      <c r="E40" s="96" t="s">
        <v>758</v>
      </c>
      <c r="F40" s="95"/>
      <c r="G40" s="96" t="s">
        <v>758</v>
      </c>
      <c r="H40" s="119"/>
      <c r="I40" s="96" t="s">
        <v>757</v>
      </c>
      <c r="J40" s="160" t="s">
        <v>1427</v>
      </c>
      <c r="K40" s="96" t="s">
        <v>757</v>
      </c>
      <c r="L40" s="160" t="s">
        <v>1410</v>
      </c>
      <c r="M40" s="101" t="s">
        <v>757</v>
      </c>
      <c r="N40" s="160" t="s">
        <v>1540</v>
      </c>
      <c r="O40" s="101" t="s">
        <v>757</v>
      </c>
      <c r="P40" s="160" t="s">
        <v>1541</v>
      </c>
      <c r="Q40" s="101" t="s">
        <v>758</v>
      </c>
      <c r="R40" s="104"/>
      <c r="S40" s="101" t="s">
        <v>758</v>
      </c>
      <c r="T40" s="160" t="s">
        <v>1542</v>
      </c>
      <c r="U40" s="101" t="s">
        <v>757</v>
      </c>
      <c r="V40" t="s">
        <v>3123</v>
      </c>
      <c r="W40" s="96" t="s">
        <v>757</v>
      </c>
      <c r="X40" s="95" t="s">
        <v>1727</v>
      </c>
      <c r="Y40" s="96" t="s">
        <v>758</v>
      </c>
      <c r="Z40" s="108"/>
      <c r="AA40" s="96" t="s">
        <v>757</v>
      </c>
      <c r="AB40" s="95" t="s">
        <v>1728</v>
      </c>
      <c r="AC40" s="96" t="s">
        <v>757</v>
      </c>
      <c r="AD40" s="95" t="s">
        <v>3184</v>
      </c>
      <c r="AE40" s="96" t="s">
        <v>757</v>
      </c>
      <c r="AF40" s="98" t="s">
        <v>3198</v>
      </c>
      <c r="AG40" s="125" t="s">
        <v>758</v>
      </c>
      <c r="AH40" s="127"/>
      <c r="AI40" s="125" t="s">
        <v>757</v>
      </c>
      <c r="AJ40" s="160" t="s">
        <v>2445</v>
      </c>
      <c r="AK40" s="125" t="s">
        <v>758</v>
      </c>
      <c r="AL40" s="127"/>
      <c r="AM40" s="96" t="s">
        <v>758</v>
      </c>
      <c r="AN40" s="126"/>
      <c r="AO40" s="125" t="s">
        <v>758</v>
      </c>
      <c r="AP40" s="127"/>
      <c r="AQ40" s="171" t="s">
        <v>757</v>
      </c>
      <c r="AR40" s="174" t="s">
        <v>2858</v>
      </c>
      <c r="AS40" s="171" t="s">
        <v>757</v>
      </c>
      <c r="AT40" s="174" t="s">
        <v>2856</v>
      </c>
      <c r="AU40" s="171" t="s">
        <v>758</v>
      </c>
      <c r="AV40" s="174"/>
      <c r="AW40" s="171" t="s">
        <v>757</v>
      </c>
      <c r="AX40" s="174" t="s">
        <v>2859</v>
      </c>
      <c r="AY40" s="171" t="s">
        <v>757</v>
      </c>
      <c r="AZ40" s="172" t="s">
        <v>2860</v>
      </c>
      <c r="BA40" s="96" t="s">
        <v>758</v>
      </c>
      <c r="BB40" s="95"/>
      <c r="BC40" s="128" t="s">
        <v>758</v>
      </c>
      <c r="BD40" s="129"/>
      <c r="BE40" s="128" t="s">
        <v>758</v>
      </c>
      <c r="BF40"/>
      <c r="BG40" s="128" t="s">
        <v>757</v>
      </c>
      <c r="BH40" s="162" t="s">
        <v>3388</v>
      </c>
      <c r="BI40" s="128" t="s">
        <v>757</v>
      </c>
      <c r="BJ40" s="160" t="s">
        <v>647</v>
      </c>
      <c r="BK40" s="96" t="s">
        <v>758</v>
      </c>
      <c r="BL40" s="95"/>
      <c r="BM40" s="96" t="s">
        <v>758</v>
      </c>
      <c r="BN40" s="95"/>
      <c r="BO40" s="96" t="s">
        <v>758</v>
      </c>
      <c r="BP40" s="95"/>
      <c r="BQ40" s="96" t="s">
        <v>757</v>
      </c>
      <c r="BR40" s="160" t="s">
        <v>2118</v>
      </c>
      <c r="BS40" s="96" t="s">
        <v>758</v>
      </c>
      <c r="BT40" s="95"/>
      <c r="BU40" s="96" t="s">
        <v>757</v>
      </c>
      <c r="BV40" t="s">
        <v>3477</v>
      </c>
      <c r="BW40" s="96" t="s">
        <v>758</v>
      </c>
      <c r="BX40" s="95"/>
      <c r="BY40" s="96" t="s">
        <v>757</v>
      </c>
      <c r="BZ40" s="160" t="s">
        <v>2119</v>
      </c>
      <c r="CA40" s="96" t="s">
        <v>758</v>
      </c>
      <c r="CB40" s="95"/>
      <c r="CC40" s="96" t="s">
        <v>757</v>
      </c>
      <c r="CD40" t="s">
        <v>3512</v>
      </c>
      <c r="CE40" s="96" t="s">
        <v>758</v>
      </c>
      <c r="CF40" s="95"/>
      <c r="CG40" s="96" t="s">
        <v>757</v>
      </c>
      <c r="CH40" s="160" t="s">
        <v>2348</v>
      </c>
      <c r="CI40" s="96" t="s">
        <v>757</v>
      </c>
      <c r="CJ40" s="160" t="s">
        <v>1181</v>
      </c>
      <c r="CK40" s="96" t="s">
        <v>758</v>
      </c>
      <c r="CL40" s="95"/>
      <c r="CM40" s="96" t="s">
        <v>757</v>
      </c>
      <c r="CN40" s="160" t="s">
        <v>3596</v>
      </c>
      <c r="CO40" s="132" t="s">
        <v>757</v>
      </c>
      <c r="CP40" s="148" t="s">
        <v>3629</v>
      </c>
      <c r="CQ40" s="130" t="s">
        <v>757</v>
      </c>
      <c r="CR40" s="160" t="s">
        <v>2569</v>
      </c>
      <c r="CS40" s="132" t="s">
        <v>757</v>
      </c>
      <c r="CT40" s="148" t="s">
        <v>3652</v>
      </c>
      <c r="CU40" s="132" t="s">
        <v>757</v>
      </c>
      <c r="CV40" s="160" t="s">
        <v>2658</v>
      </c>
      <c r="CW40" s="132" t="s">
        <v>757</v>
      </c>
      <c r="CX40" s="160" t="s">
        <v>2698</v>
      </c>
    </row>
    <row r="41" spans="1:102" ht="40.200000000000003" customHeight="1" x14ac:dyDescent="0.3">
      <c r="A41" t="s">
        <v>342</v>
      </c>
      <c r="B41" s="29" t="s">
        <v>282</v>
      </c>
      <c r="C41" s="96" t="s">
        <v>757</v>
      </c>
      <c r="D41" t="s">
        <v>3795</v>
      </c>
      <c r="E41" s="96" t="s">
        <v>758</v>
      </c>
      <c r="F41" s="95"/>
      <c r="G41" s="96" t="s">
        <v>758</v>
      </c>
      <c r="H41" s="119"/>
      <c r="I41" s="96" t="s">
        <v>757</v>
      </c>
      <c r="J41" s="160" t="s">
        <v>1428</v>
      </c>
      <c r="K41" s="96" t="s">
        <v>757</v>
      </c>
      <c r="L41" t="s">
        <v>1410</v>
      </c>
      <c r="M41" s="101" t="s">
        <v>757</v>
      </c>
      <c r="N41" t="s">
        <v>1543</v>
      </c>
      <c r="O41" s="101" t="s">
        <v>757</v>
      </c>
      <c r="P41" s="160" t="s">
        <v>1544</v>
      </c>
      <c r="Q41" s="101" t="s">
        <v>757</v>
      </c>
      <c r="R41" s="160" t="s">
        <v>1545</v>
      </c>
      <c r="S41" s="101" t="s">
        <v>758</v>
      </c>
      <c r="T41" s="160" t="s">
        <v>1542</v>
      </c>
      <c r="U41" s="101" t="s">
        <v>757</v>
      </c>
      <c r="V41" t="s">
        <v>3123</v>
      </c>
      <c r="W41" s="96" t="s">
        <v>757</v>
      </c>
      <c r="X41" s="95" t="s">
        <v>1733</v>
      </c>
      <c r="Y41" s="96" t="s">
        <v>758</v>
      </c>
      <c r="Z41" s="108"/>
      <c r="AA41" s="96" t="s">
        <v>757</v>
      </c>
      <c r="AB41" s="95" t="s">
        <v>1728</v>
      </c>
      <c r="AC41" s="96" t="s">
        <v>757</v>
      </c>
      <c r="AD41" t="s">
        <v>3183</v>
      </c>
      <c r="AE41" s="96" t="s">
        <v>757</v>
      </c>
      <c r="AF41" t="s">
        <v>3199</v>
      </c>
      <c r="AG41" s="125" t="s">
        <v>757</v>
      </c>
      <c r="AH41" s="126" t="s">
        <v>625</v>
      </c>
      <c r="AI41" s="125" t="s">
        <v>757</v>
      </c>
      <c r="AJ41" s="160" t="s">
        <v>2445</v>
      </c>
      <c r="AK41" s="125" t="s">
        <v>758</v>
      </c>
      <c r="AL41" s="127"/>
      <c r="AM41" s="96" t="s">
        <v>758</v>
      </c>
      <c r="AN41"/>
      <c r="AO41" s="125" t="s">
        <v>758</v>
      </c>
      <c r="AP41" s="127"/>
      <c r="AQ41" s="171" t="s">
        <v>757</v>
      </c>
      <c r="AR41" s="174" t="s">
        <v>2861</v>
      </c>
      <c r="AS41" s="171" t="s">
        <v>757</v>
      </c>
      <c r="AT41" s="174" t="s">
        <v>2862</v>
      </c>
      <c r="AU41" s="171" t="s">
        <v>758</v>
      </c>
      <c r="AV41" s="174"/>
      <c r="AW41" s="171" t="s">
        <v>757</v>
      </c>
      <c r="AX41" t="s">
        <v>3328</v>
      </c>
      <c r="AY41" s="171" t="s">
        <v>757</v>
      </c>
      <c r="AZ41" s="172" t="s">
        <v>959</v>
      </c>
      <c r="BA41" s="96" t="s">
        <v>758</v>
      </c>
      <c r="BB41" s="95"/>
      <c r="BC41" s="128" t="s">
        <v>758</v>
      </c>
      <c r="BD41" s="129"/>
      <c r="BE41" s="128" t="s">
        <v>757</v>
      </c>
      <c r="BF41" t="s">
        <v>3377</v>
      </c>
      <c r="BG41" s="128" t="s">
        <v>757</v>
      </c>
      <c r="BH41" s="160" t="s">
        <v>1879</v>
      </c>
      <c r="BI41" s="128" t="s">
        <v>757</v>
      </c>
      <c r="BJ41" s="160" t="s">
        <v>647</v>
      </c>
      <c r="BK41" s="96" t="s">
        <v>757</v>
      </c>
      <c r="BL41" s="119" t="s">
        <v>2116</v>
      </c>
      <c r="BM41" s="96" t="s">
        <v>758</v>
      </c>
      <c r="BN41" s="95"/>
      <c r="BO41" s="96" t="s">
        <v>757</v>
      </c>
      <c r="BP41" s="98" t="s">
        <v>3421</v>
      </c>
      <c r="BQ41" s="96" t="s">
        <v>757</v>
      </c>
      <c r="BR41" s="160" t="s">
        <v>2122</v>
      </c>
      <c r="BS41" s="96" t="s">
        <v>757</v>
      </c>
      <c r="BT41" s="95" t="s">
        <v>989</v>
      </c>
      <c r="BU41" s="96" t="s">
        <v>757</v>
      </c>
      <c r="BV41" t="s">
        <v>3477</v>
      </c>
      <c r="BW41" s="96" t="s">
        <v>758</v>
      </c>
      <c r="BX41" s="95"/>
      <c r="BY41" s="96" t="s">
        <v>757</v>
      </c>
      <c r="BZ41" s="98" t="s">
        <v>2123</v>
      </c>
      <c r="CA41" s="96" t="s">
        <v>757</v>
      </c>
      <c r="CB41" s="119" t="s">
        <v>2124</v>
      </c>
      <c r="CC41" s="96" t="s">
        <v>759</v>
      </c>
      <c r="CD41" s="160" t="s">
        <v>2125</v>
      </c>
      <c r="CE41" s="96" t="s">
        <v>757</v>
      </c>
      <c r="CF41" s="160" t="s">
        <v>2349</v>
      </c>
      <c r="CG41" s="96" t="s">
        <v>757</v>
      </c>
      <c r="CH41" s="98" t="s">
        <v>2485</v>
      </c>
      <c r="CI41" s="96" t="s">
        <v>757</v>
      </c>
      <c r="CJ41" s="160" t="s">
        <v>1181</v>
      </c>
      <c r="CK41" s="96" t="s">
        <v>758</v>
      </c>
      <c r="CL41" s="95"/>
      <c r="CM41" s="96" t="s">
        <v>757</v>
      </c>
      <c r="CN41" s="160" t="s">
        <v>3596</v>
      </c>
      <c r="CO41" s="132" t="s">
        <v>757</v>
      </c>
      <c r="CP41" s="160" t="s">
        <v>2513</v>
      </c>
      <c r="CQ41" s="130" t="s">
        <v>757</v>
      </c>
      <c r="CR41" s="160" t="s">
        <v>2570</v>
      </c>
      <c r="CS41" s="132" t="s">
        <v>757</v>
      </c>
      <c r="CT41" s="148" t="s">
        <v>3653</v>
      </c>
      <c r="CU41" s="132" t="s">
        <v>757</v>
      </c>
      <c r="CV41" s="160" t="s">
        <v>2658</v>
      </c>
      <c r="CW41" s="132" t="s">
        <v>757</v>
      </c>
      <c r="CX41" s="160" t="s">
        <v>2699</v>
      </c>
    </row>
    <row r="42" spans="1:102" ht="40.200000000000003" customHeight="1" x14ac:dyDescent="0.3">
      <c r="A42" t="s">
        <v>343</v>
      </c>
      <c r="B42" s="29" t="s">
        <v>298</v>
      </c>
      <c r="C42" s="96" t="s">
        <v>757</v>
      </c>
      <c r="D42" t="s">
        <v>3002</v>
      </c>
      <c r="E42" s="96" t="s">
        <v>758</v>
      </c>
      <c r="F42" s="95" t="s">
        <v>3019</v>
      </c>
      <c r="G42" s="96" t="s">
        <v>757</v>
      </c>
      <c r="H42" t="s">
        <v>3032</v>
      </c>
      <c r="I42" s="96" t="s">
        <v>757</v>
      </c>
      <c r="J42" s="160" t="s">
        <v>1426</v>
      </c>
      <c r="K42" s="96" t="s">
        <v>758</v>
      </c>
      <c r="L42" s="95"/>
      <c r="M42" s="101" t="s">
        <v>757</v>
      </c>
      <c r="N42" s="160" t="s">
        <v>1543</v>
      </c>
      <c r="O42" s="101" t="s">
        <v>757</v>
      </c>
      <c r="P42" s="160" t="s">
        <v>1541</v>
      </c>
      <c r="Q42" s="101" t="s">
        <v>758</v>
      </c>
      <c r="R42" s="104"/>
      <c r="S42" s="101" t="s">
        <v>758</v>
      </c>
      <c r="T42" s="160" t="s">
        <v>1542</v>
      </c>
      <c r="U42" s="101" t="s">
        <v>757</v>
      </c>
      <c r="V42" t="s">
        <v>3122</v>
      </c>
      <c r="W42" s="96" t="s">
        <v>757</v>
      </c>
      <c r="X42" s="95" t="s">
        <v>1736</v>
      </c>
      <c r="Y42" s="96" t="s">
        <v>757</v>
      </c>
      <c r="Z42" s="95" t="s">
        <v>1737</v>
      </c>
      <c r="AA42" s="96" t="s">
        <v>757</v>
      </c>
      <c r="AB42" s="95" t="s">
        <v>1728</v>
      </c>
      <c r="AC42" s="96" t="s">
        <v>757</v>
      </c>
      <c r="AD42" t="s">
        <v>3182</v>
      </c>
      <c r="AE42" s="96" t="s">
        <v>757</v>
      </c>
      <c r="AF42" t="s">
        <v>3199</v>
      </c>
      <c r="AG42" s="125" t="s">
        <v>757</v>
      </c>
      <c r="AH42" s="127" t="s">
        <v>625</v>
      </c>
      <c r="AI42" s="125" t="s">
        <v>757</v>
      </c>
      <c r="AJ42" s="160" t="s">
        <v>2445</v>
      </c>
      <c r="AK42" s="125" t="s">
        <v>758</v>
      </c>
      <c r="AL42" s="127"/>
      <c r="AM42" s="96" t="s">
        <v>758</v>
      </c>
      <c r="AN42" s="127"/>
      <c r="AO42" s="125" t="s">
        <v>757</v>
      </c>
      <c r="AP42" s="127" t="s">
        <v>2446</v>
      </c>
      <c r="AQ42" s="171" t="s">
        <v>757</v>
      </c>
      <c r="AR42" s="174" t="s">
        <v>2861</v>
      </c>
      <c r="AS42" s="171" t="s">
        <v>757</v>
      </c>
      <c r="AT42" s="172" t="s">
        <v>2864</v>
      </c>
      <c r="AU42" s="171" t="s">
        <v>757</v>
      </c>
      <c r="AV42" t="s">
        <v>3291</v>
      </c>
      <c r="AW42" s="171" t="s">
        <v>757</v>
      </c>
      <c r="AX42" t="s">
        <v>3329</v>
      </c>
      <c r="AY42" s="171" t="s">
        <v>757</v>
      </c>
      <c r="AZ42" s="172" t="s">
        <v>2867</v>
      </c>
      <c r="BA42" s="96" t="s">
        <v>758</v>
      </c>
      <c r="BB42" s="95"/>
      <c r="BC42" s="128" t="s">
        <v>758</v>
      </c>
      <c r="BD42" s="129"/>
      <c r="BE42" s="128" t="s">
        <v>759</v>
      </c>
      <c r="BF42" t="s">
        <v>3377</v>
      </c>
      <c r="BG42" s="128" t="s">
        <v>757</v>
      </c>
      <c r="BH42" s="160" t="s">
        <v>1881</v>
      </c>
      <c r="BI42" s="128" t="s">
        <v>758</v>
      </c>
      <c r="BJ42" s="129"/>
      <c r="BK42" s="96" t="s">
        <v>758</v>
      </c>
      <c r="BL42" s="95"/>
      <c r="BM42" s="96" t="s">
        <v>758</v>
      </c>
      <c r="BN42" s="95"/>
      <c r="BO42" s="96" t="s">
        <v>757</v>
      </c>
      <c r="BP42" s="98" t="s">
        <v>3420</v>
      </c>
      <c r="BQ42" s="96" t="s">
        <v>757</v>
      </c>
      <c r="BR42" s="160" t="s">
        <v>2127</v>
      </c>
      <c r="BS42" s="96" t="s">
        <v>758</v>
      </c>
      <c r="BT42" s="95"/>
      <c r="BU42" s="96" t="s">
        <v>757</v>
      </c>
      <c r="BV42" t="s">
        <v>3477</v>
      </c>
      <c r="BW42" s="96" t="s">
        <v>758</v>
      </c>
      <c r="BX42" s="95"/>
      <c r="BY42" s="96" t="s">
        <v>757</v>
      </c>
      <c r="BZ42" s="95" t="s">
        <v>2128</v>
      </c>
      <c r="CA42" s="96" t="s">
        <v>757</v>
      </c>
      <c r="CB42" s="119" t="s">
        <v>2124</v>
      </c>
      <c r="CC42" s="96" t="s">
        <v>757</v>
      </c>
      <c r="CD42" s="160" t="s">
        <v>2129</v>
      </c>
      <c r="CE42" s="96" t="s">
        <v>758</v>
      </c>
      <c r="CF42" s="95"/>
      <c r="CG42" s="96" t="s">
        <v>757</v>
      </c>
      <c r="CH42" s="160" t="s">
        <v>2350</v>
      </c>
      <c r="CI42" s="96" t="s">
        <v>757</v>
      </c>
      <c r="CJ42" s="160" t="s">
        <v>1181</v>
      </c>
      <c r="CK42" s="96" t="s">
        <v>758</v>
      </c>
      <c r="CL42" s="95"/>
      <c r="CM42" s="96" t="s">
        <v>757</v>
      </c>
      <c r="CN42" s="160" t="s">
        <v>3596</v>
      </c>
      <c r="CO42" s="132" t="s">
        <v>757</v>
      </c>
      <c r="CP42" s="160" t="s">
        <v>2513</v>
      </c>
      <c r="CQ42" s="130" t="s">
        <v>757</v>
      </c>
      <c r="CR42" s="160" t="s">
        <v>2570</v>
      </c>
      <c r="CS42" s="132" t="s">
        <v>757</v>
      </c>
      <c r="CT42" t="s">
        <v>3654</v>
      </c>
      <c r="CU42" s="132" t="s">
        <v>757</v>
      </c>
      <c r="CV42" s="160" t="s">
        <v>2658</v>
      </c>
      <c r="CW42" s="132" t="s">
        <v>757</v>
      </c>
      <c r="CX42" s="160" t="s">
        <v>2700</v>
      </c>
    </row>
    <row r="43" spans="1:102" s="81" customFormat="1" ht="40.200000000000003" customHeight="1" x14ac:dyDescent="0.3">
      <c r="A43" s="81" t="s">
        <v>344</v>
      </c>
      <c r="B43" s="82" t="s">
        <v>145</v>
      </c>
      <c r="C43" s="96" t="s">
        <v>757</v>
      </c>
      <c r="D43" s="160" t="s">
        <v>1290</v>
      </c>
      <c r="E43" s="96" t="s">
        <v>758</v>
      </c>
      <c r="F43" s="95"/>
      <c r="G43" s="96" t="s">
        <v>757</v>
      </c>
      <c r="H43" s="95" t="s">
        <v>1368</v>
      </c>
      <c r="I43" s="96" t="s">
        <v>757</v>
      </c>
      <c r="J43" s="95" t="s">
        <v>3048</v>
      </c>
      <c r="K43" s="96" t="s">
        <v>757</v>
      </c>
      <c r="L43" t="s">
        <v>1411</v>
      </c>
      <c r="M43" s="101" t="s">
        <v>757</v>
      </c>
      <c r="N43" t="s">
        <v>1548</v>
      </c>
      <c r="O43" s="101" t="s">
        <v>757</v>
      </c>
      <c r="P43" s="160" t="s">
        <v>1549</v>
      </c>
      <c r="Q43" s="101" t="s">
        <v>757</v>
      </c>
      <c r="R43" t="s">
        <v>529</v>
      </c>
      <c r="S43" s="101" t="s">
        <v>758</v>
      </c>
      <c r="T43" t="s">
        <v>3112</v>
      </c>
      <c r="U43" s="101" t="s">
        <v>757</v>
      </c>
      <c r="V43" t="s">
        <v>3121</v>
      </c>
      <c r="W43" s="96" t="s">
        <v>757</v>
      </c>
      <c r="X43" s="95" t="s">
        <v>3755</v>
      </c>
      <c r="Y43" s="96" t="s">
        <v>757</v>
      </c>
      <c r="Z43" s="95" t="s">
        <v>1739</v>
      </c>
      <c r="AA43" s="96" t="s">
        <v>757</v>
      </c>
      <c r="AB43" s="95" t="s">
        <v>1728</v>
      </c>
      <c r="AC43" s="96" t="s">
        <v>757</v>
      </c>
      <c r="AD43" t="s">
        <v>3181</v>
      </c>
      <c r="AE43" s="96" t="s">
        <v>757</v>
      </c>
      <c r="AF43" s="95" t="s">
        <v>3722</v>
      </c>
      <c r="AG43" s="125" t="s">
        <v>757</v>
      </c>
      <c r="AH43" s="127" t="s">
        <v>2447</v>
      </c>
      <c r="AI43" s="125" t="s">
        <v>757</v>
      </c>
      <c r="AJ43" s="160" t="s">
        <v>2445</v>
      </c>
      <c r="AK43" s="125" t="s">
        <v>758</v>
      </c>
      <c r="AL43" s="127"/>
      <c r="AM43" s="96" t="s">
        <v>757</v>
      </c>
      <c r="AN43" t="s">
        <v>1238</v>
      </c>
      <c r="AO43" s="125" t="s">
        <v>758</v>
      </c>
      <c r="AP43" s="127"/>
      <c r="AQ43" s="171" t="s">
        <v>757</v>
      </c>
      <c r="AR43" s="174" t="s">
        <v>630</v>
      </c>
      <c r="AS43" s="171" t="s">
        <v>757</v>
      </c>
      <c r="AT43" s="174" t="s">
        <v>2868</v>
      </c>
      <c r="AU43" s="171" t="s">
        <v>757</v>
      </c>
      <c r="AV43" s="174" t="s">
        <v>2869</v>
      </c>
      <c r="AW43" s="171" t="s">
        <v>757</v>
      </c>
      <c r="AX43" s="172" t="s">
        <v>2870</v>
      </c>
      <c r="AY43" s="171" t="s">
        <v>757</v>
      </c>
      <c r="AZ43" s="174" t="s">
        <v>2867</v>
      </c>
      <c r="BA43" s="96" t="s">
        <v>757</v>
      </c>
      <c r="BB43" s="98" t="s">
        <v>3355</v>
      </c>
      <c r="BC43" s="128" t="s">
        <v>757</v>
      </c>
      <c r="BD43" t="s">
        <v>3797</v>
      </c>
      <c r="BE43" s="128" t="s">
        <v>759</v>
      </c>
      <c r="BF43" t="s">
        <v>3378</v>
      </c>
      <c r="BG43" s="128" t="s">
        <v>757</v>
      </c>
      <c r="BH43" s="162" t="s">
        <v>3387</v>
      </c>
      <c r="BI43" s="128" t="s">
        <v>758</v>
      </c>
      <c r="BJ43" s="129"/>
      <c r="BK43" s="96" t="s">
        <v>758</v>
      </c>
      <c r="BL43" s="95"/>
      <c r="BM43" s="96" t="s">
        <v>758</v>
      </c>
      <c r="BN43" s="95"/>
      <c r="BO43" s="96" t="s">
        <v>757</v>
      </c>
      <c r="BP43" t="s">
        <v>3419</v>
      </c>
      <c r="BQ43" s="96" t="s">
        <v>757</v>
      </c>
      <c r="BR43" s="160" t="s">
        <v>2131</v>
      </c>
      <c r="BS43" s="96" t="s">
        <v>757</v>
      </c>
      <c r="BT43" s="95" t="s">
        <v>990</v>
      </c>
      <c r="BU43" s="96" t="s">
        <v>757</v>
      </c>
      <c r="BV43" t="s">
        <v>3477</v>
      </c>
      <c r="BW43" s="96" t="s">
        <v>757</v>
      </c>
      <c r="BX43" s="160" t="s">
        <v>2132</v>
      </c>
      <c r="BY43" s="96" t="s">
        <v>757</v>
      </c>
      <c r="BZ43" s="95" t="s">
        <v>3723</v>
      </c>
      <c r="CA43" s="96" t="s">
        <v>757</v>
      </c>
      <c r="CB43" s="95" t="s">
        <v>2133</v>
      </c>
      <c r="CC43" s="96" t="s">
        <v>757</v>
      </c>
      <c r="CD43" s="160" t="s">
        <v>2134</v>
      </c>
      <c r="CE43" s="96" t="s">
        <v>757</v>
      </c>
      <c r="CF43" s="98" t="s">
        <v>3536</v>
      </c>
      <c r="CG43" s="96" t="s">
        <v>758</v>
      </c>
      <c r="CH43" s="95"/>
      <c r="CI43" s="96" t="s">
        <v>757</v>
      </c>
      <c r="CJ43" s="160" t="s">
        <v>1181</v>
      </c>
      <c r="CK43" s="96" t="s">
        <v>757</v>
      </c>
      <c r="CL43" t="s">
        <v>3578</v>
      </c>
      <c r="CM43" s="96" t="s">
        <v>757</v>
      </c>
      <c r="CN43" s="160" t="s">
        <v>3596</v>
      </c>
      <c r="CO43" s="132" t="s">
        <v>757</v>
      </c>
      <c r="CP43" s="148" t="s">
        <v>2514</v>
      </c>
      <c r="CQ43" s="130" t="s">
        <v>757</v>
      </c>
      <c r="CR43" s="160" t="s">
        <v>2570</v>
      </c>
      <c r="CS43" s="132" t="s">
        <v>757</v>
      </c>
      <c r="CT43" s="148" t="s">
        <v>2614</v>
      </c>
      <c r="CU43" s="132" t="s">
        <v>757</v>
      </c>
      <c r="CV43" s="160" t="s">
        <v>2659</v>
      </c>
      <c r="CW43" s="132" t="s">
        <v>757</v>
      </c>
      <c r="CX43" s="160" t="s">
        <v>2701</v>
      </c>
    </row>
    <row r="44" spans="1:102" ht="40.200000000000003" customHeight="1" x14ac:dyDescent="0.3">
      <c r="A44" t="s">
        <v>345</v>
      </c>
      <c r="B44" s="29" t="s">
        <v>146</v>
      </c>
      <c r="C44" s="96" t="s">
        <v>757</v>
      </c>
      <c r="D44" t="s">
        <v>1291</v>
      </c>
      <c r="E44" s="96" t="s">
        <v>757</v>
      </c>
      <c r="F44" t="s">
        <v>3018</v>
      </c>
      <c r="G44" s="96" t="s">
        <v>757</v>
      </c>
      <c r="H44" s="160" t="s">
        <v>1369</v>
      </c>
      <c r="I44" s="96" t="s">
        <v>757</v>
      </c>
      <c r="J44" s="160" t="s">
        <v>1428</v>
      </c>
      <c r="K44" s="96" t="s">
        <v>758</v>
      </c>
      <c r="L44" s="95"/>
      <c r="M44" s="101" t="s">
        <v>757</v>
      </c>
      <c r="N44" s="102" t="s">
        <v>1552</v>
      </c>
      <c r="O44" s="101" t="s">
        <v>757</v>
      </c>
      <c r="P44" s="160" t="s">
        <v>1549</v>
      </c>
      <c r="Q44" s="101" t="s">
        <v>758</v>
      </c>
      <c r="R44" s="104"/>
      <c r="S44" s="101" t="s">
        <v>758</v>
      </c>
      <c r="T44" s="160" t="s">
        <v>1553</v>
      </c>
      <c r="U44" s="101" t="s">
        <v>757</v>
      </c>
      <c r="V44" s="162" t="s">
        <v>3120</v>
      </c>
      <c r="W44" s="96" t="s">
        <v>757</v>
      </c>
      <c r="X44" s="95" t="s">
        <v>3724</v>
      </c>
      <c r="Y44" s="96" t="s">
        <v>757</v>
      </c>
      <c r="Z44" s="95" t="s">
        <v>1741</v>
      </c>
      <c r="AA44" s="96" t="s">
        <v>757</v>
      </c>
      <c r="AB44" s="95" t="s">
        <v>1742</v>
      </c>
      <c r="AC44" s="96" t="s">
        <v>757</v>
      </c>
      <c r="AD44" s="98" t="s">
        <v>3180</v>
      </c>
      <c r="AE44" s="96" t="s">
        <v>757</v>
      </c>
      <c r="AF44" s="98" t="s">
        <v>3200</v>
      </c>
      <c r="AG44" s="125" t="s">
        <v>757</v>
      </c>
      <c r="AH44" s="126" t="s">
        <v>2448</v>
      </c>
      <c r="AI44" s="125" t="s">
        <v>757</v>
      </c>
      <c r="AJ44" s="160" t="s">
        <v>2445</v>
      </c>
      <c r="AK44" s="125" t="s">
        <v>758</v>
      </c>
      <c r="AL44" s="127"/>
      <c r="AM44" s="96" t="s">
        <v>758</v>
      </c>
      <c r="AN44" s="127"/>
      <c r="AO44" s="125" t="s">
        <v>759</v>
      </c>
      <c r="AP44" s="127" t="s">
        <v>681</v>
      </c>
      <c r="AQ44" s="171" t="s">
        <v>757</v>
      </c>
      <c r="AR44" s="174" t="s">
        <v>630</v>
      </c>
      <c r="AS44" s="171" t="s">
        <v>757</v>
      </c>
      <c r="AT44" s="174" t="s">
        <v>2868</v>
      </c>
      <c r="AU44" s="171" t="s">
        <v>758</v>
      </c>
      <c r="AV44" s="174"/>
      <c r="AW44" s="171" t="s">
        <v>758</v>
      </c>
      <c r="AX44" s="172" t="s">
        <v>2870</v>
      </c>
      <c r="AY44" s="171" t="s">
        <v>757</v>
      </c>
      <c r="AZ44" s="172" t="s">
        <v>2871</v>
      </c>
      <c r="BA44" s="96" t="s">
        <v>758</v>
      </c>
      <c r="BB44" s="95"/>
      <c r="BC44" s="128" t="s">
        <v>757</v>
      </c>
      <c r="BD44" s="160" t="s">
        <v>1883</v>
      </c>
      <c r="BE44" s="128" t="s">
        <v>759</v>
      </c>
      <c r="BF44" t="s">
        <v>3379</v>
      </c>
      <c r="BG44" s="128" t="s">
        <v>757</v>
      </c>
      <c r="BH44" s="162" t="s">
        <v>3386</v>
      </c>
      <c r="BI44" s="128" t="s">
        <v>757</v>
      </c>
      <c r="BJ44" s="160" t="s">
        <v>647</v>
      </c>
      <c r="BK44" s="96" t="s">
        <v>758</v>
      </c>
      <c r="BL44" s="95"/>
      <c r="BM44" s="96" t="s">
        <v>758</v>
      </c>
      <c r="BN44" s="95"/>
      <c r="BO44" s="96" t="s">
        <v>757</v>
      </c>
      <c r="BP44" s="98" t="s">
        <v>3418</v>
      </c>
      <c r="BQ44" s="96" t="s">
        <v>758</v>
      </c>
      <c r="BR44" s="95"/>
      <c r="BS44" s="96" t="s">
        <v>758</v>
      </c>
      <c r="BT44" s="95"/>
      <c r="BU44" s="96" t="s">
        <v>757</v>
      </c>
      <c r="BV44" t="s">
        <v>3478</v>
      </c>
      <c r="BW44" s="96" t="s">
        <v>758</v>
      </c>
      <c r="BX44" s="95"/>
      <c r="BY44" s="96" t="s">
        <v>757</v>
      </c>
      <c r="BZ44" s="98" t="s">
        <v>2137</v>
      </c>
      <c r="CA44" s="96" t="s">
        <v>758</v>
      </c>
      <c r="CB44" s="95"/>
      <c r="CC44" s="96" t="s">
        <v>757</v>
      </c>
      <c r="CD44" s="98" t="s">
        <v>2138</v>
      </c>
      <c r="CE44" s="96" t="s">
        <v>757</v>
      </c>
      <c r="CF44" s="95" t="s">
        <v>971</v>
      </c>
      <c r="CG44" s="96" t="s">
        <v>758</v>
      </c>
      <c r="CH44" s="95"/>
      <c r="CI44" s="96" t="s">
        <v>757</v>
      </c>
      <c r="CJ44" s="160" t="s">
        <v>1181</v>
      </c>
      <c r="CK44" s="96" t="s">
        <v>758</v>
      </c>
      <c r="CL44" s="95"/>
      <c r="CM44" s="96" t="s">
        <v>757</v>
      </c>
      <c r="CN44" s="160" t="s">
        <v>3596</v>
      </c>
      <c r="CO44" s="132" t="s">
        <v>757</v>
      </c>
      <c r="CP44" s="148" t="s">
        <v>2515</v>
      </c>
      <c r="CQ44" s="130" t="s">
        <v>757</v>
      </c>
      <c r="CR44" t="s">
        <v>2571</v>
      </c>
      <c r="CS44" s="132" t="s">
        <v>757</v>
      </c>
      <c r="CT44" s="148" t="s">
        <v>2615</v>
      </c>
      <c r="CU44" s="132" t="s">
        <v>757</v>
      </c>
      <c r="CV44" t="s">
        <v>3674</v>
      </c>
      <c r="CW44" s="132" t="s">
        <v>757</v>
      </c>
      <c r="CX44" s="160" t="s">
        <v>2701</v>
      </c>
    </row>
    <row r="45" spans="1:102" ht="40.200000000000003" customHeight="1" x14ac:dyDescent="0.3">
      <c r="A45" t="s">
        <v>346</v>
      </c>
      <c r="B45" s="29" t="s">
        <v>147</v>
      </c>
      <c r="C45" s="96" t="s">
        <v>758</v>
      </c>
      <c r="D45" s="95"/>
      <c r="E45" s="96" t="s">
        <v>758</v>
      </c>
      <c r="F45" s="95"/>
      <c r="G45" s="96" t="s">
        <v>758</v>
      </c>
      <c r="H45" s="119"/>
      <c r="I45" s="96" t="s">
        <v>758</v>
      </c>
      <c r="J45" s="95"/>
      <c r="K45" s="96" t="s">
        <v>757</v>
      </c>
      <c r="L45" s="160" t="s">
        <v>1412</v>
      </c>
      <c r="M45" s="101" t="s">
        <v>758</v>
      </c>
      <c r="N45" s="104"/>
      <c r="O45" s="101" t="s">
        <v>758</v>
      </c>
      <c r="P45" s="104"/>
      <c r="Q45" s="101" t="s">
        <v>758</v>
      </c>
      <c r="R45" s="104"/>
      <c r="S45" s="101" t="s">
        <v>757</v>
      </c>
      <c r="T45" s="104"/>
      <c r="U45" s="101" t="s">
        <v>758</v>
      </c>
      <c r="V45" s="104"/>
      <c r="W45" s="96" t="s">
        <v>758</v>
      </c>
      <c r="X45" s="108"/>
      <c r="Y45" s="96" t="s">
        <v>758</v>
      </c>
      <c r="Z45" s="108"/>
      <c r="AA45" s="96" t="s">
        <v>758</v>
      </c>
      <c r="AB45" s="108"/>
      <c r="AC45" s="96" t="s">
        <v>758</v>
      </c>
      <c r="AD45" s="98"/>
      <c r="AE45" s="96" t="s">
        <v>758</v>
      </c>
      <c r="AF45" s="108"/>
      <c r="AG45" s="125" t="s">
        <v>758</v>
      </c>
      <c r="AH45" s="127"/>
      <c r="AI45" s="125" t="s">
        <v>758</v>
      </c>
      <c r="AJ45" s="160" t="s">
        <v>2445</v>
      </c>
      <c r="AK45" s="125" t="s">
        <v>758</v>
      </c>
      <c r="AL45" s="127"/>
      <c r="AM45" s="96" t="s">
        <v>758</v>
      </c>
      <c r="AN45" s="126"/>
      <c r="AO45" s="125" t="s">
        <v>758</v>
      </c>
      <c r="AP45" s="127"/>
      <c r="AQ45" s="171" t="s">
        <v>758</v>
      </c>
      <c r="AR45" s="174"/>
      <c r="AS45" s="171" t="s">
        <v>757</v>
      </c>
      <c r="AT45" s="174" t="s">
        <v>2868</v>
      </c>
      <c r="AU45" s="171" t="s">
        <v>758</v>
      </c>
      <c r="AV45" s="174"/>
      <c r="AW45" s="171" t="s">
        <v>758</v>
      </c>
      <c r="AX45" s="172"/>
      <c r="AY45" s="171" t="s">
        <v>757</v>
      </c>
      <c r="AZ45" s="174" t="s">
        <v>2871</v>
      </c>
      <c r="BA45" s="96" t="s">
        <v>758</v>
      </c>
      <c r="BB45" s="95"/>
      <c r="BC45" s="128" t="s">
        <v>758</v>
      </c>
      <c r="BD45" s="129"/>
      <c r="BE45" s="128" t="s">
        <v>759</v>
      </c>
      <c r="BF45" t="s">
        <v>3380</v>
      </c>
      <c r="BG45" s="128" t="s">
        <v>758</v>
      </c>
      <c r="BH45" s="129"/>
      <c r="BI45" s="128" t="s">
        <v>757</v>
      </c>
      <c r="BJ45" s="160" t="s">
        <v>647</v>
      </c>
      <c r="BK45" s="96" t="s">
        <v>758</v>
      </c>
      <c r="BL45" s="95"/>
      <c r="BM45" s="96" t="s">
        <v>758</v>
      </c>
      <c r="BN45" s="95"/>
      <c r="BO45" s="96" t="s">
        <v>758</v>
      </c>
      <c r="BP45" s="95"/>
      <c r="BQ45" s="96" t="s">
        <v>758</v>
      </c>
      <c r="BR45" s="95"/>
      <c r="BS45" s="96" t="s">
        <v>758</v>
      </c>
      <c r="BT45" s="95"/>
      <c r="BU45" s="96" t="s">
        <v>758</v>
      </c>
      <c r="BV45" s="95"/>
      <c r="BW45" s="96" t="s">
        <v>758</v>
      </c>
      <c r="BX45" s="95"/>
      <c r="BY45" s="96" t="s">
        <v>757</v>
      </c>
      <c r="BZ45" s="98" t="s">
        <v>2139</v>
      </c>
      <c r="CA45" s="96" t="s">
        <v>758</v>
      </c>
      <c r="CB45" s="95"/>
      <c r="CC45" s="96" t="s">
        <v>758</v>
      </c>
      <c r="CD45" s="95"/>
      <c r="CE45" s="96" t="s">
        <v>758</v>
      </c>
      <c r="CF45" s="95"/>
      <c r="CG45" s="96" t="s">
        <v>758</v>
      </c>
      <c r="CH45" s="95"/>
      <c r="CI45" s="96" t="s">
        <v>757</v>
      </c>
      <c r="CJ45" s="160" t="s">
        <v>1181</v>
      </c>
      <c r="CK45" s="96" t="s">
        <v>757</v>
      </c>
      <c r="CL45" s="160" t="s">
        <v>2352</v>
      </c>
      <c r="CM45" s="96" t="s">
        <v>758</v>
      </c>
      <c r="CN45" s="95"/>
      <c r="CO45" s="132" t="s">
        <v>757</v>
      </c>
      <c r="CP45" t="s">
        <v>3630</v>
      </c>
      <c r="CQ45" s="130" t="s">
        <v>758</v>
      </c>
      <c r="CR45" s="170"/>
      <c r="CS45" s="132" t="s">
        <v>758</v>
      </c>
      <c r="CT45" s="133"/>
      <c r="CU45" s="132" t="s">
        <v>758</v>
      </c>
      <c r="CV45" s="133"/>
      <c r="CW45" s="132" t="s">
        <v>758</v>
      </c>
      <c r="CX45" s="133"/>
    </row>
    <row r="46" spans="1:102" s="81" customFormat="1" ht="40.200000000000003" customHeight="1" x14ac:dyDescent="0.3">
      <c r="A46" s="81" t="s">
        <v>347</v>
      </c>
      <c r="B46" s="82" t="s">
        <v>148</v>
      </c>
      <c r="C46" s="96" t="s">
        <v>757</v>
      </c>
      <c r="D46" s="160" t="s">
        <v>1291</v>
      </c>
      <c r="E46" s="96" t="s">
        <v>757</v>
      </c>
      <c r="F46" t="s">
        <v>3018</v>
      </c>
      <c r="G46" s="96" t="s">
        <v>757</v>
      </c>
      <c r="H46" s="160" t="s">
        <v>1371</v>
      </c>
      <c r="I46" s="96" t="s">
        <v>757</v>
      </c>
      <c r="J46" s="95" t="s">
        <v>3048</v>
      </c>
      <c r="K46" s="96" t="s">
        <v>757</v>
      </c>
      <c r="L46" s="95" t="s">
        <v>1111</v>
      </c>
      <c r="M46" s="101" t="s">
        <v>757</v>
      </c>
      <c r="N46" s="102" t="s">
        <v>1552</v>
      </c>
      <c r="O46" s="101" t="s">
        <v>757</v>
      </c>
      <c r="P46" s="160" t="s">
        <v>1549</v>
      </c>
      <c r="Q46" s="101" t="s">
        <v>758</v>
      </c>
      <c r="R46" s="104"/>
      <c r="S46" s="101" t="s">
        <v>757</v>
      </c>
      <c r="T46" s="103" t="s">
        <v>3050</v>
      </c>
      <c r="U46" s="101" t="s">
        <v>757</v>
      </c>
      <c r="V46" s="162" t="s">
        <v>3119</v>
      </c>
      <c r="W46" s="96" t="s">
        <v>757</v>
      </c>
      <c r="X46" s="95" t="s">
        <v>3724</v>
      </c>
      <c r="Y46" s="96" t="s">
        <v>757</v>
      </c>
      <c r="Z46" s="95" t="s">
        <v>1741</v>
      </c>
      <c r="AA46" s="96" t="s">
        <v>757</v>
      </c>
      <c r="AB46" s="95" t="s">
        <v>1742</v>
      </c>
      <c r="AC46" s="96" t="s">
        <v>757</v>
      </c>
      <c r="AD46" t="s">
        <v>3179</v>
      </c>
      <c r="AE46" s="96" t="s">
        <v>757</v>
      </c>
      <c r="AF46" s="98" t="s">
        <v>3201</v>
      </c>
      <c r="AG46" s="125" t="s">
        <v>757</v>
      </c>
      <c r="AH46" s="127" t="s">
        <v>2449</v>
      </c>
      <c r="AI46" s="125" t="s">
        <v>758</v>
      </c>
      <c r="AJ46" s="126"/>
      <c r="AK46" s="125" t="s">
        <v>758</v>
      </c>
      <c r="AL46" s="127"/>
      <c r="AM46" s="96" t="s">
        <v>758</v>
      </c>
      <c r="AN46" s="126"/>
      <c r="AO46" s="125" t="s">
        <v>758</v>
      </c>
      <c r="AP46" s="127"/>
      <c r="AQ46" s="171" t="s">
        <v>757</v>
      </c>
      <c r="AR46" s="174" t="s">
        <v>2872</v>
      </c>
      <c r="AS46" s="171" t="s">
        <v>757</v>
      </c>
      <c r="AT46" s="174" t="s">
        <v>2868</v>
      </c>
      <c r="AU46" s="171" t="s">
        <v>758</v>
      </c>
      <c r="AV46" s="174"/>
      <c r="AW46" s="171" t="s">
        <v>758</v>
      </c>
      <c r="AX46" s="172"/>
      <c r="AY46" s="171" t="s">
        <v>757</v>
      </c>
      <c r="AZ46" s="174" t="s">
        <v>2867</v>
      </c>
      <c r="BA46" s="96" t="s">
        <v>757</v>
      </c>
      <c r="BB46" s="95" t="s">
        <v>1132</v>
      </c>
      <c r="BC46" s="128" t="s">
        <v>758</v>
      </c>
      <c r="BD46" s="129" t="s">
        <v>1115</v>
      </c>
      <c r="BE46" s="128" t="s">
        <v>757</v>
      </c>
      <c r="BF46" s="145" t="s">
        <v>3381</v>
      </c>
      <c r="BG46" s="128" t="s">
        <v>757</v>
      </c>
      <c r="BH46" s="160" t="s">
        <v>1887</v>
      </c>
      <c r="BI46" s="128" t="s">
        <v>757</v>
      </c>
      <c r="BJ46" s="160" t="s">
        <v>647</v>
      </c>
      <c r="BK46" s="96" t="s">
        <v>758</v>
      </c>
      <c r="BL46" s="95"/>
      <c r="BM46" s="96" t="s">
        <v>758</v>
      </c>
      <c r="BN46" s="95"/>
      <c r="BO46" s="96" t="s">
        <v>757</v>
      </c>
      <c r="BP46" s="98" t="s">
        <v>3417</v>
      </c>
      <c r="BQ46" s="96" t="s">
        <v>758</v>
      </c>
      <c r="BR46" s="95"/>
      <c r="BS46" s="96" t="s">
        <v>758</v>
      </c>
      <c r="BT46" s="95"/>
      <c r="BU46" s="96" t="s">
        <v>757</v>
      </c>
      <c r="BV46" t="s">
        <v>3478</v>
      </c>
      <c r="BW46" s="96" t="s">
        <v>758</v>
      </c>
      <c r="BX46" s="95"/>
      <c r="BY46" s="96" t="s">
        <v>757</v>
      </c>
      <c r="BZ46" s="160" t="s">
        <v>2141</v>
      </c>
      <c r="CA46" s="96" t="s">
        <v>758</v>
      </c>
      <c r="CB46" s="95"/>
      <c r="CC46" s="96" t="s">
        <v>757</v>
      </c>
      <c r="CD46" s="98" t="s">
        <v>2142</v>
      </c>
      <c r="CE46" s="96" t="s">
        <v>757</v>
      </c>
      <c r="CF46" s="95" t="s">
        <v>3534</v>
      </c>
      <c r="CG46" s="96" t="s">
        <v>757</v>
      </c>
      <c r="CH46" s="160" t="s">
        <v>2353</v>
      </c>
      <c r="CI46" s="96" t="s">
        <v>757</v>
      </c>
      <c r="CJ46" s="160" t="s">
        <v>1181</v>
      </c>
      <c r="CK46" s="96" t="s">
        <v>757</v>
      </c>
      <c r="CL46" t="s">
        <v>3579</v>
      </c>
      <c r="CM46" s="96" t="s">
        <v>757</v>
      </c>
      <c r="CN46" s="160" t="s">
        <v>3596</v>
      </c>
      <c r="CO46" s="132" t="s">
        <v>757</v>
      </c>
      <c r="CP46" s="148" t="s">
        <v>2515</v>
      </c>
      <c r="CQ46" s="130" t="s">
        <v>757</v>
      </c>
      <c r="CR46" t="s">
        <v>2572</v>
      </c>
      <c r="CS46" s="132" t="s">
        <v>757</v>
      </c>
      <c r="CT46" s="148" t="s">
        <v>2615</v>
      </c>
      <c r="CU46" s="132" t="s">
        <v>757</v>
      </c>
      <c r="CV46" s="160" t="s">
        <v>2661</v>
      </c>
      <c r="CW46" s="132" t="s">
        <v>757</v>
      </c>
      <c r="CX46" t="s">
        <v>2701</v>
      </c>
    </row>
    <row r="47" spans="1:102" ht="40.200000000000003" customHeight="1" x14ac:dyDescent="0.3">
      <c r="A47" t="s">
        <v>348</v>
      </c>
      <c r="B47" s="29" t="s">
        <v>149</v>
      </c>
      <c r="C47" s="96" t="s">
        <v>757</v>
      </c>
      <c r="D47" s="160" t="s">
        <v>1292</v>
      </c>
      <c r="E47" s="96" t="s">
        <v>758</v>
      </c>
      <c r="F47"/>
      <c r="G47" s="96" t="s">
        <v>757</v>
      </c>
      <c r="H47" s="160" t="s">
        <v>1372</v>
      </c>
      <c r="I47" s="96" t="s">
        <v>758</v>
      </c>
      <c r="J47" s="95"/>
      <c r="K47" s="96" t="s">
        <v>758</v>
      </c>
      <c r="L47" s="95"/>
      <c r="M47" s="101" t="s">
        <v>757</v>
      </c>
      <c r="N47" t="s">
        <v>1540</v>
      </c>
      <c r="O47" s="101" t="s">
        <v>757</v>
      </c>
      <c r="P47" s="160" t="s">
        <v>1549</v>
      </c>
      <c r="Q47" s="101" t="s">
        <v>758</v>
      </c>
      <c r="R47" s="104"/>
      <c r="S47" s="101" t="s">
        <v>757</v>
      </c>
      <c r="T47" s="103" t="s">
        <v>3050</v>
      </c>
      <c r="U47" s="101" t="s">
        <v>757</v>
      </c>
      <c r="V47" s="102" t="s">
        <v>3118</v>
      </c>
      <c r="W47" s="96" t="s">
        <v>757</v>
      </c>
      <c r="X47" s="95" t="s">
        <v>1746</v>
      </c>
      <c r="Y47" s="96" t="s">
        <v>759</v>
      </c>
      <c r="Z47" s="95" t="s">
        <v>3725</v>
      </c>
      <c r="AA47" s="96" t="s">
        <v>757</v>
      </c>
      <c r="AB47" s="95" t="s">
        <v>1742</v>
      </c>
      <c r="AC47" s="96" t="s">
        <v>757</v>
      </c>
      <c r="AD47" s="98" t="s">
        <v>3178</v>
      </c>
      <c r="AE47" s="96" t="s">
        <v>757</v>
      </c>
      <c r="AF47" s="98" t="s">
        <v>3200</v>
      </c>
      <c r="AG47" s="125" t="s">
        <v>757</v>
      </c>
      <c r="AH47" s="126" t="s">
        <v>2449</v>
      </c>
      <c r="AI47" s="125" t="s">
        <v>757</v>
      </c>
      <c r="AJ47" s="126"/>
      <c r="AK47" s="125" t="s">
        <v>758</v>
      </c>
      <c r="AL47" s="127"/>
      <c r="AM47" s="96" t="s">
        <v>758</v>
      </c>
      <c r="AN47" s="127"/>
      <c r="AO47" s="125" t="s">
        <v>758</v>
      </c>
      <c r="AP47" s="127"/>
      <c r="AQ47" s="171" t="s">
        <v>757</v>
      </c>
      <c r="AR47" s="174" t="s">
        <v>2872</v>
      </c>
      <c r="AS47" s="171" t="s">
        <v>758</v>
      </c>
      <c r="AT47" s="174"/>
      <c r="AU47" s="171" t="s">
        <v>758</v>
      </c>
      <c r="AV47" s="174"/>
      <c r="AW47" s="171" t="s">
        <v>758</v>
      </c>
      <c r="AX47" s="172"/>
      <c r="AY47" s="171" t="s">
        <v>758</v>
      </c>
      <c r="AZ47" s="172"/>
      <c r="BA47" s="96" t="s">
        <v>758</v>
      </c>
      <c r="BB47" s="95"/>
      <c r="BC47" s="128" t="s">
        <v>758</v>
      </c>
      <c r="BD47" s="129"/>
      <c r="BE47" s="128" t="s">
        <v>757</v>
      </c>
      <c r="BF47" t="s">
        <v>3381</v>
      </c>
      <c r="BG47" s="128" t="s">
        <v>757</v>
      </c>
      <c r="BH47" s="160" t="s">
        <v>1889</v>
      </c>
      <c r="BI47" s="128" t="s">
        <v>757</v>
      </c>
      <c r="BJ47" s="160" t="s">
        <v>647</v>
      </c>
      <c r="BK47" s="96" t="s">
        <v>758</v>
      </c>
      <c r="BL47" s="95"/>
      <c r="BM47" s="96" t="s">
        <v>758</v>
      </c>
      <c r="BN47" s="95"/>
      <c r="BO47" s="96" t="s">
        <v>757</v>
      </c>
      <c r="BP47" s="98" t="s">
        <v>3417</v>
      </c>
      <c r="BQ47" s="96" t="s">
        <v>758</v>
      </c>
      <c r="BR47" s="95"/>
      <c r="BS47" s="96" t="s">
        <v>758</v>
      </c>
      <c r="BT47" s="95"/>
      <c r="BU47" s="96" t="s">
        <v>757</v>
      </c>
      <c r="BV47" t="s">
        <v>3478</v>
      </c>
      <c r="BW47" s="96" t="s">
        <v>758</v>
      </c>
      <c r="BX47" s="95"/>
      <c r="BY47" s="96" t="s">
        <v>757</v>
      </c>
      <c r="BZ47" s="98" t="s">
        <v>2145</v>
      </c>
      <c r="CA47" s="96" t="s">
        <v>757</v>
      </c>
      <c r="CB47" s="98" t="s">
        <v>2146</v>
      </c>
      <c r="CC47" s="96" t="s">
        <v>757</v>
      </c>
      <c r="CD47" s="98" t="s">
        <v>2147</v>
      </c>
      <c r="CE47" s="96" t="s">
        <v>759</v>
      </c>
      <c r="CF47" s="95" t="s">
        <v>971</v>
      </c>
      <c r="CG47" s="96" t="s">
        <v>757</v>
      </c>
      <c r="CH47" s="160" t="s">
        <v>2354</v>
      </c>
      <c r="CI47" s="96" t="s">
        <v>757</v>
      </c>
      <c r="CJ47" s="160" t="s">
        <v>1181</v>
      </c>
      <c r="CK47" s="96" t="s">
        <v>758</v>
      </c>
      <c r="CL47" s="95"/>
      <c r="CM47" s="96" t="s">
        <v>757</v>
      </c>
      <c r="CN47" s="160" t="s">
        <v>3596</v>
      </c>
      <c r="CO47" s="132" t="s">
        <v>757</v>
      </c>
      <c r="CP47" s="148" t="s">
        <v>2517</v>
      </c>
      <c r="CQ47" s="130" t="s">
        <v>757</v>
      </c>
      <c r="CR47" t="s">
        <v>2573</v>
      </c>
      <c r="CS47" s="132" t="s">
        <v>757</v>
      </c>
      <c r="CT47" s="148" t="s">
        <v>2615</v>
      </c>
      <c r="CU47" s="132" t="s">
        <v>757</v>
      </c>
      <c r="CV47" s="160" t="s">
        <v>2661</v>
      </c>
      <c r="CW47" s="132" t="s">
        <v>757</v>
      </c>
      <c r="CX47" s="160" t="s">
        <v>2701</v>
      </c>
    </row>
    <row r="48" spans="1:102" ht="40.200000000000003" customHeight="1" x14ac:dyDescent="0.3">
      <c r="A48" t="s">
        <v>349</v>
      </c>
      <c r="B48" s="30" t="s">
        <v>155</v>
      </c>
      <c r="C48" s="96" t="s">
        <v>757</v>
      </c>
      <c r="D48" t="s">
        <v>1293</v>
      </c>
      <c r="E48" s="96" t="s">
        <v>757</v>
      </c>
      <c r="F48" t="s">
        <v>3023</v>
      </c>
      <c r="G48" s="96" t="s">
        <v>757</v>
      </c>
      <c r="H48" t="s">
        <v>3031</v>
      </c>
      <c r="I48" s="96" t="s">
        <v>757</v>
      </c>
      <c r="J48" t="s">
        <v>503</v>
      </c>
      <c r="K48" s="96" t="s">
        <v>757</v>
      </c>
      <c r="L48" t="s">
        <v>1399</v>
      </c>
      <c r="M48" s="101" t="s">
        <v>757</v>
      </c>
      <c r="N48" s="160" t="s">
        <v>1559</v>
      </c>
      <c r="O48" s="101" t="s">
        <v>757</v>
      </c>
      <c r="P48" s="160" t="s">
        <v>1560</v>
      </c>
      <c r="Q48" s="101" t="s">
        <v>757</v>
      </c>
      <c r="R48" t="s">
        <v>530</v>
      </c>
      <c r="S48" s="101" t="s">
        <v>757</v>
      </c>
      <c r="T48" s="160" t="s">
        <v>1561</v>
      </c>
      <c r="U48" s="101" t="s">
        <v>757</v>
      </c>
      <c r="V48" s="160" t="s">
        <v>1562</v>
      </c>
      <c r="W48" s="96" t="s">
        <v>757</v>
      </c>
      <c r="X48" s="98" t="s">
        <v>3140</v>
      </c>
      <c r="Y48" s="96" t="s">
        <v>757</v>
      </c>
      <c r="Z48" s="95" t="s">
        <v>1749</v>
      </c>
      <c r="AA48" s="96" t="s">
        <v>757</v>
      </c>
      <c r="AB48" s="95" t="s">
        <v>1750</v>
      </c>
      <c r="AC48" s="96" t="s">
        <v>757</v>
      </c>
      <c r="AD48" t="s">
        <v>3177</v>
      </c>
      <c r="AE48" s="96" t="s">
        <v>757</v>
      </c>
      <c r="AF48" s="95" t="s">
        <v>1752</v>
      </c>
      <c r="AG48" s="125" t="s">
        <v>757</v>
      </c>
      <c r="AH48" s="127" t="s">
        <v>2450</v>
      </c>
      <c r="AI48" s="125" t="s">
        <v>757</v>
      </c>
      <c r="AJ48" s="160" t="s">
        <v>2445</v>
      </c>
      <c r="AK48" s="125" t="s">
        <v>759</v>
      </c>
      <c r="AL48" s="127" t="s">
        <v>661</v>
      </c>
      <c r="AM48" s="96" t="s">
        <v>757</v>
      </c>
      <c r="AN48" t="s">
        <v>3246</v>
      </c>
      <c r="AO48" s="125" t="s">
        <v>757</v>
      </c>
      <c r="AP48" s="127" t="s">
        <v>682</v>
      </c>
      <c r="AQ48" s="171" t="s">
        <v>757</v>
      </c>
      <c r="AR48" s="172" t="s">
        <v>2873</v>
      </c>
      <c r="AS48" s="171" t="s">
        <v>757</v>
      </c>
      <c r="AT48" t="s">
        <v>3270</v>
      </c>
      <c r="AU48" s="171" t="s">
        <v>757</v>
      </c>
      <c r="AV48" t="s">
        <v>3290</v>
      </c>
      <c r="AW48" s="171" t="s">
        <v>757</v>
      </c>
      <c r="AX48" s="187" t="s">
        <v>2876</v>
      </c>
      <c r="AY48" s="171" t="s">
        <v>757</v>
      </c>
      <c r="AZ48" s="174" t="s">
        <v>2877</v>
      </c>
      <c r="BA48" s="96" t="s">
        <v>757</v>
      </c>
      <c r="BB48" s="95" t="s">
        <v>704</v>
      </c>
      <c r="BC48" s="128" t="s">
        <v>757</v>
      </c>
      <c r="BD48" s="129" t="s">
        <v>640</v>
      </c>
      <c r="BE48" s="128" t="s">
        <v>757</v>
      </c>
      <c r="BF48" t="s">
        <v>1890</v>
      </c>
      <c r="BG48" s="128" t="s">
        <v>757</v>
      </c>
      <c r="BH48" s="160" t="s">
        <v>1891</v>
      </c>
      <c r="BI48" s="128" t="s">
        <v>757</v>
      </c>
      <c r="BJ48" s="160" t="s">
        <v>1892</v>
      </c>
      <c r="BK48" s="96" t="s">
        <v>757</v>
      </c>
      <c r="BL48" s="98" t="s">
        <v>2148</v>
      </c>
      <c r="BM48" s="96" t="s">
        <v>757</v>
      </c>
      <c r="BN48" s="98" t="s">
        <v>2149</v>
      </c>
      <c r="BO48" s="96" t="s">
        <v>757</v>
      </c>
      <c r="BP48" s="98" t="s">
        <v>3798</v>
      </c>
      <c r="BQ48" s="96" t="s">
        <v>757</v>
      </c>
      <c r="BR48" s="160" t="s">
        <v>2151</v>
      </c>
      <c r="BS48" s="96" t="s">
        <v>758</v>
      </c>
      <c r="BT48" s="95"/>
      <c r="BU48" s="96" t="s">
        <v>757</v>
      </c>
      <c r="BV48" t="s">
        <v>3481</v>
      </c>
      <c r="BW48" s="96" t="s">
        <v>757</v>
      </c>
      <c r="BX48" s="160" t="s">
        <v>732</v>
      </c>
      <c r="BY48" s="96" t="s">
        <v>757</v>
      </c>
      <c r="BZ48" s="98" t="s">
        <v>2153</v>
      </c>
      <c r="CA48" s="96" t="s">
        <v>757</v>
      </c>
      <c r="CB48" s="119" t="s">
        <v>599</v>
      </c>
      <c r="CC48" s="96" t="s">
        <v>757</v>
      </c>
      <c r="CD48" s="98" t="s">
        <v>2154</v>
      </c>
      <c r="CE48" s="96" t="s">
        <v>757</v>
      </c>
      <c r="CF48" s="95" t="s">
        <v>972</v>
      </c>
      <c r="CG48" s="96" t="s">
        <v>757</v>
      </c>
      <c r="CH48" s="98" t="s">
        <v>2355</v>
      </c>
      <c r="CI48" s="96" t="s">
        <v>757</v>
      </c>
      <c r="CJ48" s="160" t="s">
        <v>2356</v>
      </c>
      <c r="CK48" s="96" t="s">
        <v>757</v>
      </c>
      <c r="CL48" s="95" t="s">
        <v>750</v>
      </c>
      <c r="CM48" s="96" t="s">
        <v>757</v>
      </c>
      <c r="CN48" s="160" t="s">
        <v>2357</v>
      </c>
      <c r="CO48" s="132" t="s">
        <v>757</v>
      </c>
      <c r="CP48" s="160" t="s">
        <v>2518</v>
      </c>
      <c r="CQ48" s="130" t="s">
        <v>757</v>
      </c>
      <c r="CR48" s="160" t="s">
        <v>2574</v>
      </c>
      <c r="CS48" s="132" t="s">
        <v>757</v>
      </c>
      <c r="CT48" s="148" t="s">
        <v>3655</v>
      </c>
      <c r="CU48" s="132" t="s">
        <v>757</v>
      </c>
      <c r="CV48" s="160" t="s">
        <v>2662</v>
      </c>
      <c r="CW48" s="132" t="s">
        <v>757</v>
      </c>
      <c r="CX48" s="160" t="s">
        <v>2702</v>
      </c>
    </row>
    <row r="49" spans="1:102" s="81" customFormat="1" ht="40.200000000000003" customHeight="1" x14ac:dyDescent="0.3">
      <c r="A49" s="81" t="s">
        <v>350</v>
      </c>
      <c r="B49" s="82" t="s">
        <v>156</v>
      </c>
      <c r="C49" s="96" t="s">
        <v>757</v>
      </c>
      <c r="D49" s="160" t="s">
        <v>1293</v>
      </c>
      <c r="E49" s="96" t="s">
        <v>757</v>
      </c>
      <c r="F49" t="s">
        <v>3023</v>
      </c>
      <c r="G49" s="96" t="s">
        <v>757</v>
      </c>
      <c r="H49" t="s">
        <v>3030</v>
      </c>
      <c r="I49" s="96" t="s">
        <v>757</v>
      </c>
      <c r="J49" s="95" t="s">
        <v>3049</v>
      </c>
      <c r="K49" s="96" t="s">
        <v>757</v>
      </c>
      <c r="L49" s="160" t="s">
        <v>1109</v>
      </c>
      <c r="M49" s="101" t="s">
        <v>757</v>
      </c>
      <c r="N49" t="s">
        <v>1563</v>
      </c>
      <c r="O49" s="101" t="s">
        <v>757</v>
      </c>
      <c r="P49" s="160" t="s">
        <v>1560</v>
      </c>
      <c r="Q49" s="101" t="s">
        <v>759</v>
      </c>
      <c r="R49" s="160" t="s">
        <v>1564</v>
      </c>
      <c r="S49" s="101" t="s">
        <v>757</v>
      </c>
      <c r="T49" s="160" t="s">
        <v>1565</v>
      </c>
      <c r="U49" s="101" t="s">
        <v>757</v>
      </c>
      <c r="V49" s="160" t="s">
        <v>1562</v>
      </c>
      <c r="W49" s="96" t="s">
        <v>757</v>
      </c>
      <c r="X49" s="98" t="s">
        <v>3141</v>
      </c>
      <c r="Y49" s="96" t="s">
        <v>759</v>
      </c>
      <c r="Z49" s="95" t="s">
        <v>3757</v>
      </c>
      <c r="AA49" s="96" t="s">
        <v>757</v>
      </c>
      <c r="AB49" s="95" t="s">
        <v>1750</v>
      </c>
      <c r="AC49" s="96" t="s">
        <v>757</v>
      </c>
      <c r="AD49" t="s">
        <v>3177</v>
      </c>
      <c r="AE49" s="96" t="s">
        <v>757</v>
      </c>
      <c r="AF49" t="s">
        <v>3726</v>
      </c>
      <c r="AG49" s="125" t="s">
        <v>757</v>
      </c>
      <c r="AH49" s="127" t="s">
        <v>627</v>
      </c>
      <c r="AI49" s="125" t="s">
        <v>757</v>
      </c>
      <c r="AJ49" s="160" t="s">
        <v>2430</v>
      </c>
      <c r="AK49" s="125" t="s">
        <v>758</v>
      </c>
      <c r="AL49" s="127"/>
      <c r="AM49" s="96" t="s">
        <v>759</v>
      </c>
      <c r="AN49" t="s">
        <v>1240</v>
      </c>
      <c r="AO49" s="125" t="s">
        <v>757</v>
      </c>
      <c r="AP49" s="127" t="s">
        <v>683</v>
      </c>
      <c r="AQ49" s="171" t="s">
        <v>757</v>
      </c>
      <c r="AR49" s="174" t="s">
        <v>2873</v>
      </c>
      <c r="AS49" s="171" t="s">
        <v>757</v>
      </c>
      <c r="AT49" s="174" t="s">
        <v>2878</v>
      </c>
      <c r="AU49" s="171" t="s">
        <v>757</v>
      </c>
      <c r="AV49" t="s">
        <v>3289</v>
      </c>
      <c r="AW49" s="171" t="s">
        <v>757</v>
      </c>
      <c r="AX49" t="s">
        <v>2880</v>
      </c>
      <c r="AY49" s="171" t="s">
        <v>757</v>
      </c>
      <c r="AZ49" s="174" t="s">
        <v>2877</v>
      </c>
      <c r="BA49" s="96" t="s">
        <v>757</v>
      </c>
      <c r="BB49" s="98" t="s">
        <v>3356</v>
      </c>
      <c r="BC49" s="128" t="s">
        <v>757</v>
      </c>
      <c r="BD49" t="s">
        <v>640</v>
      </c>
      <c r="BE49" s="128" t="s">
        <v>757</v>
      </c>
      <c r="BF49" s="129" t="s">
        <v>1893</v>
      </c>
      <c r="BG49" s="128" t="s">
        <v>757</v>
      </c>
      <c r="BH49" s="160" t="s">
        <v>3774</v>
      </c>
      <c r="BI49" s="128" t="s">
        <v>757</v>
      </c>
      <c r="BJ49" s="160" t="s">
        <v>1894</v>
      </c>
      <c r="BK49" s="96" t="s">
        <v>757</v>
      </c>
      <c r="BL49" s="160" t="s">
        <v>2155</v>
      </c>
      <c r="BM49" s="96" t="s">
        <v>757</v>
      </c>
      <c r="BN49" s="98" t="s">
        <v>2149</v>
      </c>
      <c r="BO49" s="96" t="s">
        <v>757</v>
      </c>
      <c r="BP49" s="98" t="s">
        <v>3416</v>
      </c>
      <c r="BQ49" s="96" t="s">
        <v>757</v>
      </c>
      <c r="BR49" s="160" t="s">
        <v>613</v>
      </c>
      <c r="BS49" s="96" t="s">
        <v>759</v>
      </c>
      <c r="BT49" t="s">
        <v>3457</v>
      </c>
      <c r="BU49" s="96" t="s">
        <v>757</v>
      </c>
      <c r="BV49" t="s">
        <v>3481</v>
      </c>
      <c r="BW49" s="96" t="s">
        <v>757</v>
      </c>
      <c r="BX49" s="160" t="s">
        <v>2157</v>
      </c>
      <c r="BY49" s="96" t="s">
        <v>757</v>
      </c>
      <c r="BZ49" s="160" t="s">
        <v>2158</v>
      </c>
      <c r="CA49" s="96" t="s">
        <v>757</v>
      </c>
      <c r="CB49" s="119" t="s">
        <v>599</v>
      </c>
      <c r="CC49" s="96" t="s">
        <v>757</v>
      </c>
      <c r="CD49" s="98" t="s">
        <v>2159</v>
      </c>
      <c r="CE49" s="96" t="s">
        <v>757</v>
      </c>
      <c r="CF49" t="s">
        <v>3535</v>
      </c>
      <c r="CG49" s="96" t="s">
        <v>757</v>
      </c>
      <c r="CH49" s="160" t="s">
        <v>2358</v>
      </c>
      <c r="CI49" s="96" t="s">
        <v>757</v>
      </c>
      <c r="CJ49" s="119" t="s">
        <v>2359</v>
      </c>
      <c r="CK49" s="96" t="s">
        <v>757</v>
      </c>
      <c r="CL49" t="s">
        <v>750</v>
      </c>
      <c r="CM49" s="96" t="s">
        <v>757</v>
      </c>
      <c r="CN49" s="160" t="s">
        <v>2360</v>
      </c>
      <c r="CO49" s="132" t="s">
        <v>757</v>
      </c>
      <c r="CP49" s="148" t="s">
        <v>2519</v>
      </c>
      <c r="CQ49" s="130" t="s">
        <v>757</v>
      </c>
      <c r="CR49" s="160" t="s">
        <v>2575</v>
      </c>
      <c r="CS49" s="132" t="s">
        <v>757</v>
      </c>
      <c r="CT49" s="148" t="s">
        <v>3656</v>
      </c>
      <c r="CU49" s="132" t="s">
        <v>757</v>
      </c>
      <c r="CV49" s="160" t="s">
        <v>2662</v>
      </c>
      <c r="CW49" s="132" t="s">
        <v>757</v>
      </c>
      <c r="CX49" s="160" t="s">
        <v>2703</v>
      </c>
    </row>
    <row r="50" spans="1:102" ht="40.200000000000003" customHeight="1" x14ac:dyDescent="0.3">
      <c r="A50" t="s">
        <v>351</v>
      </c>
      <c r="B50" s="30" t="s">
        <v>157</v>
      </c>
      <c r="C50" s="96" t="s">
        <v>757</v>
      </c>
      <c r="D50" t="s">
        <v>1294</v>
      </c>
      <c r="E50" s="96" t="s">
        <v>757</v>
      </c>
      <c r="F50" t="s">
        <v>1327</v>
      </c>
      <c r="G50" s="96" t="s">
        <v>757</v>
      </c>
      <c r="H50" t="s">
        <v>1375</v>
      </c>
      <c r="I50" s="96" t="s">
        <v>758</v>
      </c>
      <c r="J50" s="95"/>
      <c r="K50" s="96" t="s">
        <v>757</v>
      </c>
      <c r="L50" s="160" t="s">
        <v>1109</v>
      </c>
      <c r="M50" s="101" t="s">
        <v>757</v>
      </c>
      <c r="N50" t="s">
        <v>1566</v>
      </c>
      <c r="O50" s="101" t="s">
        <v>757</v>
      </c>
      <c r="P50" s="102" t="s">
        <v>3086</v>
      </c>
      <c r="Q50" s="101" t="s">
        <v>757</v>
      </c>
      <c r="R50" t="s">
        <v>530</v>
      </c>
      <c r="S50" s="101" t="s">
        <v>757</v>
      </c>
      <c r="T50" s="160" t="s">
        <v>1568</v>
      </c>
      <c r="U50" s="101" t="s">
        <v>757</v>
      </c>
      <c r="V50" t="s">
        <v>1569</v>
      </c>
      <c r="W50" s="96" t="s">
        <v>757</v>
      </c>
      <c r="X50" s="98" t="s">
        <v>3142</v>
      </c>
      <c r="Y50" s="96" t="s">
        <v>757</v>
      </c>
      <c r="Z50" s="95" t="s">
        <v>3727</v>
      </c>
      <c r="AA50" s="96" t="s">
        <v>757</v>
      </c>
      <c r="AB50" s="98" t="s">
        <v>1755</v>
      </c>
      <c r="AC50" s="96" t="s">
        <v>757</v>
      </c>
      <c r="AD50" t="s">
        <v>3177</v>
      </c>
      <c r="AE50" s="96" t="s">
        <v>757</v>
      </c>
      <c r="AF50" t="s">
        <v>3202</v>
      </c>
      <c r="AG50" s="125" t="s">
        <v>757</v>
      </c>
      <c r="AH50" s="126" t="s">
        <v>627</v>
      </c>
      <c r="AI50" s="125" t="s">
        <v>757</v>
      </c>
      <c r="AJ50" s="160" t="s">
        <v>2430</v>
      </c>
      <c r="AK50" s="125" t="s">
        <v>757</v>
      </c>
      <c r="AL50" s="127" t="s">
        <v>2451</v>
      </c>
      <c r="AM50" s="96" t="s">
        <v>757</v>
      </c>
      <c r="AN50" t="s">
        <v>3247</v>
      </c>
      <c r="AO50" s="125" t="s">
        <v>757</v>
      </c>
      <c r="AP50" s="127" t="s">
        <v>684</v>
      </c>
      <c r="AQ50" s="171" t="s">
        <v>757</v>
      </c>
      <c r="AR50" s="174" t="s">
        <v>2881</v>
      </c>
      <c r="AS50" s="171" t="s">
        <v>757</v>
      </c>
      <c r="AT50" s="174" t="s">
        <v>2878</v>
      </c>
      <c r="AU50" s="171" t="s">
        <v>757</v>
      </c>
      <c r="AV50" s="187" t="s">
        <v>3288</v>
      </c>
      <c r="AW50" s="171" t="s">
        <v>757</v>
      </c>
      <c r="AX50" s="172" t="s">
        <v>2883</v>
      </c>
      <c r="AY50" s="171" t="s">
        <v>757</v>
      </c>
      <c r="AZ50" s="174" t="s">
        <v>2877</v>
      </c>
      <c r="BA50" s="96" t="s">
        <v>757</v>
      </c>
      <c r="BB50" t="s">
        <v>707</v>
      </c>
      <c r="BC50" s="128" t="s">
        <v>757</v>
      </c>
      <c r="BD50" s="129" t="s">
        <v>640</v>
      </c>
      <c r="BE50" s="128" t="s">
        <v>757</v>
      </c>
      <c r="BF50" t="s">
        <v>1895</v>
      </c>
      <c r="BG50" s="128" t="s">
        <v>757</v>
      </c>
      <c r="BH50" s="160" t="s">
        <v>3769</v>
      </c>
      <c r="BI50" s="128" t="s">
        <v>757</v>
      </c>
      <c r="BJ50" s="160" t="s">
        <v>1896</v>
      </c>
      <c r="BK50" s="96" t="s">
        <v>757</v>
      </c>
      <c r="BL50" s="160" t="s">
        <v>2155</v>
      </c>
      <c r="BM50" s="96" t="s">
        <v>757</v>
      </c>
      <c r="BN50" s="160" t="s">
        <v>2160</v>
      </c>
      <c r="BO50" s="96" t="s">
        <v>757</v>
      </c>
      <c r="BP50" t="s">
        <v>3415</v>
      </c>
      <c r="BQ50" s="96" t="s">
        <v>757</v>
      </c>
      <c r="BR50" s="160" t="s">
        <v>2162</v>
      </c>
      <c r="BS50" s="96" t="s">
        <v>757</v>
      </c>
      <c r="BT50" s="95" t="s">
        <v>1210</v>
      </c>
      <c r="BU50" s="96" t="s">
        <v>757</v>
      </c>
      <c r="BV50" t="s">
        <v>3479</v>
      </c>
      <c r="BW50" s="96" t="s">
        <v>757</v>
      </c>
      <c r="BX50" s="160" t="s">
        <v>732</v>
      </c>
      <c r="BY50" s="96" t="s">
        <v>757</v>
      </c>
      <c r="BZ50" s="160" t="s">
        <v>2164</v>
      </c>
      <c r="CA50" s="96" t="s">
        <v>757</v>
      </c>
      <c r="CB50" s="119" t="s">
        <v>599</v>
      </c>
      <c r="CC50" s="96" t="s">
        <v>757</v>
      </c>
      <c r="CD50" s="160" t="s">
        <v>2165</v>
      </c>
      <c r="CE50" s="96" t="s">
        <v>757</v>
      </c>
      <c r="CF50" s="95" t="s">
        <v>552</v>
      </c>
      <c r="CG50" s="96" t="s">
        <v>757</v>
      </c>
      <c r="CH50" s="160" t="s">
        <v>2361</v>
      </c>
      <c r="CI50" s="96" t="s">
        <v>757</v>
      </c>
      <c r="CJ50" s="160" t="s">
        <v>741</v>
      </c>
      <c r="CK50" s="96" t="s">
        <v>759</v>
      </c>
      <c r="CL50" s="95" t="s">
        <v>750</v>
      </c>
      <c r="CM50" s="96" t="s">
        <v>757</v>
      </c>
      <c r="CN50" s="160" t="s">
        <v>591</v>
      </c>
      <c r="CO50" s="132" t="s">
        <v>757</v>
      </c>
      <c r="CP50" t="s">
        <v>3631</v>
      </c>
      <c r="CQ50" s="130" t="s">
        <v>757</v>
      </c>
      <c r="CR50" s="160" t="s">
        <v>2576</v>
      </c>
      <c r="CS50" s="132" t="s">
        <v>757</v>
      </c>
      <c r="CT50" s="148" t="s">
        <v>2618</v>
      </c>
      <c r="CU50" s="132" t="s">
        <v>757</v>
      </c>
      <c r="CV50" s="160" t="s">
        <v>2662</v>
      </c>
      <c r="CW50" s="132" t="s">
        <v>757</v>
      </c>
      <c r="CX50" s="160" t="s">
        <v>2703</v>
      </c>
    </row>
    <row r="51" spans="1:102" ht="40.200000000000003" customHeight="1" x14ac:dyDescent="0.3">
      <c r="A51" t="s">
        <v>352</v>
      </c>
      <c r="B51" s="30" t="s">
        <v>158</v>
      </c>
      <c r="C51" s="96" t="s">
        <v>757</v>
      </c>
      <c r="D51" s="160" t="s">
        <v>1295</v>
      </c>
      <c r="E51" s="96" t="s">
        <v>757</v>
      </c>
      <c r="F51" s="160" t="s">
        <v>1328</v>
      </c>
      <c r="G51" s="96" t="s">
        <v>757</v>
      </c>
      <c r="H51" t="s">
        <v>1376</v>
      </c>
      <c r="I51" s="96" t="s">
        <v>757</v>
      </c>
      <c r="J51" t="s">
        <v>504</v>
      </c>
      <c r="K51" s="96" t="s">
        <v>757</v>
      </c>
      <c r="L51" s="95" t="s">
        <v>3781</v>
      </c>
      <c r="M51" s="101" t="s">
        <v>757</v>
      </c>
      <c r="N51" s="160" t="s">
        <v>1570</v>
      </c>
      <c r="O51" s="101" t="s">
        <v>757</v>
      </c>
      <c r="P51" t="s">
        <v>3085</v>
      </c>
      <c r="Q51" s="101" t="s">
        <v>758</v>
      </c>
      <c r="R51" s="104"/>
      <c r="S51" s="101" t="s">
        <v>757</v>
      </c>
      <c r="T51" s="103" t="s">
        <v>3113</v>
      </c>
      <c r="U51" s="101" t="s">
        <v>757</v>
      </c>
      <c r="V51" s="160" t="s">
        <v>1573</v>
      </c>
      <c r="W51" s="96" t="s">
        <v>758</v>
      </c>
      <c r="X51" s="108"/>
      <c r="Y51" s="96" t="s">
        <v>757</v>
      </c>
      <c r="Z51" s="160" t="s">
        <v>3730</v>
      </c>
      <c r="AA51" s="96" t="s">
        <v>757</v>
      </c>
      <c r="AB51" t="s">
        <v>3172</v>
      </c>
      <c r="AC51" s="96" t="s">
        <v>757</v>
      </c>
      <c r="AD51" s="98" t="s">
        <v>3176</v>
      </c>
      <c r="AE51" s="96" t="s">
        <v>757</v>
      </c>
      <c r="AF51" s="95" t="s">
        <v>1758</v>
      </c>
      <c r="AG51" s="125" t="s">
        <v>757</v>
      </c>
      <c r="AH51" s="127" t="s">
        <v>627</v>
      </c>
      <c r="AI51" s="125" t="s">
        <v>757</v>
      </c>
      <c r="AJ51" s="160" t="s">
        <v>2430</v>
      </c>
      <c r="AK51" s="125" t="s">
        <v>758</v>
      </c>
      <c r="AL51" s="127"/>
      <c r="AM51" s="96" t="s">
        <v>757</v>
      </c>
      <c r="AN51" s="187" t="s">
        <v>3248</v>
      </c>
      <c r="AO51" s="125" t="s">
        <v>757</v>
      </c>
      <c r="AP51" s="127" t="s">
        <v>2452</v>
      </c>
      <c r="AQ51" s="171" t="s">
        <v>757</v>
      </c>
      <c r="AR51" s="187" t="s">
        <v>3262</v>
      </c>
      <c r="AS51" s="171" t="s">
        <v>757</v>
      </c>
      <c r="AT51" s="179" t="s">
        <v>2885</v>
      </c>
      <c r="AU51" s="171" t="s">
        <v>757</v>
      </c>
      <c r="AV51" s="187" t="s">
        <v>3113</v>
      </c>
      <c r="AW51" s="171" t="s">
        <v>757</v>
      </c>
      <c r="AX51" t="s">
        <v>3330</v>
      </c>
      <c r="AY51" s="171" t="s">
        <v>758</v>
      </c>
      <c r="AZ51" s="174"/>
      <c r="BA51" s="96" t="s">
        <v>757</v>
      </c>
      <c r="BB51" t="s">
        <v>708</v>
      </c>
      <c r="BC51" s="128" t="s">
        <v>757</v>
      </c>
      <c r="BD51" s="129" t="s">
        <v>641</v>
      </c>
      <c r="BE51" s="128" t="s">
        <v>757</v>
      </c>
      <c r="BF51" s="160" t="s">
        <v>1897</v>
      </c>
      <c r="BG51" s="128" t="s">
        <v>757</v>
      </c>
      <c r="BH51" s="160" t="s">
        <v>1898</v>
      </c>
      <c r="BI51" s="128" t="s">
        <v>757</v>
      </c>
      <c r="BJ51" s="160" t="s">
        <v>1899</v>
      </c>
      <c r="BK51" s="96" t="s">
        <v>757</v>
      </c>
      <c r="BL51" s="95"/>
      <c r="BM51" s="96" t="s">
        <v>757</v>
      </c>
      <c r="BN51" s="160" t="s">
        <v>2166</v>
      </c>
      <c r="BO51" s="96" t="s">
        <v>757</v>
      </c>
      <c r="BP51" t="s">
        <v>3414</v>
      </c>
      <c r="BQ51" s="96" t="s">
        <v>757</v>
      </c>
      <c r="BR51" s="160" t="s">
        <v>2168</v>
      </c>
      <c r="BS51" s="96" t="s">
        <v>757</v>
      </c>
      <c r="BT51" s="95" t="s">
        <v>614</v>
      </c>
      <c r="BU51" s="96" t="s">
        <v>757</v>
      </c>
      <c r="BV51" t="s">
        <v>3480</v>
      </c>
      <c r="BW51" s="96" t="s">
        <v>758</v>
      </c>
      <c r="BX51" s="95"/>
      <c r="BY51" s="96" t="s">
        <v>757</v>
      </c>
      <c r="BZ51" s="160" t="s">
        <v>2170</v>
      </c>
      <c r="CA51" s="96" t="s">
        <v>757</v>
      </c>
      <c r="CB51" s="98" t="s">
        <v>2171</v>
      </c>
      <c r="CC51" s="96" t="s">
        <v>757</v>
      </c>
      <c r="CD51" s="160" t="s">
        <v>2172</v>
      </c>
      <c r="CE51" s="96" t="s">
        <v>759</v>
      </c>
      <c r="CF51" s="116" t="s">
        <v>973</v>
      </c>
      <c r="CG51" s="96" t="s">
        <v>757</v>
      </c>
      <c r="CH51" s="160" t="s">
        <v>2362</v>
      </c>
      <c r="CI51" s="96" t="s">
        <v>757</v>
      </c>
      <c r="CJ51" s="119" t="s">
        <v>2289</v>
      </c>
      <c r="CK51" s="96" t="s">
        <v>758</v>
      </c>
      <c r="CL51" s="95"/>
      <c r="CM51" s="96" t="s">
        <v>757</v>
      </c>
      <c r="CN51" s="160" t="s">
        <v>591</v>
      </c>
      <c r="CO51" s="132" t="s">
        <v>757</v>
      </c>
      <c r="CP51" s="160" t="s">
        <v>2521</v>
      </c>
      <c r="CQ51" s="130" t="s">
        <v>757</v>
      </c>
      <c r="CR51" s="147" t="s">
        <v>2577</v>
      </c>
      <c r="CS51" s="132" t="s">
        <v>757</v>
      </c>
      <c r="CT51" s="160" t="s">
        <v>2619</v>
      </c>
      <c r="CU51" s="132" t="s">
        <v>757</v>
      </c>
      <c r="CV51" s="160" t="s">
        <v>2662</v>
      </c>
      <c r="CW51" s="132" t="s">
        <v>757</v>
      </c>
      <c r="CX51" s="160" t="s">
        <v>2704</v>
      </c>
    </row>
    <row r="52" spans="1:102" s="81" customFormat="1" ht="40.200000000000003" customHeight="1" x14ac:dyDescent="0.3">
      <c r="A52" s="81" t="s">
        <v>353</v>
      </c>
      <c r="B52" s="82" t="s">
        <v>296</v>
      </c>
      <c r="C52" s="96" t="s">
        <v>757</v>
      </c>
      <c r="D52" s="98" t="s">
        <v>3003</v>
      </c>
      <c r="E52" s="96" t="s">
        <v>758</v>
      </c>
      <c r="F52" s="95"/>
      <c r="G52" s="96" t="s">
        <v>758</v>
      </c>
      <c r="H52" s="95"/>
      <c r="I52" s="96" t="s">
        <v>757</v>
      </c>
      <c r="J52" s="95" t="s">
        <v>3050</v>
      </c>
      <c r="K52" s="96" t="s">
        <v>758</v>
      </c>
      <c r="L52" s="116"/>
      <c r="M52" s="101" t="s">
        <v>757</v>
      </c>
      <c r="N52" t="s">
        <v>1574</v>
      </c>
      <c r="O52" s="101" t="s">
        <v>757</v>
      </c>
      <c r="P52" t="s">
        <v>3085</v>
      </c>
      <c r="Q52" s="101" t="s">
        <v>757</v>
      </c>
      <c r="R52" t="s">
        <v>531</v>
      </c>
      <c r="S52" s="101" t="s">
        <v>757</v>
      </c>
      <c r="T52" s="160" t="s">
        <v>1575</v>
      </c>
      <c r="U52" s="101" t="s">
        <v>758</v>
      </c>
      <c r="V52" s="104"/>
      <c r="W52" s="96" t="s">
        <v>758</v>
      </c>
      <c r="X52" s="95"/>
      <c r="Y52" s="96" t="s">
        <v>758</v>
      </c>
      <c r="Z52" s="108"/>
      <c r="AA52" s="96" t="s">
        <v>757</v>
      </c>
      <c r="AB52" t="s">
        <v>3173</v>
      </c>
      <c r="AC52" s="96" t="s">
        <v>758</v>
      </c>
      <c r="AD52" s="108"/>
      <c r="AE52" s="96" t="s">
        <v>757</v>
      </c>
      <c r="AF52" t="s">
        <v>1760</v>
      </c>
      <c r="AG52" s="125" t="s">
        <v>757</v>
      </c>
      <c r="AH52" s="127" t="s">
        <v>627</v>
      </c>
      <c r="AI52" s="125" t="s">
        <v>758</v>
      </c>
      <c r="AJ52" s="127"/>
      <c r="AK52" s="125" t="s">
        <v>758</v>
      </c>
      <c r="AL52" s="127"/>
      <c r="AM52" s="96" t="s">
        <v>757</v>
      </c>
      <c r="AN52" s="187" t="s">
        <v>3250</v>
      </c>
      <c r="AO52" s="125" t="s">
        <v>758</v>
      </c>
      <c r="AP52" s="127"/>
      <c r="AQ52" s="171" t="s">
        <v>758</v>
      </c>
      <c r="AR52" s="174"/>
      <c r="AS52" s="171" t="s">
        <v>758</v>
      </c>
      <c r="AT52" s="174"/>
      <c r="AU52" s="171" t="s">
        <v>758</v>
      </c>
      <c r="AV52" s="172"/>
      <c r="AW52" s="171" t="s">
        <v>757</v>
      </c>
      <c r="AX52" s="172" t="s">
        <v>2889</v>
      </c>
      <c r="AY52" s="181" t="s">
        <v>757</v>
      </c>
      <c r="AZ52" s="172" t="s">
        <v>2890</v>
      </c>
      <c r="BA52" s="96" t="s">
        <v>757</v>
      </c>
      <c r="BB52" t="s">
        <v>3357</v>
      </c>
      <c r="BC52" s="128" t="s">
        <v>757</v>
      </c>
      <c r="BD52" s="129" t="s">
        <v>1146</v>
      </c>
      <c r="BE52" s="128" t="s">
        <v>758</v>
      </c>
      <c r="BF52" s="129"/>
      <c r="BG52" s="128" t="s">
        <v>758</v>
      </c>
      <c r="BH52" s="129"/>
      <c r="BI52" s="128" t="s">
        <v>758</v>
      </c>
      <c r="BJ52" s="129"/>
      <c r="BK52" s="96" t="s">
        <v>757</v>
      </c>
      <c r="BL52" s="119" t="s">
        <v>2173</v>
      </c>
      <c r="BM52" s="96" t="s">
        <v>758</v>
      </c>
      <c r="BN52" s="95" t="s">
        <v>1115</v>
      </c>
      <c r="BO52" s="96" t="s">
        <v>757</v>
      </c>
      <c r="BP52" s="98" t="s">
        <v>3413</v>
      </c>
      <c r="BQ52" s="96" t="s">
        <v>758</v>
      </c>
      <c r="BR52" s="95"/>
      <c r="BS52" s="96" t="s">
        <v>758</v>
      </c>
      <c r="BT52" s="95"/>
      <c r="BU52" s="96" t="s">
        <v>758</v>
      </c>
      <c r="BV52" s="95"/>
      <c r="BW52" s="96" t="s">
        <v>758</v>
      </c>
      <c r="BX52" s="95"/>
      <c r="BY52" s="96" t="s">
        <v>757</v>
      </c>
      <c r="BZ52" s="160" t="s">
        <v>2175</v>
      </c>
      <c r="CA52" s="96" t="s">
        <v>758</v>
      </c>
      <c r="CB52" s="95"/>
      <c r="CC52" s="96" t="s">
        <v>759</v>
      </c>
      <c r="CD52" t="s">
        <v>3513</v>
      </c>
      <c r="CE52" s="96" t="s">
        <v>757</v>
      </c>
      <c r="CF52" s="95" t="s">
        <v>3534</v>
      </c>
      <c r="CG52" s="96" t="s">
        <v>757</v>
      </c>
      <c r="CH52" s="160" t="s">
        <v>2363</v>
      </c>
      <c r="CI52" s="96" t="s">
        <v>758</v>
      </c>
      <c r="CJ52" s="119" t="s">
        <v>2289</v>
      </c>
      <c r="CK52" s="96" t="s">
        <v>758</v>
      </c>
      <c r="CL52" s="95"/>
      <c r="CM52" s="96" t="s">
        <v>757</v>
      </c>
      <c r="CN52" s="160" t="s">
        <v>2364</v>
      </c>
      <c r="CO52" s="132" t="s">
        <v>757</v>
      </c>
      <c r="CP52" s="160" t="s">
        <v>2522</v>
      </c>
      <c r="CQ52" s="130" t="s">
        <v>757</v>
      </c>
      <c r="CR52" s="147" t="s">
        <v>2578</v>
      </c>
      <c r="CS52" s="132" t="s">
        <v>757</v>
      </c>
      <c r="CT52" s="148" t="s">
        <v>3657</v>
      </c>
      <c r="CU52" s="132" t="s">
        <v>757</v>
      </c>
      <c r="CV52" t="s">
        <v>3673</v>
      </c>
      <c r="CW52" s="132" t="s">
        <v>757</v>
      </c>
      <c r="CX52" s="133" t="s">
        <v>3695</v>
      </c>
    </row>
    <row r="53" spans="1:102" ht="40.200000000000003" customHeight="1" x14ac:dyDescent="0.3">
      <c r="A53" t="s">
        <v>354</v>
      </c>
      <c r="B53" s="30" t="s">
        <v>159</v>
      </c>
      <c r="C53" s="96" t="s">
        <v>757</v>
      </c>
      <c r="D53" t="s">
        <v>3004</v>
      </c>
      <c r="E53" s="96" t="s">
        <v>758</v>
      </c>
      <c r="F53" s="95"/>
      <c r="G53" s="96" t="s">
        <v>758</v>
      </c>
      <c r="H53" s="95"/>
      <c r="I53" s="96" t="s">
        <v>758</v>
      </c>
      <c r="J53" s="95"/>
      <c r="K53" s="96" t="s">
        <v>758</v>
      </c>
      <c r="L53" s="95"/>
      <c r="M53" s="101" t="s">
        <v>757</v>
      </c>
      <c r="N53" s="164" t="s">
        <v>1576</v>
      </c>
      <c r="O53" s="101" t="s">
        <v>757</v>
      </c>
      <c r="P53" t="s">
        <v>3085</v>
      </c>
      <c r="Q53" s="101" t="s">
        <v>757</v>
      </c>
      <c r="R53" s="160" t="s">
        <v>1577</v>
      </c>
      <c r="S53" s="101" t="s">
        <v>758</v>
      </c>
      <c r="T53" s="104"/>
      <c r="U53" s="101" t="s">
        <v>758</v>
      </c>
      <c r="V53" s="104"/>
      <c r="W53" s="96" t="s">
        <v>758</v>
      </c>
      <c r="X53" s="108"/>
      <c r="Y53" s="96" t="s">
        <v>758</v>
      </c>
      <c r="Z53" s="108"/>
      <c r="AA53" s="96" t="s">
        <v>757</v>
      </c>
      <c r="AB53" t="s">
        <v>3173</v>
      </c>
      <c r="AC53" s="96" t="s">
        <v>758</v>
      </c>
      <c r="AD53" s="108"/>
      <c r="AE53" s="96" t="s">
        <v>757</v>
      </c>
      <c r="AF53" s="95" t="s">
        <v>3758</v>
      </c>
      <c r="AG53" s="125" t="s">
        <v>757</v>
      </c>
      <c r="AH53" s="126" t="s">
        <v>627</v>
      </c>
      <c r="AI53" s="125" t="s">
        <v>758</v>
      </c>
      <c r="AJ53" s="127"/>
      <c r="AK53" s="125" t="s">
        <v>758</v>
      </c>
      <c r="AL53" s="127"/>
      <c r="AM53" s="96" t="s">
        <v>759</v>
      </c>
      <c r="AN53" t="s">
        <v>3251</v>
      </c>
      <c r="AO53" s="125" t="s">
        <v>758</v>
      </c>
      <c r="AP53" s="127"/>
      <c r="AQ53" s="171" t="s">
        <v>758</v>
      </c>
      <c r="AR53" s="174"/>
      <c r="AS53" s="171" t="s">
        <v>758</v>
      </c>
      <c r="AT53" s="174"/>
      <c r="AU53" s="171" t="s">
        <v>758</v>
      </c>
      <c r="AV53" s="172"/>
      <c r="AW53" s="171" t="s">
        <v>757</v>
      </c>
      <c r="AX53" t="s">
        <v>3331</v>
      </c>
      <c r="AY53" s="181" t="s">
        <v>757</v>
      </c>
      <c r="AZ53" s="172" t="s">
        <v>2890</v>
      </c>
      <c r="BA53" s="96" t="s">
        <v>758</v>
      </c>
      <c r="BB53" s="95"/>
      <c r="BC53" s="128" t="s">
        <v>758</v>
      </c>
      <c r="BD53" s="129"/>
      <c r="BE53" s="128" t="s">
        <v>758</v>
      </c>
      <c r="BF53" s="129"/>
      <c r="BG53" s="128" t="s">
        <v>758</v>
      </c>
      <c r="BH53" s="129"/>
      <c r="BI53" s="128" t="s">
        <v>758</v>
      </c>
      <c r="BJ53" s="129"/>
      <c r="BK53" s="96" t="s">
        <v>757</v>
      </c>
      <c r="BL53" s="160" t="s">
        <v>2177</v>
      </c>
      <c r="BM53" s="96" t="s">
        <v>758</v>
      </c>
      <c r="BN53" s="95"/>
      <c r="BO53" s="96" t="s">
        <v>757</v>
      </c>
      <c r="BP53" t="s">
        <v>3412</v>
      </c>
      <c r="BQ53" s="96" t="s">
        <v>758</v>
      </c>
      <c r="BR53" s="95"/>
      <c r="BS53" s="96" t="s">
        <v>758</v>
      </c>
      <c r="BT53" s="95"/>
      <c r="BU53" s="96" t="s">
        <v>758</v>
      </c>
      <c r="BV53" s="95"/>
      <c r="BW53" s="96" t="s">
        <v>758</v>
      </c>
      <c r="BX53" s="95"/>
      <c r="BY53" s="96" t="s">
        <v>757</v>
      </c>
      <c r="BZ53" s="160" t="s">
        <v>2179</v>
      </c>
      <c r="CA53" s="96" t="s">
        <v>758</v>
      </c>
      <c r="CB53" s="95"/>
      <c r="CC53" s="96" t="s">
        <v>757</v>
      </c>
      <c r="CD53" s="160" t="s">
        <v>2180</v>
      </c>
      <c r="CE53" s="96" t="s">
        <v>758</v>
      </c>
      <c r="CF53" s="116"/>
      <c r="CG53" s="96" t="s">
        <v>757</v>
      </c>
      <c r="CH53" s="160" t="s">
        <v>2365</v>
      </c>
      <c r="CI53" s="96" t="s">
        <v>758</v>
      </c>
      <c r="CJ53" s="119"/>
      <c r="CK53" s="96" t="s">
        <v>757</v>
      </c>
      <c r="CL53" s="160" t="s">
        <v>2366</v>
      </c>
      <c r="CM53" s="96" t="s">
        <v>757</v>
      </c>
      <c r="CN53" s="160" t="s">
        <v>2360</v>
      </c>
      <c r="CO53" s="132" t="s">
        <v>757</v>
      </c>
      <c r="CP53" s="160" t="s">
        <v>2523</v>
      </c>
      <c r="CQ53" s="130" t="s">
        <v>758</v>
      </c>
      <c r="CR53" s="130"/>
      <c r="CS53" s="132" t="s">
        <v>757</v>
      </c>
      <c r="CT53" s="148" t="s">
        <v>3658</v>
      </c>
      <c r="CU53" s="132" t="s">
        <v>757</v>
      </c>
      <c r="CV53" t="s">
        <v>3673</v>
      </c>
      <c r="CW53" s="132" t="s">
        <v>758</v>
      </c>
      <c r="CX53" s="148" t="s">
        <v>3364</v>
      </c>
    </row>
    <row r="54" spans="1:102" ht="40.200000000000003" customHeight="1" x14ac:dyDescent="0.3">
      <c r="A54" t="s">
        <v>355</v>
      </c>
      <c r="B54" s="30" t="s">
        <v>160</v>
      </c>
      <c r="C54" s="96" t="s">
        <v>757</v>
      </c>
      <c r="D54" s="98" t="s">
        <v>1298</v>
      </c>
      <c r="E54" s="96" t="s">
        <v>757</v>
      </c>
      <c r="F54" t="s">
        <v>3023</v>
      </c>
      <c r="G54" s="96" t="s">
        <v>758</v>
      </c>
      <c r="H54" s="95"/>
      <c r="I54" s="96" t="s">
        <v>758</v>
      </c>
      <c r="J54" s="95"/>
      <c r="K54" s="96" t="s">
        <v>758</v>
      </c>
      <c r="L54" s="95"/>
      <c r="M54" s="101" t="s">
        <v>757</v>
      </c>
      <c r="N54" s="160" t="s">
        <v>1578</v>
      </c>
      <c r="O54" s="101" t="s">
        <v>757</v>
      </c>
      <c r="P54" t="s">
        <v>3084</v>
      </c>
      <c r="Q54" s="101" t="s">
        <v>758</v>
      </c>
      <c r="R54" s="104"/>
      <c r="S54" s="101" t="s">
        <v>757</v>
      </c>
      <c r="T54" s="160" t="s">
        <v>1439</v>
      </c>
      <c r="U54" s="101" t="s">
        <v>758</v>
      </c>
      <c r="V54" s="104"/>
      <c r="W54" s="96" t="s">
        <v>757</v>
      </c>
      <c r="X54" s="95" t="s">
        <v>3143</v>
      </c>
      <c r="Y54" s="96" t="s">
        <v>758</v>
      </c>
      <c r="Z54" s="108"/>
      <c r="AA54" s="96" t="s">
        <v>758</v>
      </c>
      <c r="AB54" s="108"/>
      <c r="AC54" s="96" t="s">
        <v>757</v>
      </c>
      <c r="AD54" s="98" t="s">
        <v>3175</v>
      </c>
      <c r="AE54" s="96" t="s">
        <v>757</v>
      </c>
      <c r="AF54" s="95" t="s">
        <v>1752</v>
      </c>
      <c r="AG54" s="125" t="s">
        <v>757</v>
      </c>
      <c r="AH54" s="186" t="s">
        <v>3220</v>
      </c>
      <c r="AI54" s="125" t="s">
        <v>757</v>
      </c>
      <c r="AJ54" s="160" t="s">
        <v>2430</v>
      </c>
      <c r="AK54" s="125" t="s">
        <v>758</v>
      </c>
      <c r="AL54" s="127"/>
      <c r="AM54" s="96" t="s">
        <v>758</v>
      </c>
      <c r="AN54" s="127"/>
      <c r="AO54" s="125" t="s">
        <v>757</v>
      </c>
      <c r="AP54" s="127" t="s">
        <v>2454</v>
      </c>
      <c r="AQ54" s="171" t="s">
        <v>757</v>
      </c>
      <c r="AR54" s="174" t="s">
        <v>2892</v>
      </c>
      <c r="AS54" s="171" t="s">
        <v>757</v>
      </c>
      <c r="AT54" s="172" t="s">
        <v>2893</v>
      </c>
      <c r="AU54" s="171" t="s">
        <v>758</v>
      </c>
      <c r="AV54" s="174"/>
      <c r="AW54" s="171" t="s">
        <v>757</v>
      </c>
      <c r="AX54" s="187" t="s">
        <v>3332</v>
      </c>
      <c r="AY54" s="171" t="s">
        <v>757</v>
      </c>
      <c r="AZ54" s="174" t="s">
        <v>2877</v>
      </c>
      <c r="BA54" s="96" t="s">
        <v>757</v>
      </c>
      <c r="BB54" s="95" t="s">
        <v>706</v>
      </c>
      <c r="BC54" s="128" t="s">
        <v>758</v>
      </c>
      <c r="BD54" s="129"/>
      <c r="BE54" s="128" t="s">
        <v>757</v>
      </c>
      <c r="BF54" s="160" t="s">
        <v>1900</v>
      </c>
      <c r="BG54" s="128" t="s">
        <v>758</v>
      </c>
      <c r="BH54" s="129"/>
      <c r="BI54" s="128" t="s">
        <v>758</v>
      </c>
      <c r="BJ54" s="129"/>
      <c r="BK54" s="96" t="s">
        <v>759</v>
      </c>
      <c r="BL54" t="s">
        <v>3392</v>
      </c>
      <c r="BM54" s="96" t="s">
        <v>758</v>
      </c>
      <c r="BN54" s="95"/>
      <c r="BO54" s="96" t="s">
        <v>757</v>
      </c>
      <c r="BP54" s="98" t="s">
        <v>3411</v>
      </c>
      <c r="BQ54" s="96" t="s">
        <v>758</v>
      </c>
      <c r="BR54" s="95"/>
      <c r="BS54" s="96" t="s">
        <v>758</v>
      </c>
      <c r="BT54" s="95"/>
      <c r="BU54" s="96" t="s">
        <v>757</v>
      </c>
      <c r="BV54" t="s">
        <v>3479</v>
      </c>
      <c r="BW54" s="96" t="s">
        <v>758</v>
      </c>
      <c r="BX54" s="95"/>
      <c r="BY54" s="96" t="s">
        <v>757</v>
      </c>
      <c r="BZ54" s="160" t="s">
        <v>2183</v>
      </c>
      <c r="CA54" s="96" t="s">
        <v>758</v>
      </c>
      <c r="CB54" s="95"/>
      <c r="CC54" s="96" t="s">
        <v>758</v>
      </c>
      <c r="CD54" s="119"/>
      <c r="CE54" s="96" t="s">
        <v>759</v>
      </c>
      <c r="CF54" s="160" t="s">
        <v>2367</v>
      </c>
      <c r="CG54" s="96" t="s">
        <v>757</v>
      </c>
      <c r="CH54" s="160" t="s">
        <v>2368</v>
      </c>
      <c r="CI54" s="96" t="s">
        <v>757</v>
      </c>
      <c r="CJ54" t="s">
        <v>2374</v>
      </c>
      <c r="CK54" s="96" t="s">
        <v>758</v>
      </c>
      <c r="CL54" s="95"/>
      <c r="CM54" s="96" t="s">
        <v>758</v>
      </c>
      <c r="CN54" s="95"/>
      <c r="CO54" s="132" t="s">
        <v>757</v>
      </c>
      <c r="CP54" t="s">
        <v>2518</v>
      </c>
      <c r="CQ54" s="130" t="s">
        <v>757</v>
      </c>
      <c r="CR54" s="160" t="s">
        <v>2579</v>
      </c>
      <c r="CS54" s="132" t="s">
        <v>757</v>
      </c>
      <c r="CT54" s="148" t="s">
        <v>3659</v>
      </c>
      <c r="CU54" s="132" t="s">
        <v>757</v>
      </c>
      <c r="CV54" t="s">
        <v>2662</v>
      </c>
      <c r="CW54" s="132" t="s">
        <v>758</v>
      </c>
      <c r="CX54" s="133"/>
    </row>
    <row r="55" spans="1:102" s="81" customFormat="1" ht="40.200000000000003" customHeight="1" x14ac:dyDescent="0.3">
      <c r="A55" s="81" t="s">
        <v>356</v>
      </c>
      <c r="B55" s="82" t="s">
        <v>174</v>
      </c>
      <c r="C55" s="96" t="s">
        <v>757</v>
      </c>
      <c r="D55" s="98" t="s">
        <v>3005</v>
      </c>
      <c r="E55" s="96" t="s">
        <v>758</v>
      </c>
      <c r="F55" s="95"/>
      <c r="G55" s="96" t="s">
        <v>757</v>
      </c>
      <c r="H55" t="s">
        <v>3782</v>
      </c>
      <c r="I55" s="96" t="s">
        <v>757</v>
      </c>
      <c r="J55" s="160" t="s">
        <v>1430</v>
      </c>
      <c r="K55" s="96" t="s">
        <v>757</v>
      </c>
      <c r="L55" s="95" t="s">
        <v>1413</v>
      </c>
      <c r="M55" s="101" t="s">
        <v>757</v>
      </c>
      <c r="N55" t="s">
        <v>1580</v>
      </c>
      <c r="O55" s="101" t="s">
        <v>757</v>
      </c>
      <c r="P55" s="102" t="s">
        <v>3083</v>
      </c>
      <c r="Q55" s="101" t="s">
        <v>757</v>
      </c>
      <c r="R55" t="s">
        <v>532</v>
      </c>
      <c r="S55" s="101" t="s">
        <v>757</v>
      </c>
      <c r="T55" s="160" t="s">
        <v>1582</v>
      </c>
      <c r="U55" s="101" t="s">
        <v>757</v>
      </c>
      <c r="V55" s="102" t="s">
        <v>1583</v>
      </c>
      <c r="W55" s="96" t="s">
        <v>757</v>
      </c>
      <c r="X55" s="98" t="s">
        <v>1763</v>
      </c>
      <c r="Y55" s="96" t="s">
        <v>757</v>
      </c>
      <c r="Z55" s="160" t="s">
        <v>1764</v>
      </c>
      <c r="AA55" s="96" t="s">
        <v>757</v>
      </c>
      <c r="AB55" s="98" t="s">
        <v>1765</v>
      </c>
      <c r="AC55" s="96" t="s">
        <v>757</v>
      </c>
      <c r="AD55" s="98" t="s">
        <v>1766</v>
      </c>
      <c r="AE55" s="96" t="s">
        <v>757</v>
      </c>
      <c r="AF55" t="s">
        <v>1767</v>
      </c>
      <c r="AG55" s="125" t="s">
        <v>757</v>
      </c>
      <c r="AH55" s="187" t="s">
        <v>3219</v>
      </c>
      <c r="AI55" s="125" t="s">
        <v>757</v>
      </c>
      <c r="AJ55" s="160" t="s">
        <v>2456</v>
      </c>
      <c r="AK55" s="125" t="s">
        <v>757</v>
      </c>
      <c r="AL55" s="127" t="s">
        <v>662</v>
      </c>
      <c r="AM55" s="96" t="s">
        <v>758</v>
      </c>
      <c r="AN55"/>
      <c r="AO55" s="125" t="s">
        <v>757</v>
      </c>
      <c r="AP55" s="127" t="s">
        <v>2457</v>
      </c>
      <c r="AQ55" s="171" t="s">
        <v>757</v>
      </c>
      <c r="AR55" s="172" t="s">
        <v>2895</v>
      </c>
      <c r="AS55" s="171" t="s">
        <v>757</v>
      </c>
      <c r="AT55" s="173" t="s">
        <v>2896</v>
      </c>
      <c r="AU55" s="171" t="s">
        <v>757</v>
      </c>
      <c r="AV55" s="187" t="s">
        <v>3286</v>
      </c>
      <c r="AW55" s="171" t="s">
        <v>757</v>
      </c>
      <c r="AX55" s="172" t="s">
        <v>2898</v>
      </c>
      <c r="AY55" s="171" t="s">
        <v>757</v>
      </c>
      <c r="AZ55" s="174" t="s">
        <v>2899</v>
      </c>
      <c r="BA55" s="96" t="s">
        <v>757</v>
      </c>
      <c r="BB55" s="95" t="s">
        <v>1134</v>
      </c>
      <c r="BC55" s="128" t="s">
        <v>757</v>
      </c>
      <c r="BD55" s="160" t="s">
        <v>1902</v>
      </c>
      <c r="BE55" s="128" t="s">
        <v>757</v>
      </c>
      <c r="BF55" t="s">
        <v>3382</v>
      </c>
      <c r="BG55" s="128" t="s">
        <v>757</v>
      </c>
      <c r="BH55" s="129" t="s">
        <v>3784</v>
      </c>
      <c r="BI55" s="128" t="s">
        <v>757</v>
      </c>
      <c r="BJ55" s="160" t="s">
        <v>1904</v>
      </c>
      <c r="BK55" s="96" t="s">
        <v>757</v>
      </c>
      <c r="BL55" s="160" t="s">
        <v>2185</v>
      </c>
      <c r="BM55" s="96" t="s">
        <v>758</v>
      </c>
      <c r="BN55" s="95"/>
      <c r="BO55" s="96" t="s">
        <v>757</v>
      </c>
      <c r="BP55" s="98" t="s">
        <v>3410</v>
      </c>
      <c r="BQ55" s="96" t="s">
        <v>758</v>
      </c>
      <c r="BR55" s="95"/>
      <c r="BS55" s="96" t="s">
        <v>758</v>
      </c>
      <c r="BT55" s="95"/>
      <c r="BU55" s="96" t="s">
        <v>757</v>
      </c>
      <c r="BV55" s="95" t="s">
        <v>1157</v>
      </c>
      <c r="BW55" s="96" t="s">
        <v>757</v>
      </c>
      <c r="BX55" s="160" t="s">
        <v>2157</v>
      </c>
      <c r="BY55" s="96" t="s">
        <v>757</v>
      </c>
      <c r="BZ55" s="98" t="s">
        <v>2187</v>
      </c>
      <c r="CA55" s="96" t="s">
        <v>759</v>
      </c>
      <c r="CB55" t="s">
        <v>3496</v>
      </c>
      <c r="CC55" s="96" t="s">
        <v>757</v>
      </c>
      <c r="CD55" s="160" t="s">
        <v>2189</v>
      </c>
      <c r="CE55" s="96" t="s">
        <v>759</v>
      </c>
      <c r="CF55" s="95" t="s">
        <v>3533</v>
      </c>
      <c r="CG55" s="96" t="s">
        <v>757</v>
      </c>
      <c r="CH55" s="98" t="s">
        <v>3563</v>
      </c>
      <c r="CI55" s="96" t="s">
        <v>757</v>
      </c>
      <c r="CJ55" s="160" t="s">
        <v>2370</v>
      </c>
      <c r="CK55" s="96" t="s">
        <v>757</v>
      </c>
      <c r="CL55" t="s">
        <v>3581</v>
      </c>
      <c r="CM55" s="96" t="s">
        <v>757</v>
      </c>
      <c r="CN55" s="119" t="s">
        <v>3594</v>
      </c>
      <c r="CO55" s="132" t="s">
        <v>757</v>
      </c>
      <c r="CP55" s="148" t="s">
        <v>3632</v>
      </c>
      <c r="CQ55" s="130" t="s">
        <v>758</v>
      </c>
      <c r="CR55" s="130"/>
      <c r="CS55" s="132" t="s">
        <v>757</v>
      </c>
      <c r="CT55" s="133" t="s">
        <v>2623</v>
      </c>
      <c r="CU55" s="132" t="s">
        <v>758</v>
      </c>
      <c r="CV55" s="133"/>
      <c r="CW55" s="132" t="s">
        <v>757</v>
      </c>
      <c r="CX55" s="160" t="s">
        <v>2708</v>
      </c>
    </row>
    <row r="56" spans="1:102" ht="40.200000000000003" customHeight="1" x14ac:dyDescent="0.3">
      <c r="A56" t="s">
        <v>357</v>
      </c>
      <c r="B56" s="31" t="s">
        <v>175</v>
      </c>
      <c r="C56" s="96" t="s">
        <v>757</v>
      </c>
      <c r="D56" t="s">
        <v>3006</v>
      </c>
      <c r="E56" s="96" t="s">
        <v>757</v>
      </c>
      <c r="F56" s="95" t="s">
        <v>3018</v>
      </c>
      <c r="G56" s="96" t="s">
        <v>757</v>
      </c>
      <c r="H56" t="s">
        <v>3029</v>
      </c>
      <c r="I56" s="96" t="s">
        <v>757</v>
      </c>
      <c r="J56" s="95" t="s">
        <v>1431</v>
      </c>
      <c r="K56" s="96" t="s">
        <v>757</v>
      </c>
      <c r="L56" s="160" t="s">
        <v>1414</v>
      </c>
      <c r="M56" s="101" t="s">
        <v>757</v>
      </c>
      <c r="N56" t="s">
        <v>1584</v>
      </c>
      <c r="O56" s="101" t="s">
        <v>757</v>
      </c>
      <c r="P56" t="s">
        <v>3082</v>
      </c>
      <c r="Q56" s="101" t="s">
        <v>757</v>
      </c>
      <c r="R56" s="103" t="s">
        <v>532</v>
      </c>
      <c r="S56" s="101" t="s">
        <v>757</v>
      </c>
      <c r="T56" t="s">
        <v>1585</v>
      </c>
      <c r="U56" s="101" t="s">
        <v>757</v>
      </c>
      <c r="V56" s="103" t="s">
        <v>3117</v>
      </c>
      <c r="W56" s="96" t="s">
        <v>757</v>
      </c>
      <c r="X56" s="95" t="s">
        <v>581</v>
      </c>
      <c r="Y56" s="96" t="s">
        <v>757</v>
      </c>
      <c r="Z56" s="95" t="s">
        <v>570</v>
      </c>
      <c r="AA56" s="96" t="s">
        <v>757</v>
      </c>
      <c r="AB56" s="95" t="s">
        <v>562</v>
      </c>
      <c r="AC56" s="96" t="s">
        <v>757</v>
      </c>
      <c r="AD56" s="98" t="s">
        <v>1768</v>
      </c>
      <c r="AE56" s="96" t="s">
        <v>757</v>
      </c>
      <c r="AF56" s="98" t="s">
        <v>1769</v>
      </c>
      <c r="AG56" s="125" t="s">
        <v>757</v>
      </c>
      <c r="AH56" s="187" t="s">
        <v>3218</v>
      </c>
      <c r="AI56" s="125" t="s">
        <v>757</v>
      </c>
      <c r="AJ56" s="160" t="s">
        <v>2456</v>
      </c>
      <c r="AK56" s="125" t="s">
        <v>759</v>
      </c>
      <c r="AL56" s="127" t="s">
        <v>662</v>
      </c>
      <c r="AM56" s="96" t="s">
        <v>757</v>
      </c>
      <c r="AN56" t="s">
        <v>1244</v>
      </c>
      <c r="AO56" s="125" t="s">
        <v>757</v>
      </c>
      <c r="AP56" s="127" t="s">
        <v>2459</v>
      </c>
      <c r="AQ56" s="171" t="s">
        <v>757</v>
      </c>
      <c r="AR56" s="174" t="s">
        <v>2900</v>
      </c>
      <c r="AS56" s="171" t="s">
        <v>757</v>
      </c>
      <c r="AT56" s="172" t="s">
        <v>2901</v>
      </c>
      <c r="AU56" s="171" t="s">
        <v>757</v>
      </c>
      <c r="AV56" t="s">
        <v>3285</v>
      </c>
      <c r="AW56" s="171" t="s">
        <v>757</v>
      </c>
      <c r="AX56" s="187" t="s">
        <v>3333</v>
      </c>
      <c r="AY56" s="171" t="s">
        <v>757</v>
      </c>
      <c r="AZ56" s="172" t="s">
        <v>2903</v>
      </c>
      <c r="BA56" s="96" t="s">
        <v>759</v>
      </c>
      <c r="BB56" s="95" t="s">
        <v>709</v>
      </c>
      <c r="BC56" s="128" t="s">
        <v>759</v>
      </c>
      <c r="BD56" s="129" t="s">
        <v>642</v>
      </c>
      <c r="BE56" s="128" t="s">
        <v>757</v>
      </c>
      <c r="BF56" t="s">
        <v>3383</v>
      </c>
      <c r="BG56" s="128" t="s">
        <v>757</v>
      </c>
      <c r="BH56" s="145" t="s">
        <v>3785</v>
      </c>
      <c r="BI56" s="128" t="s">
        <v>757</v>
      </c>
      <c r="BJ56" s="160" t="s">
        <v>1906</v>
      </c>
      <c r="BK56" s="96" t="s">
        <v>757</v>
      </c>
      <c r="BL56" s="119" t="s">
        <v>2190</v>
      </c>
      <c r="BM56" s="96" t="s">
        <v>757</v>
      </c>
      <c r="BN56" s="160" t="s">
        <v>2166</v>
      </c>
      <c r="BO56" s="96" t="s">
        <v>757</v>
      </c>
      <c r="BP56" s="98" t="s">
        <v>3409</v>
      </c>
      <c r="BQ56" s="96" t="s">
        <v>757</v>
      </c>
      <c r="BR56" s="160" t="s">
        <v>2008</v>
      </c>
      <c r="BS56" s="96" t="s">
        <v>758</v>
      </c>
      <c r="BT56" s="95"/>
      <c r="BU56" s="96" t="s">
        <v>758</v>
      </c>
      <c r="BV56" s="95"/>
      <c r="BW56" s="96" t="s">
        <v>758</v>
      </c>
      <c r="BX56" s="95"/>
      <c r="BY56" s="96" t="s">
        <v>757</v>
      </c>
      <c r="BZ56" s="160" t="s">
        <v>2192</v>
      </c>
      <c r="CA56" s="96" t="s">
        <v>757</v>
      </c>
      <c r="CB56" s="98" t="s">
        <v>2193</v>
      </c>
      <c r="CC56" s="96" t="s">
        <v>757</v>
      </c>
      <c r="CD56" s="98" t="s">
        <v>3514</v>
      </c>
      <c r="CE56" s="96" t="s">
        <v>758</v>
      </c>
      <c r="CF56" s="95"/>
      <c r="CG56" s="96" t="s">
        <v>757</v>
      </c>
      <c r="CH56" s="160" t="s">
        <v>2371</v>
      </c>
      <c r="CI56" s="96" t="s">
        <v>757</v>
      </c>
      <c r="CJ56" s="119" t="s">
        <v>2289</v>
      </c>
      <c r="CK56" s="96" t="s">
        <v>758</v>
      </c>
      <c r="CL56" s="95"/>
      <c r="CM56" s="96" t="s">
        <v>757</v>
      </c>
      <c r="CN56" s="119" t="s">
        <v>3594</v>
      </c>
      <c r="CO56" s="132" t="s">
        <v>757</v>
      </c>
      <c r="CP56" s="160" t="s">
        <v>2526</v>
      </c>
      <c r="CQ56" s="130" t="s">
        <v>757</v>
      </c>
      <c r="CR56" s="160" t="s">
        <v>2580</v>
      </c>
      <c r="CS56" s="132" t="s">
        <v>757</v>
      </c>
      <c r="CT56" t="s">
        <v>756</v>
      </c>
      <c r="CU56" s="132" t="s">
        <v>757</v>
      </c>
      <c r="CV56" t="s">
        <v>3672</v>
      </c>
      <c r="CW56" s="132" t="s">
        <v>757</v>
      </c>
      <c r="CX56" s="160" t="s">
        <v>2709</v>
      </c>
    </row>
    <row r="57" spans="1:102" ht="40.200000000000003" customHeight="1" x14ac:dyDescent="0.3">
      <c r="A57" t="s">
        <v>358</v>
      </c>
      <c r="B57" s="31" t="s">
        <v>161</v>
      </c>
      <c r="C57" s="96" t="s">
        <v>757</v>
      </c>
      <c r="D57" t="s">
        <v>3007</v>
      </c>
      <c r="E57" s="96" t="s">
        <v>757</v>
      </c>
      <c r="F57" t="s">
        <v>1332</v>
      </c>
      <c r="G57" s="96" t="s">
        <v>758</v>
      </c>
      <c r="H57" s="95"/>
      <c r="I57" s="96" t="s">
        <v>757</v>
      </c>
      <c r="J57" t="s">
        <v>511</v>
      </c>
      <c r="K57" s="96" t="s">
        <v>757</v>
      </c>
      <c r="L57" t="s">
        <v>515</v>
      </c>
      <c r="M57" s="101" t="s">
        <v>757</v>
      </c>
      <c r="N57" t="s">
        <v>3069</v>
      </c>
      <c r="O57" s="101" t="s">
        <v>757</v>
      </c>
      <c r="P57" s="102" t="s">
        <v>3081</v>
      </c>
      <c r="Q57" s="101" t="s">
        <v>759</v>
      </c>
      <c r="R57" s="160" t="s">
        <v>1589</v>
      </c>
      <c r="S57" s="101" t="s">
        <v>757</v>
      </c>
      <c r="T57" s="160" t="s">
        <v>1590</v>
      </c>
      <c r="U57" s="101" t="s">
        <v>757</v>
      </c>
      <c r="V57" s="102" t="s">
        <v>1591</v>
      </c>
      <c r="W57" s="96" t="s">
        <v>757</v>
      </c>
      <c r="X57" s="98" t="s">
        <v>3144</v>
      </c>
      <c r="Y57" s="96" t="s">
        <v>757</v>
      </c>
      <c r="Z57" s="95" t="s">
        <v>575</v>
      </c>
      <c r="AA57" s="96" t="s">
        <v>758</v>
      </c>
      <c r="AB57" s="108"/>
      <c r="AC57" s="96" t="s">
        <v>757</v>
      </c>
      <c r="AD57" s="98" t="s">
        <v>1771</v>
      </c>
      <c r="AE57" s="96" t="s">
        <v>757</v>
      </c>
      <c r="AF57" s="98" t="s">
        <v>3203</v>
      </c>
      <c r="AG57" s="125" t="s">
        <v>757</v>
      </c>
      <c r="AH57" t="s">
        <v>3217</v>
      </c>
      <c r="AI57" s="125" t="s">
        <v>758</v>
      </c>
      <c r="AJ57" s="127"/>
      <c r="AK57" s="125" t="s">
        <v>759</v>
      </c>
      <c r="AL57" s="127" t="s">
        <v>663</v>
      </c>
      <c r="AM57" s="96" t="s">
        <v>757</v>
      </c>
      <c r="AN57" t="s">
        <v>1245</v>
      </c>
      <c r="AO57" s="125" t="s">
        <v>757</v>
      </c>
      <c r="AP57" s="127" t="s">
        <v>2461</v>
      </c>
      <c r="AQ57" s="171" t="s">
        <v>757</v>
      </c>
      <c r="AR57" s="195" t="s">
        <v>3799</v>
      </c>
      <c r="AS57" s="171" t="s">
        <v>757</v>
      </c>
      <c r="AT57" s="174" t="s">
        <v>2905</v>
      </c>
      <c r="AU57" s="171" t="s">
        <v>757</v>
      </c>
      <c r="AV57" t="s">
        <v>3284</v>
      </c>
      <c r="AW57" s="171" t="s">
        <v>759</v>
      </c>
      <c r="AX57" s="187" t="s">
        <v>3334</v>
      </c>
      <c r="AY57" s="171" t="s">
        <v>757</v>
      </c>
      <c r="AZ57" s="174" t="s">
        <v>2908</v>
      </c>
      <c r="BA57" s="96" t="s">
        <v>757</v>
      </c>
      <c r="BB57" t="s">
        <v>714</v>
      </c>
      <c r="BC57" s="128" t="s">
        <v>759</v>
      </c>
      <c r="BD57" s="160" t="s">
        <v>1907</v>
      </c>
      <c r="BE57" s="128" t="s">
        <v>757</v>
      </c>
      <c r="BF57" t="s">
        <v>1908</v>
      </c>
      <c r="BG57" s="128" t="s">
        <v>757</v>
      </c>
      <c r="BH57" s="162" t="s">
        <v>3800</v>
      </c>
      <c r="BI57" s="128" t="s">
        <v>757</v>
      </c>
      <c r="BJ57" s="160" t="s">
        <v>1909</v>
      </c>
      <c r="BK57" s="96" t="s">
        <v>757</v>
      </c>
      <c r="BL57" s="119" t="s">
        <v>2195</v>
      </c>
      <c r="BM57" s="96" t="s">
        <v>758</v>
      </c>
      <c r="BN57" s="95"/>
      <c r="BO57" s="96" t="s">
        <v>757</v>
      </c>
      <c r="BP57" s="98" t="s">
        <v>3408</v>
      </c>
      <c r="BQ57" s="96" t="s">
        <v>757</v>
      </c>
      <c r="BR57" s="160" t="s">
        <v>2197</v>
      </c>
      <c r="BS57" s="96" t="s">
        <v>757</v>
      </c>
      <c r="BT57" t="s">
        <v>3456</v>
      </c>
      <c r="BU57" s="96" t="s">
        <v>757</v>
      </c>
      <c r="BV57" s="160" t="s">
        <v>616</v>
      </c>
      <c r="BW57" s="96" t="s">
        <v>759</v>
      </c>
      <c r="BX57" s="160" t="s">
        <v>2198</v>
      </c>
      <c r="BY57" s="96" t="s">
        <v>757</v>
      </c>
      <c r="BZ57" s="98" t="s">
        <v>2199</v>
      </c>
      <c r="CA57" s="96" t="s">
        <v>758</v>
      </c>
      <c r="CB57" s="95"/>
      <c r="CC57" s="96" t="s">
        <v>757</v>
      </c>
      <c r="CD57" s="98" t="s">
        <v>2200</v>
      </c>
      <c r="CE57" s="96" t="s">
        <v>759</v>
      </c>
      <c r="CF57" s="95" t="s">
        <v>3532</v>
      </c>
      <c r="CG57" s="96" t="s">
        <v>757</v>
      </c>
      <c r="CH57" s="160" t="s">
        <v>2372</v>
      </c>
      <c r="CI57" s="96" t="s">
        <v>757</v>
      </c>
      <c r="CK57" s="96" t="s">
        <v>759</v>
      </c>
      <c r="CL57" s="95" t="s">
        <v>985</v>
      </c>
      <c r="CM57" s="96" t="s">
        <v>757</v>
      </c>
      <c r="CN57" s="160" t="s">
        <v>2373</v>
      </c>
      <c r="CO57" s="132" t="s">
        <v>757</v>
      </c>
      <c r="CP57" s="148" t="s">
        <v>3633</v>
      </c>
      <c r="CQ57" s="130" t="s">
        <v>758</v>
      </c>
      <c r="CR57" s="130"/>
      <c r="CS57" s="132" t="s">
        <v>757</v>
      </c>
      <c r="CT57" s="160" t="s">
        <v>2625</v>
      </c>
      <c r="CU57" s="132" t="s">
        <v>757</v>
      </c>
      <c r="CV57" t="s">
        <v>3671</v>
      </c>
      <c r="CW57" s="132" t="s">
        <v>757</v>
      </c>
      <c r="CX57" s="148" t="s">
        <v>2710</v>
      </c>
    </row>
    <row r="58" spans="1:102" s="81" customFormat="1" ht="40.200000000000003" customHeight="1" x14ac:dyDescent="0.3">
      <c r="A58" s="81" t="s">
        <v>359</v>
      </c>
      <c r="B58" s="82" t="s">
        <v>176</v>
      </c>
      <c r="C58" s="96" t="s">
        <v>757</v>
      </c>
      <c r="D58" s="160" t="s">
        <v>1090</v>
      </c>
      <c r="E58" s="96" t="s">
        <v>757</v>
      </c>
      <c r="F58" t="s">
        <v>1333</v>
      </c>
      <c r="G58" s="96" t="s">
        <v>757</v>
      </c>
      <c r="H58" t="s">
        <v>1378</v>
      </c>
      <c r="I58" s="96" t="s">
        <v>757</v>
      </c>
      <c r="J58" s="95" t="s">
        <v>3051</v>
      </c>
      <c r="K58" s="96" t="s">
        <v>757</v>
      </c>
      <c r="L58" t="s">
        <v>1415</v>
      </c>
      <c r="M58" s="101" t="s">
        <v>757</v>
      </c>
      <c r="N58" t="s">
        <v>1592</v>
      </c>
      <c r="O58" s="101" t="s">
        <v>757</v>
      </c>
      <c r="P58" s="160" t="s">
        <v>1593</v>
      </c>
      <c r="Q58" s="101" t="s">
        <v>757</v>
      </c>
      <c r="R58" t="s">
        <v>533</v>
      </c>
      <c r="S58" s="101" t="s">
        <v>757</v>
      </c>
      <c r="T58" s="160" t="s">
        <v>1594</v>
      </c>
      <c r="U58" s="101" t="s">
        <v>757</v>
      </c>
      <c r="V58" s="160" t="s">
        <v>1595</v>
      </c>
      <c r="W58" s="96" t="s">
        <v>757</v>
      </c>
      <c r="X58" s="98" t="s">
        <v>3145</v>
      </c>
      <c r="Y58" s="96" t="s">
        <v>757</v>
      </c>
      <c r="Z58" s="95" t="s">
        <v>576</v>
      </c>
      <c r="AA58" s="96" t="s">
        <v>757</v>
      </c>
      <c r="AB58" t="s">
        <v>563</v>
      </c>
      <c r="AC58" s="96" t="s">
        <v>757</v>
      </c>
      <c r="AD58" s="95" t="s">
        <v>1773</v>
      </c>
      <c r="AE58" s="96" t="s">
        <v>757</v>
      </c>
      <c r="AF58" t="s">
        <v>3204</v>
      </c>
      <c r="AG58" s="125" t="s">
        <v>757</v>
      </c>
      <c r="AH58" t="s">
        <v>3216</v>
      </c>
      <c r="AI58" s="125" t="s">
        <v>757</v>
      </c>
      <c r="AJ58" s="160" t="s">
        <v>2462</v>
      </c>
      <c r="AK58" s="125" t="s">
        <v>757</v>
      </c>
      <c r="AL58" s="127" t="s">
        <v>664</v>
      </c>
      <c r="AM58" s="96" t="s">
        <v>757</v>
      </c>
      <c r="AN58" t="s">
        <v>3252</v>
      </c>
      <c r="AO58" s="125" t="s">
        <v>757</v>
      </c>
      <c r="AP58" s="127" t="s">
        <v>685</v>
      </c>
      <c r="AQ58" s="171" t="s">
        <v>757</v>
      </c>
      <c r="AR58" s="174" t="s">
        <v>2909</v>
      </c>
      <c r="AS58" s="171" t="s">
        <v>757</v>
      </c>
      <c r="AT58" s="172" t="s">
        <v>2910</v>
      </c>
      <c r="AU58" s="171" t="s">
        <v>757</v>
      </c>
      <c r="AV58" t="s">
        <v>3283</v>
      </c>
      <c r="AW58" s="171" t="s">
        <v>757</v>
      </c>
      <c r="AX58" s="174" t="s">
        <v>2912</v>
      </c>
      <c r="AY58" s="171" t="s">
        <v>757</v>
      </c>
      <c r="AZ58" s="174" t="s">
        <v>2913</v>
      </c>
      <c r="BA58" s="96" t="s">
        <v>757</v>
      </c>
      <c r="BB58" s="95" t="s">
        <v>1135</v>
      </c>
      <c r="BC58" s="128" t="s">
        <v>757</v>
      </c>
      <c r="BD58" s="129" t="s">
        <v>643</v>
      </c>
      <c r="BE58" s="128" t="s">
        <v>757</v>
      </c>
      <c r="BF58" t="s">
        <v>1910</v>
      </c>
      <c r="BG58" s="128" t="s">
        <v>757</v>
      </c>
      <c r="BH58" s="160" t="s">
        <v>1911</v>
      </c>
      <c r="BI58" s="128" t="s">
        <v>757</v>
      </c>
      <c r="BJ58" s="160" t="s">
        <v>1912</v>
      </c>
      <c r="BK58" s="96" t="s">
        <v>757</v>
      </c>
      <c r="BL58" s="160" t="s">
        <v>2201</v>
      </c>
      <c r="BM58" s="96" t="s">
        <v>758</v>
      </c>
      <c r="BN58" s="95"/>
      <c r="BO58" s="96" t="s">
        <v>757</v>
      </c>
      <c r="BP58" t="s">
        <v>3407</v>
      </c>
      <c r="BQ58" s="96" t="s">
        <v>757</v>
      </c>
      <c r="BR58" s="160" t="s">
        <v>2203</v>
      </c>
      <c r="BS58" s="96" t="s">
        <v>757</v>
      </c>
      <c r="BT58" s="95" t="s">
        <v>615</v>
      </c>
      <c r="BU58" s="96" t="s">
        <v>757</v>
      </c>
      <c r="BV58" s="95" t="s">
        <v>1158</v>
      </c>
      <c r="BW58" s="96" t="s">
        <v>757</v>
      </c>
      <c r="BX58" s="95" t="s">
        <v>1161</v>
      </c>
      <c r="BY58" s="96" t="s">
        <v>757</v>
      </c>
      <c r="BZ58" s="160" t="s">
        <v>2204</v>
      </c>
      <c r="CA58" s="96" t="s">
        <v>757</v>
      </c>
      <c r="CB58" s="119" t="s">
        <v>2205</v>
      </c>
      <c r="CC58" s="96" t="s">
        <v>757</v>
      </c>
      <c r="CD58" s="98" t="s">
        <v>3515</v>
      </c>
      <c r="CE58" s="96" t="s">
        <v>757</v>
      </c>
      <c r="CF58" t="s">
        <v>3530</v>
      </c>
      <c r="CG58" s="96" t="s">
        <v>757</v>
      </c>
      <c r="CH58" s="160" t="s">
        <v>2371</v>
      </c>
      <c r="CI58" s="96" t="s">
        <v>757</v>
      </c>
      <c r="CJ58" s="182"/>
      <c r="CK58" s="96" t="s">
        <v>757</v>
      </c>
      <c r="CL58" s="98" t="s">
        <v>3582</v>
      </c>
      <c r="CM58" s="96" t="s">
        <v>757</v>
      </c>
      <c r="CN58" t="s">
        <v>3592</v>
      </c>
      <c r="CO58" s="132" t="s">
        <v>757</v>
      </c>
      <c r="CP58" s="160" t="s">
        <v>2528</v>
      </c>
      <c r="CQ58" s="130" t="s">
        <v>757</v>
      </c>
      <c r="CR58" s="160" t="s">
        <v>2552</v>
      </c>
      <c r="CS58" s="132" t="s">
        <v>757</v>
      </c>
      <c r="CT58" t="s">
        <v>3660</v>
      </c>
      <c r="CU58" s="132" t="s">
        <v>757</v>
      </c>
      <c r="CV58" s="160" t="s">
        <v>3733</v>
      </c>
      <c r="CW58" s="132" t="s">
        <v>757</v>
      </c>
      <c r="CX58" s="160" t="s">
        <v>2711</v>
      </c>
    </row>
    <row r="59" spans="1:102" ht="40.200000000000003" customHeight="1" x14ac:dyDescent="0.3">
      <c r="A59" t="s">
        <v>360</v>
      </c>
      <c r="B59" s="31" t="s">
        <v>177</v>
      </c>
      <c r="C59" s="96" t="s">
        <v>757</v>
      </c>
      <c r="D59" t="s">
        <v>1301</v>
      </c>
      <c r="E59" s="96" t="s">
        <v>757</v>
      </c>
      <c r="F59" t="s">
        <v>489</v>
      </c>
      <c r="G59" s="96" t="s">
        <v>758</v>
      </c>
      <c r="H59" s="95"/>
      <c r="I59" s="96" t="s">
        <v>758</v>
      </c>
      <c r="J59" s="95"/>
      <c r="K59" s="96" t="s">
        <v>757</v>
      </c>
      <c r="L59" s="160" t="s">
        <v>1195</v>
      </c>
      <c r="M59" s="101" t="s">
        <v>757</v>
      </c>
      <c r="N59" t="s">
        <v>3070</v>
      </c>
      <c r="O59" s="101" t="s">
        <v>757</v>
      </c>
      <c r="P59" s="160" t="s">
        <v>1597</v>
      </c>
      <c r="Q59" s="101" t="s">
        <v>757</v>
      </c>
      <c r="R59" t="s">
        <v>536</v>
      </c>
      <c r="S59" s="101" t="s">
        <v>757</v>
      </c>
      <c r="T59" s="160" t="s">
        <v>1594</v>
      </c>
      <c r="U59" s="101" t="s">
        <v>757</v>
      </c>
      <c r="V59" s="160" t="s">
        <v>1598</v>
      </c>
      <c r="W59" s="96" t="s">
        <v>757</v>
      </c>
      <c r="X59" s="98" t="s">
        <v>3146</v>
      </c>
      <c r="Y59" s="96" t="s">
        <v>759</v>
      </c>
      <c r="Z59" s="95" t="s">
        <v>3734</v>
      </c>
      <c r="AA59" s="96" t="s">
        <v>757</v>
      </c>
      <c r="AB59" s="95" t="s">
        <v>564</v>
      </c>
      <c r="AC59" s="96" t="s">
        <v>757</v>
      </c>
      <c r="AD59" s="98" t="s">
        <v>1775</v>
      </c>
      <c r="AE59" s="96" t="s">
        <v>757</v>
      </c>
      <c r="AF59" t="s">
        <v>3205</v>
      </c>
      <c r="AG59" s="125" t="s">
        <v>758</v>
      </c>
      <c r="AH59" s="126"/>
      <c r="AI59" s="125" t="s">
        <v>757</v>
      </c>
      <c r="AJ59" s="160" t="s">
        <v>2463</v>
      </c>
      <c r="AK59" s="125" t="s">
        <v>758</v>
      </c>
      <c r="AL59" s="127"/>
      <c r="AM59" s="96" t="s">
        <v>759</v>
      </c>
      <c r="AN59" t="s">
        <v>3253</v>
      </c>
      <c r="AO59" s="125" t="s">
        <v>757</v>
      </c>
      <c r="AP59" s="127" t="s">
        <v>2464</v>
      </c>
      <c r="AQ59" s="171" t="s">
        <v>757</v>
      </c>
      <c r="AR59" s="187" t="s">
        <v>3261</v>
      </c>
      <c r="AS59" s="171" t="s">
        <v>757</v>
      </c>
      <c r="AT59" s="174" t="s">
        <v>2915</v>
      </c>
      <c r="AU59" s="171" t="s">
        <v>757</v>
      </c>
      <c r="AV59" t="s">
        <v>3282</v>
      </c>
      <c r="AW59" s="171" t="s">
        <v>757</v>
      </c>
      <c r="AX59" s="187" t="s">
        <v>3335</v>
      </c>
      <c r="AY59" s="171" t="s">
        <v>757</v>
      </c>
      <c r="AZ59" s="173" t="s">
        <v>2918</v>
      </c>
      <c r="BA59" s="96" t="s">
        <v>758</v>
      </c>
      <c r="BB59" s="95"/>
      <c r="BC59" s="128" t="s">
        <v>759</v>
      </c>
      <c r="BD59" s="160" t="s">
        <v>1913</v>
      </c>
      <c r="BE59" s="128" t="s">
        <v>757</v>
      </c>
      <c r="BF59" s="160" t="s">
        <v>1914</v>
      </c>
      <c r="BG59" s="128" t="s">
        <v>757</v>
      </c>
      <c r="BH59" s="160" t="s">
        <v>1211</v>
      </c>
      <c r="BI59" s="128" t="s">
        <v>757</v>
      </c>
      <c r="BJ59" s="160" t="s">
        <v>1909</v>
      </c>
      <c r="BK59" s="96" t="s">
        <v>758</v>
      </c>
      <c r="BL59" s="95"/>
      <c r="BM59" s="96" t="s">
        <v>758</v>
      </c>
      <c r="BN59" s="95"/>
      <c r="BO59" s="96" t="s">
        <v>757</v>
      </c>
      <c r="BP59" t="s">
        <v>3406</v>
      </c>
      <c r="BQ59" s="96" t="s">
        <v>757</v>
      </c>
      <c r="BR59" s="160" t="s">
        <v>2208</v>
      </c>
      <c r="BS59" s="96" t="s">
        <v>758</v>
      </c>
      <c r="BT59" s="95"/>
      <c r="BU59" s="96" t="s">
        <v>758</v>
      </c>
      <c r="BV59" s="95"/>
      <c r="BW59" s="96" t="s">
        <v>757</v>
      </c>
      <c r="BX59" s="160" t="s">
        <v>2209</v>
      </c>
      <c r="BY59" s="96" t="s">
        <v>757</v>
      </c>
      <c r="BZ59" s="98" t="s">
        <v>2210</v>
      </c>
      <c r="CA59" s="96" t="s">
        <v>757</v>
      </c>
      <c r="CB59" s="98" t="s">
        <v>2211</v>
      </c>
      <c r="CC59" s="96" t="s">
        <v>757</v>
      </c>
      <c r="CD59" s="98" t="s">
        <v>2212</v>
      </c>
      <c r="CE59" s="96" t="s">
        <v>757</v>
      </c>
      <c r="CF59" s="160" t="s">
        <v>553</v>
      </c>
      <c r="CG59" s="96" t="s">
        <v>757</v>
      </c>
      <c r="CH59" t="s">
        <v>3564</v>
      </c>
      <c r="CI59" s="96" t="s">
        <v>758</v>
      </c>
      <c r="CJ59" s="119" t="s">
        <v>2289</v>
      </c>
      <c r="CK59" s="96" t="s">
        <v>759</v>
      </c>
      <c r="CL59" s="95" t="s">
        <v>752</v>
      </c>
      <c r="CM59" s="96" t="s">
        <v>757</v>
      </c>
      <c r="CN59" t="s">
        <v>3591</v>
      </c>
      <c r="CO59" s="132" t="s">
        <v>757</v>
      </c>
      <c r="CP59" s="160" t="s">
        <v>2529</v>
      </c>
      <c r="CQ59" s="130" t="s">
        <v>757</v>
      </c>
      <c r="CR59" s="160" t="s">
        <v>2581</v>
      </c>
      <c r="CS59" s="132" t="s">
        <v>757</v>
      </c>
      <c r="CT59" s="160" t="s">
        <v>2627</v>
      </c>
      <c r="CU59" s="132" t="s">
        <v>757</v>
      </c>
      <c r="CV59" s="160" t="s">
        <v>2667</v>
      </c>
      <c r="CW59" s="132" t="s">
        <v>757</v>
      </c>
      <c r="CX59" s="160" t="s">
        <v>2712</v>
      </c>
    </row>
    <row r="60" spans="1:102" ht="40.200000000000003" customHeight="1" x14ac:dyDescent="0.3">
      <c r="A60" t="s">
        <v>361</v>
      </c>
      <c r="B60" s="31" t="s">
        <v>294</v>
      </c>
      <c r="C60" s="96" t="s">
        <v>757</v>
      </c>
      <c r="D60" s="160" t="s">
        <v>1302</v>
      </c>
      <c r="E60" s="96" t="s">
        <v>758</v>
      </c>
      <c r="F60" s="95"/>
      <c r="G60" s="96" t="s">
        <v>758</v>
      </c>
      <c r="H60"/>
      <c r="I60" s="96" t="s">
        <v>758</v>
      </c>
      <c r="J60" s="95"/>
      <c r="K60" s="96" t="s">
        <v>758</v>
      </c>
      <c r="L60" s="95"/>
      <c r="M60" s="101" t="s">
        <v>757</v>
      </c>
      <c r="N60" s="102" t="s">
        <v>1599</v>
      </c>
      <c r="O60" s="101" t="s">
        <v>758</v>
      </c>
      <c r="P60" s="104"/>
      <c r="Q60" s="101" t="s">
        <v>758</v>
      </c>
      <c r="R60" s="104"/>
      <c r="S60" s="101" t="s">
        <v>758</v>
      </c>
      <c r="T60" s="104"/>
      <c r="U60" s="101" t="s">
        <v>758</v>
      </c>
      <c r="V60" s="160"/>
      <c r="W60" s="96" t="s">
        <v>758</v>
      </c>
      <c r="X60" t="s">
        <v>3147</v>
      </c>
      <c r="Y60" s="96" t="s">
        <v>758</v>
      </c>
      <c r="Z60" s="108"/>
      <c r="AA60" s="96" t="s">
        <v>757</v>
      </c>
      <c r="AB60" s="98" t="s">
        <v>1777</v>
      </c>
      <c r="AC60" s="96" t="s">
        <v>758</v>
      </c>
      <c r="AD60" s="108"/>
      <c r="AE60" s="96" t="s">
        <v>757</v>
      </c>
      <c r="AF60" t="s">
        <v>1778</v>
      </c>
      <c r="AG60" s="125" t="s">
        <v>758</v>
      </c>
      <c r="AH60" s="127"/>
      <c r="AI60" s="125" t="s">
        <v>757</v>
      </c>
      <c r="AJ60" s="160" t="s">
        <v>2465</v>
      </c>
      <c r="AK60" s="125" t="s">
        <v>758</v>
      </c>
      <c r="AL60" s="127"/>
      <c r="AM60" s="96" t="s">
        <v>757</v>
      </c>
      <c r="AN60" s="160" t="s">
        <v>1248</v>
      </c>
      <c r="AO60" s="125" t="s">
        <v>758</v>
      </c>
      <c r="AP60" s="127"/>
      <c r="AQ60" s="171" t="s">
        <v>757</v>
      </c>
      <c r="AR60" s="174" t="s">
        <v>2919</v>
      </c>
      <c r="AS60" s="171" t="s">
        <v>758</v>
      </c>
      <c r="AT60" s="174"/>
      <c r="AU60" s="171" t="s">
        <v>758</v>
      </c>
      <c r="AV60" t="s">
        <v>3280</v>
      </c>
      <c r="AW60" s="171" t="s">
        <v>757</v>
      </c>
      <c r="AX60" s="174" t="s">
        <v>2920</v>
      </c>
      <c r="AY60" s="171" t="s">
        <v>758</v>
      </c>
      <c r="AZ60" s="174"/>
      <c r="BA60" s="96" t="s">
        <v>758</v>
      </c>
      <c r="BB60" s="95"/>
      <c r="BC60" s="128" t="s">
        <v>758</v>
      </c>
      <c r="BD60" s="129"/>
      <c r="BE60" s="128" t="s">
        <v>758</v>
      </c>
      <c r="BF60" s="129"/>
      <c r="BG60" s="128" t="s">
        <v>758</v>
      </c>
      <c r="BH60" s="129"/>
      <c r="BI60" s="128" t="s">
        <v>758</v>
      </c>
      <c r="BJ60" s="129"/>
      <c r="BK60" s="96" t="s">
        <v>758</v>
      </c>
      <c r="BL60" s="95"/>
      <c r="BM60" s="96" t="s">
        <v>758</v>
      </c>
      <c r="BN60" s="95"/>
      <c r="BO60" s="96" t="s">
        <v>758</v>
      </c>
      <c r="BP60" t="s">
        <v>3405</v>
      </c>
      <c r="BQ60" s="96" t="s">
        <v>758</v>
      </c>
      <c r="BR60" s="95"/>
      <c r="BS60" s="96" t="s">
        <v>758</v>
      </c>
      <c r="BT60" s="95"/>
      <c r="BU60" s="96" t="s">
        <v>758</v>
      </c>
      <c r="BV60" s="95"/>
      <c r="BW60" s="96" t="s">
        <v>757</v>
      </c>
      <c r="BX60" s="95" t="s">
        <v>733</v>
      </c>
      <c r="BY60" s="96" t="s">
        <v>757</v>
      </c>
      <c r="BZ60" s="160" t="s">
        <v>2214</v>
      </c>
      <c r="CA60" s="96" t="s">
        <v>758</v>
      </c>
      <c r="CB60" s="95"/>
      <c r="CC60" s="96" t="s">
        <v>758</v>
      </c>
      <c r="CD60" s="95"/>
      <c r="CE60" s="96" t="s">
        <v>758</v>
      </c>
      <c r="CF60" s="95"/>
      <c r="CG60" s="96" t="s">
        <v>757</v>
      </c>
      <c r="CH60" s="160" t="s">
        <v>2378</v>
      </c>
      <c r="CI60" s="96" t="s">
        <v>758</v>
      </c>
      <c r="CJ60" s="160"/>
      <c r="CK60" s="96" t="s">
        <v>758</v>
      </c>
      <c r="CL60" s="95"/>
      <c r="CM60" s="96" t="s">
        <v>758</v>
      </c>
      <c r="CN60" s="95"/>
      <c r="CO60" s="132" t="s">
        <v>757</v>
      </c>
      <c r="CP60" s="148" t="s">
        <v>3634</v>
      </c>
      <c r="CQ60" s="130" t="s">
        <v>758</v>
      </c>
      <c r="CR60" s="130"/>
      <c r="CS60" s="132" t="s">
        <v>758</v>
      </c>
      <c r="CT60" s="133"/>
      <c r="CU60" s="132" t="s">
        <v>757</v>
      </c>
      <c r="CV60" s="133" t="s">
        <v>3670</v>
      </c>
      <c r="CW60" s="132" t="s">
        <v>758</v>
      </c>
      <c r="CX60" s="133"/>
    </row>
    <row r="61" spans="1:102" s="81" customFormat="1" ht="40.200000000000003" customHeight="1" x14ac:dyDescent="0.3">
      <c r="A61" s="81" t="s">
        <v>362</v>
      </c>
      <c r="B61" s="82" t="s">
        <v>162</v>
      </c>
      <c r="C61" s="96" t="s">
        <v>757</v>
      </c>
      <c r="D61" s="160" t="s">
        <v>1303</v>
      </c>
      <c r="E61" s="96" t="s">
        <v>758</v>
      </c>
      <c r="F61" s="95"/>
      <c r="G61" s="96" t="s">
        <v>757</v>
      </c>
      <c r="H61" t="s">
        <v>1379</v>
      </c>
      <c r="I61" s="96" t="s">
        <v>757</v>
      </c>
      <c r="J61" t="s">
        <v>3052</v>
      </c>
      <c r="K61" s="96" t="s">
        <v>757</v>
      </c>
      <c r="L61" s="160" t="s">
        <v>1416</v>
      </c>
      <c r="M61" s="101" t="s">
        <v>757</v>
      </c>
      <c r="N61" t="s">
        <v>1600</v>
      </c>
      <c r="O61" s="101" t="s">
        <v>757</v>
      </c>
      <c r="P61" t="s">
        <v>1605</v>
      </c>
      <c r="Q61" s="101" t="s">
        <v>757</v>
      </c>
      <c r="R61" t="s">
        <v>535</v>
      </c>
      <c r="S61" s="101" t="s">
        <v>757</v>
      </c>
      <c r="T61" s="103" t="s">
        <v>1602</v>
      </c>
      <c r="U61" s="101" t="s">
        <v>757</v>
      </c>
      <c r="V61" s="160" t="s">
        <v>1603</v>
      </c>
      <c r="W61" s="96" t="s">
        <v>757</v>
      </c>
      <c r="X61" t="s">
        <v>3148</v>
      </c>
      <c r="Y61" s="96" t="s">
        <v>757</v>
      </c>
      <c r="Z61" s="95" t="s">
        <v>577</v>
      </c>
      <c r="AA61" s="96" t="s">
        <v>757</v>
      </c>
      <c r="AB61" s="95" t="s">
        <v>1117</v>
      </c>
      <c r="AC61" s="96" t="s">
        <v>757</v>
      </c>
      <c r="AD61" s="95" t="s">
        <v>1118</v>
      </c>
      <c r="AE61" s="96" t="s">
        <v>757</v>
      </c>
      <c r="AF61" s="98" t="s">
        <v>3206</v>
      </c>
      <c r="AG61" s="125" t="s">
        <v>758</v>
      </c>
      <c r="AH61" s="127"/>
      <c r="AI61" s="125" t="s">
        <v>757</v>
      </c>
      <c r="AJ61" s="160" t="s">
        <v>2466</v>
      </c>
      <c r="AK61" s="125" t="s">
        <v>757</v>
      </c>
      <c r="AL61" s="127" t="s">
        <v>665</v>
      </c>
      <c r="AM61" s="96" t="s">
        <v>757</v>
      </c>
      <c r="AN61" t="s">
        <v>3254</v>
      </c>
      <c r="AO61" s="125" t="s">
        <v>757</v>
      </c>
      <c r="AP61" s="127" t="s">
        <v>686</v>
      </c>
      <c r="AQ61" s="171" t="s">
        <v>757</v>
      </c>
      <c r="AR61" s="174" t="s">
        <v>1122</v>
      </c>
      <c r="AS61" s="171" t="s">
        <v>757</v>
      </c>
      <c r="AT61" s="174" t="s">
        <v>2921</v>
      </c>
      <c r="AU61" s="171" t="s">
        <v>757</v>
      </c>
      <c r="AV61" t="s">
        <v>3279</v>
      </c>
      <c r="AW61" s="171" t="s">
        <v>757</v>
      </c>
      <c r="AX61" s="172" t="s">
        <v>2923</v>
      </c>
      <c r="AY61" s="171" t="s">
        <v>757</v>
      </c>
      <c r="AZ61" s="172" t="s">
        <v>2924</v>
      </c>
      <c r="BA61" s="96" t="s">
        <v>757</v>
      </c>
      <c r="BB61" s="95" t="s">
        <v>1136</v>
      </c>
      <c r="BC61" s="128" t="s">
        <v>757</v>
      </c>
      <c r="BD61" s="160" t="s">
        <v>644</v>
      </c>
      <c r="BE61" s="128" t="s">
        <v>757</v>
      </c>
      <c r="BF61" t="s">
        <v>1915</v>
      </c>
      <c r="BG61" s="128" t="s">
        <v>757</v>
      </c>
      <c r="BH61" s="160" t="s">
        <v>1916</v>
      </c>
      <c r="BI61" s="128" t="s">
        <v>757</v>
      </c>
      <c r="BJ61" s="160" t="s">
        <v>1917</v>
      </c>
      <c r="BK61" s="96" t="s">
        <v>757</v>
      </c>
      <c r="BL61" s="160" t="s">
        <v>2215</v>
      </c>
      <c r="BM61" s="96" t="s">
        <v>757</v>
      </c>
      <c r="BN61" s="160" t="s">
        <v>2216</v>
      </c>
      <c r="BO61" s="96" t="s">
        <v>757</v>
      </c>
      <c r="BP61" t="s">
        <v>3404</v>
      </c>
      <c r="BQ61" s="96" t="s">
        <v>757</v>
      </c>
      <c r="BR61" s="160" t="s">
        <v>617</v>
      </c>
      <c r="BS61" s="96" t="s">
        <v>757</v>
      </c>
      <c r="BT61" s="95" t="s">
        <v>618</v>
      </c>
      <c r="BU61" s="96" t="s">
        <v>757</v>
      </c>
      <c r="BV61" s="95" t="s">
        <v>619</v>
      </c>
      <c r="BW61" s="96" t="s">
        <v>757</v>
      </c>
      <c r="BX61" s="95" t="s">
        <v>1162</v>
      </c>
      <c r="BY61" s="96" t="s">
        <v>757</v>
      </c>
      <c r="BZ61" s="160" t="s">
        <v>2218</v>
      </c>
      <c r="CA61" s="96" t="s">
        <v>757</v>
      </c>
      <c r="CB61" s="119" t="s">
        <v>1164</v>
      </c>
      <c r="CC61" s="96" t="s">
        <v>757</v>
      </c>
      <c r="CD61" s="160" t="s">
        <v>1166</v>
      </c>
      <c r="CE61" s="96" t="s">
        <v>757</v>
      </c>
      <c r="CF61" t="s">
        <v>3529</v>
      </c>
      <c r="CG61" s="96" t="s">
        <v>757</v>
      </c>
      <c r="CH61" s="160" t="s">
        <v>2378</v>
      </c>
      <c r="CI61" s="96" t="s">
        <v>757</v>
      </c>
      <c r="CJ61" s="119"/>
      <c r="CK61" s="96" t="s">
        <v>758</v>
      </c>
      <c r="CL61" s="95"/>
      <c r="CM61" s="96" t="s">
        <v>757</v>
      </c>
      <c r="CN61" s="160" t="s">
        <v>2379</v>
      </c>
      <c r="CO61" s="132" t="s">
        <v>757</v>
      </c>
      <c r="CP61" s="160" t="s">
        <v>2531</v>
      </c>
      <c r="CQ61" s="130" t="s">
        <v>757</v>
      </c>
      <c r="CR61" s="160" t="s">
        <v>2582</v>
      </c>
      <c r="CS61" s="132" t="s">
        <v>757</v>
      </c>
      <c r="CT61" s="160" t="s">
        <v>2628</v>
      </c>
      <c r="CU61" s="132" t="s">
        <v>757</v>
      </c>
      <c r="CV61" s="160" t="s">
        <v>2669</v>
      </c>
      <c r="CW61" s="132" t="s">
        <v>757</v>
      </c>
      <c r="CX61" s="160" t="s">
        <v>2713</v>
      </c>
    </row>
    <row r="62" spans="1:102" s="24" customFormat="1" ht="40.200000000000003" customHeight="1" x14ac:dyDescent="0.3">
      <c r="A62" t="s">
        <v>363</v>
      </c>
      <c r="B62" s="32" t="s">
        <v>292</v>
      </c>
      <c r="C62" s="96" t="s">
        <v>757</v>
      </c>
      <c r="D62" s="160" t="s">
        <v>1091</v>
      </c>
      <c r="E62" s="96" t="s">
        <v>758</v>
      </c>
      <c r="F62" s="95"/>
      <c r="G62" s="96" t="s">
        <v>757</v>
      </c>
      <c r="H62" s="160" t="s">
        <v>1380</v>
      </c>
      <c r="I62" s="96" t="s">
        <v>757</v>
      </c>
      <c r="J62" s="95" t="s">
        <v>507</v>
      </c>
      <c r="K62" s="96" t="s">
        <v>757</v>
      </c>
      <c r="L62" t="s">
        <v>3058</v>
      </c>
      <c r="M62" s="101" t="s">
        <v>757</v>
      </c>
      <c r="N62" s="160" t="s">
        <v>1604</v>
      </c>
      <c r="O62" s="101" t="s">
        <v>757</v>
      </c>
      <c r="P62" s="160" t="s">
        <v>1605</v>
      </c>
      <c r="Q62" s="101" t="s">
        <v>758</v>
      </c>
      <c r="R62" s="104"/>
      <c r="S62" s="101" t="s">
        <v>757</v>
      </c>
      <c r="T62" s="103" t="s">
        <v>1602</v>
      </c>
      <c r="U62" s="101" t="s">
        <v>758</v>
      </c>
      <c r="V62" s="160"/>
      <c r="W62" s="96" t="s">
        <v>757</v>
      </c>
      <c r="X62" s="95" t="s">
        <v>3149</v>
      </c>
      <c r="Y62" s="96" t="s">
        <v>757</v>
      </c>
      <c r="Z62" s="95" t="s">
        <v>978</v>
      </c>
      <c r="AA62" s="96" t="s">
        <v>758</v>
      </c>
      <c r="AB62" s="95"/>
      <c r="AC62" s="96" t="s">
        <v>757</v>
      </c>
      <c r="AD62" s="98" t="s">
        <v>1782</v>
      </c>
      <c r="AE62" s="96" t="s">
        <v>757</v>
      </c>
      <c r="AF62" s="95" t="s">
        <v>1783</v>
      </c>
      <c r="AG62" s="125" t="s">
        <v>757</v>
      </c>
      <c r="AH62" s="126" t="s">
        <v>2417</v>
      </c>
      <c r="AI62" s="125" t="s">
        <v>757</v>
      </c>
      <c r="AJ62" s="160" t="s">
        <v>2466</v>
      </c>
      <c r="AK62" s="125" t="s">
        <v>758</v>
      </c>
      <c r="AL62" s="127"/>
      <c r="AM62" s="96" t="s">
        <v>757</v>
      </c>
      <c r="AN62" t="s">
        <v>3254</v>
      </c>
      <c r="AO62" s="125" t="s">
        <v>757</v>
      </c>
      <c r="AP62" s="127" t="s">
        <v>686</v>
      </c>
      <c r="AQ62" s="171" t="s">
        <v>757</v>
      </c>
      <c r="AR62" s="174" t="s">
        <v>2925</v>
      </c>
      <c r="AS62" s="171" t="s">
        <v>757</v>
      </c>
      <c r="AT62" s="172" t="s">
        <v>2926</v>
      </c>
      <c r="AU62" s="171" t="s">
        <v>757</v>
      </c>
      <c r="AV62" t="s">
        <v>3279</v>
      </c>
      <c r="AW62" s="171" t="s">
        <v>757</v>
      </c>
      <c r="AX62" s="172" t="s">
        <v>2928</v>
      </c>
      <c r="AY62" s="171" t="s">
        <v>757</v>
      </c>
      <c r="AZ62" s="174" t="s">
        <v>2924</v>
      </c>
      <c r="BA62" s="96" t="s">
        <v>757</v>
      </c>
      <c r="BB62" s="95" t="s">
        <v>710</v>
      </c>
      <c r="BC62" s="128" t="s">
        <v>757</v>
      </c>
      <c r="BD62" s="160" t="s">
        <v>1918</v>
      </c>
      <c r="BE62" s="128" t="s">
        <v>758</v>
      </c>
      <c r="BF62" s="129"/>
      <c r="BG62" s="128" t="s">
        <v>757</v>
      </c>
      <c r="BH62" s="160" t="s">
        <v>1919</v>
      </c>
      <c r="BI62" s="128" t="s">
        <v>757</v>
      </c>
      <c r="BJ62" s="160" t="s">
        <v>1917</v>
      </c>
      <c r="BK62" s="96" t="s">
        <v>758</v>
      </c>
      <c r="BL62" s="95"/>
      <c r="BM62" s="96" t="s">
        <v>758</v>
      </c>
      <c r="BN62" s="95"/>
      <c r="BO62" s="96" t="s">
        <v>758</v>
      </c>
      <c r="BP62" s="95"/>
      <c r="BQ62" s="96" t="s">
        <v>758</v>
      </c>
      <c r="BR62" s="95"/>
      <c r="BS62" s="96" t="s">
        <v>758</v>
      </c>
      <c r="BT62" s="95"/>
      <c r="BU62" s="96" t="s">
        <v>757</v>
      </c>
      <c r="BV62" s="95" t="s">
        <v>619</v>
      </c>
      <c r="BW62" s="96" t="s">
        <v>758</v>
      </c>
      <c r="BX62" s="95"/>
      <c r="BY62" s="96" t="s">
        <v>757</v>
      </c>
      <c r="BZ62" s="160" t="s">
        <v>2220</v>
      </c>
      <c r="CA62" s="96" t="s">
        <v>757</v>
      </c>
      <c r="CB62" s="119" t="s">
        <v>1164</v>
      </c>
      <c r="CC62" s="96" t="s">
        <v>757</v>
      </c>
      <c r="CD62" s="160" t="s">
        <v>2221</v>
      </c>
      <c r="CE62" s="96" t="s">
        <v>757</v>
      </c>
      <c r="CF62" s="160" t="s">
        <v>2380</v>
      </c>
      <c r="CG62" s="96" t="s">
        <v>757</v>
      </c>
      <c r="CH62" s="160" t="s">
        <v>2378</v>
      </c>
      <c r="CI62" s="96" t="s">
        <v>757</v>
      </c>
      <c r="CJ62" s="160" t="s">
        <v>2381</v>
      </c>
      <c r="CK62" s="96" t="s">
        <v>758</v>
      </c>
      <c r="CL62" s="95"/>
      <c r="CM62" s="96" t="s">
        <v>757</v>
      </c>
      <c r="CN62" s="160" t="s">
        <v>2382</v>
      </c>
      <c r="CO62" s="132" t="s">
        <v>757</v>
      </c>
      <c r="CP62" s="160" t="s">
        <v>2532</v>
      </c>
      <c r="CQ62" s="130" t="s">
        <v>757</v>
      </c>
      <c r="CR62" s="160" t="s">
        <v>2582</v>
      </c>
      <c r="CS62" s="132" t="s">
        <v>757</v>
      </c>
      <c r="CT62" s="148" t="s">
        <v>2629</v>
      </c>
      <c r="CU62" s="132" t="s">
        <v>757</v>
      </c>
      <c r="CV62" s="160" t="s">
        <v>2669</v>
      </c>
      <c r="CW62" s="132" t="s">
        <v>758</v>
      </c>
      <c r="CX62" s="133"/>
    </row>
    <row r="63" spans="1:102" s="81" customFormat="1" ht="40.200000000000003" customHeight="1" x14ac:dyDescent="0.3">
      <c r="A63" s="81" t="s">
        <v>364</v>
      </c>
      <c r="B63" s="82" t="s">
        <v>163</v>
      </c>
      <c r="C63" s="96" t="s">
        <v>757</v>
      </c>
      <c r="D63" s="160" t="s">
        <v>1303</v>
      </c>
      <c r="E63" s="96" t="s">
        <v>758</v>
      </c>
      <c r="F63" s="95"/>
      <c r="G63" s="96" t="s">
        <v>757</v>
      </c>
      <c r="H63" t="s">
        <v>1381</v>
      </c>
      <c r="I63" s="96" t="s">
        <v>757</v>
      </c>
      <c r="J63" s="95" t="s">
        <v>3053</v>
      </c>
      <c r="K63" s="96" t="s">
        <v>757</v>
      </c>
      <c r="L63" s="95" t="s">
        <v>1418</v>
      </c>
      <c r="M63" s="101" t="s">
        <v>757</v>
      </c>
      <c r="N63" t="s">
        <v>1606</v>
      </c>
      <c r="O63" s="101" t="s">
        <v>757</v>
      </c>
      <c r="P63" s="160" t="s">
        <v>1605</v>
      </c>
      <c r="Q63" s="101" t="s">
        <v>757</v>
      </c>
      <c r="R63" t="s">
        <v>535</v>
      </c>
      <c r="S63" s="101" t="s">
        <v>757</v>
      </c>
      <c r="T63" s="160" t="s">
        <v>1607</v>
      </c>
      <c r="U63" s="101" t="s">
        <v>757</v>
      </c>
      <c r="V63" s="160" t="s">
        <v>1603</v>
      </c>
      <c r="W63" s="96" t="s">
        <v>757</v>
      </c>
      <c r="X63" t="s">
        <v>3148</v>
      </c>
      <c r="Y63" s="96" t="s">
        <v>757</v>
      </c>
      <c r="Z63" s="95" t="s">
        <v>1785</v>
      </c>
      <c r="AA63" s="96" t="s">
        <v>757</v>
      </c>
      <c r="AB63" s="95" t="s">
        <v>3174</v>
      </c>
      <c r="AC63" s="96" t="s">
        <v>757</v>
      </c>
      <c r="AD63" s="98" t="s">
        <v>1782</v>
      </c>
      <c r="AE63" s="96" t="s">
        <v>757</v>
      </c>
      <c r="AF63" s="95" t="s">
        <v>1787</v>
      </c>
      <c r="AG63" s="125" t="s">
        <v>758</v>
      </c>
      <c r="AH63" s="127"/>
      <c r="AI63" s="125" t="s">
        <v>757</v>
      </c>
      <c r="AJ63" s="160" t="s">
        <v>2466</v>
      </c>
      <c r="AK63" s="125" t="s">
        <v>757</v>
      </c>
      <c r="AL63" s="127"/>
      <c r="AM63" s="96" t="s">
        <v>757</v>
      </c>
      <c r="AN63" t="s">
        <v>3255</v>
      </c>
      <c r="AO63" s="125" t="s">
        <v>757</v>
      </c>
      <c r="AP63" s="127" t="s">
        <v>686</v>
      </c>
      <c r="AQ63" s="171" t="s">
        <v>757</v>
      </c>
      <c r="AR63" s="174" t="s">
        <v>1122</v>
      </c>
      <c r="AS63" s="171" t="s">
        <v>757</v>
      </c>
      <c r="AT63" s="172" t="s">
        <v>2929</v>
      </c>
      <c r="AU63" s="171" t="s">
        <v>757</v>
      </c>
      <c r="AV63" t="s">
        <v>3279</v>
      </c>
      <c r="AW63" s="171" t="s">
        <v>757</v>
      </c>
      <c r="AX63" s="172" t="s">
        <v>2931</v>
      </c>
      <c r="AY63" s="171" t="s">
        <v>757</v>
      </c>
      <c r="AZ63" s="174" t="s">
        <v>2932</v>
      </c>
      <c r="BA63" s="96" t="s">
        <v>757</v>
      </c>
      <c r="BB63" t="s">
        <v>1136</v>
      </c>
      <c r="BC63" s="128" t="s">
        <v>757</v>
      </c>
      <c r="BD63" s="129" t="s">
        <v>644</v>
      </c>
      <c r="BE63" s="128" t="s">
        <v>757</v>
      </c>
      <c r="BF63" t="s">
        <v>1915</v>
      </c>
      <c r="BG63" s="128" t="s">
        <v>757</v>
      </c>
      <c r="BH63" s="160" t="s">
        <v>1920</v>
      </c>
      <c r="BI63" s="128" t="s">
        <v>757</v>
      </c>
      <c r="BJ63" s="160" t="s">
        <v>1917</v>
      </c>
      <c r="BK63" s="96" t="s">
        <v>757</v>
      </c>
      <c r="BL63" s="160" t="s">
        <v>2215</v>
      </c>
      <c r="BM63" s="96" t="s">
        <v>757</v>
      </c>
      <c r="BN63" s="160" t="s">
        <v>2216</v>
      </c>
      <c r="BO63" s="96" t="s">
        <v>757</v>
      </c>
      <c r="BP63" t="s">
        <v>3404</v>
      </c>
      <c r="BQ63" s="96" t="s">
        <v>757</v>
      </c>
      <c r="BR63" s="160" t="s">
        <v>617</v>
      </c>
      <c r="BS63" s="96" t="s">
        <v>757</v>
      </c>
      <c r="BT63" s="95" t="s">
        <v>618</v>
      </c>
      <c r="BU63" s="96" t="s">
        <v>757</v>
      </c>
      <c r="BV63" s="95" t="s">
        <v>619</v>
      </c>
      <c r="BW63" s="96" t="s">
        <v>757</v>
      </c>
      <c r="BX63" s="95" t="s">
        <v>1163</v>
      </c>
      <c r="BY63" s="96" t="s">
        <v>757</v>
      </c>
      <c r="BZ63" s="160" t="s">
        <v>2223</v>
      </c>
      <c r="CA63" s="96" t="s">
        <v>757</v>
      </c>
      <c r="CB63" s="98" t="s">
        <v>2224</v>
      </c>
      <c r="CC63" s="96" t="s">
        <v>757</v>
      </c>
      <c r="CD63" s="98" t="s">
        <v>3516</v>
      </c>
      <c r="CE63" s="96" t="s">
        <v>757</v>
      </c>
      <c r="CF63" s="160" t="s">
        <v>2380</v>
      </c>
      <c r="CG63" s="96" t="s">
        <v>757</v>
      </c>
      <c r="CH63" s="160" t="s">
        <v>2378</v>
      </c>
      <c r="CI63" s="96" t="s">
        <v>757</v>
      </c>
      <c r="CJ63" s="160" t="s">
        <v>2383</v>
      </c>
      <c r="CK63" s="96" t="s">
        <v>757</v>
      </c>
      <c r="CL63" t="s">
        <v>3583</v>
      </c>
      <c r="CM63" s="96" t="s">
        <v>757</v>
      </c>
      <c r="CN63" s="160" t="s">
        <v>589</v>
      </c>
      <c r="CO63" s="132" t="s">
        <v>757</v>
      </c>
      <c r="CP63" s="160" t="s">
        <v>2531</v>
      </c>
      <c r="CQ63" s="130" t="s">
        <v>757</v>
      </c>
      <c r="CR63" s="160" t="s">
        <v>2582</v>
      </c>
      <c r="CS63" s="132" t="s">
        <v>757</v>
      </c>
      <c r="CT63" s="160" t="s">
        <v>2630</v>
      </c>
      <c r="CU63" s="132" t="s">
        <v>757</v>
      </c>
      <c r="CV63" s="160" t="s">
        <v>2669</v>
      </c>
      <c r="CW63" s="132" t="s">
        <v>757</v>
      </c>
      <c r="CX63" s="160" t="s">
        <v>2713</v>
      </c>
    </row>
    <row r="64" spans="1:102" ht="40.200000000000003" customHeight="1" x14ac:dyDescent="0.3">
      <c r="A64" t="s">
        <v>365</v>
      </c>
      <c r="B64" s="32" t="s">
        <v>164</v>
      </c>
      <c r="C64" s="96" t="s">
        <v>757</v>
      </c>
      <c r="D64" s="160" t="s">
        <v>1304</v>
      </c>
      <c r="E64" s="96" t="s">
        <v>758</v>
      </c>
      <c r="F64" s="95"/>
      <c r="G64" s="96" t="s">
        <v>758</v>
      </c>
      <c r="H64" s="95"/>
      <c r="I64" s="96" t="s">
        <v>757</v>
      </c>
      <c r="J64" s="95" t="s">
        <v>1212</v>
      </c>
      <c r="K64" s="96" t="s">
        <v>758</v>
      </c>
      <c r="L64" s="95"/>
      <c r="M64" s="101" t="s">
        <v>757</v>
      </c>
      <c r="N64" s="160" t="s">
        <v>1608</v>
      </c>
      <c r="O64" s="101" t="s">
        <v>757</v>
      </c>
      <c r="P64" t="s">
        <v>1605</v>
      </c>
      <c r="Q64" s="101" t="s">
        <v>758</v>
      </c>
      <c r="R64" s="104"/>
      <c r="S64" s="101" t="s">
        <v>757</v>
      </c>
      <c r="T64" s="103" t="s">
        <v>1602</v>
      </c>
      <c r="U64" s="101" t="s">
        <v>758</v>
      </c>
      <c r="V64" s="104"/>
      <c r="W64" s="96" t="s">
        <v>757</v>
      </c>
      <c r="X64" s="95" t="s">
        <v>3150</v>
      </c>
      <c r="Y64" s="96" t="s">
        <v>758</v>
      </c>
      <c r="Z64" s="108"/>
      <c r="AA64" s="96" t="s">
        <v>757</v>
      </c>
      <c r="AB64" s="95" t="s">
        <v>3174</v>
      </c>
      <c r="AC64" s="96" t="s">
        <v>757</v>
      </c>
      <c r="AD64" s="95" t="s">
        <v>1789</v>
      </c>
      <c r="AE64" s="96" t="s">
        <v>757</v>
      </c>
      <c r="AF64" t="s">
        <v>3207</v>
      </c>
      <c r="AG64" s="125" t="s">
        <v>758</v>
      </c>
      <c r="AH64" s="127"/>
      <c r="AI64" s="125" t="s">
        <v>758</v>
      </c>
      <c r="AJ64" s="127"/>
      <c r="AK64" s="125" t="s">
        <v>758</v>
      </c>
      <c r="AL64" s="127"/>
      <c r="AM64" s="96" t="s">
        <v>757</v>
      </c>
      <c r="AN64" s="160" t="s">
        <v>1252</v>
      </c>
      <c r="AO64" s="125" t="s">
        <v>758</v>
      </c>
      <c r="AP64" s="127"/>
      <c r="AQ64" s="171" t="s">
        <v>758</v>
      </c>
      <c r="AR64" s="174"/>
      <c r="AS64" s="171" t="s">
        <v>757</v>
      </c>
      <c r="AT64" s="172" t="s">
        <v>2933</v>
      </c>
      <c r="AU64" s="171" t="s">
        <v>758</v>
      </c>
      <c r="AV64" s="174"/>
      <c r="AW64" s="171" t="s">
        <v>757</v>
      </c>
      <c r="AX64" s="172" t="s">
        <v>2934</v>
      </c>
      <c r="AY64" s="171" t="s">
        <v>758</v>
      </c>
      <c r="AZ64" s="172"/>
      <c r="BA64" s="96" t="s">
        <v>758</v>
      </c>
      <c r="BB64" s="95"/>
      <c r="BC64" s="128" t="s">
        <v>757</v>
      </c>
      <c r="BD64" s="160" t="s">
        <v>1918</v>
      </c>
      <c r="BE64" s="128" t="s">
        <v>758</v>
      </c>
      <c r="BF64" s="129"/>
      <c r="BG64" s="128" t="s">
        <v>757</v>
      </c>
      <c r="BH64" s="160" t="s">
        <v>1921</v>
      </c>
      <c r="BI64" s="128" t="s">
        <v>757</v>
      </c>
      <c r="BJ64" s="160" t="s">
        <v>1917</v>
      </c>
      <c r="BK64" s="96" t="s">
        <v>758</v>
      </c>
      <c r="BL64" s="95"/>
      <c r="BM64" s="96" t="s">
        <v>758</v>
      </c>
      <c r="BN64" s="95"/>
      <c r="BO64" s="96" t="s">
        <v>758</v>
      </c>
      <c r="BP64" s="95"/>
      <c r="BQ64" s="96" t="s">
        <v>758</v>
      </c>
      <c r="BR64" s="95"/>
      <c r="BS64" s="96" t="s">
        <v>758</v>
      </c>
      <c r="BT64" s="95"/>
      <c r="BU64" s="96" t="s">
        <v>758</v>
      </c>
      <c r="BV64" s="95"/>
      <c r="BW64" s="96" t="s">
        <v>758</v>
      </c>
      <c r="BX64" s="95"/>
      <c r="BY64" s="96" t="s">
        <v>757</v>
      </c>
      <c r="BZ64" s="98" t="s">
        <v>2226</v>
      </c>
      <c r="CA64" s="96" t="s">
        <v>757</v>
      </c>
      <c r="CB64" s="119" t="s">
        <v>1164</v>
      </c>
      <c r="CC64" s="96" t="s">
        <v>757</v>
      </c>
      <c r="CD64" t="s">
        <v>3517</v>
      </c>
      <c r="CE64" s="96" t="s">
        <v>758</v>
      </c>
      <c r="CF64" s="95"/>
      <c r="CG64" s="96" t="s">
        <v>757</v>
      </c>
      <c r="CH64" t="s">
        <v>2378</v>
      </c>
      <c r="CI64" s="96" t="s">
        <v>757</v>
      </c>
      <c r="CJ64" s="160" t="s">
        <v>742</v>
      </c>
      <c r="CK64" s="96" t="s">
        <v>758</v>
      </c>
      <c r="CL64" s="95"/>
      <c r="CM64" s="96" t="s">
        <v>758</v>
      </c>
      <c r="CN64" s="95"/>
      <c r="CO64" s="132" t="s">
        <v>757</v>
      </c>
      <c r="CP64" s="160" t="s">
        <v>2533</v>
      </c>
      <c r="CQ64" s="130" t="s">
        <v>758</v>
      </c>
      <c r="CR64" s="130"/>
      <c r="CS64" s="132" t="s">
        <v>757</v>
      </c>
      <c r="CT64" s="160" t="s">
        <v>2631</v>
      </c>
      <c r="CU64" s="132" t="s">
        <v>757</v>
      </c>
      <c r="CV64" s="160" t="s">
        <v>2670</v>
      </c>
      <c r="CW64" s="132" t="s">
        <v>758</v>
      </c>
      <c r="CX64" s="133"/>
    </row>
    <row r="65" spans="1:102" ht="40.200000000000003" customHeight="1" x14ac:dyDescent="0.3">
      <c r="A65" t="s">
        <v>366</v>
      </c>
      <c r="B65" s="32" t="s">
        <v>165</v>
      </c>
      <c r="C65" s="96" t="s">
        <v>757</v>
      </c>
      <c r="D65" s="98" t="s">
        <v>1305</v>
      </c>
      <c r="E65" s="96" t="s">
        <v>758</v>
      </c>
      <c r="F65" s="95"/>
      <c r="G65" s="96" t="s">
        <v>757</v>
      </c>
      <c r="H65" s="98" t="s">
        <v>3028</v>
      </c>
      <c r="I65" s="96" t="s">
        <v>757</v>
      </c>
      <c r="J65" t="s">
        <v>505</v>
      </c>
      <c r="K65" s="96" t="s">
        <v>758</v>
      </c>
      <c r="L65" s="95"/>
      <c r="M65" s="101" t="s">
        <v>757</v>
      </c>
      <c r="N65" s="102" t="s">
        <v>1610</v>
      </c>
      <c r="O65" s="101" t="s">
        <v>757</v>
      </c>
      <c r="P65" t="s">
        <v>1605</v>
      </c>
      <c r="Q65" s="101" t="s">
        <v>758</v>
      </c>
      <c r="R65" s="104"/>
      <c r="S65" s="101" t="s">
        <v>757</v>
      </c>
      <c r="T65" s="103" t="s">
        <v>1602</v>
      </c>
      <c r="U65" s="101" t="s">
        <v>758</v>
      </c>
      <c r="V65" s="104"/>
      <c r="W65" s="96" t="s">
        <v>757</v>
      </c>
      <c r="X65" t="s">
        <v>3151</v>
      </c>
      <c r="Y65" s="96" t="s">
        <v>758</v>
      </c>
      <c r="Z65" s="108"/>
      <c r="AA65" s="96" t="s">
        <v>757</v>
      </c>
      <c r="AB65" s="95" t="s">
        <v>3174</v>
      </c>
      <c r="AC65" s="96" t="s">
        <v>757</v>
      </c>
      <c r="AD65" s="95" t="s">
        <v>1789</v>
      </c>
      <c r="AE65" s="96" t="s">
        <v>759</v>
      </c>
      <c r="AF65" s="98" t="s">
        <v>3208</v>
      </c>
      <c r="AG65" s="125" t="s">
        <v>758</v>
      </c>
      <c r="AH65" s="126"/>
      <c r="AI65" s="125" t="s">
        <v>758</v>
      </c>
      <c r="AJ65" s="127"/>
      <c r="AK65" s="125" t="s">
        <v>758</v>
      </c>
      <c r="AL65" s="127"/>
      <c r="AM65" s="96" t="s">
        <v>757</v>
      </c>
      <c r="AN65" s="160" t="s">
        <v>1252</v>
      </c>
      <c r="AO65" s="125" t="s">
        <v>758</v>
      </c>
      <c r="AP65" s="127"/>
      <c r="AQ65" s="171" t="s">
        <v>758</v>
      </c>
      <c r="AR65" s="174"/>
      <c r="AS65" s="171" t="s">
        <v>757</v>
      </c>
      <c r="AT65" s="172" t="s">
        <v>2935</v>
      </c>
      <c r="AU65" s="171" t="s">
        <v>758</v>
      </c>
      <c r="AV65" s="174"/>
      <c r="AW65" s="171" t="s">
        <v>758</v>
      </c>
      <c r="AX65" s="174"/>
      <c r="AY65" s="171" t="s">
        <v>757</v>
      </c>
      <c r="AZ65" s="172" t="s">
        <v>2932</v>
      </c>
      <c r="BA65" s="96" t="s">
        <v>758</v>
      </c>
      <c r="BB65" s="95"/>
      <c r="BC65" s="128" t="s">
        <v>759</v>
      </c>
      <c r="BD65" s="160" t="s">
        <v>1922</v>
      </c>
      <c r="BE65" s="128" t="s">
        <v>758</v>
      </c>
      <c r="BF65" s="129"/>
      <c r="BG65" s="128" t="s">
        <v>757</v>
      </c>
      <c r="BH65" s="160" t="s">
        <v>3759</v>
      </c>
      <c r="BI65" s="128" t="s">
        <v>757</v>
      </c>
      <c r="BJ65" s="160" t="s">
        <v>1917</v>
      </c>
      <c r="BK65" s="96" t="s">
        <v>758</v>
      </c>
      <c r="BL65" s="95"/>
      <c r="BM65" s="96" t="s">
        <v>758</v>
      </c>
      <c r="BN65" s="95"/>
      <c r="BO65" s="96" t="s">
        <v>758</v>
      </c>
      <c r="BP65" s="95"/>
      <c r="BQ65" s="96" t="s">
        <v>758</v>
      </c>
      <c r="BR65" s="95"/>
      <c r="BS65" s="96" t="s">
        <v>758</v>
      </c>
      <c r="BT65" s="95"/>
      <c r="BU65" s="96" t="s">
        <v>758</v>
      </c>
      <c r="BV65" s="95"/>
      <c r="BW65" s="96" t="s">
        <v>758</v>
      </c>
      <c r="BX65" s="95"/>
      <c r="BY65" s="96" t="s">
        <v>757</v>
      </c>
      <c r="BZ65" s="98" t="s">
        <v>2226</v>
      </c>
      <c r="CA65" s="96" t="s">
        <v>757</v>
      </c>
      <c r="CB65" s="119" t="s">
        <v>1164</v>
      </c>
      <c r="CC65" s="96" t="s">
        <v>757</v>
      </c>
      <c r="CD65" s="98" t="s">
        <v>3518</v>
      </c>
      <c r="CE65" s="96" t="s">
        <v>758</v>
      </c>
      <c r="CF65" s="95"/>
      <c r="CG65" s="96" t="s">
        <v>757</v>
      </c>
      <c r="CH65" s="98" t="s">
        <v>3565</v>
      </c>
      <c r="CI65" s="96" t="s">
        <v>758</v>
      </c>
      <c r="CJ65" s="160" t="s">
        <v>742</v>
      </c>
      <c r="CK65" s="96" t="s">
        <v>757</v>
      </c>
      <c r="CL65" s="160" t="s">
        <v>2386</v>
      </c>
      <c r="CM65" s="96" t="s">
        <v>758</v>
      </c>
      <c r="CN65" s="95"/>
      <c r="CO65" s="132" t="s">
        <v>757</v>
      </c>
      <c r="CP65" s="160" t="s">
        <v>2531</v>
      </c>
      <c r="CQ65" s="130" t="s">
        <v>758</v>
      </c>
      <c r="CR65" s="130"/>
      <c r="CS65" s="132" t="s">
        <v>757</v>
      </c>
      <c r="CT65" s="160" t="s">
        <v>2632</v>
      </c>
      <c r="CU65" s="132" t="s">
        <v>757</v>
      </c>
      <c r="CV65" s="160" t="s">
        <v>2670</v>
      </c>
      <c r="CW65" s="132" t="s">
        <v>758</v>
      </c>
      <c r="CX65" s="133"/>
    </row>
    <row r="66" spans="1:102" s="81" customFormat="1" ht="40.200000000000003" customHeight="1" x14ac:dyDescent="0.3">
      <c r="A66" s="81" t="s">
        <v>367</v>
      </c>
      <c r="B66" s="82" t="s">
        <v>301</v>
      </c>
      <c r="C66" s="96" t="s">
        <v>757</v>
      </c>
      <c r="D66" s="95" t="s">
        <v>1306</v>
      </c>
      <c r="E66" s="96" t="s">
        <v>757</v>
      </c>
      <c r="F66" t="s">
        <v>3024</v>
      </c>
      <c r="G66" s="96" t="s">
        <v>757</v>
      </c>
      <c r="H66" t="s">
        <v>3027</v>
      </c>
      <c r="I66" s="96" t="s">
        <v>757</v>
      </c>
      <c r="J66" s="95" t="s">
        <v>1193</v>
      </c>
      <c r="K66" s="96" t="s">
        <v>757</v>
      </c>
      <c r="L66" s="160" t="s">
        <v>1112</v>
      </c>
      <c r="M66" s="101" t="s">
        <v>757</v>
      </c>
      <c r="N66" s="102" t="s">
        <v>1612</v>
      </c>
      <c r="O66" s="101" t="s">
        <v>757</v>
      </c>
      <c r="P66" t="s">
        <v>3080</v>
      </c>
      <c r="Q66" s="101" t="s">
        <v>758</v>
      </c>
      <c r="R66" s="104"/>
      <c r="S66" s="101" t="s">
        <v>757</v>
      </c>
      <c r="T66" s="103" t="s">
        <v>1614</v>
      </c>
      <c r="U66" s="101" t="s">
        <v>758</v>
      </c>
      <c r="V66" s="104"/>
      <c r="W66" s="96" t="s">
        <v>757</v>
      </c>
      <c r="X66" t="s">
        <v>3152</v>
      </c>
      <c r="Y66" s="96" t="s">
        <v>758</v>
      </c>
      <c r="Z66" s="108"/>
      <c r="AA66" s="96" t="s">
        <v>758</v>
      </c>
      <c r="AB66" s="95"/>
      <c r="AC66" s="96" t="s">
        <v>757</v>
      </c>
      <c r="AD66" s="95" t="s">
        <v>1794</v>
      </c>
      <c r="AE66" s="96" t="s">
        <v>757</v>
      </c>
      <c r="AF66" t="s">
        <v>1795</v>
      </c>
      <c r="AG66" s="125" t="s">
        <v>758</v>
      </c>
      <c r="AH66" s="127"/>
      <c r="AI66" s="125" t="s">
        <v>757</v>
      </c>
      <c r="AJ66" s="160" t="s">
        <v>2467</v>
      </c>
      <c r="AK66" s="125" t="s">
        <v>758</v>
      </c>
      <c r="AL66" s="127"/>
      <c r="AM66" s="96" t="s">
        <v>758</v>
      </c>
      <c r="AN66" s="127"/>
      <c r="AO66" s="125" t="s">
        <v>757</v>
      </c>
      <c r="AP66" s="127" t="s">
        <v>687</v>
      </c>
      <c r="AQ66" s="171" t="s">
        <v>757</v>
      </c>
      <c r="AR66" s="174" t="s">
        <v>2936</v>
      </c>
      <c r="AS66" s="171" t="s">
        <v>757</v>
      </c>
      <c r="AT66" s="172" t="s">
        <v>2937</v>
      </c>
      <c r="AU66" s="171" t="s">
        <v>757</v>
      </c>
      <c r="AV66" t="s">
        <v>3278</v>
      </c>
      <c r="AW66" s="171" t="s">
        <v>757</v>
      </c>
      <c r="AX66" s="174" t="s">
        <v>2939</v>
      </c>
      <c r="AY66" s="171" t="s">
        <v>758</v>
      </c>
      <c r="AZ66" s="174"/>
      <c r="BA66" s="96" t="s">
        <v>757</v>
      </c>
      <c r="BB66" s="98" t="s">
        <v>3358</v>
      </c>
      <c r="BC66" s="128" t="s">
        <v>757</v>
      </c>
      <c r="BD66" s="129" t="s">
        <v>1147</v>
      </c>
      <c r="BE66" s="128" t="s">
        <v>757</v>
      </c>
      <c r="BF66" t="s">
        <v>1923</v>
      </c>
      <c r="BG66" s="128" t="s">
        <v>757</v>
      </c>
      <c r="BH66" s="160" t="s">
        <v>3771</v>
      </c>
      <c r="BI66" s="128" t="s">
        <v>757</v>
      </c>
      <c r="BJ66" t="s">
        <v>3803</v>
      </c>
      <c r="BK66" s="96" t="s">
        <v>758</v>
      </c>
      <c r="BL66" s="95"/>
      <c r="BM66" s="96" t="s">
        <v>758</v>
      </c>
      <c r="BN66" s="95"/>
      <c r="BO66" s="96" t="s">
        <v>758</v>
      </c>
      <c r="BP66" s="95"/>
      <c r="BQ66" s="96" t="s">
        <v>757</v>
      </c>
      <c r="BR66" s="160" t="s">
        <v>1154</v>
      </c>
      <c r="BS66" s="96" t="s">
        <v>758</v>
      </c>
      <c r="BT66" s="95"/>
      <c r="BU66" s="96" t="s">
        <v>758</v>
      </c>
      <c r="BV66" s="95"/>
      <c r="BW66" s="96" t="s">
        <v>758</v>
      </c>
      <c r="BX66" s="95"/>
      <c r="BY66" s="96" t="s">
        <v>757</v>
      </c>
      <c r="BZ66" s="160" t="s">
        <v>2231</v>
      </c>
      <c r="CA66" s="96" t="s">
        <v>757</v>
      </c>
      <c r="CB66" s="119" t="s">
        <v>2232</v>
      </c>
      <c r="CC66" s="96" t="s">
        <v>757</v>
      </c>
      <c r="CD66" s="160" t="s">
        <v>1167</v>
      </c>
      <c r="CE66" s="96" t="s">
        <v>757</v>
      </c>
      <c r="CF66" s="98" t="s">
        <v>3528</v>
      </c>
      <c r="CG66" s="96" t="s">
        <v>757</v>
      </c>
      <c r="CH66" s="119" t="s">
        <v>2387</v>
      </c>
      <c r="CI66" s="96" t="s">
        <v>758</v>
      </c>
      <c r="CJ66" s="119" t="s">
        <v>2289</v>
      </c>
      <c r="CK66" s="96" t="s">
        <v>758</v>
      </c>
      <c r="CL66" s="95"/>
      <c r="CM66" s="96" t="s">
        <v>757</v>
      </c>
      <c r="CN66" s="98" t="s">
        <v>2388</v>
      </c>
      <c r="CO66" s="132" t="s">
        <v>757</v>
      </c>
      <c r="CP66" s="160" t="s">
        <v>2534</v>
      </c>
      <c r="CQ66" s="130" t="s">
        <v>757</v>
      </c>
      <c r="CR66" s="160" t="s">
        <v>2583</v>
      </c>
      <c r="CS66" s="132" t="s">
        <v>757</v>
      </c>
      <c r="CT66" s="148" t="s">
        <v>3661</v>
      </c>
      <c r="CU66" s="132" t="s">
        <v>758</v>
      </c>
      <c r="CV66" s="133"/>
      <c r="CW66" s="132" t="s">
        <v>757</v>
      </c>
      <c r="CX66" s="160" t="s">
        <v>2714</v>
      </c>
    </row>
    <row r="67" spans="1:102" ht="40.200000000000003" customHeight="1" x14ac:dyDescent="0.3">
      <c r="A67" t="s">
        <v>368</v>
      </c>
      <c r="B67" s="29" t="s">
        <v>166</v>
      </c>
      <c r="C67" s="96" t="s">
        <v>758</v>
      </c>
      <c r="D67" s="162"/>
      <c r="E67" s="96" t="s">
        <v>757</v>
      </c>
      <c r="F67" s="160" t="s">
        <v>1336</v>
      </c>
      <c r="G67" s="96" t="s">
        <v>757</v>
      </c>
      <c r="H67" t="s">
        <v>3026</v>
      </c>
      <c r="I67" s="96" t="s">
        <v>758</v>
      </c>
      <c r="J67" s="95"/>
      <c r="K67" s="96" t="s">
        <v>758</v>
      </c>
      <c r="L67" s="95"/>
      <c r="M67" s="101" t="s">
        <v>757</v>
      </c>
      <c r="N67" s="102" t="s">
        <v>1615</v>
      </c>
      <c r="O67" s="101" t="s">
        <v>757</v>
      </c>
      <c r="P67" s="102" t="s">
        <v>3079</v>
      </c>
      <c r="Q67" s="101" t="s">
        <v>757</v>
      </c>
      <c r="R67" t="s">
        <v>1219</v>
      </c>
      <c r="S67" s="101" t="s">
        <v>757</v>
      </c>
      <c r="T67" t="s">
        <v>1457</v>
      </c>
      <c r="U67" s="101" t="s">
        <v>758</v>
      </c>
      <c r="V67" s="160"/>
      <c r="W67" s="96" t="s">
        <v>759</v>
      </c>
      <c r="X67" t="s">
        <v>3153</v>
      </c>
      <c r="Y67" s="96" t="s">
        <v>757</v>
      </c>
      <c r="Z67" s="95" t="s">
        <v>979</v>
      </c>
      <c r="AA67" s="96" t="s">
        <v>758</v>
      </c>
      <c r="AB67" s="95"/>
      <c r="AC67" s="96" t="s">
        <v>758</v>
      </c>
      <c r="AD67" s="108"/>
      <c r="AE67" s="96" t="s">
        <v>757</v>
      </c>
      <c r="AF67" s="98" t="s">
        <v>3209</v>
      </c>
      <c r="AG67" s="125" t="s">
        <v>757</v>
      </c>
      <c r="AH67" t="s">
        <v>3215</v>
      </c>
      <c r="AI67" s="125" t="s">
        <v>757</v>
      </c>
      <c r="AJ67" s="160" t="s">
        <v>2468</v>
      </c>
      <c r="AK67" s="125" t="s">
        <v>757</v>
      </c>
      <c r="AL67" s="127" t="s">
        <v>666</v>
      </c>
      <c r="AM67" s="96" t="s">
        <v>757</v>
      </c>
      <c r="AN67" t="s">
        <v>3225</v>
      </c>
      <c r="AO67" s="125" t="s">
        <v>759</v>
      </c>
      <c r="AP67" s="127" t="s">
        <v>688</v>
      </c>
      <c r="AQ67" s="171" t="s">
        <v>758</v>
      </c>
      <c r="AR67" s="172"/>
      <c r="AS67" s="171" t="s">
        <v>758</v>
      </c>
      <c r="AT67" s="174"/>
      <c r="AU67" s="171" t="s">
        <v>758</v>
      </c>
      <c r="AV67" s="172"/>
      <c r="AW67" s="171" t="s">
        <v>757</v>
      </c>
      <c r="AX67" s="174" t="s">
        <v>2941</v>
      </c>
      <c r="AY67" s="171" t="s">
        <v>757</v>
      </c>
      <c r="AZ67" t="s">
        <v>3344</v>
      </c>
      <c r="BA67" s="96" t="s">
        <v>758</v>
      </c>
      <c r="BB67" s="95"/>
      <c r="BC67" s="128" t="s">
        <v>757</v>
      </c>
      <c r="BD67" s="129" t="s">
        <v>645</v>
      </c>
      <c r="BE67" s="128" t="s">
        <v>758</v>
      </c>
      <c r="BF67" s="129"/>
      <c r="BG67" s="128" t="s">
        <v>757</v>
      </c>
      <c r="BH67" s="160" t="s">
        <v>3772</v>
      </c>
      <c r="BI67" s="128" t="s">
        <v>758</v>
      </c>
      <c r="BJ67" s="129"/>
      <c r="BK67" s="96" t="s">
        <v>759</v>
      </c>
      <c r="BL67" s="95" t="s">
        <v>3391</v>
      </c>
      <c r="BM67" s="96" t="s">
        <v>758</v>
      </c>
      <c r="BN67" s="118"/>
      <c r="BO67" s="96" t="s">
        <v>757</v>
      </c>
      <c r="BP67" s="160" t="s">
        <v>2233</v>
      </c>
      <c r="BQ67" s="96" t="s">
        <v>757</v>
      </c>
      <c r="BR67" s="98" t="s">
        <v>3454</v>
      </c>
      <c r="BS67" s="96" t="s">
        <v>759</v>
      </c>
      <c r="BT67" s="95" t="s">
        <v>993</v>
      </c>
      <c r="BU67" s="96" t="s">
        <v>758</v>
      </c>
      <c r="BV67" s="95"/>
      <c r="BW67" s="96" t="s">
        <v>759</v>
      </c>
      <c r="BX67" s="95" t="s">
        <v>734</v>
      </c>
      <c r="BY67" s="96" t="s">
        <v>757</v>
      </c>
      <c r="BZ67" s="160" t="s">
        <v>2235</v>
      </c>
      <c r="CA67" s="96" t="s">
        <v>759</v>
      </c>
      <c r="CB67" s="95" t="s">
        <v>3391</v>
      </c>
      <c r="CC67" s="96" t="s">
        <v>757</v>
      </c>
      <c r="CD67" s="98" t="s">
        <v>3519</v>
      </c>
      <c r="CE67" s="96" t="s">
        <v>757</v>
      </c>
      <c r="CF67" s="160" t="s">
        <v>975</v>
      </c>
      <c r="CG67" s="96" t="s">
        <v>757</v>
      </c>
      <c r="CH67" s="98" t="s">
        <v>3566</v>
      </c>
      <c r="CI67" s="96" t="s">
        <v>758</v>
      </c>
      <c r="CJ67" s="119" t="s">
        <v>2289</v>
      </c>
      <c r="CK67" s="96" t="s">
        <v>759</v>
      </c>
      <c r="CL67" s="95" t="s">
        <v>751</v>
      </c>
      <c r="CM67" s="96" t="s">
        <v>758</v>
      </c>
      <c r="CN67" s="95"/>
      <c r="CO67" s="132" t="s">
        <v>757</v>
      </c>
      <c r="CP67" s="148" t="s">
        <v>3635</v>
      </c>
      <c r="CQ67" s="130" t="s">
        <v>759</v>
      </c>
      <c r="CR67" s="160" t="s">
        <v>2584</v>
      </c>
      <c r="CS67" s="132" t="s">
        <v>757</v>
      </c>
      <c r="CT67" s="148" t="s">
        <v>2634</v>
      </c>
      <c r="CU67" s="132" t="s">
        <v>759</v>
      </c>
      <c r="CV67" t="s">
        <v>3669</v>
      </c>
      <c r="CW67" s="132" t="s">
        <v>759</v>
      </c>
      <c r="CX67" s="95" t="s">
        <v>3391</v>
      </c>
    </row>
    <row r="68" spans="1:102" ht="40.200000000000003" customHeight="1" x14ac:dyDescent="0.3">
      <c r="A68" t="s">
        <v>369</v>
      </c>
      <c r="B68" s="29" t="s">
        <v>284</v>
      </c>
      <c r="C68" s="96" t="s">
        <v>757</v>
      </c>
      <c r="D68" s="160" t="s">
        <v>1308</v>
      </c>
      <c r="E68" s="96" t="s">
        <v>757</v>
      </c>
      <c r="F68" s="160" t="s">
        <v>1337</v>
      </c>
      <c r="G68" s="96" t="s">
        <v>758</v>
      </c>
      <c r="H68" s="95"/>
      <c r="I68" s="96" t="s">
        <v>758</v>
      </c>
      <c r="J68" s="95"/>
      <c r="K68" s="96" t="s">
        <v>758</v>
      </c>
      <c r="L68" s="95"/>
      <c r="M68" s="101" t="s">
        <v>757</v>
      </c>
      <c r="N68" s="160" t="s">
        <v>1617</v>
      </c>
      <c r="O68" s="101" t="s">
        <v>757</v>
      </c>
      <c r="P68" s="160" t="s">
        <v>1618</v>
      </c>
      <c r="Q68" s="101" t="s">
        <v>758</v>
      </c>
      <c r="R68" s="104"/>
      <c r="S68" s="101" t="s">
        <v>757</v>
      </c>
      <c r="T68" s="103" t="s">
        <v>1619</v>
      </c>
      <c r="U68" s="101" t="s">
        <v>758</v>
      </c>
      <c r="V68" s="104"/>
      <c r="W68" s="96" t="s">
        <v>757</v>
      </c>
      <c r="X68" t="s">
        <v>3154</v>
      </c>
      <c r="Y68" s="96" t="s">
        <v>758</v>
      </c>
      <c r="Z68" s="108"/>
      <c r="AA68" s="96" t="s">
        <v>758</v>
      </c>
      <c r="AB68" s="108"/>
      <c r="AC68" s="96" t="s">
        <v>757</v>
      </c>
      <c r="AD68" s="95" t="s">
        <v>1798</v>
      </c>
      <c r="AE68" s="96" t="s">
        <v>757</v>
      </c>
      <c r="AF68" s="162" t="s">
        <v>3210</v>
      </c>
      <c r="AG68" s="125" t="s">
        <v>757</v>
      </c>
      <c r="AH68" s="126" t="s">
        <v>2423</v>
      </c>
      <c r="AI68" s="125" t="s">
        <v>757</v>
      </c>
      <c r="AJ68" s="160" t="s">
        <v>2469</v>
      </c>
      <c r="AK68" s="125" t="s">
        <v>757</v>
      </c>
      <c r="AL68" s="127" t="s">
        <v>2470</v>
      </c>
      <c r="AM68" s="96" t="s">
        <v>757</v>
      </c>
      <c r="AN68" t="s">
        <v>3256</v>
      </c>
      <c r="AO68" s="125" t="s">
        <v>757</v>
      </c>
      <c r="AP68" s="127" t="s">
        <v>2471</v>
      </c>
      <c r="AQ68" s="171" t="s">
        <v>758</v>
      </c>
      <c r="AR68" s="174"/>
      <c r="AS68" s="171" t="s">
        <v>757</v>
      </c>
      <c r="AT68" s="174" t="s">
        <v>2943</v>
      </c>
      <c r="AU68" s="171" t="s">
        <v>758</v>
      </c>
      <c r="AV68" s="174"/>
      <c r="AW68" s="171" t="s">
        <v>757</v>
      </c>
      <c r="AX68" s="174" t="s">
        <v>2941</v>
      </c>
      <c r="AY68" s="171" t="s">
        <v>757</v>
      </c>
      <c r="AZ68" t="s">
        <v>3342</v>
      </c>
      <c r="BA68" s="96" t="s">
        <v>757</v>
      </c>
      <c r="BB68" s="95" t="s">
        <v>711</v>
      </c>
      <c r="BC68" s="128" t="s">
        <v>757</v>
      </c>
      <c r="BD68" s="160" t="s">
        <v>1926</v>
      </c>
      <c r="BE68" s="128" t="s">
        <v>757</v>
      </c>
      <c r="BF68" t="s">
        <v>3384</v>
      </c>
      <c r="BG68" s="128" t="s">
        <v>757</v>
      </c>
      <c r="BH68" s="160" t="s">
        <v>1928</v>
      </c>
      <c r="BI68" s="128" t="s">
        <v>757</v>
      </c>
      <c r="BJ68" s="160" t="s">
        <v>1929</v>
      </c>
      <c r="BK68" s="96" t="s">
        <v>758</v>
      </c>
      <c r="BL68" s="95"/>
      <c r="BM68" s="96" t="s">
        <v>758</v>
      </c>
      <c r="BN68" s="95"/>
      <c r="BO68" s="96" t="s">
        <v>758</v>
      </c>
      <c r="BP68" s="98"/>
      <c r="BQ68" s="96" t="s">
        <v>757</v>
      </c>
      <c r="BR68" s="160" t="s">
        <v>2239</v>
      </c>
      <c r="BS68" s="96" t="s">
        <v>758</v>
      </c>
      <c r="BT68" s="95"/>
      <c r="BU68" s="96" t="s">
        <v>758</v>
      </c>
      <c r="BV68" s="95"/>
      <c r="BW68" s="96" t="s">
        <v>758</v>
      </c>
      <c r="BX68" s="95"/>
      <c r="BY68" s="96" t="s">
        <v>757</v>
      </c>
      <c r="BZ68" s="160" t="s">
        <v>2231</v>
      </c>
      <c r="CA68" s="96" t="s">
        <v>758</v>
      </c>
      <c r="CB68" s="119"/>
      <c r="CC68" s="96" t="s">
        <v>759</v>
      </c>
      <c r="CD68" t="s">
        <v>3520</v>
      </c>
      <c r="CE68" s="96" t="s">
        <v>758</v>
      </c>
      <c r="CF68" s="95"/>
      <c r="CG68" s="96" t="s">
        <v>757</v>
      </c>
      <c r="CH68" t="s">
        <v>3805</v>
      </c>
      <c r="CI68" s="96" t="s">
        <v>758</v>
      </c>
      <c r="CJ68" s="119" t="s">
        <v>2289</v>
      </c>
      <c r="CK68" s="96" t="s">
        <v>758</v>
      </c>
      <c r="CL68" s="95"/>
      <c r="CM68" s="96" t="s">
        <v>758</v>
      </c>
      <c r="CN68" s="95"/>
      <c r="CO68" s="132" t="s">
        <v>757</v>
      </c>
      <c r="CP68" t="s">
        <v>3636</v>
      </c>
      <c r="CQ68" s="130" t="s">
        <v>758</v>
      </c>
      <c r="CR68" s="130"/>
      <c r="CS68" s="132" t="s">
        <v>758</v>
      </c>
      <c r="CT68" s="133"/>
      <c r="CU68" s="132" t="s">
        <v>758</v>
      </c>
      <c r="CV68" s="133"/>
      <c r="CW68" s="132" t="s">
        <v>757</v>
      </c>
      <c r="CX68" s="160" t="s">
        <v>2716</v>
      </c>
    </row>
    <row r="69" spans="1:102" ht="40.200000000000003" customHeight="1" x14ac:dyDescent="0.3">
      <c r="A69" t="s">
        <v>370</v>
      </c>
      <c r="B69" s="29" t="s">
        <v>167</v>
      </c>
      <c r="C69" s="96" t="s">
        <v>757</v>
      </c>
      <c r="D69" t="s">
        <v>1309</v>
      </c>
      <c r="E69" s="96" t="s">
        <v>758</v>
      </c>
      <c r="F69" s="95"/>
      <c r="G69" s="96" t="s">
        <v>758</v>
      </c>
      <c r="H69" s="95"/>
      <c r="I69" s="96" t="s">
        <v>757</v>
      </c>
      <c r="J69" s="160" t="s">
        <v>1429</v>
      </c>
      <c r="K69" s="96" t="s">
        <v>757</v>
      </c>
      <c r="L69" s="160" t="s">
        <v>1419</v>
      </c>
      <c r="M69" s="101" t="s">
        <v>757</v>
      </c>
      <c r="N69" t="s">
        <v>1620</v>
      </c>
      <c r="O69" s="101" t="s">
        <v>758</v>
      </c>
      <c r="P69" s="104"/>
      <c r="Q69" s="101" t="s">
        <v>758</v>
      </c>
      <c r="R69" s="104"/>
      <c r="S69" s="101" t="s">
        <v>757</v>
      </c>
      <c r="T69" s="103" t="s">
        <v>1621</v>
      </c>
      <c r="U69" s="101" t="s">
        <v>758</v>
      </c>
      <c r="V69" s="104"/>
      <c r="W69" s="96" t="s">
        <v>757</v>
      </c>
      <c r="X69" t="s">
        <v>3154</v>
      </c>
      <c r="Y69" s="96" t="s">
        <v>758</v>
      </c>
      <c r="Z69" s="108"/>
      <c r="AA69" s="96" t="s">
        <v>758</v>
      </c>
      <c r="AB69" s="108"/>
      <c r="AC69" s="96" t="s">
        <v>757</v>
      </c>
      <c r="AD69" s="95" t="s">
        <v>1800</v>
      </c>
      <c r="AE69" s="96" t="s">
        <v>757</v>
      </c>
      <c r="AF69" s="98" t="s">
        <v>3211</v>
      </c>
      <c r="AG69" s="125" t="s">
        <v>757</v>
      </c>
      <c r="AH69" s="127" t="s">
        <v>2423</v>
      </c>
      <c r="AI69" s="125" t="s">
        <v>757</v>
      </c>
      <c r="AJ69" s="160" t="s">
        <v>2469</v>
      </c>
      <c r="AK69" s="125" t="s">
        <v>757</v>
      </c>
      <c r="AL69" s="127" t="s">
        <v>667</v>
      </c>
      <c r="AM69" s="96" t="s">
        <v>757</v>
      </c>
      <c r="AN69" t="s">
        <v>3257</v>
      </c>
      <c r="AO69" s="125" t="s">
        <v>758</v>
      </c>
      <c r="AP69" s="127"/>
      <c r="AQ69" s="171" t="s">
        <v>758</v>
      </c>
      <c r="AR69" s="174"/>
      <c r="AS69" s="171" t="s">
        <v>757</v>
      </c>
      <c r="AT69" s="172" t="s">
        <v>2945</v>
      </c>
      <c r="AU69" s="171" t="s">
        <v>757</v>
      </c>
      <c r="AV69" s="186" t="s">
        <v>3277</v>
      </c>
      <c r="AW69" s="171" t="s">
        <v>757</v>
      </c>
      <c r="AX69" s="174" t="s">
        <v>2947</v>
      </c>
      <c r="AY69" s="171" t="s">
        <v>757</v>
      </c>
      <c r="AZ69" s="172" t="s">
        <v>2948</v>
      </c>
      <c r="BA69" s="96" t="s">
        <v>758</v>
      </c>
      <c r="BB69" s="95"/>
      <c r="BC69" s="128" t="s">
        <v>757</v>
      </c>
      <c r="BD69" s="160" t="s">
        <v>1930</v>
      </c>
      <c r="BE69" s="128" t="s">
        <v>758</v>
      </c>
      <c r="BF69" s="129"/>
      <c r="BG69" s="128" t="s">
        <v>757</v>
      </c>
      <c r="BH69" s="160" t="s">
        <v>1931</v>
      </c>
      <c r="BI69" s="128" t="s">
        <v>758</v>
      </c>
      <c r="BJ69" s="129"/>
      <c r="BK69" s="96" t="s">
        <v>758</v>
      </c>
      <c r="BL69" s="95"/>
      <c r="BM69" s="96" t="s">
        <v>758</v>
      </c>
      <c r="BN69" s="95"/>
      <c r="BO69" s="96" t="s">
        <v>757</v>
      </c>
      <c r="BP69" t="s">
        <v>3402</v>
      </c>
      <c r="BQ69" s="96" t="s">
        <v>758</v>
      </c>
      <c r="BR69" s="95"/>
      <c r="BS69" s="96" t="s">
        <v>759</v>
      </c>
      <c r="BT69" s="95" t="s">
        <v>620</v>
      </c>
      <c r="BU69" s="96" t="s">
        <v>758</v>
      </c>
      <c r="BV69" s="95"/>
      <c r="BW69" s="96" t="s">
        <v>757</v>
      </c>
      <c r="BX69" s="160" t="s">
        <v>2198</v>
      </c>
      <c r="BY69" s="96" t="s">
        <v>757</v>
      </c>
      <c r="BZ69" s="160" t="s">
        <v>2242</v>
      </c>
      <c r="CA69" s="96" t="s">
        <v>757</v>
      </c>
      <c r="CB69" s="119" t="s">
        <v>2243</v>
      </c>
      <c r="CC69" s="96" t="s">
        <v>759</v>
      </c>
      <c r="CD69" s="160" t="s">
        <v>2244</v>
      </c>
      <c r="CE69" s="96" t="s">
        <v>758</v>
      </c>
      <c r="CF69" s="95"/>
      <c r="CG69" s="96" t="s">
        <v>757</v>
      </c>
      <c r="CH69" s="98" t="s">
        <v>3567</v>
      </c>
      <c r="CI69" s="96" t="s">
        <v>758</v>
      </c>
      <c r="CJ69" s="119" t="s">
        <v>2289</v>
      </c>
      <c r="CK69" s="96" t="s">
        <v>757</v>
      </c>
      <c r="CL69" s="160" t="s">
        <v>2391</v>
      </c>
      <c r="CM69" s="96" t="s">
        <v>757</v>
      </c>
      <c r="CN69" s="160" t="s">
        <v>590</v>
      </c>
      <c r="CO69" s="132" t="s">
        <v>757</v>
      </c>
      <c r="CP69" s="160" t="s">
        <v>2537</v>
      </c>
      <c r="CQ69" s="130" t="s">
        <v>758</v>
      </c>
      <c r="CR69" s="130"/>
      <c r="CS69" s="132" t="s">
        <v>758</v>
      </c>
      <c r="CT69" s="133"/>
      <c r="CU69" s="132" t="s">
        <v>757</v>
      </c>
      <c r="CV69" t="s">
        <v>3668</v>
      </c>
      <c r="CW69" s="132" t="s">
        <v>757</v>
      </c>
      <c r="CX69" s="160" t="s">
        <v>2717</v>
      </c>
    </row>
    <row r="70" spans="1:102" ht="40.200000000000003" customHeight="1" x14ac:dyDescent="0.3">
      <c r="A70" t="s">
        <v>371</v>
      </c>
      <c r="B70" s="29" t="s">
        <v>168</v>
      </c>
      <c r="C70" s="96" t="s">
        <v>759</v>
      </c>
      <c r="D70" s="98" t="s">
        <v>3009</v>
      </c>
      <c r="E70" s="96" t="s">
        <v>758</v>
      </c>
      <c r="F70" s="95"/>
      <c r="G70" s="96" t="s">
        <v>758</v>
      </c>
      <c r="H70" s="95"/>
      <c r="I70" s="96" t="s">
        <v>757</v>
      </c>
      <c r="J70" s="98" t="s">
        <v>3054</v>
      </c>
      <c r="K70" s="96" t="s">
        <v>758</v>
      </c>
      <c r="L70" s="95"/>
      <c r="M70" s="101" t="s">
        <v>757</v>
      </c>
      <c r="N70" t="s">
        <v>1622</v>
      </c>
      <c r="O70" s="101" t="s">
        <v>758</v>
      </c>
      <c r="P70" s="104"/>
      <c r="Q70" s="101" t="s">
        <v>758</v>
      </c>
      <c r="R70" s="104"/>
      <c r="S70" s="101" t="s">
        <v>758</v>
      </c>
      <c r="T70" s="104"/>
      <c r="U70" s="101" t="s">
        <v>758</v>
      </c>
      <c r="V70" s="104"/>
      <c r="W70" s="96" t="s">
        <v>758</v>
      </c>
      <c r="X70" s="108"/>
      <c r="Y70" s="96" t="s">
        <v>758</v>
      </c>
      <c r="Z70" s="108"/>
      <c r="AA70" s="96" t="s">
        <v>758</v>
      </c>
      <c r="AB70" s="108"/>
      <c r="AC70" s="96" t="s">
        <v>759</v>
      </c>
      <c r="AD70" s="95" t="s">
        <v>1801</v>
      </c>
      <c r="AE70" s="96" t="s">
        <v>757</v>
      </c>
      <c r="AF70" s="98" t="s">
        <v>3212</v>
      </c>
      <c r="AG70" s="125" t="s">
        <v>758</v>
      </c>
      <c r="AH70" s="127"/>
      <c r="AI70" s="125" t="s">
        <v>757</v>
      </c>
      <c r="AJ70" s="160" t="s">
        <v>2469</v>
      </c>
      <c r="AK70" s="125" t="s">
        <v>757</v>
      </c>
      <c r="AL70" s="127" t="s">
        <v>667</v>
      </c>
      <c r="AM70" s="96" t="s">
        <v>757</v>
      </c>
      <c r="AN70" t="s">
        <v>3258</v>
      </c>
      <c r="AO70" s="125" t="s">
        <v>758</v>
      </c>
      <c r="AP70" s="127"/>
      <c r="AQ70" s="171" t="s">
        <v>758</v>
      </c>
      <c r="AR70" s="174"/>
      <c r="AS70" s="171" t="s">
        <v>758</v>
      </c>
      <c r="AT70" s="174"/>
      <c r="AU70" s="171" t="s">
        <v>758</v>
      </c>
      <c r="AV70" s="174"/>
      <c r="AW70" s="171" t="s">
        <v>757</v>
      </c>
      <c r="AX70" s="187" t="s">
        <v>3336</v>
      </c>
      <c r="AY70" s="171" t="s">
        <v>758</v>
      </c>
      <c r="AZ70" s="172"/>
      <c r="BA70" s="96" t="s">
        <v>757</v>
      </c>
      <c r="BB70" s="95" t="s">
        <v>712</v>
      </c>
      <c r="BC70" s="128" t="s">
        <v>758</v>
      </c>
      <c r="BD70" s="129"/>
      <c r="BE70" s="128" t="s">
        <v>757</v>
      </c>
      <c r="BF70" t="s">
        <v>3385</v>
      </c>
      <c r="BG70" s="128" t="s">
        <v>757</v>
      </c>
      <c r="BH70" s="129" t="s">
        <v>3777</v>
      </c>
      <c r="BI70" s="128" t="s">
        <v>757</v>
      </c>
      <c r="BJ70" s="160" t="s">
        <v>1929</v>
      </c>
      <c r="BK70" s="96" t="s">
        <v>758</v>
      </c>
      <c r="BL70" s="95"/>
      <c r="BM70" s="96" t="s">
        <v>758</v>
      </c>
      <c r="BN70" s="95"/>
      <c r="BO70" s="96" t="s">
        <v>758</v>
      </c>
      <c r="BP70" s="95"/>
      <c r="BQ70" s="96" t="s">
        <v>758</v>
      </c>
      <c r="BR70" s="95"/>
      <c r="BS70" s="96" t="s">
        <v>758</v>
      </c>
      <c r="BT70" s="95"/>
      <c r="BU70" s="96" t="s">
        <v>758</v>
      </c>
      <c r="BV70" s="95"/>
      <c r="BW70" s="96" t="s">
        <v>758</v>
      </c>
      <c r="BX70" s="95"/>
      <c r="BY70" s="96" t="s">
        <v>757</v>
      </c>
      <c r="BZ70" s="160" t="s">
        <v>2245</v>
      </c>
      <c r="CA70" s="96" t="s">
        <v>757</v>
      </c>
      <c r="CB70" s="119" t="s">
        <v>2243</v>
      </c>
      <c r="CC70" s="96" t="s">
        <v>758</v>
      </c>
      <c r="CD70" s="95"/>
      <c r="CE70" s="96" t="s">
        <v>757</v>
      </c>
      <c r="CF70" s="95" t="s">
        <v>554</v>
      </c>
      <c r="CG70" s="96" t="s">
        <v>757</v>
      </c>
      <c r="CH70" s="160" t="s">
        <v>2392</v>
      </c>
      <c r="CI70" s="96" t="s">
        <v>758</v>
      </c>
      <c r="CJ70" s="119" t="s">
        <v>2289</v>
      </c>
      <c r="CK70" s="96" t="s">
        <v>758</v>
      </c>
      <c r="CL70" s="95"/>
      <c r="CM70" s="96" t="s">
        <v>758</v>
      </c>
      <c r="CN70" s="95"/>
      <c r="CO70" s="132" t="s">
        <v>757</v>
      </c>
      <c r="CP70" t="s">
        <v>2537</v>
      </c>
      <c r="CQ70" s="130" t="s">
        <v>758</v>
      </c>
      <c r="CR70" s="130"/>
      <c r="CS70" s="132" t="s">
        <v>758</v>
      </c>
      <c r="CT70" s="133"/>
      <c r="CU70" s="132" t="s">
        <v>758</v>
      </c>
      <c r="CV70" s="133"/>
      <c r="CW70" s="132" t="s">
        <v>757</v>
      </c>
      <c r="CX70" s="160" t="s">
        <v>2716</v>
      </c>
    </row>
    <row r="71" spans="1:102" s="81" customFormat="1" ht="40.200000000000003" customHeight="1" x14ac:dyDescent="0.3">
      <c r="A71" s="81" t="s">
        <v>372</v>
      </c>
      <c r="B71" s="82" t="s">
        <v>169</v>
      </c>
      <c r="C71" s="96" t="s">
        <v>758</v>
      </c>
      <c r="D71" s="98"/>
      <c r="E71" s="96" t="s">
        <v>758</v>
      </c>
      <c r="F71" s="160"/>
      <c r="G71" s="96" t="s">
        <v>757</v>
      </c>
      <c r="H71" t="s">
        <v>1385</v>
      </c>
      <c r="I71" s="96" t="s">
        <v>757</v>
      </c>
      <c r="J71" s="95" t="s">
        <v>3039</v>
      </c>
      <c r="K71" s="96" t="s">
        <v>757</v>
      </c>
      <c r="L71" s="95" t="s">
        <v>1113</v>
      </c>
      <c r="M71" s="101" t="s">
        <v>757</v>
      </c>
      <c r="N71" t="s">
        <v>1622</v>
      </c>
      <c r="O71" s="101" t="s">
        <v>758</v>
      </c>
      <c r="P71" s="102" t="s">
        <v>3078</v>
      </c>
      <c r="Q71" s="101" t="s">
        <v>757</v>
      </c>
      <c r="R71" s="103" t="s">
        <v>1199</v>
      </c>
      <c r="S71" s="101" t="s">
        <v>758</v>
      </c>
      <c r="T71" s="104"/>
      <c r="U71" s="101" t="s">
        <v>758</v>
      </c>
      <c r="V71" s="104"/>
      <c r="W71" s="96" t="s">
        <v>757</v>
      </c>
      <c r="X71" t="s">
        <v>3155</v>
      </c>
      <c r="Y71" s="96" t="s">
        <v>759</v>
      </c>
      <c r="Z71" s="95" t="s">
        <v>1803</v>
      </c>
      <c r="AA71" s="96" t="s">
        <v>757</v>
      </c>
      <c r="AB71" s="95" t="s">
        <v>555</v>
      </c>
      <c r="AC71" s="96" t="s">
        <v>757</v>
      </c>
      <c r="AD71" s="95" t="s">
        <v>1804</v>
      </c>
      <c r="AE71" s="96" t="s">
        <v>757</v>
      </c>
      <c r="AF71" s="98" t="s">
        <v>1805</v>
      </c>
      <c r="AG71" s="125" t="s">
        <v>757</v>
      </c>
      <c r="AH71" s="126" t="s">
        <v>2426</v>
      </c>
      <c r="AI71" s="125" t="s">
        <v>757</v>
      </c>
      <c r="AJ71" s="160" t="s">
        <v>2472</v>
      </c>
      <c r="AK71" s="125" t="s">
        <v>757</v>
      </c>
      <c r="AL71" s="127" t="s">
        <v>667</v>
      </c>
      <c r="AM71" s="96" t="s">
        <v>757</v>
      </c>
      <c r="AN71" t="s">
        <v>3258</v>
      </c>
      <c r="AO71" s="125" t="s">
        <v>758</v>
      </c>
      <c r="AP71" s="127"/>
      <c r="AQ71" s="171" t="s">
        <v>757</v>
      </c>
      <c r="AR71" s="174" t="s">
        <v>2950</v>
      </c>
      <c r="AS71" s="171" t="s">
        <v>757</v>
      </c>
      <c r="AT71" s="172" t="s">
        <v>2945</v>
      </c>
      <c r="AU71" s="171" t="s">
        <v>758</v>
      </c>
      <c r="AV71" s="174"/>
      <c r="AW71" s="171" t="s">
        <v>758</v>
      </c>
      <c r="AX71" s="174"/>
      <c r="AY71" s="171" t="s">
        <v>758</v>
      </c>
      <c r="AZ71" t="s">
        <v>3343</v>
      </c>
      <c r="BA71" s="96" t="s">
        <v>757</v>
      </c>
      <c r="BB71" s="98" t="s">
        <v>3359</v>
      </c>
      <c r="BC71" s="128" t="s">
        <v>757</v>
      </c>
      <c r="BD71" s="129" t="s">
        <v>1148</v>
      </c>
      <c r="BE71" s="128" t="s">
        <v>757</v>
      </c>
      <c r="BF71" s="160" t="s">
        <v>1933</v>
      </c>
      <c r="BG71" s="128" t="s">
        <v>757</v>
      </c>
      <c r="BH71" s="160" t="s">
        <v>1934</v>
      </c>
      <c r="BI71" s="128" t="s">
        <v>758</v>
      </c>
      <c r="BJ71" s="129"/>
      <c r="BK71" s="96" t="s">
        <v>757</v>
      </c>
      <c r="BL71" s="160" t="s">
        <v>2246</v>
      </c>
      <c r="BM71" s="96" t="s">
        <v>758</v>
      </c>
      <c r="BN71" s="95"/>
      <c r="BO71" s="96" t="s">
        <v>757</v>
      </c>
      <c r="BP71" t="s">
        <v>3402</v>
      </c>
      <c r="BQ71" s="96" t="s">
        <v>758</v>
      </c>
      <c r="BR71" s="95"/>
      <c r="BS71" s="96" t="s">
        <v>758</v>
      </c>
      <c r="BT71" s="95"/>
      <c r="BU71" s="96" t="s">
        <v>757</v>
      </c>
      <c r="BV71" s="98" t="s">
        <v>3483</v>
      </c>
      <c r="BW71" s="96" t="s">
        <v>758</v>
      </c>
      <c r="BX71" s="95"/>
      <c r="BY71" s="96" t="s">
        <v>758</v>
      </c>
      <c r="BZ71" s="95"/>
      <c r="CA71" s="96" t="s">
        <v>757</v>
      </c>
      <c r="CB71" s="119" t="s">
        <v>2243</v>
      </c>
      <c r="CC71" s="96" t="s">
        <v>757</v>
      </c>
      <c r="CD71" s="160" t="s">
        <v>2248</v>
      </c>
      <c r="CE71" s="96" t="s">
        <v>757</v>
      </c>
      <c r="CF71" s="98" t="s">
        <v>3527</v>
      </c>
      <c r="CG71" s="96" t="s">
        <v>757</v>
      </c>
      <c r="CH71" s="160" t="s">
        <v>2393</v>
      </c>
      <c r="CI71" s="96" t="s">
        <v>757</v>
      </c>
      <c r="CJ71" s="160" t="s">
        <v>1182</v>
      </c>
      <c r="CK71" s="96" t="s">
        <v>757</v>
      </c>
      <c r="CL71" s="98" t="s">
        <v>3585</v>
      </c>
      <c r="CM71" s="96" t="s">
        <v>758</v>
      </c>
      <c r="CN71" s="95"/>
      <c r="CO71" s="132" t="s">
        <v>757</v>
      </c>
      <c r="CP71" s="148" t="s">
        <v>3637</v>
      </c>
      <c r="CQ71" s="130" t="s">
        <v>757</v>
      </c>
      <c r="CR71" s="160" t="s">
        <v>2549</v>
      </c>
      <c r="CS71" s="132" t="s">
        <v>758</v>
      </c>
      <c r="CT71" s="133"/>
      <c r="CU71" s="132" t="s">
        <v>757</v>
      </c>
      <c r="CV71" s="148" t="s">
        <v>3667</v>
      </c>
      <c r="CW71" s="132" t="s">
        <v>757</v>
      </c>
      <c r="CX71" s="160" t="s">
        <v>2716</v>
      </c>
    </row>
    <row r="72" spans="1:102" s="81" customFormat="1" ht="40.200000000000003" customHeight="1" x14ac:dyDescent="0.3">
      <c r="A72" s="81" t="s">
        <v>373</v>
      </c>
      <c r="B72" s="82" t="s">
        <v>170</v>
      </c>
      <c r="C72" s="96" t="s">
        <v>757</v>
      </c>
      <c r="D72" s="160" t="s">
        <v>1310</v>
      </c>
      <c r="E72" s="96" t="s">
        <v>757</v>
      </c>
      <c r="F72" s="160" t="s">
        <v>1338</v>
      </c>
      <c r="G72" s="96" t="s">
        <v>757</v>
      </c>
      <c r="H72" t="s">
        <v>1386</v>
      </c>
      <c r="I72" s="96" t="s">
        <v>757</v>
      </c>
      <c r="J72" t="s">
        <v>3055</v>
      </c>
      <c r="K72" s="96" t="s">
        <v>757</v>
      </c>
      <c r="L72" s="95" t="s">
        <v>1114</v>
      </c>
      <c r="M72" t="s">
        <v>757</v>
      </c>
      <c r="N72" t="s">
        <v>3071</v>
      </c>
      <c r="O72" s="101" t="s">
        <v>757</v>
      </c>
      <c r="P72" s="102" t="s">
        <v>3077</v>
      </c>
      <c r="Q72" s="101" t="s">
        <v>758</v>
      </c>
      <c r="R72" s="104"/>
      <c r="S72" s="101" t="s">
        <v>757</v>
      </c>
      <c r="T72" s="103" t="s">
        <v>1626</v>
      </c>
      <c r="U72" s="101" t="s">
        <v>757</v>
      </c>
      <c r="V72" t="s">
        <v>3116</v>
      </c>
      <c r="W72" s="96" t="s">
        <v>757</v>
      </c>
      <c r="X72" s="98" t="s">
        <v>3156</v>
      </c>
      <c r="Y72" s="96" t="s">
        <v>757</v>
      </c>
      <c r="Z72" s="95" t="s">
        <v>3738</v>
      </c>
      <c r="AA72" s="96" t="s">
        <v>757</v>
      </c>
      <c r="AB72" s="95" t="s">
        <v>565</v>
      </c>
      <c r="AC72" s="96" t="s">
        <v>757</v>
      </c>
      <c r="AD72" s="98" t="s">
        <v>1807</v>
      </c>
      <c r="AE72" s="96" t="s">
        <v>757</v>
      </c>
      <c r="AF72" s="98" t="s">
        <v>3783</v>
      </c>
      <c r="AG72" s="125" t="s">
        <v>757</v>
      </c>
      <c r="AH72" s="127" t="s">
        <v>2428</v>
      </c>
      <c r="AI72" s="125" t="s">
        <v>757</v>
      </c>
      <c r="AJ72" s="160" t="s">
        <v>2473</v>
      </c>
      <c r="AK72" s="125" t="s">
        <v>759</v>
      </c>
      <c r="AL72" s="127" t="s">
        <v>2474</v>
      </c>
      <c r="AM72" s="96" t="s">
        <v>757</v>
      </c>
      <c r="AN72" t="s">
        <v>3259</v>
      </c>
      <c r="AO72" s="125" t="s">
        <v>757</v>
      </c>
      <c r="AP72" s="127" t="s">
        <v>689</v>
      </c>
      <c r="AQ72" s="171" t="s">
        <v>757</v>
      </c>
      <c r="AR72" s="174" t="s">
        <v>2951</v>
      </c>
      <c r="AS72" s="171" t="s">
        <v>757</v>
      </c>
      <c r="AT72" s="172" t="s">
        <v>2952</v>
      </c>
      <c r="AU72" s="171" t="s">
        <v>757</v>
      </c>
      <c r="AV72" s="186" t="s">
        <v>3287</v>
      </c>
      <c r="AW72" s="171" t="s">
        <v>757</v>
      </c>
      <c r="AX72" s="172" t="s">
        <v>2954</v>
      </c>
      <c r="AY72" s="171" t="s">
        <v>757</v>
      </c>
      <c r="AZ72" t="s">
        <v>3342</v>
      </c>
      <c r="BA72" s="96" t="s">
        <v>757</v>
      </c>
      <c r="BB72" s="98" t="s">
        <v>3360</v>
      </c>
      <c r="BC72" s="128" t="s">
        <v>757</v>
      </c>
      <c r="BD72" s="160" t="s">
        <v>1149</v>
      </c>
      <c r="BE72" s="128" t="s">
        <v>757</v>
      </c>
      <c r="BF72" s="160" t="s">
        <v>1935</v>
      </c>
      <c r="BG72" s="128" t="s">
        <v>757</v>
      </c>
      <c r="BH72" s="160" t="s">
        <v>1936</v>
      </c>
      <c r="BI72" s="128" t="s">
        <v>757</v>
      </c>
      <c r="BJ72" s="160" t="s">
        <v>1937</v>
      </c>
      <c r="BK72" s="96" t="s">
        <v>758</v>
      </c>
      <c r="BL72" s="95"/>
      <c r="BM72" s="96" t="s">
        <v>757</v>
      </c>
      <c r="BN72" s="95" t="s">
        <v>1153</v>
      </c>
      <c r="BO72" s="96" t="s">
        <v>757</v>
      </c>
      <c r="BP72" s="98" t="s">
        <v>3401</v>
      </c>
      <c r="BQ72" s="96" t="s">
        <v>757</v>
      </c>
      <c r="BR72" s="98" t="s">
        <v>2250</v>
      </c>
      <c r="BS72" s="96" t="s">
        <v>757</v>
      </c>
      <c r="BT72" s="98" t="s">
        <v>621</v>
      </c>
      <c r="BU72" s="96" t="s">
        <v>757</v>
      </c>
      <c r="BV72" s="98" t="s">
        <v>3484</v>
      </c>
      <c r="BW72" s="96" t="s">
        <v>757</v>
      </c>
      <c r="BX72" s="160" t="s">
        <v>2251</v>
      </c>
      <c r="BY72" s="96" t="s">
        <v>757</v>
      </c>
      <c r="BZ72" s="160" t="s">
        <v>2252</v>
      </c>
      <c r="CA72" s="96" t="s">
        <v>757</v>
      </c>
      <c r="CB72" s="95" t="s">
        <v>1165</v>
      </c>
      <c r="CC72" s="96" t="s">
        <v>757</v>
      </c>
      <c r="CD72" s="160" t="s">
        <v>1168</v>
      </c>
      <c r="CE72" s="96" t="s">
        <v>757</v>
      </c>
      <c r="CF72" s="98" t="s">
        <v>3526</v>
      </c>
      <c r="CG72" s="96" t="s">
        <v>757</v>
      </c>
      <c r="CH72" s="160" t="s">
        <v>2394</v>
      </c>
      <c r="CI72" s="96" t="s">
        <v>757</v>
      </c>
      <c r="CJ72" s="160" t="s">
        <v>743</v>
      </c>
      <c r="CK72" s="96" t="s">
        <v>757</v>
      </c>
      <c r="CL72" s="98" t="s">
        <v>3586</v>
      </c>
      <c r="CM72" s="96" t="s">
        <v>757</v>
      </c>
      <c r="CN72" s="160" t="s">
        <v>995</v>
      </c>
      <c r="CO72" s="132" t="s">
        <v>757</v>
      </c>
      <c r="CP72" s="148" t="s">
        <v>3638</v>
      </c>
      <c r="CQ72" s="130" t="s">
        <v>757</v>
      </c>
      <c r="CR72" t="s">
        <v>2585</v>
      </c>
      <c r="CS72" s="132" t="s">
        <v>757</v>
      </c>
      <c r="CT72" t="s">
        <v>3662</v>
      </c>
      <c r="CU72" s="132" t="s">
        <v>757</v>
      </c>
      <c r="CV72" s="160" t="s">
        <v>2673</v>
      </c>
      <c r="CW72" s="132" t="s">
        <v>757</v>
      </c>
      <c r="CX72" s="160" t="s">
        <v>2718</v>
      </c>
    </row>
    <row r="73" spans="1:102" ht="40.200000000000003" customHeight="1" x14ac:dyDescent="0.3">
      <c r="A73" t="s">
        <v>374</v>
      </c>
      <c r="B73" s="33" t="s">
        <v>171</v>
      </c>
      <c r="C73" s="96" t="s">
        <v>757</v>
      </c>
      <c r="D73" s="160" t="s">
        <v>1311</v>
      </c>
      <c r="E73" s="96" t="s">
        <v>757</v>
      </c>
      <c r="F73" t="s">
        <v>490</v>
      </c>
      <c r="G73" s="96" t="s">
        <v>758</v>
      </c>
      <c r="H73" s="98"/>
      <c r="I73" s="96" t="s">
        <v>758</v>
      </c>
      <c r="J73" s="95"/>
      <c r="K73" s="96" t="s">
        <v>758</v>
      </c>
      <c r="L73" s="95"/>
      <c r="M73" s="101" t="s">
        <v>757</v>
      </c>
      <c r="N73" t="s">
        <v>1628</v>
      </c>
      <c r="O73" s="101" t="s">
        <v>757</v>
      </c>
      <c r="P73" s="102" t="s">
        <v>3076</v>
      </c>
      <c r="Q73" s="101" t="s">
        <v>757</v>
      </c>
      <c r="R73" t="s">
        <v>537</v>
      </c>
      <c r="S73" s="101" t="s">
        <v>757</v>
      </c>
      <c r="T73" s="103" t="s">
        <v>1630</v>
      </c>
      <c r="U73" s="101" t="s">
        <v>758</v>
      </c>
      <c r="V73" s="104"/>
      <c r="W73" s="96" t="s">
        <v>757</v>
      </c>
      <c r="X73" s="95" t="s">
        <v>1808</v>
      </c>
      <c r="Y73" s="96" t="s">
        <v>758</v>
      </c>
      <c r="Z73" s="108"/>
      <c r="AA73" s="96" t="s">
        <v>757</v>
      </c>
      <c r="AB73" s="95" t="s">
        <v>1809</v>
      </c>
      <c r="AC73" s="96" t="s">
        <v>757</v>
      </c>
      <c r="AD73" s="95" t="s">
        <v>1810</v>
      </c>
      <c r="AE73" s="96" t="s">
        <v>758</v>
      </c>
      <c r="AF73" s="108"/>
      <c r="AG73" s="125" t="s">
        <v>758</v>
      </c>
      <c r="AH73" s="127"/>
      <c r="AI73" s="125" t="s">
        <v>757</v>
      </c>
      <c r="AJ73" s="160" t="s">
        <v>2475</v>
      </c>
      <c r="AK73" s="125" t="s">
        <v>757</v>
      </c>
      <c r="AL73" s="127" t="s">
        <v>660</v>
      </c>
      <c r="AM73" s="96" t="s">
        <v>758</v>
      </c>
      <c r="AN73" s="126"/>
      <c r="AO73" s="125" t="s">
        <v>757</v>
      </c>
      <c r="AP73" s="127" t="s">
        <v>2476</v>
      </c>
      <c r="AQ73" s="171" t="s">
        <v>757</v>
      </c>
      <c r="AR73" s="174" t="s">
        <v>2955</v>
      </c>
      <c r="AS73" s="171" t="s">
        <v>757</v>
      </c>
      <c r="AT73" s="172" t="s">
        <v>2956</v>
      </c>
      <c r="AU73" s="171" t="s">
        <v>757</v>
      </c>
      <c r="AV73" t="s">
        <v>3276</v>
      </c>
      <c r="AW73" s="171" t="s">
        <v>757</v>
      </c>
      <c r="AX73" s="172" t="s">
        <v>2958</v>
      </c>
      <c r="AY73" s="171" t="s">
        <v>757</v>
      </c>
      <c r="AZ73" s="174" t="s">
        <v>2959</v>
      </c>
      <c r="BA73" s="96" t="s">
        <v>759</v>
      </c>
      <c r="BB73" s="95" t="s">
        <v>713</v>
      </c>
      <c r="BC73" s="128" t="s">
        <v>758</v>
      </c>
      <c r="BD73" s="129"/>
      <c r="BE73" s="128" t="s">
        <v>758</v>
      </c>
      <c r="BF73" s="129"/>
      <c r="BG73" s="128" t="s">
        <v>757</v>
      </c>
      <c r="BH73" s="160" t="s">
        <v>1938</v>
      </c>
      <c r="BI73" s="128" t="s">
        <v>757</v>
      </c>
      <c r="BJ73" s="160" t="s">
        <v>1939</v>
      </c>
      <c r="BK73" s="96" t="s">
        <v>757</v>
      </c>
      <c r="BL73" s="98" t="s">
        <v>3802</v>
      </c>
      <c r="BM73" s="96" t="s">
        <v>758</v>
      </c>
      <c r="BN73" s="95"/>
      <c r="BO73" s="96" t="s">
        <v>758</v>
      </c>
      <c r="BP73" s="95"/>
      <c r="BQ73" s="96" t="s">
        <v>757</v>
      </c>
      <c r="BR73" s="98" t="s">
        <v>3455</v>
      </c>
      <c r="BS73" s="96" t="s">
        <v>757</v>
      </c>
      <c r="BT73" s="95" t="s">
        <v>622</v>
      </c>
      <c r="BU73" s="96" t="s">
        <v>757</v>
      </c>
      <c r="BV73" t="s">
        <v>3485</v>
      </c>
      <c r="BW73" s="96" t="s">
        <v>758</v>
      </c>
      <c r="BX73" s="95"/>
      <c r="BY73" s="96" t="s">
        <v>757</v>
      </c>
      <c r="BZ73" s="160" t="s">
        <v>2256</v>
      </c>
      <c r="CA73" s="96" t="s">
        <v>757</v>
      </c>
      <c r="CB73" s="98" t="s">
        <v>2257</v>
      </c>
      <c r="CC73" s="96" t="s">
        <v>757</v>
      </c>
      <c r="CD73" s="160" t="s">
        <v>2258</v>
      </c>
      <c r="CE73" s="96" t="s">
        <v>759</v>
      </c>
      <c r="CF73" s="95" t="s">
        <v>547</v>
      </c>
      <c r="CG73" s="96" t="s">
        <v>757</v>
      </c>
      <c r="CH73" t="s">
        <v>3568</v>
      </c>
      <c r="CI73" s="96" t="s">
        <v>758</v>
      </c>
      <c r="CJ73" s="119" t="s">
        <v>2289</v>
      </c>
      <c r="CK73" s="96" t="s">
        <v>758</v>
      </c>
      <c r="CL73" s="95"/>
      <c r="CM73" s="96" t="s">
        <v>757</v>
      </c>
      <c r="CN73" s="160" t="s">
        <v>2396</v>
      </c>
      <c r="CO73" s="132" t="s">
        <v>757</v>
      </c>
      <c r="CP73" t="s">
        <v>3639</v>
      </c>
      <c r="CQ73" s="130" t="s">
        <v>758</v>
      </c>
      <c r="CR73" s="130"/>
      <c r="CS73" s="132" t="s">
        <v>758</v>
      </c>
      <c r="CT73" s="133"/>
      <c r="CU73" s="132" t="s">
        <v>758</v>
      </c>
      <c r="CV73" s="133" t="s">
        <v>3538</v>
      </c>
      <c r="CW73" s="132" t="s">
        <v>757</v>
      </c>
      <c r="CX73" s="148" t="s">
        <v>2719</v>
      </c>
    </row>
    <row r="74" spans="1:102" ht="40.200000000000003" customHeight="1" x14ac:dyDescent="0.3">
      <c r="A74" t="s">
        <v>375</v>
      </c>
      <c r="B74" s="33" t="s">
        <v>286</v>
      </c>
      <c r="C74" s="96" t="s">
        <v>757</v>
      </c>
      <c r="D74" s="160" t="s">
        <v>1312</v>
      </c>
      <c r="E74" s="96" t="s">
        <v>758</v>
      </c>
      <c r="F74" s="95"/>
      <c r="G74" s="96" t="s">
        <v>757</v>
      </c>
      <c r="H74" s="160" t="s">
        <v>1388</v>
      </c>
      <c r="I74" s="96" t="s">
        <v>758</v>
      </c>
      <c r="J74" s="95"/>
      <c r="K74" s="96" t="s">
        <v>758</v>
      </c>
      <c r="L74" s="95"/>
      <c r="M74" s="101" t="s">
        <v>757</v>
      </c>
      <c r="N74" t="s">
        <v>1480</v>
      </c>
      <c r="O74" s="101" t="s">
        <v>757</v>
      </c>
      <c r="P74" t="s">
        <v>1541</v>
      </c>
      <c r="Q74" s="101" t="s">
        <v>758</v>
      </c>
      <c r="R74" s="104"/>
      <c r="S74" s="101" t="s">
        <v>758</v>
      </c>
      <c r="T74" s="103"/>
      <c r="U74" s="101" t="s">
        <v>758</v>
      </c>
      <c r="V74" s="104"/>
      <c r="W74" s="96" t="s">
        <v>758</v>
      </c>
      <c r="X74" s="95"/>
      <c r="Y74" s="96" t="s">
        <v>758</v>
      </c>
      <c r="Z74" s="108"/>
      <c r="AA74" s="96" t="s">
        <v>758</v>
      </c>
      <c r="AB74" s="108"/>
      <c r="AC74" s="96" t="s">
        <v>757</v>
      </c>
      <c r="AD74" s="95" t="s">
        <v>1812</v>
      </c>
      <c r="AE74" s="96" t="s">
        <v>757</v>
      </c>
      <c r="AF74" s="95" t="s">
        <v>1813</v>
      </c>
      <c r="AG74" s="125" t="s">
        <v>758</v>
      </c>
      <c r="AH74" s="126"/>
      <c r="AI74" s="125" t="s">
        <v>758</v>
      </c>
      <c r="AJ74" s="126"/>
      <c r="AK74" s="125" t="s">
        <v>758</v>
      </c>
      <c r="AL74" s="127"/>
      <c r="AM74" s="96" t="s">
        <v>757</v>
      </c>
      <c r="AN74" s="160" t="s">
        <v>1257</v>
      </c>
      <c r="AO74" s="125" t="s">
        <v>758</v>
      </c>
      <c r="AP74" s="127"/>
      <c r="AQ74" s="171" t="s">
        <v>757</v>
      </c>
      <c r="AR74" s="174" t="s">
        <v>2960</v>
      </c>
      <c r="AS74" s="171" t="s">
        <v>757</v>
      </c>
      <c r="AT74" t="s">
        <v>3271</v>
      </c>
      <c r="AU74" s="171" t="s">
        <v>757</v>
      </c>
      <c r="AV74" s="186" t="s">
        <v>3275</v>
      </c>
      <c r="AW74" s="171" t="s">
        <v>758</v>
      </c>
      <c r="AX74" s="174"/>
      <c r="AY74" s="171" t="s">
        <v>757</v>
      </c>
      <c r="AZ74" s="174" t="s">
        <v>2963</v>
      </c>
      <c r="BA74" s="96" t="s">
        <v>758</v>
      </c>
      <c r="BB74" s="95"/>
      <c r="BC74" s="128" t="s">
        <v>758</v>
      </c>
      <c r="BD74" s="129"/>
      <c r="BE74" s="128" t="s">
        <v>757</v>
      </c>
      <c r="BF74" s="160" t="s">
        <v>1935</v>
      </c>
      <c r="BG74" s="128" t="s">
        <v>757</v>
      </c>
      <c r="BH74" s="160" t="s">
        <v>1940</v>
      </c>
      <c r="BI74" s="128" t="s">
        <v>757</v>
      </c>
      <c r="BJ74" s="160" t="s">
        <v>1841</v>
      </c>
      <c r="BK74" s="96" t="s">
        <v>758</v>
      </c>
      <c r="BL74" s="95"/>
      <c r="BM74" s="96" t="s">
        <v>758</v>
      </c>
      <c r="BN74" s="95"/>
      <c r="BO74" s="96" t="s">
        <v>757</v>
      </c>
      <c r="BP74" s="98" t="s">
        <v>3400</v>
      </c>
      <c r="BQ74" s="96" t="s">
        <v>757</v>
      </c>
      <c r="BR74" s="98" t="s">
        <v>2260</v>
      </c>
      <c r="BS74" s="96" t="s">
        <v>758</v>
      </c>
      <c r="BT74" s="95"/>
      <c r="BU74" s="96" t="s">
        <v>757</v>
      </c>
      <c r="BV74" s="158" t="s">
        <v>3486</v>
      </c>
      <c r="BW74" s="96" t="s">
        <v>759</v>
      </c>
      <c r="BX74" s="160" t="s">
        <v>2262</v>
      </c>
      <c r="BY74" s="96" t="s">
        <v>757</v>
      </c>
      <c r="BZ74" s="98" t="s">
        <v>2263</v>
      </c>
      <c r="CA74" s="96" t="s">
        <v>758</v>
      </c>
      <c r="CB74" s="95"/>
      <c r="CC74" s="96" t="s">
        <v>758</v>
      </c>
      <c r="CD74" t="s">
        <v>3521</v>
      </c>
      <c r="CE74" s="96" t="s">
        <v>757</v>
      </c>
      <c r="CF74" s="160" t="s">
        <v>2397</v>
      </c>
      <c r="CG74" s="96" t="s">
        <v>757</v>
      </c>
      <c r="CH74" s="160" t="s">
        <v>2398</v>
      </c>
      <c r="CI74" s="96" t="s">
        <v>757</v>
      </c>
      <c r="CJ74" s="160" t="s">
        <v>2399</v>
      </c>
      <c r="CK74" s="96" t="s">
        <v>757</v>
      </c>
      <c r="CL74" s="160" t="s">
        <v>2400</v>
      </c>
      <c r="CM74" s="96" t="s">
        <v>758</v>
      </c>
      <c r="CN74" s="95"/>
      <c r="CO74" s="132" t="s">
        <v>757</v>
      </c>
      <c r="CP74" s="148" t="s">
        <v>2542</v>
      </c>
      <c r="CQ74" s="130" t="s">
        <v>758</v>
      </c>
      <c r="CR74" s="130"/>
      <c r="CS74" s="132" t="s">
        <v>757</v>
      </c>
      <c r="CT74" s="160" t="s">
        <v>2636</v>
      </c>
      <c r="CU74" s="132" t="s">
        <v>758</v>
      </c>
      <c r="CV74" s="133"/>
      <c r="CW74" s="132" t="s">
        <v>757</v>
      </c>
      <c r="CX74" s="160" t="s">
        <v>2720</v>
      </c>
    </row>
    <row r="75" spans="1:102" ht="40.200000000000003" customHeight="1" x14ac:dyDescent="0.3">
      <c r="A75" t="s">
        <v>376</v>
      </c>
      <c r="B75" s="33" t="s">
        <v>172</v>
      </c>
      <c r="C75" s="96" t="s">
        <v>757</v>
      </c>
      <c r="D75" s="160" t="s">
        <v>1313</v>
      </c>
      <c r="E75" s="96" t="s">
        <v>757</v>
      </c>
      <c r="F75" s="160" t="s">
        <v>488</v>
      </c>
      <c r="G75" s="96" t="s">
        <v>757</v>
      </c>
      <c r="H75" t="s">
        <v>1376</v>
      </c>
      <c r="I75" s="96" t="s">
        <v>757</v>
      </c>
      <c r="J75" t="s">
        <v>508</v>
      </c>
      <c r="K75" s="96" t="s">
        <v>757</v>
      </c>
      <c r="L75" t="s">
        <v>3057</v>
      </c>
      <c r="M75" s="101" t="s">
        <v>757</v>
      </c>
      <c r="N75" t="s">
        <v>1632</v>
      </c>
      <c r="O75" s="101" t="s">
        <v>757</v>
      </c>
      <c r="P75" t="s">
        <v>3075</v>
      </c>
      <c r="Q75" s="101" t="s">
        <v>757</v>
      </c>
      <c r="R75" t="s">
        <v>525</v>
      </c>
      <c r="S75" s="101" t="s">
        <v>757</v>
      </c>
      <c r="T75" s="103" t="s">
        <v>3114</v>
      </c>
      <c r="U75" s="101" t="s">
        <v>757</v>
      </c>
      <c r="V75" t="s">
        <v>1635</v>
      </c>
      <c r="W75" s="96" t="s">
        <v>757</v>
      </c>
      <c r="X75" s="95" t="s">
        <v>3740</v>
      </c>
      <c r="Y75" s="96" t="s">
        <v>757</v>
      </c>
      <c r="Z75" s="95" t="s">
        <v>572</v>
      </c>
      <c r="AA75" s="96" t="s">
        <v>757</v>
      </c>
      <c r="AB75" s="95" t="s">
        <v>559</v>
      </c>
      <c r="AC75" s="96" t="s">
        <v>757</v>
      </c>
      <c r="AD75" s="95" t="s">
        <v>1814</v>
      </c>
      <c r="AE75" s="96" t="s">
        <v>757</v>
      </c>
      <c r="AF75" s="95" t="s">
        <v>1758</v>
      </c>
      <c r="AG75" s="125" t="s">
        <v>757</v>
      </c>
      <c r="AH75" s="127" t="s">
        <v>2431</v>
      </c>
      <c r="AI75" s="125" t="s">
        <v>757</v>
      </c>
      <c r="AJ75" s="160" t="s">
        <v>2427</v>
      </c>
      <c r="AK75" s="125" t="s">
        <v>757</v>
      </c>
      <c r="AL75" s="127" t="s">
        <v>658</v>
      </c>
      <c r="AM75" s="96" t="s">
        <v>757</v>
      </c>
      <c r="AN75" t="s">
        <v>1258</v>
      </c>
      <c r="AO75" s="125" t="s">
        <v>757</v>
      </c>
      <c r="AP75" s="127" t="s">
        <v>2477</v>
      </c>
      <c r="AQ75" s="171" t="s">
        <v>757</v>
      </c>
      <c r="AR75" s="174" t="s">
        <v>631</v>
      </c>
      <c r="AS75" s="171" t="s">
        <v>757</v>
      </c>
      <c r="AT75" s="174" t="s">
        <v>2964</v>
      </c>
      <c r="AU75" s="171" t="s">
        <v>757</v>
      </c>
      <c r="AV75" t="s">
        <v>3274</v>
      </c>
      <c r="AW75" s="171" t="s">
        <v>757</v>
      </c>
      <c r="AX75" t="s">
        <v>3337</v>
      </c>
      <c r="AY75" s="171" t="s">
        <v>757</v>
      </c>
      <c r="AZ75" t="s">
        <v>3341</v>
      </c>
      <c r="BA75" s="96" t="s">
        <v>757</v>
      </c>
      <c r="BB75" t="s">
        <v>708</v>
      </c>
      <c r="BC75" s="128" t="s">
        <v>757</v>
      </c>
      <c r="BD75" s="129" t="s">
        <v>646</v>
      </c>
      <c r="BE75" s="128" t="s">
        <v>757</v>
      </c>
      <c r="BF75" t="s">
        <v>1897</v>
      </c>
      <c r="BG75" s="128" t="s">
        <v>757</v>
      </c>
      <c r="BH75" s="160" t="s">
        <v>1942</v>
      </c>
      <c r="BI75" s="128" t="s">
        <v>757</v>
      </c>
      <c r="BJ75" s="160" t="s">
        <v>1899</v>
      </c>
      <c r="BK75" s="96" t="s">
        <v>757</v>
      </c>
      <c r="BL75" s="98" t="s">
        <v>2265</v>
      </c>
      <c r="BM75" s="96" t="s">
        <v>757</v>
      </c>
      <c r="BN75" s="160" t="s">
        <v>997</v>
      </c>
      <c r="BO75" s="96" t="s">
        <v>757</v>
      </c>
      <c r="BP75" t="s">
        <v>3399</v>
      </c>
      <c r="BQ75" s="96" t="s">
        <v>757</v>
      </c>
      <c r="BR75" s="160" t="s">
        <v>2168</v>
      </c>
      <c r="BS75" s="96" t="s">
        <v>758</v>
      </c>
      <c r="BT75" s="95"/>
      <c r="BU75" s="96" t="s">
        <v>757</v>
      </c>
      <c r="BV75" t="s">
        <v>3480</v>
      </c>
      <c r="BW75" s="96" t="s">
        <v>757</v>
      </c>
      <c r="BX75" s="160" t="s">
        <v>2267</v>
      </c>
      <c r="BY75" s="96" t="s">
        <v>757</v>
      </c>
      <c r="BZ75" s="160" t="s">
        <v>2268</v>
      </c>
      <c r="CA75" s="96" t="s">
        <v>757</v>
      </c>
      <c r="CB75" s="98" t="s">
        <v>2269</v>
      </c>
      <c r="CC75" s="96" t="s">
        <v>757</v>
      </c>
      <c r="CD75" s="98" t="s">
        <v>3522</v>
      </c>
      <c r="CE75" s="96" t="s">
        <v>757</v>
      </c>
      <c r="CF75" s="160" t="s">
        <v>551</v>
      </c>
      <c r="CG75" s="96" t="s">
        <v>757</v>
      </c>
      <c r="CH75" s="160" t="s">
        <v>2401</v>
      </c>
      <c r="CI75" s="96" t="s">
        <v>757</v>
      </c>
      <c r="CJ75" s="160" t="s">
        <v>737</v>
      </c>
      <c r="CK75" s="96" t="s">
        <v>758</v>
      </c>
      <c r="CL75" s="95"/>
      <c r="CM75" s="96" t="s">
        <v>757</v>
      </c>
      <c r="CN75" t="s">
        <v>3590</v>
      </c>
      <c r="CO75" s="132" t="s">
        <v>757</v>
      </c>
      <c r="CP75" t="s">
        <v>3640</v>
      </c>
      <c r="CQ75" s="130" t="s">
        <v>757</v>
      </c>
      <c r="CR75" s="147" t="s">
        <v>2586</v>
      </c>
      <c r="CS75" s="132" t="s">
        <v>757</v>
      </c>
      <c r="CT75" s="160" t="s">
        <v>2637</v>
      </c>
      <c r="CU75" s="132" t="s">
        <v>757</v>
      </c>
      <c r="CV75" t="s">
        <v>3665</v>
      </c>
      <c r="CW75" s="132" t="s">
        <v>757</v>
      </c>
      <c r="CX75" s="160" t="s">
        <v>2721</v>
      </c>
    </row>
    <row r="76" spans="1:102" s="81" customFormat="1" ht="40.200000000000003" customHeight="1" x14ac:dyDescent="0.3">
      <c r="A76" s="81" t="s">
        <v>377</v>
      </c>
      <c r="B76" s="82" t="s">
        <v>173</v>
      </c>
      <c r="C76" s="96" t="s">
        <v>757</v>
      </c>
      <c r="D76" t="s">
        <v>1314</v>
      </c>
      <c r="E76" s="96" t="s">
        <v>757</v>
      </c>
      <c r="F76" s="160" t="s">
        <v>1092</v>
      </c>
      <c r="G76" s="96" t="s">
        <v>757</v>
      </c>
      <c r="H76" t="s">
        <v>3025</v>
      </c>
      <c r="I76" s="96" t="s">
        <v>757</v>
      </c>
      <c r="J76" s="95" t="s">
        <v>3049</v>
      </c>
      <c r="K76" s="96" t="s">
        <v>757</v>
      </c>
      <c r="L76" s="98" t="s">
        <v>3056</v>
      </c>
      <c r="M76" s="101" t="s">
        <v>757</v>
      </c>
      <c r="N76" t="s">
        <v>1636</v>
      </c>
      <c r="O76" s="101" t="s">
        <v>757</v>
      </c>
      <c r="P76" t="s">
        <v>3074</v>
      </c>
      <c r="Q76" s="101" t="s">
        <v>757</v>
      </c>
      <c r="R76" t="s">
        <v>538</v>
      </c>
      <c r="S76" s="101" t="s">
        <v>757</v>
      </c>
      <c r="T76" s="103" t="s">
        <v>3115</v>
      </c>
      <c r="U76" s="101" t="s">
        <v>757</v>
      </c>
      <c r="V76" t="s">
        <v>1639</v>
      </c>
      <c r="W76" s="96" t="s">
        <v>757</v>
      </c>
      <c r="X76" s="95" t="s">
        <v>1815</v>
      </c>
      <c r="Y76" s="96" t="s">
        <v>757</v>
      </c>
      <c r="Z76" s="160" t="s">
        <v>980</v>
      </c>
      <c r="AA76" s="96" t="s">
        <v>757</v>
      </c>
      <c r="AB76" s="95" t="s">
        <v>566</v>
      </c>
      <c r="AC76" s="96" t="s">
        <v>757</v>
      </c>
      <c r="AD76" s="95" t="s">
        <v>1119</v>
      </c>
      <c r="AE76" s="96" t="s">
        <v>757</v>
      </c>
      <c r="AF76" t="s">
        <v>3213</v>
      </c>
      <c r="AG76" s="125" t="s">
        <v>757</v>
      </c>
      <c r="AH76" s="127" t="s">
        <v>2433</v>
      </c>
      <c r="AI76" s="125" t="s">
        <v>757</v>
      </c>
      <c r="AJ76" s="160" t="s">
        <v>2478</v>
      </c>
      <c r="AK76" s="125" t="s">
        <v>758</v>
      </c>
      <c r="AL76" s="127"/>
      <c r="AM76" s="96" t="s">
        <v>757</v>
      </c>
      <c r="AN76" t="s">
        <v>1259</v>
      </c>
      <c r="AO76" s="125" t="s">
        <v>757</v>
      </c>
      <c r="AP76" s="127" t="s">
        <v>2479</v>
      </c>
      <c r="AQ76" s="171" t="s">
        <v>757</v>
      </c>
      <c r="AR76" s="174" t="s">
        <v>2968</v>
      </c>
      <c r="AS76" s="171" t="s">
        <v>757</v>
      </c>
      <c r="AT76" s="173" t="s">
        <v>2969</v>
      </c>
      <c r="AU76" s="171" t="s">
        <v>757</v>
      </c>
      <c r="AV76" t="s">
        <v>3273</v>
      </c>
      <c r="AW76" s="171" t="s">
        <v>757</v>
      </c>
      <c r="AX76" t="s">
        <v>3338</v>
      </c>
      <c r="AY76" s="171" t="s">
        <v>757</v>
      </c>
      <c r="AZ76" t="s">
        <v>3340</v>
      </c>
      <c r="BA76" s="96" t="s">
        <v>757</v>
      </c>
      <c r="BB76" t="s">
        <v>1140</v>
      </c>
      <c r="BC76" s="128" t="s">
        <v>757</v>
      </c>
      <c r="BD76" s="129" t="s">
        <v>1150</v>
      </c>
      <c r="BE76" s="128" t="s">
        <v>758</v>
      </c>
      <c r="BF76" s="144"/>
      <c r="BG76" s="128" t="s">
        <v>757</v>
      </c>
      <c r="BH76" s="160" t="s">
        <v>1943</v>
      </c>
      <c r="BI76" s="128" t="s">
        <v>757</v>
      </c>
      <c r="BJ76" s="160" t="s">
        <v>1944</v>
      </c>
      <c r="BK76" s="96" t="s">
        <v>757</v>
      </c>
      <c r="BL76" s="160" t="s">
        <v>2271</v>
      </c>
      <c r="BM76" s="96" t="s">
        <v>757</v>
      </c>
      <c r="BN76" s="160" t="s">
        <v>2166</v>
      </c>
      <c r="BO76" s="96" t="s">
        <v>757</v>
      </c>
      <c r="BP76" t="s">
        <v>3398</v>
      </c>
      <c r="BQ76" s="96" t="s">
        <v>757</v>
      </c>
      <c r="BR76" s="160" t="s">
        <v>2273</v>
      </c>
      <c r="BS76" s="96" t="s">
        <v>757</v>
      </c>
      <c r="BT76" s="95" t="s">
        <v>623</v>
      </c>
      <c r="BU76" s="96" t="s">
        <v>757</v>
      </c>
      <c r="BV76" t="s">
        <v>3485</v>
      </c>
      <c r="BW76" s="96" t="s">
        <v>757</v>
      </c>
      <c r="BX76" s="160" t="s">
        <v>2274</v>
      </c>
      <c r="BY76" s="96" t="s">
        <v>757</v>
      </c>
      <c r="BZ76" s="160" t="s">
        <v>2275</v>
      </c>
      <c r="CA76" s="96" t="s">
        <v>757</v>
      </c>
      <c r="CB76" s="98" t="s">
        <v>2276</v>
      </c>
      <c r="CC76" s="96" t="s">
        <v>757</v>
      </c>
      <c r="CD76" t="s">
        <v>3523</v>
      </c>
      <c r="CE76" s="96" t="s">
        <v>757</v>
      </c>
      <c r="CF76" t="s">
        <v>3525</v>
      </c>
      <c r="CG76" s="96" t="s">
        <v>757</v>
      </c>
      <c r="CH76" s="160" t="s">
        <v>2402</v>
      </c>
      <c r="CI76" s="96" t="s">
        <v>757</v>
      </c>
      <c r="CJ76" s="160" t="s">
        <v>744</v>
      </c>
      <c r="CK76" s="96" t="s">
        <v>757</v>
      </c>
      <c r="CL76" t="s">
        <v>3587</v>
      </c>
      <c r="CM76" s="96" t="s">
        <v>757</v>
      </c>
      <c r="CN76" t="s">
        <v>3589</v>
      </c>
      <c r="CO76" s="132" t="s">
        <v>757</v>
      </c>
      <c r="CP76" s="148" t="s">
        <v>3641</v>
      </c>
      <c r="CQ76" s="130" t="s">
        <v>757</v>
      </c>
      <c r="CR76" s="130" t="s">
        <v>2587</v>
      </c>
      <c r="CS76" s="132" t="s">
        <v>757</v>
      </c>
      <c r="CT76" s="160" t="s">
        <v>2638</v>
      </c>
      <c r="CU76" s="132" t="s">
        <v>757</v>
      </c>
      <c r="CV76" t="s">
        <v>3665</v>
      </c>
      <c r="CW76" s="132" t="s">
        <v>757</v>
      </c>
      <c r="CX76" s="160" t="s">
        <v>2722</v>
      </c>
    </row>
    <row r="77" spans="1:102" ht="40.200000000000003" customHeight="1" x14ac:dyDescent="0.3">
      <c r="A77" t="s">
        <v>378</v>
      </c>
      <c r="B77" s="33" t="s">
        <v>288</v>
      </c>
      <c r="C77" s="96" t="s">
        <v>758</v>
      </c>
      <c r="D77" s="95"/>
      <c r="E77" s="96" t="s">
        <v>758</v>
      </c>
      <c r="F77" s="95"/>
      <c r="G77" s="96" t="s">
        <v>758</v>
      </c>
      <c r="H77" s="146"/>
      <c r="I77" s="96" t="s">
        <v>758</v>
      </c>
      <c r="J77" s="95"/>
      <c r="K77" s="96" t="s">
        <v>758</v>
      </c>
      <c r="L77" s="95"/>
      <c r="M77" s="101" t="s">
        <v>757</v>
      </c>
      <c r="N77" t="s">
        <v>3072</v>
      </c>
      <c r="O77" s="101" t="s">
        <v>757</v>
      </c>
      <c r="P77" s="102" t="s">
        <v>3073</v>
      </c>
      <c r="Q77" s="101" t="s">
        <v>758</v>
      </c>
      <c r="R77" s="104"/>
      <c r="S77" s="101" t="s">
        <v>758</v>
      </c>
      <c r="T77" s="104"/>
      <c r="U77" s="101" t="s">
        <v>758</v>
      </c>
      <c r="V77" s="104"/>
      <c r="W77" s="96" t="s">
        <v>757</v>
      </c>
      <c r="X77" s="95" t="s">
        <v>1816</v>
      </c>
      <c r="Y77" s="96" t="s">
        <v>758</v>
      </c>
      <c r="Z77" s="108"/>
      <c r="AA77" s="96" t="s">
        <v>757</v>
      </c>
      <c r="AB77" s="95" t="s">
        <v>1809</v>
      </c>
      <c r="AC77" s="96" t="s">
        <v>757</v>
      </c>
      <c r="AD77" s="95" t="s">
        <v>1810</v>
      </c>
      <c r="AE77" s="96" t="s">
        <v>757</v>
      </c>
      <c r="AF77" s="95" t="s">
        <v>3742</v>
      </c>
      <c r="AG77" s="125" t="s">
        <v>758</v>
      </c>
      <c r="AH77" s="126"/>
      <c r="AI77" s="125" t="s">
        <v>758</v>
      </c>
      <c r="AJ77" s="127"/>
      <c r="AK77" s="125" t="s">
        <v>758</v>
      </c>
      <c r="AL77" s="127"/>
      <c r="AM77" s="96" t="s">
        <v>758</v>
      </c>
      <c r="AN77" s="127"/>
      <c r="AO77" s="125" t="s">
        <v>758</v>
      </c>
      <c r="AP77" s="127"/>
      <c r="AQ77" s="171" t="s">
        <v>757</v>
      </c>
      <c r="AR77" s="174" t="s">
        <v>2973</v>
      </c>
      <c r="AS77" s="171" t="s">
        <v>758</v>
      </c>
      <c r="AT77" s="174"/>
      <c r="AU77" s="171" t="s">
        <v>758</v>
      </c>
      <c r="AV77" s="174"/>
      <c r="AW77" s="171" t="s">
        <v>757</v>
      </c>
      <c r="AX77" s="186" t="s">
        <v>3339</v>
      </c>
      <c r="AY77" s="181" t="s">
        <v>757</v>
      </c>
      <c r="AZ77" s="174" t="s">
        <v>692</v>
      </c>
      <c r="BA77" s="96" t="s">
        <v>758</v>
      </c>
      <c r="BB77" s="95"/>
      <c r="BC77" s="128" t="s">
        <v>758</v>
      </c>
      <c r="BD77" s="129"/>
      <c r="BE77" s="128" t="s">
        <v>758</v>
      </c>
      <c r="BF77" s="129"/>
      <c r="BG77" s="128" t="s">
        <v>757</v>
      </c>
      <c r="BH77" s="160" t="s">
        <v>1881</v>
      </c>
      <c r="BI77" s="128" t="s">
        <v>757</v>
      </c>
      <c r="BJ77" s="160" t="s">
        <v>1945</v>
      </c>
      <c r="BK77" s="96" t="s">
        <v>758</v>
      </c>
      <c r="BL77" s="95"/>
      <c r="BM77" s="96" t="s">
        <v>758</v>
      </c>
      <c r="BN77" s="95"/>
      <c r="BO77" s="96" t="s">
        <v>757</v>
      </c>
      <c r="BP77" t="s">
        <v>3397</v>
      </c>
      <c r="BQ77" s="96" t="s">
        <v>758</v>
      </c>
      <c r="BR77" s="95"/>
      <c r="BS77" s="96" t="s">
        <v>759</v>
      </c>
      <c r="BT77" t="s">
        <v>3801</v>
      </c>
      <c r="BU77" s="96" t="s">
        <v>758</v>
      </c>
      <c r="BV77" s="95"/>
      <c r="BW77" s="96" t="s">
        <v>758</v>
      </c>
      <c r="BX77" s="95"/>
      <c r="BY77" s="96" t="s">
        <v>757</v>
      </c>
      <c r="BZ77" s="160" t="s">
        <v>2279</v>
      </c>
      <c r="CA77" s="96" t="s">
        <v>758</v>
      </c>
      <c r="CB77" s="95"/>
      <c r="CC77" s="96" t="s">
        <v>758</v>
      </c>
      <c r="CD77" s="95"/>
      <c r="CE77" s="96" t="s">
        <v>757</v>
      </c>
      <c r="CF77" s="160" t="s">
        <v>2404</v>
      </c>
      <c r="CG77" s="96" t="s">
        <v>757</v>
      </c>
      <c r="CH77" t="s">
        <v>3569</v>
      </c>
      <c r="CI77" s="96" t="s">
        <v>758</v>
      </c>
      <c r="CJ77" s="119" t="s">
        <v>2289</v>
      </c>
      <c r="CK77" s="96" t="s">
        <v>758</v>
      </c>
      <c r="CL77" s="95"/>
      <c r="CM77" s="96" t="s">
        <v>757</v>
      </c>
      <c r="CN77" t="s">
        <v>3588</v>
      </c>
      <c r="CO77" s="132" t="s">
        <v>757</v>
      </c>
      <c r="CP77" s="148" t="s">
        <v>3642</v>
      </c>
      <c r="CQ77" s="130" t="s">
        <v>757</v>
      </c>
      <c r="CR77" s="147" t="s">
        <v>2588</v>
      </c>
      <c r="CS77" s="132" t="s">
        <v>757</v>
      </c>
      <c r="CT77" s="160" t="s">
        <v>2638</v>
      </c>
      <c r="CU77" s="132" t="s">
        <v>757</v>
      </c>
      <c r="CV77" t="s">
        <v>3664</v>
      </c>
      <c r="CW77" s="132" t="s">
        <v>757</v>
      </c>
      <c r="CX77" s="160" t="s">
        <v>2723</v>
      </c>
    </row>
    <row r="78" spans="1:102" ht="40.200000000000003" customHeight="1" x14ac:dyDescent="0.3">
      <c r="A78" t="s">
        <v>379</v>
      </c>
      <c r="B78" s="33" t="s">
        <v>290</v>
      </c>
      <c r="C78" s="96" t="s">
        <v>757</v>
      </c>
      <c r="D78" t="s">
        <v>3014</v>
      </c>
      <c r="E78" s="96" t="s">
        <v>758</v>
      </c>
      <c r="F78" s="95"/>
      <c r="G78" s="96" t="s">
        <v>757</v>
      </c>
      <c r="H78" t="s">
        <v>3032</v>
      </c>
      <c r="I78" s="96" t="s">
        <v>757</v>
      </c>
      <c r="J78" t="s">
        <v>509</v>
      </c>
      <c r="K78" s="96" t="s">
        <v>758</v>
      </c>
      <c r="L78" s="95"/>
      <c r="M78" s="101" t="s">
        <v>757</v>
      </c>
      <c r="N78" s="160" t="s">
        <v>1641</v>
      </c>
      <c r="O78" s="101" t="s">
        <v>757</v>
      </c>
      <c r="P78" t="s">
        <v>1537</v>
      </c>
      <c r="Q78" s="101" t="s">
        <v>758</v>
      </c>
      <c r="R78" s="104"/>
      <c r="S78" s="101" t="s">
        <v>758</v>
      </c>
      <c r="T78" s="104"/>
      <c r="U78" s="101" t="s">
        <v>757</v>
      </c>
      <c r="V78" s="160" t="s">
        <v>1642</v>
      </c>
      <c r="W78" s="96" t="s">
        <v>757</v>
      </c>
      <c r="X78" s="98" t="s">
        <v>1817</v>
      </c>
      <c r="Y78" s="96" t="s">
        <v>758</v>
      </c>
      <c r="Z78" s="108"/>
      <c r="AA78" s="96" t="s">
        <v>757</v>
      </c>
      <c r="AB78" s="95" t="s">
        <v>1818</v>
      </c>
      <c r="AC78" s="96" t="s">
        <v>757</v>
      </c>
      <c r="AD78" s="98" t="s">
        <v>1819</v>
      </c>
      <c r="AE78" s="96" t="s">
        <v>757</v>
      </c>
      <c r="AF78" s="95" t="s">
        <v>3761</v>
      </c>
      <c r="AG78" s="125" t="s">
        <v>757</v>
      </c>
      <c r="AH78" s="127" t="s">
        <v>2436</v>
      </c>
      <c r="AI78" s="125" t="s">
        <v>757</v>
      </c>
      <c r="AJ78" s="160" t="s">
        <v>2480</v>
      </c>
      <c r="AK78" s="125" t="s">
        <v>758</v>
      </c>
      <c r="AL78" s="127"/>
      <c r="AM78" s="96" t="s">
        <v>758</v>
      </c>
      <c r="AN78" s="127"/>
      <c r="AO78" s="125" t="s">
        <v>758</v>
      </c>
      <c r="AP78" s="127"/>
      <c r="AQ78" s="171" t="s">
        <v>757</v>
      </c>
      <c r="AR78" s="172" t="s">
        <v>2975</v>
      </c>
      <c r="AS78" s="171" t="s">
        <v>758</v>
      </c>
      <c r="AT78" s="174"/>
      <c r="AU78" s="171" t="s">
        <v>757</v>
      </c>
      <c r="AV78" t="s">
        <v>3272</v>
      </c>
      <c r="AW78" s="171" t="s">
        <v>757</v>
      </c>
      <c r="AX78" s="172" t="s">
        <v>2977</v>
      </c>
      <c r="AY78" s="171" t="s">
        <v>757</v>
      </c>
      <c r="AZ78" s="174" t="s">
        <v>960</v>
      </c>
      <c r="BA78" s="96" t="s">
        <v>758</v>
      </c>
      <c r="BB78" s="95"/>
      <c r="BC78" s="128" t="s">
        <v>758</v>
      </c>
      <c r="BD78" s="129"/>
      <c r="BE78" s="128" t="s">
        <v>757</v>
      </c>
      <c r="BF78" t="s">
        <v>1946</v>
      </c>
      <c r="BG78" s="128" t="s">
        <v>757</v>
      </c>
      <c r="BH78" s="160" t="s">
        <v>1947</v>
      </c>
      <c r="BI78" s="128" t="s">
        <v>757</v>
      </c>
      <c r="BJ78" s="160" t="s">
        <v>1945</v>
      </c>
      <c r="BK78" s="96" t="s">
        <v>758</v>
      </c>
      <c r="BL78" s="95"/>
      <c r="BM78" s="96" t="s">
        <v>757</v>
      </c>
      <c r="BN78" s="160" t="s">
        <v>2166</v>
      </c>
      <c r="BO78" s="96" t="s">
        <v>757</v>
      </c>
      <c r="BP78" t="s">
        <v>3396</v>
      </c>
      <c r="BQ78" s="96" t="s">
        <v>757</v>
      </c>
      <c r="BR78" s="160" t="s">
        <v>2282</v>
      </c>
      <c r="BS78" s="96" t="s">
        <v>757</v>
      </c>
      <c r="BT78" s="95" t="s">
        <v>624</v>
      </c>
      <c r="BU78" s="96" t="s">
        <v>757</v>
      </c>
      <c r="BV78" s="98" t="s">
        <v>3487</v>
      </c>
      <c r="BW78" s="96" t="s">
        <v>758</v>
      </c>
      <c r="BX78" s="95"/>
      <c r="BY78" s="96" t="s">
        <v>757</v>
      </c>
      <c r="BZ78" s="160" t="s">
        <v>2284</v>
      </c>
      <c r="CA78" s="96" t="s">
        <v>757</v>
      </c>
      <c r="CB78" s="98" t="s">
        <v>2285</v>
      </c>
      <c r="CC78" s="96" t="s">
        <v>757</v>
      </c>
      <c r="CD78" s="98" t="s">
        <v>3524</v>
      </c>
      <c r="CE78" s="96" t="s">
        <v>758</v>
      </c>
      <c r="CF78" s="95"/>
      <c r="CG78" s="96" t="s">
        <v>757</v>
      </c>
      <c r="CH78" t="s">
        <v>2353</v>
      </c>
      <c r="CI78" s="96" t="s">
        <v>757</v>
      </c>
      <c r="CJ78" s="160" t="s">
        <v>740</v>
      </c>
      <c r="CK78" s="96" t="s">
        <v>758</v>
      </c>
      <c r="CL78" s="95"/>
      <c r="CM78" s="96" t="s">
        <v>757</v>
      </c>
      <c r="CN78" s="160" t="s">
        <v>2407</v>
      </c>
      <c r="CO78" s="132" t="s">
        <v>757</v>
      </c>
      <c r="CP78" s="148" t="s">
        <v>3643</v>
      </c>
      <c r="CQ78" s="130" t="s">
        <v>757</v>
      </c>
      <c r="CR78" s="160" t="s">
        <v>2589</v>
      </c>
      <c r="CS78" s="132" t="s">
        <v>757</v>
      </c>
      <c r="CT78" s="160" t="s">
        <v>2639</v>
      </c>
      <c r="CU78" s="132" t="s">
        <v>757</v>
      </c>
      <c r="CV78" t="s">
        <v>3663</v>
      </c>
      <c r="CW78" s="132" t="s">
        <v>757</v>
      </c>
      <c r="CX78" s="160" t="s">
        <v>2724</v>
      </c>
    </row>
    <row r="79" spans="1:102" x14ac:dyDescent="0.3">
      <c r="V79" s="80"/>
    </row>
    <row r="80" spans="1:102" x14ac:dyDescent="0.3">
      <c r="V80" s="80"/>
    </row>
  </sheetData>
  <autoFilter ref="A1:CX78"/>
  <conditionalFormatting sqref="D4">
    <cfRule type="containsText" dxfId="5" priority="1" operator="containsText" text="no">
      <formula>NOT(ISERROR(SEARCH("no",D4)))</formula>
    </cfRule>
    <cfRule type="cellIs" dxfId="4" priority="2" operator="equal">
      <formula>"no"</formula>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A1:EB79"/>
  <sheetViews>
    <sheetView zoomScale="70" zoomScaleNormal="70" workbookViewId="0">
      <pane xSplit="2" ySplit="1" topLeftCell="C15" activePane="bottomRight" state="frozen"/>
      <selection pane="topRight" activeCell="C1" sqref="C1"/>
      <selection pane="bottomLeft" activeCell="A2" sqref="A2"/>
      <selection pane="bottomRight" activeCell="B28" sqref="B28"/>
    </sheetView>
  </sheetViews>
  <sheetFormatPr defaultRowHeight="14.4" x14ac:dyDescent="0.3"/>
  <cols>
    <col min="1" max="1" width="5.109375" customWidth="1"/>
    <col min="2" max="2" width="34.109375" customWidth="1"/>
    <col min="3" max="3" width="9" style="89"/>
    <col min="4" max="4" width="35" style="88" customWidth="1"/>
    <col min="5" max="5" width="9" style="89"/>
    <col min="6" max="6" width="31.33203125" style="88" customWidth="1"/>
    <col min="7" max="7" width="9" style="89"/>
    <col min="8" max="8" width="38.6640625" style="88" customWidth="1"/>
    <col min="9" max="9" width="10.33203125" style="89" customWidth="1"/>
    <col min="10" max="10" width="44.6640625" style="88" customWidth="1"/>
    <col min="11" max="11" width="9" style="89"/>
    <col min="12" max="12" width="35.44140625" style="88" customWidth="1"/>
    <col min="13" max="13" width="9" style="89"/>
    <col min="14" max="14" width="71.33203125" style="88" customWidth="1"/>
    <col min="15" max="15" width="9" style="89"/>
    <col min="16" max="16" width="52.6640625" style="88" customWidth="1"/>
    <col min="17" max="17" width="9" style="89"/>
    <col min="18" max="18" width="43.6640625" style="88" customWidth="1"/>
    <col min="19" max="19" width="9" style="89"/>
    <col min="20" max="20" width="48.6640625" style="88" customWidth="1"/>
    <col min="21" max="21" width="9" style="89"/>
    <col min="22" max="22" width="60.88671875" style="88" customWidth="1"/>
    <col min="23" max="23" width="14.33203125" style="89" customWidth="1"/>
    <col min="24" max="24" width="49.88671875" style="88" customWidth="1"/>
    <col min="25" max="25" width="9" style="89"/>
    <col min="26" max="26" width="37.44140625" style="88" customWidth="1"/>
    <col min="27" max="27" width="19.5546875" style="89" customWidth="1"/>
    <col min="28" max="28" width="54.6640625" style="88" customWidth="1"/>
    <col min="29" max="29" width="9.5546875" style="89" customWidth="1"/>
    <col min="30" max="30" width="62.5546875" style="88" customWidth="1"/>
    <col min="31" max="31" width="9" style="89"/>
    <col min="32" max="32" width="65.33203125" style="88" customWidth="1"/>
    <col min="33" max="33" width="17.33203125" style="89" customWidth="1"/>
    <col min="34" max="34" width="63.6640625" style="88" customWidth="1"/>
    <col min="35" max="35" width="10.88671875" style="89" customWidth="1"/>
    <col min="36" max="36" width="60.33203125" style="88" customWidth="1"/>
    <col min="37" max="37" width="11.88671875" style="89" customWidth="1"/>
    <col min="38" max="38" width="51.33203125" style="88" customWidth="1"/>
    <col min="39" max="39" width="10.6640625" style="92" customWidth="1"/>
    <col min="40" max="40" width="58.6640625" style="91" customWidth="1"/>
    <col min="41" max="41" width="9.88671875" style="89" customWidth="1"/>
    <col min="42" max="42" width="59.5546875" style="88" customWidth="1"/>
    <col min="43" max="43" width="9" style="89"/>
    <col min="44" max="44" width="75.33203125" style="88" customWidth="1"/>
    <col min="45" max="45" width="13.33203125" style="89" customWidth="1"/>
    <col min="46" max="46" width="81.44140625" style="88" customWidth="1"/>
    <col min="47" max="47" width="9.5546875" style="89" customWidth="1"/>
    <col min="48" max="48" width="70.5546875" style="88" customWidth="1"/>
    <col min="49" max="49" width="9" style="89"/>
    <col min="50" max="50" width="71.33203125" style="88" customWidth="1"/>
    <col min="51" max="51" width="9" style="89"/>
    <col min="52" max="52" width="73.33203125" style="88" customWidth="1"/>
    <col min="53" max="53" width="9" style="89"/>
    <col min="54" max="54" width="66.33203125" style="88" customWidth="1"/>
    <col min="55" max="55" width="10.44140625" style="89" customWidth="1"/>
    <col min="56" max="56" width="67.88671875" style="88" customWidth="1"/>
    <col min="57" max="57" width="9" style="89"/>
    <col min="58" max="58" width="46.88671875" style="88" customWidth="1"/>
    <col min="59" max="59" width="11.33203125" style="89" customWidth="1"/>
    <col min="60" max="60" width="69.6640625" style="88" customWidth="1"/>
    <col min="61" max="61" width="9" style="89"/>
    <col min="62" max="62" width="59.88671875" style="88" customWidth="1"/>
    <col min="63" max="63" width="9" style="89"/>
    <col min="64" max="64" width="57.33203125" style="88" customWidth="1"/>
    <col min="65" max="65" width="12.5546875" style="89" customWidth="1"/>
    <col min="66" max="66" width="50" style="88" customWidth="1"/>
    <col min="67" max="67" width="9" style="89"/>
    <col min="68" max="68" width="75.33203125" style="88" customWidth="1"/>
    <col min="69" max="69" width="10.88671875" style="89" customWidth="1"/>
    <col min="70" max="70" width="76" style="88" customWidth="1"/>
    <col min="71" max="71" width="9" style="89"/>
    <col min="72" max="72" width="76" style="88" customWidth="1"/>
    <col min="73" max="73" width="9" style="89"/>
    <col min="74" max="74" width="61.33203125" style="88" customWidth="1"/>
    <col min="75" max="75" width="9" style="89"/>
    <col min="76" max="76" width="108" style="88" customWidth="1"/>
    <col min="77" max="77" width="13.109375" style="89" customWidth="1"/>
    <col min="78" max="78" width="59.33203125" style="88" customWidth="1"/>
    <col min="79" max="79" width="9" style="89"/>
    <col min="80" max="80" width="101.33203125" style="88" customWidth="1"/>
    <col min="81" max="81" width="9" style="89"/>
    <col min="82" max="82" width="64" style="88" customWidth="1"/>
    <col min="83" max="83" width="9" style="89"/>
    <col min="84" max="84" width="98.6640625" style="88" customWidth="1"/>
    <col min="85" max="85" width="9" style="89"/>
    <col min="86" max="86" width="75.6640625" style="88" customWidth="1"/>
    <col min="87" max="87" width="9" style="89"/>
    <col min="88" max="88" width="80.5546875" style="88" customWidth="1"/>
    <col min="89" max="89" width="9" style="89"/>
    <col min="90" max="90" width="89.88671875" style="88" customWidth="1"/>
    <col min="91" max="91" width="9.6640625" style="89" customWidth="1"/>
    <col min="92" max="92" width="66.5546875" style="88" customWidth="1"/>
    <col min="93" max="93" width="12.44140625" style="89" customWidth="1"/>
    <col min="94" max="94" width="79" style="88" customWidth="1"/>
    <col min="95" max="95" width="9" style="89"/>
    <col min="96" max="96" width="59" style="88" customWidth="1"/>
    <col min="97" max="97" width="9" style="89"/>
    <col min="98" max="98" width="67" style="88" customWidth="1"/>
    <col min="99" max="99" width="9" style="89"/>
    <col min="100" max="100" width="72.88671875" style="88" customWidth="1"/>
    <col min="101" max="101" width="9" style="89"/>
    <col min="102" max="102" width="42.109375" style="88" customWidth="1"/>
    <col min="103" max="103" width="9.109375" style="87"/>
  </cols>
  <sheetData>
    <row r="1" spans="1:132" ht="40.200000000000003" customHeight="1" x14ac:dyDescent="0.3">
      <c r="A1" s="21" t="s">
        <v>302</v>
      </c>
      <c r="B1" s="22" t="s">
        <v>380</v>
      </c>
      <c r="C1" s="124" t="s">
        <v>381</v>
      </c>
      <c r="D1" s="124" t="s">
        <v>382</v>
      </c>
      <c r="E1" s="124" t="s">
        <v>383</v>
      </c>
      <c r="F1" s="124" t="s">
        <v>384</v>
      </c>
      <c r="G1" s="124" t="s">
        <v>385</v>
      </c>
      <c r="H1" s="124" t="s">
        <v>386</v>
      </c>
      <c r="I1" s="124" t="s">
        <v>387</v>
      </c>
      <c r="J1" s="124" t="s">
        <v>388</v>
      </c>
      <c r="K1" s="124" t="s">
        <v>389</v>
      </c>
      <c r="L1" s="124" t="s">
        <v>390</v>
      </c>
      <c r="M1" s="124" t="s">
        <v>391</v>
      </c>
      <c r="N1" s="124" t="s">
        <v>392</v>
      </c>
      <c r="O1" s="124" t="s">
        <v>393</v>
      </c>
      <c r="P1" s="124" t="s">
        <v>394</v>
      </c>
      <c r="Q1" s="124" t="s">
        <v>395</v>
      </c>
      <c r="R1" s="124" t="s">
        <v>396</v>
      </c>
      <c r="S1" s="124" t="s">
        <v>397</v>
      </c>
      <c r="T1" s="124" t="s">
        <v>398</v>
      </c>
      <c r="U1" s="124" t="s">
        <v>399</v>
      </c>
      <c r="V1" s="124" t="s">
        <v>400</v>
      </c>
      <c r="W1" s="124" t="s">
        <v>401</v>
      </c>
      <c r="X1" s="124" t="s">
        <v>402</v>
      </c>
      <c r="Y1" s="124" t="s">
        <v>403</v>
      </c>
      <c r="Z1" s="124" t="s">
        <v>404</v>
      </c>
      <c r="AA1" s="124" t="s">
        <v>405</v>
      </c>
      <c r="AB1" s="124" t="s">
        <v>406</v>
      </c>
      <c r="AC1" s="124" t="s">
        <v>407</v>
      </c>
      <c r="AD1" s="124" t="s">
        <v>408</v>
      </c>
      <c r="AE1" s="124" t="s">
        <v>409</v>
      </c>
      <c r="AF1" s="124" t="s">
        <v>410</v>
      </c>
      <c r="AG1" s="124" t="s">
        <v>411</v>
      </c>
      <c r="AH1" s="124" t="s">
        <v>412</v>
      </c>
      <c r="AI1" s="124" t="s">
        <v>413</v>
      </c>
      <c r="AJ1" s="124" t="s">
        <v>414</v>
      </c>
      <c r="AK1" s="124" t="s">
        <v>415</v>
      </c>
      <c r="AL1" s="124" t="s">
        <v>416</v>
      </c>
      <c r="AM1" s="124" t="s">
        <v>417</v>
      </c>
      <c r="AN1" s="124" t="s">
        <v>418</v>
      </c>
      <c r="AO1" s="124" t="s">
        <v>419</v>
      </c>
      <c r="AP1" s="124" t="s">
        <v>420</v>
      </c>
      <c r="AQ1" s="124" t="s">
        <v>421</v>
      </c>
      <c r="AR1" s="124" t="s">
        <v>422</v>
      </c>
      <c r="AS1" s="124" t="s">
        <v>423</v>
      </c>
      <c r="AT1" s="124" t="s">
        <v>424</v>
      </c>
      <c r="AU1" s="124" t="s">
        <v>425</v>
      </c>
      <c r="AV1" s="124" t="s">
        <v>426</v>
      </c>
      <c r="AW1" s="124" t="s">
        <v>427</v>
      </c>
      <c r="AX1" s="124" t="s">
        <v>428</v>
      </c>
      <c r="AY1" s="124" t="s">
        <v>429</v>
      </c>
      <c r="AZ1" s="124" t="s">
        <v>430</v>
      </c>
      <c r="BA1" s="124" t="s">
        <v>431</v>
      </c>
      <c r="BB1" s="124" t="s">
        <v>432</v>
      </c>
      <c r="BC1" s="124" t="s">
        <v>433</v>
      </c>
      <c r="BD1" s="124" t="s">
        <v>434</v>
      </c>
      <c r="BE1" s="124" t="s">
        <v>435</v>
      </c>
      <c r="BF1" s="124" t="s">
        <v>436</v>
      </c>
      <c r="BG1" s="124" t="s">
        <v>437</v>
      </c>
      <c r="BH1" s="124" t="s">
        <v>438</v>
      </c>
      <c r="BI1" s="124" t="s">
        <v>439</v>
      </c>
      <c r="BJ1" s="124" t="s">
        <v>440</v>
      </c>
      <c r="BK1" s="124" t="s">
        <v>441</v>
      </c>
      <c r="BL1" s="124" t="s">
        <v>442</v>
      </c>
      <c r="BM1" s="124" t="s">
        <v>443</v>
      </c>
      <c r="BN1" s="124" t="s">
        <v>444</v>
      </c>
      <c r="BO1" s="124" t="s">
        <v>445</v>
      </c>
      <c r="BP1" s="124" t="s">
        <v>446</v>
      </c>
      <c r="BQ1" s="124" t="s">
        <v>447</v>
      </c>
      <c r="BR1" s="124" t="s">
        <v>448</v>
      </c>
      <c r="BS1" s="124" t="s">
        <v>449</v>
      </c>
      <c r="BT1" s="124" t="s">
        <v>450</v>
      </c>
      <c r="BU1" s="124" t="s">
        <v>451</v>
      </c>
      <c r="BV1" s="124" t="s">
        <v>452</v>
      </c>
      <c r="BW1" s="124" t="s">
        <v>453</v>
      </c>
      <c r="BX1" s="124" t="s">
        <v>454</v>
      </c>
      <c r="BY1" s="124" t="s">
        <v>455</v>
      </c>
      <c r="BZ1" s="124" t="s">
        <v>456</v>
      </c>
      <c r="CA1" s="124" t="s">
        <v>457</v>
      </c>
      <c r="CB1" s="124" t="s">
        <v>458</v>
      </c>
      <c r="CC1" s="124" t="s">
        <v>459</v>
      </c>
      <c r="CD1" s="124" t="s">
        <v>460</v>
      </c>
      <c r="CE1" s="124" t="s">
        <v>461</v>
      </c>
      <c r="CF1" s="124" t="s">
        <v>462</v>
      </c>
      <c r="CG1" s="124" t="s">
        <v>463</v>
      </c>
      <c r="CH1" s="124" t="s">
        <v>464</v>
      </c>
      <c r="CI1" s="124" t="s">
        <v>465</v>
      </c>
      <c r="CJ1" s="124" t="s">
        <v>466</v>
      </c>
      <c r="CK1" s="124" t="s">
        <v>467</v>
      </c>
      <c r="CL1" s="124" t="s">
        <v>468</v>
      </c>
      <c r="CM1" s="124" t="s">
        <v>469</v>
      </c>
      <c r="CN1" s="124" t="s">
        <v>470</v>
      </c>
      <c r="CO1" s="124" t="s">
        <v>471</v>
      </c>
      <c r="CP1" s="124" t="s">
        <v>472</v>
      </c>
      <c r="CQ1" s="124" t="s">
        <v>473</v>
      </c>
      <c r="CR1" s="124" t="s">
        <v>474</v>
      </c>
      <c r="CS1" s="124" t="s">
        <v>475</v>
      </c>
      <c r="CT1" s="124" t="s">
        <v>476</v>
      </c>
      <c r="CU1" s="124" t="s">
        <v>477</v>
      </c>
      <c r="CV1" s="124" t="s">
        <v>478</v>
      </c>
      <c r="CW1" s="124" t="s">
        <v>479</v>
      </c>
      <c r="CX1" s="124" t="s">
        <v>480</v>
      </c>
      <c r="CY1" s="90"/>
      <c r="CZ1" s="87"/>
      <c r="DA1" s="87"/>
      <c r="DB1" s="87"/>
      <c r="DC1" s="87"/>
      <c r="DD1" s="87"/>
      <c r="DE1" s="87"/>
      <c r="DF1" s="87"/>
      <c r="DG1" s="87"/>
      <c r="DH1" s="87"/>
      <c r="DI1" s="87"/>
      <c r="DJ1" s="87"/>
      <c r="DK1" s="87"/>
      <c r="DL1" s="87"/>
      <c r="DM1" s="87"/>
      <c r="DN1" s="87"/>
      <c r="DO1" s="87"/>
      <c r="DP1" s="87"/>
      <c r="DQ1" s="87"/>
      <c r="DR1" s="87"/>
      <c r="DS1" s="87"/>
      <c r="DT1" s="87"/>
      <c r="DU1" s="87"/>
      <c r="DV1" s="87"/>
      <c r="DW1" s="87"/>
      <c r="DX1" s="87"/>
    </row>
    <row r="2" spans="1:132" ht="40.200000000000003" customHeight="1" x14ac:dyDescent="0.3">
      <c r="A2" s="160" t="s">
        <v>303</v>
      </c>
      <c r="B2" s="161" t="s">
        <v>98</v>
      </c>
      <c r="C2" s="96" t="s">
        <v>481</v>
      </c>
      <c r="D2" s="160" t="s">
        <v>1261</v>
      </c>
      <c r="E2" s="96" t="s">
        <v>481</v>
      </c>
      <c r="F2" s="160" t="s">
        <v>1317</v>
      </c>
      <c r="G2" s="96" t="s">
        <v>481</v>
      </c>
      <c r="H2" s="98" t="s">
        <v>1094</v>
      </c>
      <c r="I2" s="96" t="s">
        <v>481</v>
      </c>
      <c r="J2" s="95" t="s">
        <v>1096</v>
      </c>
      <c r="K2" s="96" t="s">
        <v>481</v>
      </c>
      <c r="L2" s="160" t="s">
        <v>1392</v>
      </c>
      <c r="M2" s="101" t="s">
        <v>481</v>
      </c>
      <c r="N2" s="102" t="s">
        <v>1433</v>
      </c>
      <c r="O2" s="101" t="s">
        <v>481</v>
      </c>
      <c r="P2" s="103" t="s">
        <v>1434</v>
      </c>
      <c r="Q2" s="101" t="s">
        <v>481</v>
      </c>
      <c r="R2" s="160" t="s">
        <v>1197</v>
      </c>
      <c r="S2" s="101" t="s">
        <v>482</v>
      </c>
      <c r="T2" s="104"/>
      <c r="U2" s="101" t="s">
        <v>481</v>
      </c>
      <c r="V2" s="102" t="s">
        <v>1435</v>
      </c>
      <c r="W2" s="96" t="s">
        <v>481</v>
      </c>
      <c r="X2" s="98" t="s">
        <v>1643</v>
      </c>
      <c r="Y2" s="96" t="s">
        <v>481</v>
      </c>
      <c r="Z2" s="95" t="s">
        <v>976</v>
      </c>
      <c r="AA2" s="96" t="s">
        <v>481</v>
      </c>
      <c r="AB2" s="119" t="s">
        <v>555</v>
      </c>
      <c r="AC2" s="96" t="s">
        <v>481</v>
      </c>
      <c r="AD2" s="95" t="s">
        <v>1644</v>
      </c>
      <c r="AE2" s="96" t="s">
        <v>481</v>
      </c>
      <c r="AF2" s="162" t="s">
        <v>3188</v>
      </c>
      <c r="AG2" s="96" t="s">
        <v>481</v>
      </c>
      <c r="AH2" s="98" t="s">
        <v>2408</v>
      </c>
      <c r="AI2" s="125" t="s">
        <v>1331</v>
      </c>
      <c r="AJ2" s="160" t="s">
        <v>2409</v>
      </c>
      <c r="AK2" s="125" t="s">
        <v>481</v>
      </c>
      <c r="AL2" s="160" t="s">
        <v>652</v>
      </c>
      <c r="AM2" s="96" t="s">
        <v>481</v>
      </c>
      <c r="AN2" s="160" t="s">
        <v>1220</v>
      </c>
      <c r="AO2" s="125" t="s">
        <v>481</v>
      </c>
      <c r="AP2" s="127" t="s">
        <v>668</v>
      </c>
      <c r="AQ2" s="171" t="s">
        <v>481</v>
      </c>
      <c r="AR2" s="172" t="s">
        <v>2744</v>
      </c>
      <c r="AS2" s="171" t="s">
        <v>481</v>
      </c>
      <c r="AT2" s="172" t="s">
        <v>2745</v>
      </c>
      <c r="AU2" s="171" t="s">
        <v>481</v>
      </c>
      <c r="AV2" s="173" t="s">
        <v>1123</v>
      </c>
      <c r="AW2" s="171" t="s">
        <v>481</v>
      </c>
      <c r="AX2" s="172" t="s">
        <v>2746</v>
      </c>
      <c r="AY2" s="171" t="s">
        <v>481</v>
      </c>
      <c r="AZ2" s="173" t="s">
        <v>2747</v>
      </c>
      <c r="BA2" s="96" t="s">
        <v>481</v>
      </c>
      <c r="BB2" s="95" t="s">
        <v>1127</v>
      </c>
      <c r="BC2" s="128" t="s">
        <v>481</v>
      </c>
      <c r="BD2" s="160" t="s">
        <v>1141</v>
      </c>
      <c r="BE2" s="128" t="s">
        <v>481</v>
      </c>
      <c r="BF2" s="160" t="s">
        <v>1820</v>
      </c>
      <c r="BG2" s="128" t="s">
        <v>482</v>
      </c>
      <c r="BH2" s="129"/>
      <c r="BI2" s="128" t="s">
        <v>481</v>
      </c>
      <c r="BJ2" s="160" t="s">
        <v>1821</v>
      </c>
      <c r="BK2" s="96" t="s">
        <v>481</v>
      </c>
      <c r="BL2" s="95" t="s">
        <v>1151</v>
      </c>
      <c r="BM2" s="96" t="s">
        <v>482</v>
      </c>
      <c r="BN2" s="95"/>
      <c r="BO2" s="96" t="s">
        <v>481</v>
      </c>
      <c r="BP2" s="98" t="s">
        <v>1948</v>
      </c>
      <c r="BQ2" s="96" t="s">
        <v>481</v>
      </c>
      <c r="BR2" s="160" t="s">
        <v>600</v>
      </c>
      <c r="BS2" s="96" t="s">
        <v>483</v>
      </c>
      <c r="BT2" s="160" t="s">
        <v>1949</v>
      </c>
      <c r="BU2" s="96" t="s">
        <v>1331</v>
      </c>
      <c r="BV2" s="95" t="s">
        <v>601</v>
      </c>
      <c r="BW2" s="96" t="s">
        <v>481</v>
      </c>
      <c r="BX2" s="162" t="s">
        <v>3489</v>
      </c>
      <c r="BY2" s="96" t="s">
        <v>481</v>
      </c>
      <c r="BZ2" s="95" t="s">
        <v>593</v>
      </c>
      <c r="CA2" s="96" t="s">
        <v>481</v>
      </c>
      <c r="CB2" s="119" t="s">
        <v>1950</v>
      </c>
      <c r="CC2" s="96" t="s">
        <v>483</v>
      </c>
      <c r="CD2" s="98" t="s">
        <v>1951</v>
      </c>
      <c r="CE2" s="96" t="s">
        <v>483</v>
      </c>
      <c r="CF2" s="160" t="s">
        <v>2742</v>
      </c>
      <c r="CG2" s="96" t="s">
        <v>481</v>
      </c>
      <c r="CH2" s="98" t="s">
        <v>2287</v>
      </c>
      <c r="CI2" s="96" t="s">
        <v>481</v>
      </c>
      <c r="CJ2" s="119" t="s">
        <v>1182</v>
      </c>
      <c r="CK2" s="96" t="s">
        <v>481</v>
      </c>
      <c r="CL2" s="95" t="s">
        <v>1183</v>
      </c>
      <c r="CM2" s="96" t="s">
        <v>481</v>
      </c>
      <c r="CN2" s="160" t="s">
        <v>2288</v>
      </c>
      <c r="CO2" s="130" t="s">
        <v>481</v>
      </c>
      <c r="CP2" s="131" t="s">
        <v>2547</v>
      </c>
      <c r="CQ2" s="96" t="s">
        <v>481</v>
      </c>
      <c r="CR2" s="98" t="s">
        <v>2549</v>
      </c>
      <c r="CS2" s="96" t="s">
        <v>481</v>
      </c>
      <c r="CT2" s="119" t="s">
        <v>753</v>
      </c>
      <c r="CU2" s="132" t="s">
        <v>481</v>
      </c>
      <c r="CV2" s="133" t="s">
        <v>2640</v>
      </c>
      <c r="CW2" s="96" t="s">
        <v>481</v>
      </c>
      <c r="CX2" s="163" t="s">
        <v>2679</v>
      </c>
      <c r="CY2" s="100"/>
      <c r="CZ2" s="100"/>
      <c r="DA2" s="87"/>
      <c r="DB2" s="87"/>
      <c r="DC2" s="87"/>
      <c r="DD2" s="87"/>
      <c r="DE2" s="87"/>
      <c r="DF2" s="87"/>
      <c r="DG2" s="87"/>
      <c r="DH2" s="87"/>
      <c r="DI2" s="87"/>
      <c r="DJ2" s="87"/>
      <c r="DK2" s="87"/>
      <c r="DL2" s="87"/>
      <c r="DM2" s="87"/>
      <c r="DN2" s="87"/>
      <c r="DO2" s="87"/>
      <c r="DP2" s="87"/>
      <c r="DQ2" s="87"/>
      <c r="DR2" s="87"/>
      <c r="DS2" s="87"/>
      <c r="DT2" s="87"/>
      <c r="DU2" s="87"/>
      <c r="DV2" s="87"/>
      <c r="DW2" s="87"/>
      <c r="DX2" s="87"/>
    </row>
    <row r="3" spans="1:132" ht="40.200000000000003" customHeight="1" x14ac:dyDescent="0.3">
      <c r="A3" s="160" t="s">
        <v>304</v>
      </c>
      <c r="B3" s="161" t="s">
        <v>99</v>
      </c>
      <c r="C3" s="96" t="s">
        <v>482</v>
      </c>
      <c r="D3" s="119"/>
      <c r="E3" s="96" t="s">
        <v>482</v>
      </c>
      <c r="F3" s="95"/>
      <c r="G3" s="96" t="s">
        <v>482</v>
      </c>
      <c r="H3" s="116"/>
      <c r="I3" s="96" t="s">
        <v>482</v>
      </c>
      <c r="J3" s="95"/>
      <c r="K3" s="96" t="s">
        <v>481</v>
      </c>
      <c r="L3" s="95" t="s">
        <v>1393</v>
      </c>
      <c r="M3" s="101" t="s">
        <v>481</v>
      </c>
      <c r="N3" s="164" t="s">
        <v>1436</v>
      </c>
      <c r="O3" s="101" t="s">
        <v>482</v>
      </c>
      <c r="P3" s="103"/>
      <c r="Q3" s="101" t="s">
        <v>482</v>
      </c>
      <c r="R3" s="104"/>
      <c r="S3" s="101" t="s">
        <v>482</v>
      </c>
      <c r="T3" s="104"/>
      <c r="U3" s="101" t="s">
        <v>482</v>
      </c>
      <c r="V3" s="104"/>
      <c r="W3" s="96" t="s">
        <v>482</v>
      </c>
      <c r="X3" s="108"/>
      <c r="Y3" s="96" t="s">
        <v>481</v>
      </c>
      <c r="Z3" s="95" t="s">
        <v>976</v>
      </c>
      <c r="AA3" s="96" t="s">
        <v>481</v>
      </c>
      <c r="AB3" s="119" t="s">
        <v>555</v>
      </c>
      <c r="AC3" s="96" t="s">
        <v>482</v>
      </c>
      <c r="AD3" s="95"/>
      <c r="AE3" s="96" t="s">
        <v>481</v>
      </c>
      <c r="AF3" s="116" t="s">
        <v>1645</v>
      </c>
      <c r="AG3" s="96" t="s">
        <v>482</v>
      </c>
      <c r="AH3" s="95"/>
      <c r="AI3" s="125" t="s">
        <v>1955</v>
      </c>
      <c r="AJ3" s="126"/>
      <c r="AK3" s="125" t="s">
        <v>482</v>
      </c>
      <c r="AL3" s="127"/>
      <c r="AM3" s="96" t="s">
        <v>482</v>
      </c>
      <c r="AN3" s="126"/>
      <c r="AO3" s="125" t="s">
        <v>482</v>
      </c>
      <c r="AP3" s="127"/>
      <c r="AQ3" s="171" t="s">
        <v>481</v>
      </c>
      <c r="AR3" s="174" t="s">
        <v>2748</v>
      </c>
      <c r="AS3" s="171" t="s">
        <v>482</v>
      </c>
      <c r="AT3" s="174"/>
      <c r="AU3" s="171" t="s">
        <v>481</v>
      </c>
      <c r="AV3" s="173" t="s">
        <v>2749</v>
      </c>
      <c r="AW3" s="171" t="s">
        <v>481</v>
      </c>
      <c r="AX3" s="174" t="s">
        <v>2750</v>
      </c>
      <c r="AY3" s="171" t="s">
        <v>482</v>
      </c>
      <c r="AZ3" s="175"/>
      <c r="BA3" s="96" t="s">
        <v>482</v>
      </c>
      <c r="BB3" s="95"/>
      <c r="BC3" s="128" t="s">
        <v>482</v>
      </c>
      <c r="BD3" s="129"/>
      <c r="BE3" s="128" t="s">
        <v>482</v>
      </c>
      <c r="BF3" s="129"/>
      <c r="BG3" s="128" t="s">
        <v>482</v>
      </c>
      <c r="BH3" s="129"/>
      <c r="BI3" s="128" t="s">
        <v>481</v>
      </c>
      <c r="BJ3" s="160" t="s">
        <v>1822</v>
      </c>
      <c r="BK3" s="96" t="s">
        <v>481</v>
      </c>
      <c r="BL3" s="160" t="s">
        <v>1952</v>
      </c>
      <c r="BM3" s="96" t="s">
        <v>482</v>
      </c>
      <c r="BN3" s="95"/>
      <c r="BO3" s="96" t="s">
        <v>481</v>
      </c>
      <c r="BP3" s="98" t="s">
        <v>1953</v>
      </c>
      <c r="BQ3" s="96" t="s">
        <v>482</v>
      </c>
      <c r="BR3" s="95"/>
      <c r="BS3" s="96" t="s">
        <v>481</v>
      </c>
      <c r="BT3" s="160" t="s">
        <v>1954</v>
      </c>
      <c r="BU3" s="96" t="s">
        <v>1955</v>
      </c>
      <c r="BV3" s="95"/>
      <c r="BW3" s="96" t="s">
        <v>482</v>
      </c>
      <c r="BX3" s="95"/>
      <c r="BY3" s="96" t="s">
        <v>482</v>
      </c>
      <c r="BZ3" s="95"/>
      <c r="CA3" s="96" t="s">
        <v>482</v>
      </c>
      <c r="CB3" s="95"/>
      <c r="CC3" s="96" t="s">
        <v>482</v>
      </c>
      <c r="CD3" s="95"/>
      <c r="CE3" s="96" t="s">
        <v>483</v>
      </c>
      <c r="CF3" s="95" t="s">
        <v>964</v>
      </c>
      <c r="CG3" s="96" t="s">
        <v>483</v>
      </c>
      <c r="CH3" s="98" t="s">
        <v>3697</v>
      </c>
      <c r="CI3" s="96" t="s">
        <v>482</v>
      </c>
      <c r="CJ3" s="119" t="s">
        <v>2289</v>
      </c>
      <c r="CK3" s="96" t="s">
        <v>482</v>
      </c>
      <c r="CL3" s="95"/>
      <c r="CM3" s="96" t="s">
        <v>482</v>
      </c>
      <c r="CN3" s="95"/>
      <c r="CO3" s="130" t="s">
        <v>481</v>
      </c>
      <c r="CP3" s="160" t="s">
        <v>2548</v>
      </c>
      <c r="CQ3" s="96" t="s">
        <v>482</v>
      </c>
      <c r="CR3" s="98"/>
      <c r="CS3" s="96" t="s">
        <v>481</v>
      </c>
      <c r="CT3" s="119" t="s">
        <v>3743</v>
      </c>
      <c r="CU3" s="132" t="s">
        <v>481</v>
      </c>
      <c r="CV3" s="133" t="s">
        <v>2641</v>
      </c>
      <c r="CW3" s="96" t="s">
        <v>482</v>
      </c>
      <c r="CX3" s="95"/>
      <c r="CY3" s="100"/>
      <c r="CZ3" s="100"/>
      <c r="DA3" s="87"/>
      <c r="DB3" s="87"/>
      <c r="DC3" s="87"/>
      <c r="DD3" s="87"/>
      <c r="DE3" s="87"/>
      <c r="DF3" s="87"/>
      <c r="DG3" s="87"/>
      <c r="DH3" s="87"/>
      <c r="DI3" s="87"/>
      <c r="DJ3" s="87"/>
      <c r="DK3" s="87"/>
      <c r="DL3" s="87"/>
      <c r="DM3" s="87"/>
      <c r="DN3" s="87"/>
      <c r="DO3" s="87"/>
      <c r="DP3" s="87"/>
      <c r="DQ3" s="87"/>
      <c r="DR3" s="87"/>
      <c r="DS3" s="87"/>
      <c r="DT3" s="87"/>
      <c r="DU3" s="87"/>
      <c r="DV3" s="87"/>
      <c r="DW3" s="87"/>
      <c r="DX3" s="87"/>
    </row>
    <row r="4" spans="1:132" ht="40.200000000000003" customHeight="1" x14ac:dyDescent="0.3">
      <c r="A4" s="160" t="s">
        <v>305</v>
      </c>
      <c r="B4" s="161" t="s">
        <v>100</v>
      </c>
      <c r="C4" s="115" t="s">
        <v>482</v>
      </c>
      <c r="D4" s="134" t="s">
        <v>2732</v>
      </c>
      <c r="E4" s="135" t="s">
        <v>481</v>
      </c>
      <c r="F4" s="95" t="s">
        <v>1318</v>
      </c>
      <c r="G4" s="96" t="s">
        <v>482</v>
      </c>
      <c r="H4" s="95" t="s">
        <v>1340</v>
      </c>
      <c r="I4" s="96" t="s">
        <v>482</v>
      </c>
      <c r="J4" s="95"/>
      <c r="K4" s="96" t="s">
        <v>482</v>
      </c>
      <c r="L4" s="95" t="s">
        <v>1001</v>
      </c>
      <c r="M4" s="101" t="s">
        <v>481</v>
      </c>
      <c r="N4" s="160" t="s">
        <v>1437</v>
      </c>
      <c r="O4" s="101" t="s">
        <v>482</v>
      </c>
      <c r="P4" s="103" t="s">
        <v>1438</v>
      </c>
      <c r="Q4" s="101" t="s">
        <v>482</v>
      </c>
      <c r="R4" s="104"/>
      <c r="S4" s="101" t="s">
        <v>481</v>
      </c>
      <c r="T4" s="160" t="s">
        <v>1439</v>
      </c>
      <c r="U4" s="101" t="s">
        <v>482</v>
      </c>
      <c r="V4" s="104"/>
      <c r="W4" s="96" t="s">
        <v>482</v>
      </c>
      <c r="X4" s="95" t="s">
        <v>1646</v>
      </c>
      <c r="Y4" s="96" t="s">
        <v>483</v>
      </c>
      <c r="Z4" s="95" t="s">
        <v>1647</v>
      </c>
      <c r="AA4" s="96" t="s">
        <v>481</v>
      </c>
      <c r="AB4" s="98" t="s">
        <v>1648</v>
      </c>
      <c r="AC4" s="96" t="s">
        <v>481</v>
      </c>
      <c r="AD4" s="95"/>
      <c r="AE4" s="96" t="s">
        <v>481</v>
      </c>
      <c r="AF4" s="95" t="s">
        <v>1645</v>
      </c>
      <c r="AG4" s="96" t="s">
        <v>481</v>
      </c>
      <c r="AH4" s="95"/>
      <c r="AI4" s="125" t="s">
        <v>1955</v>
      </c>
      <c r="AJ4" s="127"/>
      <c r="AK4" s="125" t="s">
        <v>482</v>
      </c>
      <c r="AL4" s="127"/>
      <c r="AM4" s="96" t="s">
        <v>482</v>
      </c>
      <c r="AN4" s="126"/>
      <c r="AO4" s="125" t="s">
        <v>482</v>
      </c>
      <c r="AP4" s="127"/>
      <c r="AQ4" s="171" t="s">
        <v>481</v>
      </c>
      <c r="AR4" s="174" t="s">
        <v>2748</v>
      </c>
      <c r="AS4" s="171" t="s">
        <v>482</v>
      </c>
      <c r="AT4" s="174"/>
      <c r="AU4" s="171" t="s">
        <v>482</v>
      </c>
      <c r="AV4" s="172"/>
      <c r="AW4" s="171" t="s">
        <v>482</v>
      </c>
      <c r="AX4" s="174"/>
      <c r="AY4" s="171" t="s">
        <v>482</v>
      </c>
      <c r="AZ4" s="174"/>
      <c r="BA4" s="96" t="s">
        <v>482</v>
      </c>
      <c r="BB4" s="95" t="s">
        <v>1001</v>
      </c>
      <c r="BC4" s="128" t="s">
        <v>482</v>
      </c>
      <c r="BD4" s="129" t="s">
        <v>1823</v>
      </c>
      <c r="BE4" s="128" t="s">
        <v>482</v>
      </c>
      <c r="BF4" s="129"/>
      <c r="BG4" s="128" t="s">
        <v>482</v>
      </c>
      <c r="BH4" s="129"/>
      <c r="BI4" s="128" t="s">
        <v>481</v>
      </c>
      <c r="BJ4" s="160" t="s">
        <v>1822</v>
      </c>
      <c r="BK4" s="115" t="s">
        <v>481</v>
      </c>
      <c r="BL4" s="134" t="s">
        <v>1952</v>
      </c>
      <c r="BM4" s="135" t="s">
        <v>482</v>
      </c>
      <c r="BN4" s="95"/>
      <c r="BO4" s="96" t="s">
        <v>481</v>
      </c>
      <c r="BP4" s="98" t="s">
        <v>1956</v>
      </c>
      <c r="BQ4" s="96" t="s">
        <v>482</v>
      </c>
      <c r="BR4" s="95"/>
      <c r="BS4" s="96" t="s">
        <v>482</v>
      </c>
      <c r="BT4" s="95"/>
      <c r="BU4" s="96" t="s">
        <v>1955</v>
      </c>
      <c r="BV4" s="95"/>
      <c r="BW4" s="96" t="s">
        <v>482</v>
      </c>
      <c r="BX4" s="95"/>
      <c r="BY4" s="96" t="s">
        <v>482</v>
      </c>
      <c r="BZ4" s="95"/>
      <c r="CA4" s="96" t="s">
        <v>482</v>
      </c>
      <c r="CB4" s="95" t="s">
        <v>1957</v>
      </c>
      <c r="CC4" s="96" t="s">
        <v>482</v>
      </c>
      <c r="CD4" s="95"/>
      <c r="CE4" s="96" t="s">
        <v>481</v>
      </c>
      <c r="CF4" s="160" t="s">
        <v>2290</v>
      </c>
      <c r="CG4" s="96" t="s">
        <v>483</v>
      </c>
      <c r="CH4" s="98" t="s">
        <v>3744</v>
      </c>
      <c r="CI4" s="96" t="s">
        <v>481</v>
      </c>
      <c r="CJ4" s="119" t="s">
        <v>2291</v>
      </c>
      <c r="CK4" s="96" t="s">
        <v>482</v>
      </c>
      <c r="CL4" s="95" t="s">
        <v>1001</v>
      </c>
      <c r="CM4" s="96" t="s">
        <v>1955</v>
      </c>
      <c r="CN4" s="95"/>
      <c r="CO4" s="130" t="s">
        <v>481</v>
      </c>
      <c r="CP4" s="136" t="s">
        <v>3698</v>
      </c>
      <c r="CQ4" s="96" t="s">
        <v>481</v>
      </c>
      <c r="CR4" s="98" t="s">
        <v>2550</v>
      </c>
      <c r="CS4" s="130" t="s">
        <v>481</v>
      </c>
      <c r="CT4" s="130" t="s">
        <v>2590</v>
      </c>
      <c r="CU4" s="132" t="s">
        <v>481</v>
      </c>
      <c r="CV4" s="133" t="s">
        <v>2641</v>
      </c>
      <c r="CW4" s="96" t="s">
        <v>481</v>
      </c>
      <c r="CX4" s="95" t="s">
        <v>2679</v>
      </c>
      <c r="CY4" s="100"/>
      <c r="CZ4" s="100"/>
      <c r="DA4" s="87"/>
      <c r="DB4" s="87"/>
      <c r="DC4" s="87"/>
      <c r="DD4" s="87"/>
      <c r="DE4" s="87"/>
      <c r="DF4" s="87"/>
      <c r="DG4" s="87"/>
      <c r="DH4" s="87"/>
      <c r="DI4" s="87"/>
      <c r="DJ4" s="87"/>
      <c r="DK4" s="87"/>
      <c r="DL4" s="87"/>
      <c r="DM4" s="87"/>
      <c r="DN4" s="87"/>
      <c r="DO4" s="87"/>
      <c r="DP4" s="87"/>
      <c r="DQ4" s="87"/>
      <c r="DR4" s="87"/>
      <c r="DS4" s="87"/>
      <c r="DT4" s="87"/>
      <c r="DU4" s="87"/>
      <c r="DV4" s="87"/>
      <c r="DW4" s="87"/>
      <c r="DX4" s="87"/>
    </row>
    <row r="5" spans="1:132" ht="40.200000000000003" customHeight="1" x14ac:dyDescent="0.3">
      <c r="A5" s="160" t="s">
        <v>306</v>
      </c>
      <c r="B5" s="161" t="s">
        <v>3699</v>
      </c>
      <c r="C5" s="96" t="s">
        <v>482</v>
      </c>
      <c r="D5" s="97" t="s">
        <v>1264</v>
      </c>
      <c r="E5" s="96" t="s">
        <v>482</v>
      </c>
      <c r="F5" s="95"/>
      <c r="G5" s="96" t="s">
        <v>482</v>
      </c>
      <c r="H5" s="119" t="s">
        <v>1339</v>
      </c>
      <c r="I5" s="96" t="s">
        <v>482</v>
      </c>
      <c r="J5" s="95"/>
      <c r="K5" s="96" t="s">
        <v>482</v>
      </c>
      <c r="L5" s="95"/>
      <c r="M5" s="101" t="s">
        <v>481</v>
      </c>
      <c r="N5" s="160" t="s">
        <v>1440</v>
      </c>
      <c r="O5" s="101" t="s">
        <v>482</v>
      </c>
      <c r="P5" s="103" t="s">
        <v>1441</v>
      </c>
      <c r="Q5" s="101" t="s">
        <v>481</v>
      </c>
      <c r="R5" s="160" t="s">
        <v>1198</v>
      </c>
      <c r="S5" s="101" t="s">
        <v>482</v>
      </c>
      <c r="T5" s="104"/>
      <c r="U5" s="101" t="s">
        <v>482</v>
      </c>
      <c r="V5" s="104"/>
      <c r="W5" s="96" t="s">
        <v>481</v>
      </c>
      <c r="X5" s="95" t="s">
        <v>1649</v>
      </c>
      <c r="Y5" s="96" t="s">
        <v>482</v>
      </c>
      <c r="Z5" s="95"/>
      <c r="AA5" s="96" t="s">
        <v>481</v>
      </c>
      <c r="AB5" s="95" t="s">
        <v>555</v>
      </c>
      <c r="AC5" s="96" t="s">
        <v>481</v>
      </c>
      <c r="AD5" s="95" t="s">
        <v>1650</v>
      </c>
      <c r="AE5" s="96" t="s">
        <v>482</v>
      </c>
      <c r="AF5" s="95" t="s">
        <v>1651</v>
      </c>
      <c r="AG5" s="96" t="s">
        <v>482</v>
      </c>
      <c r="AH5" s="95"/>
      <c r="AI5" s="125" t="s">
        <v>1955</v>
      </c>
      <c r="AJ5" s="127"/>
      <c r="AK5" s="125" t="s">
        <v>482</v>
      </c>
      <c r="AL5" s="127"/>
      <c r="AM5" s="96" t="s">
        <v>482</v>
      </c>
      <c r="AN5" s="127"/>
      <c r="AO5" s="125" t="s">
        <v>482</v>
      </c>
      <c r="AP5" s="127"/>
      <c r="AQ5" s="171" t="s">
        <v>481</v>
      </c>
      <c r="AR5" s="174" t="s">
        <v>2748</v>
      </c>
      <c r="AS5" s="171" t="s">
        <v>482</v>
      </c>
      <c r="AT5" s="174"/>
      <c r="AU5" s="171" t="s">
        <v>482</v>
      </c>
      <c r="AV5" s="174"/>
      <c r="AW5" s="171" t="s">
        <v>482</v>
      </c>
      <c r="AX5" s="174" t="s">
        <v>874</v>
      </c>
      <c r="AY5" s="171" t="s">
        <v>481</v>
      </c>
      <c r="AZ5" s="174" t="s">
        <v>2751</v>
      </c>
      <c r="BA5" s="96" t="s">
        <v>482</v>
      </c>
      <c r="BB5" s="95"/>
      <c r="BC5" s="128" t="s">
        <v>482</v>
      </c>
      <c r="BD5" s="129"/>
      <c r="BE5" s="128" t="s">
        <v>482</v>
      </c>
      <c r="BF5" s="129"/>
      <c r="BG5" s="128" t="s">
        <v>482</v>
      </c>
      <c r="BH5" s="129"/>
      <c r="BI5" s="128" t="s">
        <v>482</v>
      </c>
      <c r="BJ5" s="129"/>
      <c r="BK5" s="96" t="s">
        <v>482</v>
      </c>
      <c r="BL5" s="97"/>
      <c r="BM5" s="96" t="s">
        <v>482</v>
      </c>
      <c r="BN5" s="95"/>
      <c r="BO5" s="96" t="s">
        <v>481</v>
      </c>
      <c r="BP5" s="98" t="s">
        <v>1958</v>
      </c>
      <c r="BQ5" s="96" t="s">
        <v>482</v>
      </c>
      <c r="BR5" s="95"/>
      <c r="BS5" s="96" t="s">
        <v>482</v>
      </c>
      <c r="BT5" s="95"/>
      <c r="BU5" s="96" t="s">
        <v>1331</v>
      </c>
      <c r="BV5" s="95"/>
      <c r="BW5" s="96" t="s">
        <v>482</v>
      </c>
      <c r="BX5" s="95"/>
      <c r="BY5" s="96" t="s">
        <v>482</v>
      </c>
      <c r="BZ5" s="95"/>
      <c r="CA5" s="96" t="s">
        <v>481</v>
      </c>
      <c r="CB5" s="119" t="s">
        <v>1959</v>
      </c>
      <c r="CC5" s="96" t="s">
        <v>482</v>
      </c>
      <c r="CD5" s="95"/>
      <c r="CE5" s="96" t="s">
        <v>482</v>
      </c>
      <c r="CF5" s="95"/>
      <c r="CG5" s="96" t="s">
        <v>483</v>
      </c>
      <c r="CH5" s="95" t="s">
        <v>3553</v>
      </c>
      <c r="CI5" s="96" t="s">
        <v>481</v>
      </c>
      <c r="CJ5" s="119" t="s">
        <v>2292</v>
      </c>
      <c r="CK5" s="96" t="s">
        <v>482</v>
      </c>
      <c r="CL5" s="95"/>
      <c r="CM5" s="96" t="s">
        <v>482</v>
      </c>
      <c r="CN5" s="95"/>
      <c r="CO5" s="130" t="s">
        <v>481</v>
      </c>
      <c r="CP5" s="136" t="s">
        <v>2725</v>
      </c>
      <c r="CQ5" s="96" t="s">
        <v>482</v>
      </c>
      <c r="CR5" s="95"/>
      <c r="CS5" s="130" t="s">
        <v>481</v>
      </c>
      <c r="CT5" s="130" t="s">
        <v>2591</v>
      </c>
      <c r="CU5" s="132" t="s">
        <v>482</v>
      </c>
      <c r="CV5" s="133" t="s">
        <v>2641</v>
      </c>
      <c r="CW5" s="96" t="s">
        <v>482</v>
      </c>
      <c r="CX5" s="95"/>
      <c r="CY5" s="100"/>
      <c r="CZ5" s="100"/>
      <c r="DA5" s="87"/>
      <c r="DB5" s="87"/>
      <c r="DC5" s="87"/>
      <c r="DD5" s="87"/>
      <c r="DE5" s="87"/>
      <c r="DF5" s="87"/>
      <c r="DG5" s="87"/>
      <c r="DH5" s="87"/>
      <c r="DI5" s="87"/>
      <c r="DJ5" s="87"/>
      <c r="DK5" s="87"/>
      <c r="DL5" s="87"/>
      <c r="DM5" s="87"/>
      <c r="DN5" s="87"/>
      <c r="DO5" s="87"/>
      <c r="DP5" s="87"/>
      <c r="DQ5" s="87"/>
      <c r="DR5" s="87"/>
      <c r="DS5" s="87"/>
      <c r="DT5" s="87"/>
      <c r="DU5" s="87"/>
      <c r="DV5" s="87"/>
      <c r="DW5" s="87"/>
      <c r="DX5" s="87"/>
    </row>
    <row r="6" spans="1:132" ht="40.200000000000003" customHeight="1" x14ac:dyDescent="0.3">
      <c r="A6" s="160" t="s">
        <v>307</v>
      </c>
      <c r="B6" s="165" t="s">
        <v>761</v>
      </c>
      <c r="C6" s="112" t="s">
        <v>481</v>
      </c>
      <c r="D6" s="112" t="s">
        <v>873</v>
      </c>
      <c r="E6" s="112" t="s">
        <v>481</v>
      </c>
      <c r="F6" s="112" t="s">
        <v>873</v>
      </c>
      <c r="G6" s="112" t="s">
        <v>481</v>
      </c>
      <c r="H6" s="112" t="s">
        <v>1342</v>
      </c>
      <c r="I6" s="112" t="s">
        <v>482</v>
      </c>
      <c r="J6" s="112"/>
      <c r="K6" s="112" t="s">
        <v>481</v>
      </c>
      <c r="L6" s="112" t="s">
        <v>873</v>
      </c>
      <c r="M6" s="105" t="s">
        <v>481</v>
      </c>
      <c r="N6" s="113" t="s">
        <v>873</v>
      </c>
      <c r="O6" s="105" t="s">
        <v>481</v>
      </c>
      <c r="P6" s="105" t="s">
        <v>873</v>
      </c>
      <c r="Q6" s="105" t="s">
        <v>482</v>
      </c>
      <c r="R6" s="106"/>
      <c r="S6" s="105" t="s">
        <v>481</v>
      </c>
      <c r="T6" s="113" t="s">
        <v>873</v>
      </c>
      <c r="U6" s="105" t="s">
        <v>481</v>
      </c>
      <c r="V6" s="113" t="s">
        <v>873</v>
      </c>
      <c r="W6" s="112" t="s">
        <v>481</v>
      </c>
      <c r="X6" s="112" t="s">
        <v>873</v>
      </c>
      <c r="Y6" s="112" t="s">
        <v>482</v>
      </c>
      <c r="Z6" s="112"/>
      <c r="AA6" s="112" t="s">
        <v>481</v>
      </c>
      <c r="AB6" s="112" t="s">
        <v>873</v>
      </c>
      <c r="AC6" s="112" t="s">
        <v>481</v>
      </c>
      <c r="AD6" s="112" t="s">
        <v>873</v>
      </c>
      <c r="AE6" s="112" t="s">
        <v>481</v>
      </c>
      <c r="AF6" s="112" t="s">
        <v>873</v>
      </c>
      <c r="AG6" s="112" t="s">
        <v>481</v>
      </c>
      <c r="AH6" s="112" t="s">
        <v>873</v>
      </c>
      <c r="AI6" s="112" t="s">
        <v>481</v>
      </c>
      <c r="AJ6" s="112" t="s">
        <v>873</v>
      </c>
      <c r="AK6" s="137" t="s">
        <v>482</v>
      </c>
      <c r="AL6" s="137"/>
      <c r="AM6" s="112" t="s">
        <v>481</v>
      </c>
      <c r="AN6" s="112" t="s">
        <v>873</v>
      </c>
      <c r="AO6" s="137" t="s">
        <v>482</v>
      </c>
      <c r="AP6" s="137"/>
      <c r="AQ6" s="176" t="s">
        <v>481</v>
      </c>
      <c r="AR6" s="176" t="s">
        <v>873</v>
      </c>
      <c r="AS6" s="176" t="s">
        <v>481</v>
      </c>
      <c r="AT6" s="176" t="s">
        <v>873</v>
      </c>
      <c r="AU6" s="176" t="s">
        <v>481</v>
      </c>
      <c r="AV6" s="176" t="s">
        <v>873</v>
      </c>
      <c r="AW6" s="176" t="s">
        <v>481</v>
      </c>
      <c r="AX6" s="176" t="s">
        <v>873</v>
      </c>
      <c r="AY6" s="176" t="s">
        <v>481</v>
      </c>
      <c r="AZ6" s="176" t="s">
        <v>873</v>
      </c>
      <c r="BA6" s="112" t="s">
        <v>481</v>
      </c>
      <c r="BB6" s="112" t="s">
        <v>873</v>
      </c>
      <c r="BC6" s="138" t="s">
        <v>482</v>
      </c>
      <c r="BD6" s="138"/>
      <c r="BE6" s="138" t="s">
        <v>481</v>
      </c>
      <c r="BF6" s="138" t="s">
        <v>873</v>
      </c>
      <c r="BG6" s="138" t="s">
        <v>481</v>
      </c>
      <c r="BH6" s="112" t="s">
        <v>873</v>
      </c>
      <c r="BI6" s="138" t="s">
        <v>481</v>
      </c>
      <c r="BJ6" s="138" t="s">
        <v>873</v>
      </c>
      <c r="BK6" s="112" t="s">
        <v>481</v>
      </c>
      <c r="BL6" s="160" t="s">
        <v>873</v>
      </c>
      <c r="BM6" s="112" t="s">
        <v>481</v>
      </c>
      <c r="BN6" s="112" t="s">
        <v>873</v>
      </c>
      <c r="BO6" s="112" t="s">
        <v>481</v>
      </c>
      <c r="BP6" s="112" t="s">
        <v>873</v>
      </c>
      <c r="BQ6" s="112" t="s">
        <v>481</v>
      </c>
      <c r="BR6" s="112" t="s">
        <v>873</v>
      </c>
      <c r="BS6" s="112" t="s">
        <v>482</v>
      </c>
      <c r="BT6" s="112"/>
      <c r="BU6" s="112" t="s">
        <v>481</v>
      </c>
      <c r="BV6" s="112" t="s">
        <v>873</v>
      </c>
      <c r="BW6" s="112" t="s">
        <v>481</v>
      </c>
      <c r="BX6" s="112" t="s">
        <v>873</v>
      </c>
      <c r="BY6" s="112" t="s">
        <v>481</v>
      </c>
      <c r="BZ6" s="112" t="s">
        <v>873</v>
      </c>
      <c r="CA6" s="112" t="s">
        <v>481</v>
      </c>
      <c r="CB6" s="112" t="s">
        <v>873</v>
      </c>
      <c r="CC6" s="112" t="s">
        <v>481</v>
      </c>
      <c r="CD6" s="112" t="s">
        <v>873</v>
      </c>
      <c r="CE6" s="112" t="s">
        <v>482</v>
      </c>
      <c r="CF6" s="112"/>
      <c r="CG6" s="112" t="s">
        <v>481</v>
      </c>
      <c r="CH6" s="112" t="s">
        <v>873</v>
      </c>
      <c r="CI6" s="112" t="s">
        <v>481</v>
      </c>
      <c r="CJ6" s="112" t="s">
        <v>873</v>
      </c>
      <c r="CK6" s="112" t="s">
        <v>482</v>
      </c>
      <c r="CL6" s="112"/>
      <c r="CM6" s="112" t="s">
        <v>481</v>
      </c>
      <c r="CN6" s="112" t="s">
        <v>873</v>
      </c>
      <c r="CO6" s="112" t="s">
        <v>481</v>
      </c>
      <c r="CP6" s="112" t="s">
        <v>873</v>
      </c>
      <c r="CQ6" s="112" t="s">
        <v>481</v>
      </c>
      <c r="CR6" s="112" t="s">
        <v>873</v>
      </c>
      <c r="CS6" s="112" t="s">
        <v>481</v>
      </c>
      <c r="CT6" s="112" t="s">
        <v>873</v>
      </c>
      <c r="CU6" s="112" t="s">
        <v>481</v>
      </c>
      <c r="CV6" s="112" t="s">
        <v>873</v>
      </c>
      <c r="CW6" s="112" t="s">
        <v>481</v>
      </c>
      <c r="CX6" s="112" t="s">
        <v>873</v>
      </c>
      <c r="CY6" s="93"/>
      <c r="CZ6" s="93"/>
      <c r="DA6" s="93"/>
      <c r="DB6" s="93"/>
      <c r="DC6" s="93"/>
      <c r="DD6" s="93"/>
      <c r="DE6" s="93"/>
      <c r="DF6" s="93"/>
      <c r="DG6" s="93"/>
      <c r="DH6" s="93"/>
      <c r="DI6" s="93"/>
      <c r="DJ6" s="93"/>
      <c r="DK6" s="93"/>
      <c r="DL6" s="93"/>
      <c r="DM6" s="93"/>
      <c r="DN6" s="93"/>
      <c r="DO6" s="93"/>
      <c r="DP6" s="93"/>
      <c r="DQ6" s="93"/>
      <c r="DR6" s="93"/>
      <c r="DS6" s="93"/>
      <c r="DT6" s="93"/>
      <c r="DU6" s="93"/>
      <c r="DV6" s="93"/>
      <c r="DW6" s="93"/>
      <c r="DX6" s="93"/>
      <c r="DY6" s="94"/>
      <c r="DZ6" s="94"/>
      <c r="EA6" s="94"/>
      <c r="EB6" s="94"/>
    </row>
    <row r="7" spans="1:132" ht="40.200000000000003" customHeight="1" x14ac:dyDescent="0.3">
      <c r="A7" s="160" t="s">
        <v>308</v>
      </c>
      <c r="B7" s="165" t="s">
        <v>760</v>
      </c>
      <c r="C7" s="112" t="s">
        <v>481</v>
      </c>
      <c r="D7" s="112" t="s">
        <v>500</v>
      </c>
      <c r="E7" s="112" t="s">
        <v>481</v>
      </c>
      <c r="F7" s="112" t="s">
        <v>500</v>
      </c>
      <c r="G7" s="112" t="s">
        <v>481</v>
      </c>
      <c r="H7" s="112" t="s">
        <v>1341</v>
      </c>
      <c r="I7" s="112" t="s">
        <v>482</v>
      </c>
      <c r="J7" s="112"/>
      <c r="K7" s="112" t="s">
        <v>481</v>
      </c>
      <c r="L7" s="112" t="s">
        <v>500</v>
      </c>
      <c r="M7" s="105" t="s">
        <v>481</v>
      </c>
      <c r="N7" s="113" t="s">
        <v>873</v>
      </c>
      <c r="O7" s="105" t="s">
        <v>481</v>
      </c>
      <c r="P7" s="105" t="s">
        <v>873</v>
      </c>
      <c r="Q7" s="105" t="s">
        <v>482</v>
      </c>
      <c r="R7" s="106"/>
      <c r="S7" s="105" t="s">
        <v>481</v>
      </c>
      <c r="T7" s="160" t="s">
        <v>873</v>
      </c>
      <c r="U7" s="105" t="s">
        <v>481</v>
      </c>
      <c r="V7" s="160" t="s">
        <v>873</v>
      </c>
      <c r="W7" s="112" t="s">
        <v>481</v>
      </c>
      <c r="X7" s="112" t="s">
        <v>500</v>
      </c>
      <c r="Y7" s="112" t="s">
        <v>482</v>
      </c>
      <c r="Z7" s="112"/>
      <c r="AA7" s="112" t="s">
        <v>481</v>
      </c>
      <c r="AB7" s="112" t="s">
        <v>500</v>
      </c>
      <c r="AC7" s="112" t="s">
        <v>481</v>
      </c>
      <c r="AD7" s="112" t="s">
        <v>500</v>
      </c>
      <c r="AE7" s="112" t="s">
        <v>481</v>
      </c>
      <c r="AF7" s="112" t="s">
        <v>500</v>
      </c>
      <c r="AG7" s="112" t="s">
        <v>481</v>
      </c>
      <c r="AH7" s="112" t="s">
        <v>500</v>
      </c>
      <c r="AI7" s="112" t="s">
        <v>481</v>
      </c>
      <c r="AJ7" s="112" t="s">
        <v>500</v>
      </c>
      <c r="AK7" s="137" t="s">
        <v>482</v>
      </c>
      <c r="AL7" s="137"/>
      <c r="AM7" s="112" t="s">
        <v>481</v>
      </c>
      <c r="AN7" s="112" t="s">
        <v>500</v>
      </c>
      <c r="AO7" s="137" t="s">
        <v>482</v>
      </c>
      <c r="AP7" s="137"/>
      <c r="AQ7" s="176" t="s">
        <v>481</v>
      </c>
      <c r="AR7" s="176" t="s">
        <v>500</v>
      </c>
      <c r="AS7" s="176" t="s">
        <v>481</v>
      </c>
      <c r="AT7" s="176" t="s">
        <v>500</v>
      </c>
      <c r="AU7" s="176" t="s">
        <v>481</v>
      </c>
      <c r="AV7" s="176" t="s">
        <v>500</v>
      </c>
      <c r="AW7" s="176" t="s">
        <v>481</v>
      </c>
      <c r="AX7" s="176" t="s">
        <v>500</v>
      </c>
      <c r="AY7" s="176" t="s">
        <v>481</v>
      </c>
      <c r="AZ7" s="176" t="s">
        <v>500</v>
      </c>
      <c r="BA7" s="112" t="s">
        <v>481</v>
      </c>
      <c r="BB7" s="112" t="s">
        <v>500</v>
      </c>
      <c r="BC7" s="138" t="s">
        <v>482</v>
      </c>
      <c r="BD7" s="138"/>
      <c r="BE7" s="138" t="s">
        <v>481</v>
      </c>
      <c r="BF7" s="138" t="s">
        <v>500</v>
      </c>
      <c r="BG7" s="138" t="s">
        <v>481</v>
      </c>
      <c r="BH7" s="112" t="s">
        <v>500</v>
      </c>
      <c r="BI7" s="138" t="s">
        <v>481</v>
      </c>
      <c r="BJ7" s="138" t="s">
        <v>500</v>
      </c>
      <c r="BK7" s="112" t="s">
        <v>481</v>
      </c>
      <c r="BL7" s="139" t="s">
        <v>500</v>
      </c>
      <c r="BM7" s="112" t="s">
        <v>481</v>
      </c>
      <c r="BN7" s="112" t="s">
        <v>500</v>
      </c>
      <c r="BO7" s="112" t="s">
        <v>481</v>
      </c>
      <c r="BP7" s="112" t="s">
        <v>500</v>
      </c>
      <c r="BQ7" s="112" t="s">
        <v>481</v>
      </c>
      <c r="BR7" s="112" t="s">
        <v>500</v>
      </c>
      <c r="BS7" s="112" t="s">
        <v>482</v>
      </c>
      <c r="BT7" s="112"/>
      <c r="BU7" s="112" t="s">
        <v>481</v>
      </c>
      <c r="BV7" s="112" t="s">
        <v>500</v>
      </c>
      <c r="BW7" s="112" t="s">
        <v>481</v>
      </c>
      <c r="BX7" s="112" t="s">
        <v>500</v>
      </c>
      <c r="BY7" s="112" t="s">
        <v>481</v>
      </c>
      <c r="BZ7" s="112" t="s">
        <v>500</v>
      </c>
      <c r="CA7" s="112" t="s">
        <v>481</v>
      </c>
      <c r="CB7" s="112" t="s">
        <v>500</v>
      </c>
      <c r="CC7" s="112" t="s">
        <v>481</v>
      </c>
      <c r="CD7" s="112" t="s">
        <v>500</v>
      </c>
      <c r="CE7" s="112" t="s">
        <v>482</v>
      </c>
      <c r="CF7" s="112"/>
      <c r="CG7" s="112" t="s">
        <v>481</v>
      </c>
      <c r="CH7" s="112" t="s">
        <v>500</v>
      </c>
      <c r="CI7" s="112" t="s">
        <v>481</v>
      </c>
      <c r="CJ7" s="112" t="s">
        <v>500</v>
      </c>
      <c r="CK7" s="112" t="s">
        <v>482</v>
      </c>
      <c r="CL7" s="112"/>
      <c r="CM7" s="112" t="s">
        <v>481</v>
      </c>
      <c r="CN7" s="112" t="s">
        <v>500</v>
      </c>
      <c r="CO7" s="112" t="s">
        <v>481</v>
      </c>
      <c r="CP7" s="112" t="s">
        <v>500</v>
      </c>
      <c r="CQ7" s="112" t="s">
        <v>481</v>
      </c>
      <c r="CR7" s="112" t="s">
        <v>500</v>
      </c>
      <c r="CS7" s="112" t="s">
        <v>481</v>
      </c>
      <c r="CT7" s="112" t="s">
        <v>500</v>
      </c>
      <c r="CU7" s="112" t="s">
        <v>481</v>
      </c>
      <c r="CV7" s="112" t="s">
        <v>500</v>
      </c>
      <c r="CW7" s="112" t="s">
        <v>481</v>
      </c>
      <c r="CX7" s="112" t="s">
        <v>500</v>
      </c>
      <c r="CY7" s="93"/>
      <c r="CZ7" s="93"/>
      <c r="DA7" s="93"/>
      <c r="DB7" s="93"/>
      <c r="DC7" s="93"/>
      <c r="DD7" s="93"/>
      <c r="DE7" s="93"/>
      <c r="DF7" s="93"/>
      <c r="DG7" s="93"/>
      <c r="DH7" s="93"/>
      <c r="DI7" s="93"/>
      <c r="DJ7" s="93"/>
      <c r="DK7" s="93"/>
      <c r="DL7" s="93"/>
      <c r="DM7" s="93"/>
      <c r="DN7" s="93"/>
      <c r="DO7" s="93"/>
      <c r="DP7" s="93"/>
      <c r="DQ7" s="93"/>
      <c r="DR7" s="93"/>
      <c r="DS7" s="93"/>
      <c r="DT7" s="93"/>
      <c r="DU7" s="93"/>
      <c r="DV7" s="93"/>
      <c r="DW7" s="93"/>
      <c r="DX7" s="93"/>
      <c r="DY7" s="94"/>
      <c r="DZ7" s="94"/>
      <c r="EA7" s="94"/>
      <c r="EB7" s="94"/>
    </row>
    <row r="8" spans="1:132" ht="40.200000000000003" customHeight="1" x14ac:dyDescent="0.3">
      <c r="A8" s="160" t="s">
        <v>309</v>
      </c>
      <c r="B8" s="165" t="s">
        <v>762</v>
      </c>
      <c r="C8" s="112" t="s">
        <v>481</v>
      </c>
      <c r="D8" s="112" t="s">
        <v>873</v>
      </c>
      <c r="E8" s="112" t="s">
        <v>481</v>
      </c>
      <c r="F8" s="112" t="s">
        <v>873</v>
      </c>
      <c r="G8" s="112" t="s">
        <v>481</v>
      </c>
      <c r="H8" s="112" t="s">
        <v>1343</v>
      </c>
      <c r="I8" s="112" t="s">
        <v>482</v>
      </c>
      <c r="J8" s="112"/>
      <c r="K8" s="112" t="s">
        <v>481</v>
      </c>
      <c r="L8" s="112" t="s">
        <v>873</v>
      </c>
      <c r="M8" s="105" t="s">
        <v>481</v>
      </c>
      <c r="N8" s="113" t="s">
        <v>873</v>
      </c>
      <c r="O8" s="105" t="s">
        <v>481</v>
      </c>
      <c r="P8" s="105" t="s">
        <v>873</v>
      </c>
      <c r="Q8" s="105" t="s">
        <v>482</v>
      </c>
      <c r="R8" s="106"/>
      <c r="S8" s="105" t="s">
        <v>481</v>
      </c>
      <c r="T8" s="160" t="s">
        <v>873</v>
      </c>
      <c r="U8" s="105" t="s">
        <v>481</v>
      </c>
      <c r="V8" s="160" t="s">
        <v>873</v>
      </c>
      <c r="W8" s="112" t="s">
        <v>481</v>
      </c>
      <c r="X8" s="112" t="s">
        <v>873</v>
      </c>
      <c r="Y8" s="112" t="s">
        <v>481</v>
      </c>
      <c r="Z8" s="112" t="s">
        <v>873</v>
      </c>
      <c r="AA8" s="112" t="s">
        <v>481</v>
      </c>
      <c r="AB8" s="112" t="s">
        <v>873</v>
      </c>
      <c r="AC8" s="112" t="s">
        <v>481</v>
      </c>
      <c r="AD8" s="112" t="s">
        <v>873</v>
      </c>
      <c r="AE8" s="112" t="s">
        <v>481</v>
      </c>
      <c r="AF8" s="112" t="s">
        <v>873</v>
      </c>
      <c r="AG8" s="112" t="s">
        <v>481</v>
      </c>
      <c r="AH8" s="112" t="s">
        <v>873</v>
      </c>
      <c r="AI8" s="112" t="s">
        <v>481</v>
      </c>
      <c r="AJ8" s="112" t="s">
        <v>873</v>
      </c>
      <c r="AK8" s="137" t="s">
        <v>481</v>
      </c>
      <c r="AL8" s="112" t="s">
        <v>873</v>
      </c>
      <c r="AM8" s="112" t="s">
        <v>481</v>
      </c>
      <c r="AN8" s="112" t="s">
        <v>873</v>
      </c>
      <c r="AO8" s="137" t="s">
        <v>482</v>
      </c>
      <c r="AP8" s="137"/>
      <c r="AQ8" s="176" t="s">
        <v>481</v>
      </c>
      <c r="AR8" s="176" t="s">
        <v>873</v>
      </c>
      <c r="AS8" s="176" t="s">
        <v>481</v>
      </c>
      <c r="AT8" s="176" t="s">
        <v>873</v>
      </c>
      <c r="AU8" s="176" t="s">
        <v>481</v>
      </c>
      <c r="AV8" s="176" t="s">
        <v>873</v>
      </c>
      <c r="AW8" s="176" t="s">
        <v>481</v>
      </c>
      <c r="AX8" s="176" t="s">
        <v>873</v>
      </c>
      <c r="AY8" s="176" t="s">
        <v>481</v>
      </c>
      <c r="AZ8" s="176" t="s">
        <v>873</v>
      </c>
      <c r="BA8" s="112" t="s">
        <v>481</v>
      </c>
      <c r="BB8" s="112" t="s">
        <v>873</v>
      </c>
      <c r="BC8" s="138" t="s">
        <v>482</v>
      </c>
      <c r="BD8" s="112"/>
      <c r="BE8" s="138" t="s">
        <v>481</v>
      </c>
      <c r="BF8" s="138" t="s">
        <v>873</v>
      </c>
      <c r="BG8" s="138" t="s">
        <v>481</v>
      </c>
      <c r="BH8" s="112" t="s">
        <v>873</v>
      </c>
      <c r="BI8" s="138" t="s">
        <v>481</v>
      </c>
      <c r="BJ8" s="138" t="s">
        <v>873</v>
      </c>
      <c r="BK8" s="112" t="s">
        <v>481</v>
      </c>
      <c r="BL8" s="139" t="s">
        <v>873</v>
      </c>
      <c r="BM8" s="112" t="s">
        <v>481</v>
      </c>
      <c r="BN8" s="112" t="s">
        <v>873</v>
      </c>
      <c r="BO8" s="112" t="s">
        <v>481</v>
      </c>
      <c r="BP8" s="112" t="s">
        <v>873</v>
      </c>
      <c r="BQ8" s="112" t="s">
        <v>481</v>
      </c>
      <c r="BR8" s="112" t="s">
        <v>873</v>
      </c>
      <c r="BS8" s="112" t="s">
        <v>482</v>
      </c>
      <c r="BT8" s="112"/>
      <c r="BU8" s="112" t="s">
        <v>481</v>
      </c>
      <c r="BV8" s="112" t="s">
        <v>873</v>
      </c>
      <c r="BW8" s="112" t="s">
        <v>481</v>
      </c>
      <c r="BX8" s="112" t="s">
        <v>873</v>
      </c>
      <c r="BY8" s="112" t="s">
        <v>481</v>
      </c>
      <c r="BZ8" s="112" t="s">
        <v>873</v>
      </c>
      <c r="CA8" s="112" t="s">
        <v>481</v>
      </c>
      <c r="CB8" s="112" t="s">
        <v>873</v>
      </c>
      <c r="CC8" s="112" t="s">
        <v>481</v>
      </c>
      <c r="CD8" s="112" t="s">
        <v>873</v>
      </c>
      <c r="CE8" s="112" t="s">
        <v>482</v>
      </c>
      <c r="CF8" s="112"/>
      <c r="CG8" s="112" t="s">
        <v>481</v>
      </c>
      <c r="CH8" s="112" t="s">
        <v>873</v>
      </c>
      <c r="CI8" s="112" t="s">
        <v>481</v>
      </c>
      <c r="CJ8" s="112" t="s">
        <v>873</v>
      </c>
      <c r="CK8" s="112" t="s">
        <v>482</v>
      </c>
      <c r="CL8" s="112"/>
      <c r="CM8" s="112" t="s">
        <v>481</v>
      </c>
      <c r="CN8" s="112" t="s">
        <v>873</v>
      </c>
      <c r="CO8" s="112" t="s">
        <v>481</v>
      </c>
      <c r="CP8" s="112" t="s">
        <v>873</v>
      </c>
      <c r="CQ8" s="112" t="s">
        <v>481</v>
      </c>
      <c r="CR8" s="112" t="s">
        <v>873</v>
      </c>
      <c r="CS8" s="112" t="s">
        <v>481</v>
      </c>
      <c r="CT8" s="112" t="s">
        <v>873</v>
      </c>
      <c r="CU8" s="112" t="s">
        <v>481</v>
      </c>
      <c r="CV8" s="112" t="s">
        <v>873</v>
      </c>
      <c r="CW8" s="112" t="s">
        <v>481</v>
      </c>
      <c r="CX8" s="112" t="s">
        <v>873</v>
      </c>
      <c r="CY8" s="93"/>
      <c r="CZ8" s="93"/>
      <c r="DA8" s="93"/>
      <c r="DB8" s="93"/>
      <c r="DC8" s="93"/>
      <c r="DD8" s="93"/>
      <c r="DE8" s="93"/>
      <c r="DF8" s="93"/>
      <c r="DG8" s="93"/>
      <c r="DH8" s="93"/>
      <c r="DI8" s="93"/>
      <c r="DJ8" s="93"/>
      <c r="DK8" s="93"/>
      <c r="DL8" s="93"/>
      <c r="DM8" s="93"/>
      <c r="DN8" s="93"/>
      <c r="DO8" s="93"/>
      <c r="DP8" s="93"/>
      <c r="DQ8" s="93"/>
      <c r="DR8" s="93"/>
      <c r="DS8" s="93"/>
      <c r="DT8" s="93"/>
      <c r="DU8" s="93"/>
      <c r="DV8" s="93"/>
      <c r="DW8" s="93"/>
      <c r="DX8" s="93"/>
      <c r="DY8" s="94"/>
      <c r="DZ8" s="94"/>
      <c r="EA8" s="94"/>
      <c r="EB8" s="94"/>
    </row>
    <row r="9" spans="1:132" ht="40.200000000000003" customHeight="1" x14ac:dyDescent="0.3">
      <c r="A9" s="160" t="s">
        <v>310</v>
      </c>
      <c r="B9" s="111" t="s">
        <v>763</v>
      </c>
      <c r="C9" s="112" t="s">
        <v>481</v>
      </c>
      <c r="D9" s="112" t="s">
        <v>500</v>
      </c>
      <c r="E9" s="112" t="s">
        <v>481</v>
      </c>
      <c r="F9" s="112" t="s">
        <v>500</v>
      </c>
      <c r="G9" s="112" t="s">
        <v>481</v>
      </c>
      <c r="H9" s="112" t="s">
        <v>1344</v>
      </c>
      <c r="I9" s="112" t="s">
        <v>482</v>
      </c>
      <c r="J9" s="112"/>
      <c r="K9" s="112" t="s">
        <v>481</v>
      </c>
      <c r="L9" s="112" t="s">
        <v>500</v>
      </c>
      <c r="M9" s="105" t="s">
        <v>481</v>
      </c>
      <c r="N9" s="113" t="s">
        <v>873</v>
      </c>
      <c r="O9" s="105" t="s">
        <v>481</v>
      </c>
      <c r="P9" s="105" t="s">
        <v>873</v>
      </c>
      <c r="Q9" s="105" t="s">
        <v>482</v>
      </c>
      <c r="R9" s="106"/>
      <c r="S9" s="105" t="s">
        <v>481</v>
      </c>
      <c r="T9" s="160" t="s">
        <v>873</v>
      </c>
      <c r="U9" s="105" t="s">
        <v>481</v>
      </c>
      <c r="V9" s="160" t="s">
        <v>873</v>
      </c>
      <c r="W9" s="112" t="s">
        <v>481</v>
      </c>
      <c r="X9" s="112" t="s">
        <v>873</v>
      </c>
      <c r="Y9" s="112" t="s">
        <v>481</v>
      </c>
      <c r="Z9" s="112" t="s">
        <v>873</v>
      </c>
      <c r="AA9" s="112" t="s">
        <v>481</v>
      </c>
      <c r="AB9" s="112" t="s">
        <v>500</v>
      </c>
      <c r="AC9" s="112" t="s">
        <v>481</v>
      </c>
      <c r="AD9" s="112" t="s">
        <v>500</v>
      </c>
      <c r="AE9" s="112" t="s">
        <v>481</v>
      </c>
      <c r="AF9" s="112" t="s">
        <v>500</v>
      </c>
      <c r="AG9" s="112" t="s">
        <v>481</v>
      </c>
      <c r="AH9" s="112" t="s">
        <v>500</v>
      </c>
      <c r="AI9" s="112" t="s">
        <v>481</v>
      </c>
      <c r="AJ9" s="112" t="s">
        <v>500</v>
      </c>
      <c r="AK9" s="137" t="s">
        <v>481</v>
      </c>
      <c r="AL9" s="112" t="s">
        <v>500</v>
      </c>
      <c r="AM9" s="112" t="s">
        <v>481</v>
      </c>
      <c r="AN9" s="112" t="s">
        <v>500</v>
      </c>
      <c r="AO9" s="137" t="s">
        <v>482</v>
      </c>
      <c r="AP9" s="137"/>
      <c r="AQ9" s="176" t="s">
        <v>481</v>
      </c>
      <c r="AR9" s="176" t="s">
        <v>873</v>
      </c>
      <c r="AS9" s="176" t="s">
        <v>481</v>
      </c>
      <c r="AT9" s="176" t="s">
        <v>500</v>
      </c>
      <c r="AU9" s="176" t="s">
        <v>481</v>
      </c>
      <c r="AV9" s="176" t="s">
        <v>500</v>
      </c>
      <c r="AW9" s="176" t="s">
        <v>481</v>
      </c>
      <c r="AX9" s="176" t="s">
        <v>500</v>
      </c>
      <c r="AY9" s="176" t="s">
        <v>481</v>
      </c>
      <c r="AZ9" s="176" t="s">
        <v>500</v>
      </c>
      <c r="BA9" s="112" t="s">
        <v>481</v>
      </c>
      <c r="BB9" s="112" t="s">
        <v>500</v>
      </c>
      <c r="BC9" s="138" t="s">
        <v>482</v>
      </c>
      <c r="BD9" s="112"/>
      <c r="BE9" s="138" t="s">
        <v>481</v>
      </c>
      <c r="BF9" s="138" t="s">
        <v>500</v>
      </c>
      <c r="BG9" s="138" t="s">
        <v>481</v>
      </c>
      <c r="BH9" s="112" t="s">
        <v>500</v>
      </c>
      <c r="BI9" s="138" t="s">
        <v>481</v>
      </c>
      <c r="BJ9" s="138" t="s">
        <v>500</v>
      </c>
      <c r="BK9" s="112" t="s">
        <v>481</v>
      </c>
      <c r="BL9" s="139" t="s">
        <v>500</v>
      </c>
      <c r="BM9" s="112" t="s">
        <v>481</v>
      </c>
      <c r="BN9" s="112" t="s">
        <v>500</v>
      </c>
      <c r="BO9" s="112" t="s">
        <v>481</v>
      </c>
      <c r="BP9" s="112" t="s">
        <v>500</v>
      </c>
      <c r="BQ9" s="112" t="s">
        <v>481</v>
      </c>
      <c r="BR9" s="112" t="s">
        <v>500</v>
      </c>
      <c r="BS9" s="112" t="s">
        <v>482</v>
      </c>
      <c r="BT9" s="112"/>
      <c r="BU9" s="112" t="s">
        <v>481</v>
      </c>
      <c r="BV9" s="112" t="s">
        <v>500</v>
      </c>
      <c r="BW9" s="112" t="s">
        <v>481</v>
      </c>
      <c r="BX9" s="112" t="s">
        <v>500</v>
      </c>
      <c r="BY9" s="112" t="s">
        <v>481</v>
      </c>
      <c r="BZ9" s="112" t="s">
        <v>500</v>
      </c>
      <c r="CA9" s="112" t="s">
        <v>481</v>
      </c>
      <c r="CB9" s="112" t="s">
        <v>500</v>
      </c>
      <c r="CC9" s="112" t="s">
        <v>481</v>
      </c>
      <c r="CD9" s="112" t="s">
        <v>500</v>
      </c>
      <c r="CE9" s="112" t="s">
        <v>482</v>
      </c>
      <c r="CF9" s="112"/>
      <c r="CG9" s="112" t="s">
        <v>481</v>
      </c>
      <c r="CH9" s="112" t="s">
        <v>500</v>
      </c>
      <c r="CI9" s="112" t="s">
        <v>481</v>
      </c>
      <c r="CJ9" s="112" t="s">
        <v>500</v>
      </c>
      <c r="CK9" s="112" t="s">
        <v>482</v>
      </c>
      <c r="CL9" s="112"/>
      <c r="CM9" s="112" t="s">
        <v>481</v>
      </c>
      <c r="CN9" s="112" t="s">
        <v>500</v>
      </c>
      <c r="CO9" s="112" t="s">
        <v>481</v>
      </c>
      <c r="CP9" s="112" t="s">
        <v>500</v>
      </c>
      <c r="CQ9" s="112" t="s">
        <v>481</v>
      </c>
      <c r="CR9" s="112" t="s">
        <v>500</v>
      </c>
      <c r="CS9" s="112" t="s">
        <v>481</v>
      </c>
      <c r="CT9" s="112" t="s">
        <v>500</v>
      </c>
      <c r="CU9" s="112" t="s">
        <v>481</v>
      </c>
      <c r="CV9" s="112" t="s">
        <v>500</v>
      </c>
      <c r="CW9" s="112" t="s">
        <v>481</v>
      </c>
      <c r="CX9" s="112" t="s">
        <v>500</v>
      </c>
      <c r="CY9" s="93"/>
      <c r="CZ9" s="93"/>
      <c r="DA9" s="93"/>
      <c r="DB9" s="93"/>
      <c r="DC9" s="93"/>
      <c r="DD9" s="93"/>
      <c r="DE9" s="93"/>
      <c r="DF9" s="93"/>
      <c r="DG9" s="93"/>
      <c r="DH9" s="93"/>
      <c r="DI9" s="93"/>
      <c r="DJ9" s="93"/>
      <c r="DK9" s="93"/>
      <c r="DL9" s="93"/>
      <c r="DM9" s="93"/>
      <c r="DN9" s="93"/>
      <c r="DO9" s="93"/>
      <c r="DP9" s="93"/>
      <c r="DQ9" s="93"/>
      <c r="DR9" s="93"/>
      <c r="DS9" s="93"/>
      <c r="DT9" s="93"/>
      <c r="DU9" s="93"/>
      <c r="DV9" s="93"/>
      <c r="DW9" s="93"/>
      <c r="DX9" s="93"/>
      <c r="DY9" s="94"/>
      <c r="DZ9" s="94"/>
      <c r="EA9" s="94"/>
      <c r="EB9" s="94"/>
    </row>
    <row r="10" spans="1:132" s="85" customFormat="1" ht="40.200000000000003" customHeight="1" x14ac:dyDescent="0.3">
      <c r="A10" s="166" t="s">
        <v>311</v>
      </c>
      <c r="B10" s="99" t="s">
        <v>102</v>
      </c>
      <c r="C10" s="114" t="s">
        <v>481</v>
      </c>
      <c r="D10" s="162" t="s">
        <v>2739</v>
      </c>
      <c r="E10" s="114" t="s">
        <v>481</v>
      </c>
      <c r="F10" s="114" t="s">
        <v>485</v>
      </c>
      <c r="G10" s="114" t="s">
        <v>481</v>
      </c>
      <c r="H10" s="160" t="s">
        <v>491</v>
      </c>
      <c r="I10" s="114" t="s">
        <v>481</v>
      </c>
      <c r="J10" s="160" t="s">
        <v>1200</v>
      </c>
      <c r="K10" s="114" t="s">
        <v>481</v>
      </c>
      <c r="L10" s="160" t="s">
        <v>513</v>
      </c>
      <c r="M10" s="120" t="s">
        <v>481</v>
      </c>
      <c r="N10" s="160" t="s">
        <v>1442</v>
      </c>
      <c r="O10" s="120" t="s">
        <v>481</v>
      </c>
      <c r="P10" s="160" t="s">
        <v>1443</v>
      </c>
      <c r="Q10" s="120" t="s">
        <v>483</v>
      </c>
      <c r="R10" s="160" t="s">
        <v>1444</v>
      </c>
      <c r="S10" s="120" t="s">
        <v>481</v>
      </c>
      <c r="T10" s="160" t="s">
        <v>1445</v>
      </c>
      <c r="U10" s="120" t="s">
        <v>481</v>
      </c>
      <c r="V10" s="160" t="s">
        <v>1446</v>
      </c>
      <c r="W10" s="114" t="s">
        <v>481</v>
      </c>
      <c r="X10" s="114" t="s">
        <v>578</v>
      </c>
      <c r="Y10" s="114" t="s">
        <v>482</v>
      </c>
      <c r="Z10" s="114"/>
      <c r="AA10" s="114" t="s">
        <v>481</v>
      </c>
      <c r="AB10" s="114" t="s">
        <v>556</v>
      </c>
      <c r="AC10" s="114" t="s">
        <v>481</v>
      </c>
      <c r="AD10" t="s">
        <v>2979</v>
      </c>
      <c r="AE10" s="114" t="s">
        <v>481</v>
      </c>
      <c r="AF10" s="160" t="s">
        <v>568</v>
      </c>
      <c r="AG10" s="140" t="s">
        <v>481</v>
      </c>
      <c r="AH10" s="160" t="s">
        <v>2481</v>
      </c>
      <c r="AI10" s="140" t="s">
        <v>481</v>
      </c>
      <c r="AJ10" s="140" t="s">
        <v>2414</v>
      </c>
      <c r="AK10" s="140" t="s">
        <v>482</v>
      </c>
      <c r="AL10" s="140"/>
      <c r="AM10" s="114" t="s">
        <v>482</v>
      </c>
      <c r="AN10" s="140"/>
      <c r="AO10" s="140" t="s">
        <v>482</v>
      </c>
      <c r="AP10" s="140"/>
      <c r="AQ10" s="180" t="s">
        <v>482</v>
      </c>
      <c r="AR10" s="177"/>
      <c r="AS10" s="177" t="s">
        <v>482</v>
      </c>
      <c r="AT10" s="177"/>
      <c r="AU10" s="177" t="s">
        <v>481</v>
      </c>
      <c r="AV10" s="177" t="s">
        <v>2978</v>
      </c>
      <c r="AW10" s="177" t="s">
        <v>481</v>
      </c>
      <c r="AX10" t="s">
        <v>2980</v>
      </c>
      <c r="AY10" s="177" t="s">
        <v>481</v>
      </c>
      <c r="AZ10" s="173" t="s">
        <v>2981</v>
      </c>
      <c r="BA10" s="114" t="s">
        <v>481</v>
      </c>
      <c r="BB10" s="160" t="s">
        <v>693</v>
      </c>
      <c r="BC10" s="141" t="s">
        <v>481</v>
      </c>
      <c r="BD10" s="141" t="s">
        <v>632</v>
      </c>
      <c r="BE10" s="141" t="s">
        <v>481</v>
      </c>
      <c r="BF10" s="160" t="s">
        <v>540</v>
      </c>
      <c r="BG10" s="141" t="s">
        <v>481</v>
      </c>
      <c r="BH10" s="141" t="s">
        <v>715</v>
      </c>
      <c r="BI10" s="141" t="s">
        <v>482</v>
      </c>
      <c r="BJ10" s="141"/>
      <c r="BK10" s="114" t="s">
        <v>481</v>
      </c>
      <c r="BL10" s="142" t="s">
        <v>720</v>
      </c>
      <c r="BM10" s="114" t="s">
        <v>481</v>
      </c>
      <c r="BN10" s="160" t="s">
        <v>648</v>
      </c>
      <c r="BO10" s="114" t="s">
        <v>481</v>
      </c>
      <c r="BP10" s="160" t="s">
        <v>723</v>
      </c>
      <c r="BQ10" s="114" t="s">
        <v>482</v>
      </c>
      <c r="BR10" s="114"/>
      <c r="BS10" s="114" t="s">
        <v>481</v>
      </c>
      <c r="BT10" s="114" t="s">
        <v>602</v>
      </c>
      <c r="BU10" s="114" t="s">
        <v>481</v>
      </c>
      <c r="BV10" s="114" t="s">
        <v>603</v>
      </c>
      <c r="BW10" s="114" t="s">
        <v>482</v>
      </c>
      <c r="BX10" s="114"/>
      <c r="BY10" s="114" t="s">
        <v>481</v>
      </c>
      <c r="BZ10" s="114" t="s">
        <v>594</v>
      </c>
      <c r="CA10" s="114" t="s">
        <v>481</v>
      </c>
      <c r="CB10" s="114" t="s">
        <v>595</v>
      </c>
      <c r="CC10" s="114" t="s">
        <v>481</v>
      </c>
      <c r="CD10" s="114" t="s">
        <v>1201</v>
      </c>
      <c r="CE10" s="114" t="s">
        <v>482</v>
      </c>
      <c r="CF10" s="114"/>
      <c r="CG10" s="114" t="s">
        <v>481</v>
      </c>
      <c r="CH10" s="114" t="s">
        <v>592</v>
      </c>
      <c r="CI10" s="114" t="s">
        <v>482</v>
      </c>
      <c r="CJ10" s="143"/>
      <c r="CK10" s="114" t="s">
        <v>482</v>
      </c>
      <c r="CL10" s="114"/>
      <c r="CM10" s="114" t="s">
        <v>481</v>
      </c>
      <c r="CN10" s="114" t="s">
        <v>586</v>
      </c>
      <c r="CO10" s="114" t="s">
        <v>481</v>
      </c>
      <c r="CP10" s="114" t="s">
        <v>587</v>
      </c>
      <c r="CQ10" s="114" t="s">
        <v>482</v>
      </c>
      <c r="CR10" s="114"/>
      <c r="CS10" s="114" t="s">
        <v>482</v>
      </c>
      <c r="CT10" s="143"/>
      <c r="CU10" s="114" t="s">
        <v>481</v>
      </c>
      <c r="CV10" s="114" t="s">
        <v>585</v>
      </c>
      <c r="CW10" s="114" t="s">
        <v>481</v>
      </c>
      <c r="CX10" s="114" t="s">
        <v>1202</v>
      </c>
      <c r="CY10" s="121"/>
      <c r="CZ10" s="121"/>
      <c r="DA10" s="121"/>
      <c r="DB10" s="121"/>
      <c r="DC10" s="121"/>
      <c r="DD10" s="121"/>
      <c r="DE10" s="121"/>
      <c r="DF10" s="121"/>
      <c r="DG10" s="121"/>
      <c r="DH10" s="121"/>
      <c r="DI10" s="121"/>
      <c r="DJ10" s="121"/>
      <c r="DK10" s="121"/>
      <c r="DL10" s="122"/>
      <c r="DM10" s="122"/>
      <c r="DN10" s="122"/>
      <c r="DO10" s="122"/>
      <c r="DP10" s="122"/>
      <c r="DQ10" s="122"/>
      <c r="DR10" s="122"/>
      <c r="DS10" s="122"/>
      <c r="DT10" s="122"/>
      <c r="DU10" s="122"/>
      <c r="DV10" s="122"/>
      <c r="DW10" s="122"/>
      <c r="DX10" s="122"/>
    </row>
    <row r="11" spans="1:132" ht="40.200000000000003" customHeight="1" x14ac:dyDescent="0.3">
      <c r="A11" s="160" t="s">
        <v>312</v>
      </c>
      <c r="B11" s="161" t="s">
        <v>103</v>
      </c>
      <c r="C11" s="96" t="s">
        <v>481</v>
      </c>
      <c r="D11" s="160" t="s">
        <v>2733</v>
      </c>
      <c r="E11" s="96" t="s">
        <v>481</v>
      </c>
      <c r="F11" s="160" t="s">
        <v>1092</v>
      </c>
      <c r="G11" s="96" t="s">
        <v>481</v>
      </c>
      <c r="H11" s="160" t="s">
        <v>1345</v>
      </c>
      <c r="I11" s="96" t="s">
        <v>483</v>
      </c>
      <c r="J11" s="160" t="s">
        <v>1422</v>
      </c>
      <c r="K11" s="96" t="s">
        <v>481</v>
      </c>
      <c r="L11" s="95" t="s">
        <v>1394</v>
      </c>
      <c r="M11" s="101" t="s">
        <v>481</v>
      </c>
      <c r="N11" s="160" t="s">
        <v>1447</v>
      </c>
      <c r="O11" s="101" t="s">
        <v>481</v>
      </c>
      <c r="P11" s="102" t="s">
        <v>1448</v>
      </c>
      <c r="Q11" s="101" t="s">
        <v>481</v>
      </c>
      <c r="R11" s="160" t="s">
        <v>1218</v>
      </c>
      <c r="S11" s="101" t="s">
        <v>481</v>
      </c>
      <c r="T11" s="160" t="s">
        <v>1449</v>
      </c>
      <c r="U11" s="101" t="s">
        <v>481</v>
      </c>
      <c r="V11" s="160" t="s">
        <v>1450</v>
      </c>
      <c r="W11" s="96" t="s">
        <v>481</v>
      </c>
      <c r="X11" s="95" t="s">
        <v>1652</v>
      </c>
      <c r="Y11" s="96" t="s">
        <v>483</v>
      </c>
      <c r="Z11" s="95" t="s">
        <v>1653</v>
      </c>
      <c r="AA11" s="96" t="s">
        <v>481</v>
      </c>
      <c r="AB11" s="107" t="s">
        <v>2726</v>
      </c>
      <c r="AC11" s="96" t="s">
        <v>481</v>
      </c>
      <c r="AD11" s="98" t="s">
        <v>1654</v>
      </c>
      <c r="AE11" s="96" t="s">
        <v>481</v>
      </c>
      <c r="AF11" s="98" t="s">
        <v>1655</v>
      </c>
      <c r="AG11" s="125" t="s">
        <v>481</v>
      </c>
      <c r="AH11" s="126" t="s">
        <v>2410</v>
      </c>
      <c r="AI11" s="125" t="s">
        <v>1331</v>
      </c>
      <c r="AJ11" s="160" t="s">
        <v>2411</v>
      </c>
      <c r="AK11" s="125" t="s">
        <v>483</v>
      </c>
      <c r="AL11" s="127" t="s">
        <v>2412</v>
      </c>
      <c r="AM11" s="96" t="s">
        <v>483</v>
      </c>
      <c r="AN11" s="127" t="s">
        <v>1221</v>
      </c>
      <c r="AO11" s="125" t="s">
        <v>481</v>
      </c>
      <c r="AP11" s="127" t="s">
        <v>670</v>
      </c>
      <c r="AQ11" s="171" t="s">
        <v>481</v>
      </c>
      <c r="AR11" s="174" t="s">
        <v>2752</v>
      </c>
      <c r="AS11" s="171" t="s">
        <v>481</v>
      </c>
      <c r="AT11" s="172" t="s">
        <v>2753</v>
      </c>
      <c r="AU11" s="171" t="s">
        <v>481</v>
      </c>
      <c r="AV11" s="172" t="s">
        <v>2754</v>
      </c>
      <c r="AW11" s="171" t="s">
        <v>481</v>
      </c>
      <c r="AX11" s="172" t="s">
        <v>2755</v>
      </c>
      <c r="AY11" s="171" t="s">
        <v>481</v>
      </c>
      <c r="AZ11" s="172" t="s">
        <v>2756</v>
      </c>
      <c r="BA11" s="96" t="s">
        <v>481</v>
      </c>
      <c r="BB11" s="95" t="s">
        <v>698</v>
      </c>
      <c r="BC11" s="128" t="s">
        <v>482</v>
      </c>
      <c r="BD11" s="129"/>
      <c r="BE11" s="128" t="s">
        <v>483</v>
      </c>
      <c r="BF11" s="160" t="s">
        <v>3745</v>
      </c>
      <c r="BG11" s="128" t="s">
        <v>481</v>
      </c>
      <c r="BH11" s="160" t="s">
        <v>3746</v>
      </c>
      <c r="BI11" s="128" t="s">
        <v>483</v>
      </c>
      <c r="BJ11" s="145" t="s">
        <v>1824</v>
      </c>
      <c r="BK11" s="96" t="s">
        <v>481</v>
      </c>
      <c r="BL11" s="160" t="s">
        <v>1960</v>
      </c>
      <c r="BM11" s="96" t="s">
        <v>481</v>
      </c>
      <c r="BN11" s="98"/>
      <c r="BO11" s="96" t="s">
        <v>481</v>
      </c>
      <c r="BP11" s="98" t="s">
        <v>1961</v>
      </c>
      <c r="BQ11" s="96" t="s">
        <v>481</v>
      </c>
      <c r="BR11" s="95" t="s">
        <v>2740</v>
      </c>
      <c r="BS11" s="96" t="s">
        <v>483</v>
      </c>
      <c r="BT11" s="98" t="s">
        <v>3463</v>
      </c>
      <c r="BU11" s="114" t="s">
        <v>481</v>
      </c>
      <c r="BV11" s="98" t="s">
        <v>1962</v>
      </c>
      <c r="BW11" s="96" t="s">
        <v>481</v>
      </c>
      <c r="BX11" s="160" t="s">
        <v>724</v>
      </c>
      <c r="BY11" s="96" t="s">
        <v>481</v>
      </c>
      <c r="BZ11" s="98" t="s">
        <v>1963</v>
      </c>
      <c r="CA11" s="96" t="s">
        <v>481</v>
      </c>
      <c r="CB11" s="146" t="s">
        <v>1964</v>
      </c>
      <c r="CC11" s="96" t="s">
        <v>481</v>
      </c>
      <c r="CD11" s="160" t="s">
        <v>1965</v>
      </c>
      <c r="CE11" s="96" t="s">
        <v>483</v>
      </c>
      <c r="CF11" s="95" t="s">
        <v>965</v>
      </c>
      <c r="CG11" s="114" t="s">
        <v>481</v>
      </c>
      <c r="CH11" s="98" t="s">
        <v>2293</v>
      </c>
      <c r="CI11" s="96" t="s">
        <v>481</v>
      </c>
      <c r="CJ11" s="160" t="s">
        <v>2294</v>
      </c>
      <c r="CK11" s="96" t="s">
        <v>483</v>
      </c>
      <c r="CL11" s="160" t="s">
        <v>745</v>
      </c>
      <c r="CM11" s="96" t="s">
        <v>1331</v>
      </c>
      <c r="CN11" s="160" t="s">
        <v>2295</v>
      </c>
      <c r="CO11" s="132" t="s">
        <v>481</v>
      </c>
      <c r="CP11" s="123" t="s">
        <v>2487</v>
      </c>
      <c r="CQ11" s="130" t="s">
        <v>481</v>
      </c>
      <c r="CR11" s="147" t="s">
        <v>2551</v>
      </c>
      <c r="CS11" s="132" t="s">
        <v>481</v>
      </c>
      <c r="CT11" s="148" t="s">
        <v>2592</v>
      </c>
      <c r="CU11" s="132" t="s">
        <v>481</v>
      </c>
      <c r="CV11" s="162" t="s">
        <v>3686</v>
      </c>
      <c r="CW11" s="132" t="s">
        <v>481</v>
      </c>
      <c r="CX11" s="148" t="s">
        <v>3689</v>
      </c>
      <c r="CZ11" s="87"/>
      <c r="DA11" s="87"/>
      <c r="DB11" s="87"/>
      <c r="DC11" s="87"/>
      <c r="DD11" s="87"/>
      <c r="DE11" s="87"/>
      <c r="DF11" s="87"/>
      <c r="DG11" s="87"/>
      <c r="DH11" s="87"/>
      <c r="DI11" s="87"/>
      <c r="DJ11" s="87"/>
      <c r="DK11" s="87"/>
      <c r="DL11" s="87"/>
      <c r="DM11" s="87"/>
      <c r="DN11" s="87"/>
      <c r="DO11" s="87"/>
      <c r="DP11" s="87"/>
      <c r="DQ11" s="87"/>
      <c r="DR11" s="87"/>
      <c r="DS11" s="87"/>
      <c r="DT11" s="87"/>
      <c r="DU11" s="87"/>
      <c r="DV11" s="87"/>
      <c r="DW11" s="87"/>
      <c r="DX11" s="87"/>
    </row>
    <row r="12" spans="1:132" ht="40.200000000000003" customHeight="1" thickBot="1" x14ac:dyDescent="0.35">
      <c r="A12" s="160" t="s">
        <v>313</v>
      </c>
      <c r="B12" s="161" t="s">
        <v>104</v>
      </c>
      <c r="C12" s="96" t="s">
        <v>481</v>
      </c>
      <c r="D12" s="160" t="s">
        <v>1262</v>
      </c>
      <c r="E12" s="96" t="s">
        <v>481</v>
      </c>
      <c r="F12" s="160" t="s">
        <v>486</v>
      </c>
      <c r="G12" s="96" t="s">
        <v>481</v>
      </c>
      <c r="H12" s="160" t="s">
        <v>1346</v>
      </c>
      <c r="I12" s="96" t="s">
        <v>483</v>
      </c>
      <c r="J12" s="160" t="s">
        <v>493</v>
      </c>
      <c r="K12" s="96" t="s">
        <v>481</v>
      </c>
      <c r="L12" s="160" t="s">
        <v>1395</v>
      </c>
      <c r="M12" s="101" t="s">
        <v>481</v>
      </c>
      <c r="N12" s="160" t="s">
        <v>1451</v>
      </c>
      <c r="O12" s="101" t="s">
        <v>481</v>
      </c>
      <c r="P12" s="103" t="s">
        <v>1452</v>
      </c>
      <c r="Q12" s="101" t="s">
        <v>481</v>
      </c>
      <c r="R12" s="160" t="s">
        <v>517</v>
      </c>
      <c r="S12" s="101" t="s">
        <v>481</v>
      </c>
      <c r="T12" s="160" t="s">
        <v>1453</v>
      </c>
      <c r="U12" s="101" t="s">
        <v>481</v>
      </c>
      <c r="V12" s="160" t="s">
        <v>1454</v>
      </c>
      <c r="W12" s="96" t="s">
        <v>481</v>
      </c>
      <c r="X12" s="95" t="s">
        <v>579</v>
      </c>
      <c r="Y12" s="96" t="s">
        <v>482</v>
      </c>
      <c r="Z12" s="108"/>
      <c r="AA12" s="96" t="s">
        <v>481</v>
      </c>
      <c r="AB12" s="160" t="s">
        <v>1656</v>
      </c>
      <c r="AC12" s="96" t="s">
        <v>481</v>
      </c>
      <c r="AD12" s="95" t="s">
        <v>1657</v>
      </c>
      <c r="AE12" s="96" t="s">
        <v>483</v>
      </c>
      <c r="AF12" s="162" t="s">
        <v>3190</v>
      </c>
      <c r="AG12" s="125" t="s">
        <v>481</v>
      </c>
      <c r="AH12" s="127"/>
      <c r="AI12" s="125" t="s">
        <v>1331</v>
      </c>
      <c r="AJ12" s="160" t="s">
        <v>2413</v>
      </c>
      <c r="AK12" s="125" t="s">
        <v>482</v>
      </c>
      <c r="AL12" s="127"/>
      <c r="AM12" s="96" t="s">
        <v>481</v>
      </c>
      <c r="AN12" s="160" t="s">
        <v>1222</v>
      </c>
      <c r="AO12" s="125" t="s">
        <v>481</v>
      </c>
      <c r="AP12" s="127" t="s">
        <v>672</v>
      </c>
      <c r="AQ12" s="171" t="s">
        <v>481</v>
      </c>
      <c r="AR12" s="172" t="s">
        <v>2757</v>
      </c>
      <c r="AS12" s="171" t="s">
        <v>481</v>
      </c>
      <c r="AT12" s="172" t="s">
        <v>2758</v>
      </c>
      <c r="AU12" s="171" t="s">
        <v>481</v>
      </c>
      <c r="AV12" s="173" t="s">
        <v>2759</v>
      </c>
      <c r="AW12" s="171" t="s">
        <v>481</v>
      </c>
      <c r="AX12" s="172" t="s">
        <v>2760</v>
      </c>
      <c r="AY12" s="171" t="s">
        <v>481</v>
      </c>
      <c r="AZ12" s="173" t="s">
        <v>691</v>
      </c>
      <c r="BA12" s="96" t="s">
        <v>481</v>
      </c>
      <c r="BB12" s="95" t="s">
        <v>694</v>
      </c>
      <c r="BC12" s="128" t="s">
        <v>482</v>
      </c>
      <c r="BD12" s="129"/>
      <c r="BE12" s="128" t="s">
        <v>483</v>
      </c>
      <c r="BF12" s="144" t="s">
        <v>1825</v>
      </c>
      <c r="BG12" s="128" t="s">
        <v>481</v>
      </c>
      <c r="BH12" s="160" t="s">
        <v>3700</v>
      </c>
      <c r="BI12" s="128" t="s">
        <v>481</v>
      </c>
      <c r="BJ12" s="160" t="s">
        <v>1826</v>
      </c>
      <c r="BK12" s="96" t="s">
        <v>481</v>
      </c>
      <c r="BL12" s="98" t="s">
        <v>1966</v>
      </c>
      <c r="BM12" s="96" t="s">
        <v>482</v>
      </c>
      <c r="BN12" s="95"/>
      <c r="BO12" s="96" t="s">
        <v>481</v>
      </c>
      <c r="BP12" s="98" t="s">
        <v>1967</v>
      </c>
      <c r="BQ12" s="96" t="s">
        <v>481</v>
      </c>
      <c r="BR12" s="160" t="s">
        <v>1968</v>
      </c>
      <c r="BS12" s="96" t="s">
        <v>483</v>
      </c>
      <c r="BT12" s="160" t="s">
        <v>1969</v>
      </c>
      <c r="BU12" s="114" t="s">
        <v>481</v>
      </c>
      <c r="BV12" s="160" t="s">
        <v>1970</v>
      </c>
      <c r="BW12" s="96" t="s">
        <v>481</v>
      </c>
      <c r="BX12" s="160" t="s">
        <v>1971</v>
      </c>
      <c r="BY12" s="96" t="s">
        <v>481</v>
      </c>
      <c r="BZ12" s="160" t="s">
        <v>1972</v>
      </c>
      <c r="CA12" s="96" t="s">
        <v>481</v>
      </c>
      <c r="CB12" s="98" t="s">
        <v>1973</v>
      </c>
      <c r="CC12" s="96" t="s">
        <v>481</v>
      </c>
      <c r="CD12" s="160" t="s">
        <v>1974</v>
      </c>
      <c r="CE12" s="96" t="s">
        <v>483</v>
      </c>
      <c r="CF12" s="160" t="s">
        <v>966</v>
      </c>
      <c r="CG12" s="96" t="s">
        <v>483</v>
      </c>
      <c r="CH12" s="98" t="s">
        <v>2296</v>
      </c>
      <c r="CI12" s="96" t="s">
        <v>481</v>
      </c>
      <c r="CJ12" s="160" t="s">
        <v>2297</v>
      </c>
      <c r="CK12" s="96" t="s">
        <v>481</v>
      </c>
      <c r="CL12" s="160" t="s">
        <v>2298</v>
      </c>
      <c r="CM12" s="96" t="s">
        <v>1331</v>
      </c>
      <c r="CN12" s="160" t="s">
        <v>2299</v>
      </c>
      <c r="CO12" s="132" t="s">
        <v>481</v>
      </c>
      <c r="CP12" s="149" t="s">
        <v>2488</v>
      </c>
      <c r="CQ12" s="130" t="s">
        <v>481</v>
      </c>
      <c r="CR12" s="160" t="s">
        <v>2552</v>
      </c>
      <c r="CS12" s="132" t="s">
        <v>481</v>
      </c>
      <c r="CT12" s="160" t="s">
        <v>755</v>
      </c>
      <c r="CU12" s="132" t="s">
        <v>481</v>
      </c>
      <c r="CV12" s="148" t="s">
        <v>2642</v>
      </c>
      <c r="CW12" s="132" t="s">
        <v>482</v>
      </c>
      <c r="CX12" s="133"/>
      <c r="CZ12" s="87"/>
      <c r="DA12" s="87"/>
      <c r="DB12" s="87"/>
      <c r="DC12" s="87"/>
      <c r="DD12" s="87"/>
      <c r="DE12" s="87"/>
      <c r="DF12" s="87"/>
      <c r="DG12" s="87"/>
      <c r="DH12" s="87"/>
      <c r="DI12" s="87"/>
      <c r="DJ12" s="87"/>
      <c r="DK12" s="87"/>
      <c r="DL12" s="87"/>
      <c r="DM12" s="87"/>
      <c r="DN12" s="87"/>
      <c r="DO12" s="87"/>
      <c r="DP12" s="87"/>
      <c r="DQ12" s="87"/>
      <c r="DR12" s="87"/>
      <c r="DS12" s="87"/>
      <c r="DT12" s="87"/>
      <c r="DU12" s="87"/>
      <c r="DV12" s="87"/>
      <c r="DW12" s="87"/>
      <c r="DX12" s="87"/>
    </row>
    <row r="13" spans="1:132" ht="40.200000000000003" customHeight="1" x14ac:dyDescent="0.3">
      <c r="A13" s="160" t="s">
        <v>314</v>
      </c>
      <c r="B13" s="161" t="s">
        <v>105</v>
      </c>
      <c r="C13" s="96" t="s">
        <v>481</v>
      </c>
      <c r="D13" s="160" t="s">
        <v>1263</v>
      </c>
      <c r="E13" s="96" t="s">
        <v>482</v>
      </c>
      <c r="F13" s="95"/>
      <c r="G13" s="96" t="s">
        <v>482</v>
      </c>
      <c r="H13" s="95"/>
      <c r="I13" s="96" t="s">
        <v>481</v>
      </c>
      <c r="J13" s="95" t="s">
        <v>1423</v>
      </c>
      <c r="K13" s="96" t="s">
        <v>481</v>
      </c>
      <c r="L13" s="160" t="s">
        <v>1194</v>
      </c>
      <c r="M13" s="101" t="s">
        <v>481</v>
      </c>
      <c r="N13" s="160" t="s">
        <v>1455</v>
      </c>
      <c r="O13" s="101" t="s">
        <v>481</v>
      </c>
      <c r="P13" s="102" t="s">
        <v>1456</v>
      </c>
      <c r="Q13" s="101" t="s">
        <v>481</v>
      </c>
      <c r="R13" s="160" t="s">
        <v>518</v>
      </c>
      <c r="S13" s="101" t="s">
        <v>481</v>
      </c>
      <c r="T13" s="160" t="s">
        <v>1457</v>
      </c>
      <c r="U13" s="101" t="s">
        <v>482</v>
      </c>
      <c r="V13" s="104"/>
      <c r="W13" s="96" t="s">
        <v>481</v>
      </c>
      <c r="X13" s="98" t="s">
        <v>1658</v>
      </c>
      <c r="Y13" s="96" t="s">
        <v>482</v>
      </c>
      <c r="Z13" s="108"/>
      <c r="AA13" s="96" t="s">
        <v>481</v>
      </c>
      <c r="AB13" s="123" t="s">
        <v>1659</v>
      </c>
      <c r="AC13" s="96" t="s">
        <v>481</v>
      </c>
      <c r="AD13" s="95" t="s">
        <v>1660</v>
      </c>
      <c r="AE13" s="96" t="s">
        <v>481</v>
      </c>
      <c r="AF13" s="95" t="s">
        <v>1661</v>
      </c>
      <c r="AG13" s="125" t="s">
        <v>481</v>
      </c>
      <c r="AH13" s="127"/>
      <c r="AI13" s="125" t="s">
        <v>1331</v>
      </c>
      <c r="AJ13" s="160" t="s">
        <v>2414</v>
      </c>
      <c r="AK13" s="125" t="s">
        <v>482</v>
      </c>
      <c r="AL13" s="127"/>
      <c r="AM13" s="96" t="s">
        <v>481</v>
      </c>
      <c r="AN13" s="160" t="s">
        <v>1223</v>
      </c>
      <c r="AO13" s="125" t="s">
        <v>481</v>
      </c>
      <c r="AP13" s="160" t="s">
        <v>2415</v>
      </c>
      <c r="AQ13" s="171" t="s">
        <v>481</v>
      </c>
      <c r="AR13" s="172" t="s">
        <v>2761</v>
      </c>
      <c r="AS13" s="171" t="s">
        <v>482</v>
      </c>
      <c r="AT13" s="172" t="s">
        <v>2762</v>
      </c>
      <c r="AU13" s="171" t="s">
        <v>481</v>
      </c>
      <c r="AV13" s="178" t="s">
        <v>2763</v>
      </c>
      <c r="AW13" s="171" t="s">
        <v>481</v>
      </c>
      <c r="AX13" s="172" t="s">
        <v>2764</v>
      </c>
      <c r="AY13" s="171" t="s">
        <v>482</v>
      </c>
      <c r="AZ13" s="174"/>
      <c r="BA13" s="96" t="s">
        <v>481</v>
      </c>
      <c r="BB13" s="160" t="s">
        <v>695</v>
      </c>
      <c r="BC13" s="128" t="s">
        <v>482</v>
      </c>
      <c r="BD13" s="129"/>
      <c r="BE13" s="128" t="s">
        <v>481</v>
      </c>
      <c r="BF13" s="129" t="s">
        <v>1827</v>
      </c>
      <c r="BG13" s="128" t="s">
        <v>481</v>
      </c>
      <c r="BH13" s="160" t="s">
        <v>1828</v>
      </c>
      <c r="BI13" s="128" t="s">
        <v>481</v>
      </c>
      <c r="BJ13" s="160" t="s">
        <v>1826</v>
      </c>
      <c r="BK13" s="96" t="s">
        <v>481</v>
      </c>
      <c r="BL13" s="119" t="s">
        <v>1975</v>
      </c>
      <c r="BM13" s="96" t="s">
        <v>482</v>
      </c>
      <c r="BN13" s="95"/>
      <c r="BO13" s="96" t="s">
        <v>481</v>
      </c>
      <c r="BP13" s="98" t="s">
        <v>1976</v>
      </c>
      <c r="BQ13" s="96" t="s">
        <v>481</v>
      </c>
      <c r="BR13" s="160" t="s">
        <v>1977</v>
      </c>
      <c r="BS13" s="96" t="s">
        <v>481</v>
      </c>
      <c r="BT13" s="160" t="s">
        <v>1978</v>
      </c>
      <c r="BU13" s="114" t="s">
        <v>481</v>
      </c>
      <c r="BV13" s="160" t="s">
        <v>603</v>
      </c>
      <c r="BW13" s="96" t="s">
        <v>481</v>
      </c>
      <c r="BX13" s="160" t="s">
        <v>725</v>
      </c>
      <c r="BY13" s="96" t="s">
        <v>481</v>
      </c>
      <c r="BZ13" s="160" t="s">
        <v>1979</v>
      </c>
      <c r="CA13" s="96" t="s">
        <v>481</v>
      </c>
      <c r="CB13" s="98" t="s">
        <v>1980</v>
      </c>
      <c r="CC13" s="96" t="s">
        <v>481</v>
      </c>
      <c r="CD13" s="160" t="s">
        <v>1981</v>
      </c>
      <c r="CE13" s="96" t="s">
        <v>481</v>
      </c>
      <c r="CF13" s="160" t="s">
        <v>542</v>
      </c>
      <c r="CG13" s="96" t="s">
        <v>481</v>
      </c>
      <c r="CH13" s="160" t="s">
        <v>2300</v>
      </c>
      <c r="CI13" s="96" t="s">
        <v>481</v>
      </c>
      <c r="CJ13" s="160" t="s">
        <v>2301</v>
      </c>
      <c r="CK13" s="96" t="s">
        <v>482</v>
      </c>
      <c r="CL13" s="95"/>
      <c r="CM13" s="96" t="s">
        <v>481</v>
      </c>
      <c r="CN13" s="119" t="s">
        <v>2302</v>
      </c>
      <c r="CO13" s="132" t="s">
        <v>481</v>
      </c>
      <c r="CP13" s="150" t="s">
        <v>2489</v>
      </c>
      <c r="CQ13" s="130" t="s">
        <v>481</v>
      </c>
      <c r="CR13" s="160" t="s">
        <v>2553</v>
      </c>
      <c r="CS13" s="132" t="s">
        <v>481</v>
      </c>
      <c r="CT13" s="160" t="s">
        <v>2593</v>
      </c>
      <c r="CU13" s="132" t="s">
        <v>481</v>
      </c>
      <c r="CV13" s="133" t="s">
        <v>2643</v>
      </c>
      <c r="CW13" s="132" t="s">
        <v>481</v>
      </c>
      <c r="CX13" s="160" t="s">
        <v>2680</v>
      </c>
      <c r="CZ13" s="87"/>
      <c r="DA13" s="87"/>
      <c r="DB13" s="87"/>
      <c r="DC13" s="87"/>
      <c r="DD13" s="87"/>
      <c r="DE13" s="87"/>
      <c r="DF13" s="87"/>
      <c r="DG13" s="87"/>
      <c r="DH13" s="87"/>
      <c r="DI13" s="87"/>
      <c r="DJ13" s="87"/>
      <c r="DK13" s="87"/>
      <c r="DL13" s="87"/>
      <c r="DM13" s="87"/>
      <c r="DN13" s="87"/>
      <c r="DO13" s="87"/>
      <c r="DP13" s="87"/>
      <c r="DQ13" s="87"/>
      <c r="DR13" s="87"/>
      <c r="DS13" s="87"/>
      <c r="DT13" s="87"/>
      <c r="DU13" s="87"/>
      <c r="DV13" s="87"/>
      <c r="DW13" s="87"/>
      <c r="DX13" s="87"/>
    </row>
    <row r="14" spans="1:132" ht="40.200000000000003" customHeight="1" x14ac:dyDescent="0.3">
      <c r="A14" s="160" t="s">
        <v>315</v>
      </c>
      <c r="B14" s="161" t="s">
        <v>106</v>
      </c>
      <c r="C14" s="96" t="s">
        <v>481</v>
      </c>
      <c r="D14" s="118" t="s">
        <v>2734</v>
      </c>
      <c r="E14" s="96" t="s">
        <v>481</v>
      </c>
      <c r="F14" s="160" t="s">
        <v>1319</v>
      </c>
      <c r="G14" s="96" t="s">
        <v>481</v>
      </c>
      <c r="H14" s="160" t="s">
        <v>1347</v>
      </c>
      <c r="I14" s="96" t="s">
        <v>481</v>
      </c>
      <c r="J14" s="160" t="s">
        <v>494</v>
      </c>
      <c r="K14" s="96" t="s">
        <v>481</v>
      </c>
      <c r="L14" s="160" t="s">
        <v>1396</v>
      </c>
      <c r="M14" s="101" t="s">
        <v>481</v>
      </c>
      <c r="N14" s="102" t="s">
        <v>1458</v>
      </c>
      <c r="O14" s="101" t="s">
        <v>481</v>
      </c>
      <c r="P14" s="102" t="s">
        <v>1459</v>
      </c>
      <c r="Q14" s="101" t="s">
        <v>481</v>
      </c>
      <c r="R14" s="160" t="s">
        <v>519</v>
      </c>
      <c r="S14" s="101" t="s">
        <v>481</v>
      </c>
      <c r="T14" s="102" t="s">
        <v>1460</v>
      </c>
      <c r="U14" s="101" t="s">
        <v>481</v>
      </c>
      <c r="V14" s="160" t="s">
        <v>1461</v>
      </c>
      <c r="W14" s="96" t="s">
        <v>481</v>
      </c>
      <c r="X14" s="95" t="s">
        <v>1662</v>
      </c>
      <c r="Y14" s="96" t="s">
        <v>481</v>
      </c>
      <c r="Z14" s="160" t="s">
        <v>1663</v>
      </c>
      <c r="AA14" s="96" t="s">
        <v>481</v>
      </c>
      <c r="AB14" s="160" t="s">
        <v>1664</v>
      </c>
      <c r="AC14" s="96" t="s">
        <v>481</v>
      </c>
      <c r="AD14" s="98" t="s">
        <v>1665</v>
      </c>
      <c r="AE14" s="96" t="s">
        <v>481</v>
      </c>
      <c r="AF14" s="95" t="s">
        <v>3747</v>
      </c>
      <c r="AG14" s="125" t="s">
        <v>481</v>
      </c>
      <c r="AH14" s="126"/>
      <c r="AI14" s="125" t="s">
        <v>1331</v>
      </c>
      <c r="AJ14" s="160" t="s">
        <v>2416</v>
      </c>
      <c r="AK14" s="125" t="s">
        <v>481</v>
      </c>
      <c r="AL14" s="127" t="s">
        <v>653</v>
      </c>
      <c r="AM14" s="96" t="s">
        <v>481</v>
      </c>
      <c r="AN14" s="160" t="s">
        <v>1224</v>
      </c>
      <c r="AO14" s="125" t="s">
        <v>481</v>
      </c>
      <c r="AP14" s="160" t="s">
        <v>671</v>
      </c>
      <c r="AQ14" s="171" t="s">
        <v>481</v>
      </c>
      <c r="AR14" s="174" t="s">
        <v>2765</v>
      </c>
      <c r="AS14" s="171" t="s">
        <v>481</v>
      </c>
      <c r="AT14" s="179" t="s">
        <v>2766</v>
      </c>
      <c r="AU14" s="171" t="s">
        <v>481</v>
      </c>
      <c r="AV14" s="173" t="s">
        <v>2767</v>
      </c>
      <c r="AW14" s="171" t="s">
        <v>481</v>
      </c>
      <c r="AX14" s="172" t="s">
        <v>2768</v>
      </c>
      <c r="AY14" s="171" t="s">
        <v>481</v>
      </c>
      <c r="AZ14" s="174" t="s">
        <v>2769</v>
      </c>
      <c r="BA14" s="96" t="s">
        <v>481</v>
      </c>
      <c r="BB14" s="95" t="s">
        <v>696</v>
      </c>
      <c r="BC14" s="128" t="s">
        <v>483</v>
      </c>
      <c r="BD14" s="145" t="s">
        <v>633</v>
      </c>
      <c r="BE14" s="128" t="s">
        <v>481</v>
      </c>
      <c r="BF14" s="160" t="s">
        <v>1829</v>
      </c>
      <c r="BG14" s="128" t="s">
        <v>481</v>
      </c>
      <c r="BH14" s="160" t="s">
        <v>3701</v>
      </c>
      <c r="BI14" s="128" t="s">
        <v>481</v>
      </c>
      <c r="BJ14" s="145" t="s">
        <v>1830</v>
      </c>
      <c r="BK14" s="96" t="s">
        <v>481</v>
      </c>
      <c r="BL14" s="98" t="s">
        <v>1982</v>
      </c>
      <c r="BM14" s="96" t="s">
        <v>482</v>
      </c>
      <c r="BN14" s="95"/>
      <c r="BO14" s="96" t="s">
        <v>481</v>
      </c>
      <c r="BP14" s="98" t="s">
        <v>1983</v>
      </c>
      <c r="BQ14" s="96" t="s">
        <v>481</v>
      </c>
      <c r="BR14" s="98" t="s">
        <v>1984</v>
      </c>
      <c r="BS14" s="96" t="s">
        <v>483</v>
      </c>
      <c r="BT14" s="98" t="s">
        <v>1985</v>
      </c>
      <c r="BU14" s="114" t="s">
        <v>481</v>
      </c>
      <c r="BV14" s="109" t="s">
        <v>1986</v>
      </c>
      <c r="BW14" s="96" t="s">
        <v>481</v>
      </c>
      <c r="BX14" s="160" t="s">
        <v>1987</v>
      </c>
      <c r="BY14" s="96" t="s">
        <v>481</v>
      </c>
      <c r="BZ14" s="98" t="s">
        <v>1988</v>
      </c>
      <c r="CA14" s="96" t="s">
        <v>481</v>
      </c>
      <c r="CB14" s="119" t="s">
        <v>1989</v>
      </c>
      <c r="CC14" s="96" t="s">
        <v>481</v>
      </c>
      <c r="CD14" s="98" t="s">
        <v>1990</v>
      </c>
      <c r="CE14" s="96" t="s">
        <v>481</v>
      </c>
      <c r="CF14" s="95" t="s">
        <v>543</v>
      </c>
      <c r="CG14" s="117" t="s">
        <v>481</v>
      </c>
      <c r="CH14" s="98" t="s">
        <v>3556</v>
      </c>
      <c r="CI14" s="96" t="s">
        <v>481</v>
      </c>
      <c r="CJ14" s="160" t="s">
        <v>2301</v>
      </c>
      <c r="CK14" s="96" t="s">
        <v>481</v>
      </c>
      <c r="CL14" s="160" t="s">
        <v>981</v>
      </c>
      <c r="CM14" s="96" t="s">
        <v>481</v>
      </c>
      <c r="CN14" s="146" t="s">
        <v>2303</v>
      </c>
      <c r="CO14" s="132" t="s">
        <v>481</v>
      </c>
      <c r="CP14" s="194" t="s">
        <v>3618</v>
      </c>
      <c r="CQ14" s="130" t="s">
        <v>481</v>
      </c>
      <c r="CR14" s="160" t="s">
        <v>2554</v>
      </c>
      <c r="CS14" s="132" t="s">
        <v>481</v>
      </c>
      <c r="CT14" s="148" t="s">
        <v>2594</v>
      </c>
      <c r="CU14" s="132" t="s">
        <v>481</v>
      </c>
      <c r="CV14" s="148" t="s">
        <v>2644</v>
      </c>
      <c r="CW14" s="132" t="s">
        <v>481</v>
      </c>
      <c r="CX14" s="160" t="s">
        <v>2681</v>
      </c>
      <c r="CZ14" s="87"/>
      <c r="DA14" s="87"/>
      <c r="DB14" s="87"/>
      <c r="DC14" s="87"/>
      <c r="DD14" s="87"/>
      <c r="DE14" s="87"/>
      <c r="DF14" s="87"/>
      <c r="DG14" s="87"/>
      <c r="DH14" s="87"/>
      <c r="DI14" s="87"/>
      <c r="DJ14" s="87"/>
      <c r="DK14" s="87"/>
      <c r="DL14" s="87"/>
      <c r="DM14" s="87"/>
      <c r="DN14" s="87"/>
      <c r="DO14" s="87"/>
      <c r="DP14" s="87"/>
      <c r="DQ14" s="87"/>
      <c r="DR14" s="87"/>
      <c r="DS14" s="87"/>
      <c r="DT14" s="87"/>
      <c r="DU14" s="87"/>
      <c r="DV14" s="87"/>
      <c r="DW14" s="87"/>
      <c r="DX14" s="87"/>
    </row>
    <row r="15" spans="1:132" ht="40.200000000000003" customHeight="1" x14ac:dyDescent="0.3">
      <c r="A15" s="160" t="s">
        <v>316</v>
      </c>
      <c r="B15" s="161" t="s">
        <v>107</v>
      </c>
      <c r="C15" s="96" t="s">
        <v>481</v>
      </c>
      <c r="D15" s="98" t="s">
        <v>1265</v>
      </c>
      <c r="E15" s="96" t="s">
        <v>481</v>
      </c>
      <c r="F15" s="160" t="s">
        <v>486</v>
      </c>
      <c r="G15" s="96" t="s">
        <v>481</v>
      </c>
      <c r="H15" s="160" t="s">
        <v>1348</v>
      </c>
      <c r="I15" s="96" t="s">
        <v>481</v>
      </c>
      <c r="J15" s="160" t="s">
        <v>493</v>
      </c>
      <c r="K15" s="96" t="s">
        <v>481</v>
      </c>
      <c r="L15" s="160" t="s">
        <v>514</v>
      </c>
      <c r="M15" s="101" t="s">
        <v>481</v>
      </c>
      <c r="N15" s="160" t="s">
        <v>1462</v>
      </c>
      <c r="O15" s="101" t="s">
        <v>481</v>
      </c>
      <c r="P15" s="102" t="s">
        <v>1463</v>
      </c>
      <c r="Q15" s="101" t="s">
        <v>481</v>
      </c>
      <c r="R15" s="160" t="s">
        <v>517</v>
      </c>
      <c r="S15" s="101" t="s">
        <v>481</v>
      </c>
      <c r="T15" s="160" t="s">
        <v>1453</v>
      </c>
      <c r="U15" s="101" t="s">
        <v>481</v>
      </c>
      <c r="V15" s="160" t="s">
        <v>1464</v>
      </c>
      <c r="W15" s="96" t="s">
        <v>481</v>
      </c>
      <c r="X15" s="95" t="s">
        <v>579</v>
      </c>
      <c r="Y15" s="96" t="s">
        <v>483</v>
      </c>
      <c r="Z15" s="95" t="s">
        <v>569</v>
      </c>
      <c r="AA15" s="96" t="s">
        <v>481</v>
      </c>
      <c r="AB15" s="108"/>
      <c r="AC15" s="96" t="s">
        <v>481</v>
      </c>
      <c r="AD15" s="95" t="s">
        <v>1666</v>
      </c>
      <c r="AE15" s="96" t="s">
        <v>481</v>
      </c>
      <c r="AF15" s="95" t="s">
        <v>3702</v>
      </c>
      <c r="AG15" s="151" t="s">
        <v>481</v>
      </c>
      <c r="AH15" s="127" t="s">
        <v>2417</v>
      </c>
      <c r="AI15" s="125" t="s">
        <v>1331</v>
      </c>
      <c r="AJ15" s="160" t="s">
        <v>2416</v>
      </c>
      <c r="AK15" s="125" t="s">
        <v>481</v>
      </c>
      <c r="AL15" s="127" t="s">
        <v>654</v>
      </c>
      <c r="AM15" s="96" t="s">
        <v>481</v>
      </c>
      <c r="AN15" s="160" t="s">
        <v>1225</v>
      </c>
      <c r="AO15" s="125" t="s">
        <v>481</v>
      </c>
      <c r="AP15" s="127" t="s">
        <v>673</v>
      </c>
      <c r="AQ15" s="171" t="s">
        <v>481</v>
      </c>
      <c r="AR15" s="174" t="s">
        <v>2770</v>
      </c>
      <c r="AS15" s="171" t="s">
        <v>481</v>
      </c>
      <c r="AT15" s="174" t="s">
        <v>690</v>
      </c>
      <c r="AU15" s="171" t="s">
        <v>481</v>
      </c>
      <c r="AV15" s="174" t="s">
        <v>2771</v>
      </c>
      <c r="AW15" s="171" t="s">
        <v>481</v>
      </c>
      <c r="AX15" s="172" t="s">
        <v>2772</v>
      </c>
      <c r="AY15" s="171" t="s">
        <v>481</v>
      </c>
      <c r="AZ15" s="174" t="s">
        <v>691</v>
      </c>
      <c r="BA15" s="96" t="s">
        <v>481</v>
      </c>
      <c r="BB15" s="95" t="s">
        <v>696</v>
      </c>
      <c r="BC15" s="128" t="s">
        <v>482</v>
      </c>
      <c r="BD15" s="129"/>
      <c r="BE15" s="128" t="s">
        <v>481</v>
      </c>
      <c r="BF15" s="160" t="s">
        <v>1831</v>
      </c>
      <c r="BG15" s="128" t="s">
        <v>481</v>
      </c>
      <c r="BH15" s="160" t="s">
        <v>716</v>
      </c>
      <c r="BI15" s="128" t="s">
        <v>481</v>
      </c>
      <c r="BJ15" s="160" t="s">
        <v>1832</v>
      </c>
      <c r="BK15" s="96" t="s">
        <v>481</v>
      </c>
      <c r="BL15" s="160" t="s">
        <v>1991</v>
      </c>
      <c r="BM15" s="96" t="s">
        <v>481</v>
      </c>
      <c r="BN15" s="160" t="s">
        <v>1992</v>
      </c>
      <c r="BO15" s="96" t="s">
        <v>481</v>
      </c>
      <c r="BP15" s="98" t="s">
        <v>1993</v>
      </c>
      <c r="BQ15" s="96" t="s">
        <v>481</v>
      </c>
      <c r="BR15" s="160" t="s">
        <v>1968</v>
      </c>
      <c r="BS15" s="96" t="s">
        <v>483</v>
      </c>
      <c r="BT15" s="98" t="s">
        <v>1994</v>
      </c>
      <c r="BU15" s="114" t="s">
        <v>481</v>
      </c>
      <c r="BV15" s="160" t="s">
        <v>1995</v>
      </c>
      <c r="BW15" s="96" t="s">
        <v>481</v>
      </c>
      <c r="BX15" s="160" t="s">
        <v>1971</v>
      </c>
      <c r="BY15" s="96" t="s">
        <v>481</v>
      </c>
      <c r="BZ15" s="160" t="s">
        <v>1996</v>
      </c>
      <c r="CA15" s="96" t="s">
        <v>481</v>
      </c>
      <c r="CB15" s="119" t="s">
        <v>1997</v>
      </c>
      <c r="CC15" s="96" t="s">
        <v>481</v>
      </c>
      <c r="CD15" s="160" t="s">
        <v>1998</v>
      </c>
      <c r="CE15" s="96" t="s">
        <v>483</v>
      </c>
      <c r="CF15" s="160" t="s">
        <v>544</v>
      </c>
      <c r="CG15" s="96" t="s">
        <v>481</v>
      </c>
      <c r="CH15" s="160" t="s">
        <v>2304</v>
      </c>
      <c r="CI15" s="96" t="s">
        <v>481</v>
      </c>
      <c r="CJ15" s="160" t="s">
        <v>2305</v>
      </c>
      <c r="CK15" s="96" t="s">
        <v>481</v>
      </c>
      <c r="CL15" s="95" t="s">
        <v>746</v>
      </c>
      <c r="CM15" s="96" t="s">
        <v>481</v>
      </c>
      <c r="CN15" s="160" t="s">
        <v>2306</v>
      </c>
      <c r="CO15" s="132" t="s">
        <v>481</v>
      </c>
      <c r="CP15" s="160" t="s">
        <v>2490</v>
      </c>
      <c r="CQ15" s="130" t="s">
        <v>481</v>
      </c>
      <c r="CR15" s="160" t="s">
        <v>2555</v>
      </c>
      <c r="CS15" s="132" t="s">
        <v>481</v>
      </c>
      <c r="CT15" s="160" t="s">
        <v>2595</v>
      </c>
      <c r="CU15" s="132" t="s">
        <v>481</v>
      </c>
      <c r="CV15" s="160" t="s">
        <v>2645</v>
      </c>
      <c r="CW15" s="153" t="s">
        <v>481</v>
      </c>
      <c r="CX15" s="154" t="s">
        <v>2682</v>
      </c>
      <c r="CZ15" s="87"/>
      <c r="DA15" s="87"/>
      <c r="DB15" s="87"/>
      <c r="DC15" s="87"/>
      <c r="DD15" s="87"/>
      <c r="DE15" s="87"/>
      <c r="DF15" s="87"/>
      <c r="DG15" s="87"/>
      <c r="DH15" s="87"/>
      <c r="DI15" s="87"/>
      <c r="DJ15" s="87"/>
      <c r="DK15" s="87"/>
      <c r="DL15" s="87"/>
      <c r="DM15" s="87"/>
      <c r="DN15" s="87"/>
      <c r="DO15" s="87"/>
      <c r="DP15" s="87"/>
      <c r="DQ15" s="87"/>
      <c r="DR15" s="87"/>
      <c r="DS15" s="87"/>
      <c r="DT15" s="87"/>
      <c r="DU15" s="87"/>
      <c r="DV15" s="87"/>
      <c r="DW15" s="87"/>
      <c r="DX15" s="87"/>
    </row>
    <row r="16" spans="1:132" ht="40.200000000000003" customHeight="1" x14ac:dyDescent="0.3">
      <c r="A16" s="160" t="s">
        <v>317</v>
      </c>
      <c r="B16" s="161" t="s">
        <v>108</v>
      </c>
      <c r="C16" s="96" t="s">
        <v>481</v>
      </c>
      <c r="D16" s="160" t="s">
        <v>1266</v>
      </c>
      <c r="E16" s="96" t="s">
        <v>481</v>
      </c>
      <c r="F16" s="160" t="s">
        <v>487</v>
      </c>
      <c r="G16" s="96" t="s">
        <v>481</v>
      </c>
      <c r="H16" s="160" t="s">
        <v>1349</v>
      </c>
      <c r="I16" s="96" t="s">
        <v>481</v>
      </c>
      <c r="J16" s="160" t="s">
        <v>495</v>
      </c>
      <c r="K16" s="96" t="s">
        <v>481</v>
      </c>
      <c r="L16" s="160" t="s">
        <v>996</v>
      </c>
      <c r="M16" s="101" t="s">
        <v>481</v>
      </c>
      <c r="N16" s="160" t="s">
        <v>1465</v>
      </c>
      <c r="O16" s="101" t="s">
        <v>481</v>
      </c>
      <c r="P16" s="160" t="s">
        <v>1466</v>
      </c>
      <c r="Q16" s="101" t="s">
        <v>481</v>
      </c>
      <c r="R16" s="160" t="s">
        <v>520</v>
      </c>
      <c r="S16" s="101" t="s">
        <v>481</v>
      </c>
      <c r="T16" s="160" t="s">
        <v>1467</v>
      </c>
      <c r="U16" s="101" t="s">
        <v>481</v>
      </c>
      <c r="V16" s="160" t="s">
        <v>1468</v>
      </c>
      <c r="W16" s="96" t="s">
        <v>481</v>
      </c>
      <c r="X16" s="95" t="s">
        <v>580</v>
      </c>
      <c r="Y16" s="96" t="s">
        <v>483</v>
      </c>
      <c r="Z16" s="95" t="s">
        <v>977</v>
      </c>
      <c r="AA16" s="96" t="s">
        <v>481</v>
      </c>
      <c r="AB16" s="95" t="s">
        <v>557</v>
      </c>
      <c r="AC16" s="96" t="s">
        <v>481</v>
      </c>
      <c r="AD16" s="95" t="s">
        <v>1667</v>
      </c>
      <c r="AE16" s="96" t="s">
        <v>481</v>
      </c>
      <c r="AF16" s="160" t="s">
        <v>1668</v>
      </c>
      <c r="AG16" s="151" t="s">
        <v>481</v>
      </c>
      <c r="AH16" s="127"/>
      <c r="AI16" s="125" t="s">
        <v>1331</v>
      </c>
      <c r="AJ16" s="160" t="s">
        <v>2418</v>
      </c>
      <c r="AK16" s="125" t="s">
        <v>481</v>
      </c>
      <c r="AL16" s="127" t="s">
        <v>655</v>
      </c>
      <c r="AM16" s="96" t="s">
        <v>481</v>
      </c>
      <c r="AN16" s="160" t="s">
        <v>1226</v>
      </c>
      <c r="AO16" s="125" t="s">
        <v>481</v>
      </c>
      <c r="AP16" s="127" t="s">
        <v>674</v>
      </c>
      <c r="AQ16" s="171" t="s">
        <v>481</v>
      </c>
      <c r="AR16" s="172" t="s">
        <v>2773</v>
      </c>
      <c r="AS16" s="171" t="s">
        <v>481</v>
      </c>
      <c r="AT16" s="174" t="s">
        <v>2774</v>
      </c>
      <c r="AU16" s="171" t="s">
        <v>481</v>
      </c>
      <c r="AV16" s="174" t="s">
        <v>2775</v>
      </c>
      <c r="AW16" s="171" t="s">
        <v>481</v>
      </c>
      <c r="AX16" s="172" t="s">
        <v>2776</v>
      </c>
      <c r="AY16" s="171" t="s">
        <v>481</v>
      </c>
      <c r="AZ16" s="173" t="s">
        <v>2777</v>
      </c>
      <c r="BA16" s="96" t="s">
        <v>481</v>
      </c>
      <c r="BB16" s="95" t="s">
        <v>697</v>
      </c>
      <c r="BC16" s="128" t="s">
        <v>483</v>
      </c>
      <c r="BD16" s="145" t="s">
        <v>634</v>
      </c>
      <c r="BE16" s="128" t="s">
        <v>481</v>
      </c>
      <c r="BF16" s="160" t="s">
        <v>1833</v>
      </c>
      <c r="BG16" s="128" t="s">
        <v>481</v>
      </c>
      <c r="BH16" s="160" t="s">
        <v>717</v>
      </c>
      <c r="BI16" s="128" t="s">
        <v>481</v>
      </c>
      <c r="BJ16" s="160" t="s">
        <v>1834</v>
      </c>
      <c r="BK16" s="96" t="s">
        <v>481</v>
      </c>
      <c r="BL16" s="119" t="s">
        <v>1999</v>
      </c>
      <c r="BM16" s="96" t="s">
        <v>481</v>
      </c>
      <c r="BN16" s="98" t="s">
        <v>649</v>
      </c>
      <c r="BO16" s="96" t="s">
        <v>481</v>
      </c>
      <c r="BP16" s="98" t="s">
        <v>2000</v>
      </c>
      <c r="BQ16" s="96" t="s">
        <v>481</v>
      </c>
      <c r="BR16" s="160" t="s">
        <v>2001</v>
      </c>
      <c r="BS16" s="96" t="s">
        <v>483</v>
      </c>
      <c r="BT16" s="98" t="s">
        <v>2002</v>
      </c>
      <c r="BU16" s="114" t="s">
        <v>481</v>
      </c>
      <c r="BV16" s="160" t="s">
        <v>2003</v>
      </c>
      <c r="BW16" s="96" t="s">
        <v>481</v>
      </c>
      <c r="BX16" s="160" t="s">
        <v>2004</v>
      </c>
      <c r="BY16" s="96" t="s">
        <v>481</v>
      </c>
      <c r="BZ16" s="160" t="s">
        <v>2005</v>
      </c>
      <c r="CA16" s="96" t="s">
        <v>481</v>
      </c>
      <c r="CB16" s="119" t="s">
        <v>596</v>
      </c>
      <c r="CC16" s="96" t="s">
        <v>481</v>
      </c>
      <c r="CD16" s="160" t="s">
        <v>2006</v>
      </c>
      <c r="CE16" s="96" t="s">
        <v>481</v>
      </c>
      <c r="CF16" s="160" t="s">
        <v>545</v>
      </c>
      <c r="CG16" s="96" t="s">
        <v>481</v>
      </c>
      <c r="CH16" s="160" t="s">
        <v>2307</v>
      </c>
      <c r="CI16" s="96" t="s">
        <v>481</v>
      </c>
      <c r="CJ16" s="160" t="s">
        <v>735</v>
      </c>
      <c r="CK16" s="96" t="s">
        <v>483</v>
      </c>
      <c r="CL16" s="95" t="s">
        <v>747</v>
      </c>
      <c r="CM16" s="96" t="s">
        <v>483</v>
      </c>
      <c r="CN16" s="146" t="s">
        <v>3703</v>
      </c>
      <c r="CO16" s="132" t="s">
        <v>481</v>
      </c>
      <c r="CP16" s="160" t="s">
        <v>2491</v>
      </c>
      <c r="CQ16" s="130" t="s">
        <v>481</v>
      </c>
      <c r="CR16" s="160" t="s">
        <v>2556</v>
      </c>
      <c r="CS16" s="132" t="s">
        <v>481</v>
      </c>
      <c r="CT16" s="160" t="s">
        <v>2596</v>
      </c>
      <c r="CU16" s="132" t="s">
        <v>481</v>
      </c>
      <c r="CV16" s="160" t="s">
        <v>2646</v>
      </c>
      <c r="CW16" s="132" t="s">
        <v>481</v>
      </c>
      <c r="CX16" s="155" t="s">
        <v>3690</v>
      </c>
      <c r="CZ16" s="87"/>
      <c r="DA16" s="87"/>
      <c r="DB16" s="87"/>
      <c r="DC16" s="87"/>
      <c r="DD16" s="87"/>
      <c r="DE16" s="87"/>
      <c r="DF16" s="87"/>
      <c r="DG16" s="87"/>
      <c r="DH16" s="87"/>
      <c r="DI16" s="87"/>
      <c r="DJ16" s="87"/>
      <c r="DK16" s="87"/>
      <c r="DL16" s="87"/>
      <c r="DM16" s="87"/>
      <c r="DN16" s="87"/>
      <c r="DO16" s="87"/>
      <c r="DP16" s="87"/>
      <c r="DQ16" s="87"/>
      <c r="DR16" s="87"/>
      <c r="DS16" s="87"/>
      <c r="DT16" s="87"/>
      <c r="DU16" s="87"/>
      <c r="DV16" s="87"/>
      <c r="DW16" s="87"/>
      <c r="DX16" s="87"/>
    </row>
    <row r="17" spans="1:128" ht="40.200000000000003" customHeight="1" x14ac:dyDescent="0.3">
      <c r="A17" s="160" t="s">
        <v>318</v>
      </c>
      <c r="B17" s="161" t="s">
        <v>109</v>
      </c>
      <c r="C17" s="96" t="s">
        <v>481</v>
      </c>
      <c r="D17" s="160" t="s">
        <v>1267</v>
      </c>
      <c r="E17" s="96" t="s">
        <v>481</v>
      </c>
      <c r="F17" s="95" t="s">
        <v>1093</v>
      </c>
      <c r="G17" s="96" t="s">
        <v>481</v>
      </c>
      <c r="H17" s="160" t="s">
        <v>1350</v>
      </c>
      <c r="I17" s="96" t="s">
        <v>481</v>
      </c>
      <c r="J17" s="95" t="s">
        <v>1097</v>
      </c>
      <c r="K17" s="96" t="s">
        <v>481</v>
      </c>
      <c r="L17" s="160" t="s">
        <v>1399</v>
      </c>
      <c r="M17" s="101" t="s">
        <v>481</v>
      </c>
      <c r="N17" s="160" t="s">
        <v>1469</v>
      </c>
      <c r="O17" s="101" t="s">
        <v>481</v>
      </c>
      <c r="P17" s="102" t="s">
        <v>3762</v>
      </c>
      <c r="Q17" s="101" t="s">
        <v>481</v>
      </c>
      <c r="R17" s="160" t="s">
        <v>521</v>
      </c>
      <c r="S17" s="101" t="s">
        <v>481</v>
      </c>
      <c r="T17" s="160" t="s">
        <v>1470</v>
      </c>
      <c r="U17" s="101" t="s">
        <v>481</v>
      </c>
      <c r="V17" s="160" t="s">
        <v>1471</v>
      </c>
      <c r="W17" s="96" t="s">
        <v>481</v>
      </c>
      <c r="X17" s="95" t="s">
        <v>1669</v>
      </c>
      <c r="Y17" s="96" t="s">
        <v>481</v>
      </c>
      <c r="Z17" s="95" t="s">
        <v>570</v>
      </c>
      <c r="AA17" s="96" t="s">
        <v>481</v>
      </c>
      <c r="AB17" s="108" t="s">
        <v>2727</v>
      </c>
      <c r="AC17" s="96" t="s">
        <v>481</v>
      </c>
      <c r="AD17" s="95" t="s">
        <v>1670</v>
      </c>
      <c r="AE17" s="96" t="s">
        <v>481</v>
      </c>
      <c r="AF17" s="160" t="s">
        <v>1671</v>
      </c>
      <c r="AG17" s="151" t="s">
        <v>481</v>
      </c>
      <c r="AH17" s="126"/>
      <c r="AI17" s="125" t="s">
        <v>1331</v>
      </c>
      <c r="AJ17" s="160" t="s">
        <v>2419</v>
      </c>
      <c r="AK17" s="125" t="s">
        <v>481</v>
      </c>
      <c r="AL17" s="127" t="s">
        <v>656</v>
      </c>
      <c r="AM17" s="96" t="s">
        <v>481</v>
      </c>
      <c r="AN17" s="160" t="s">
        <v>1227</v>
      </c>
      <c r="AO17" s="125" t="s">
        <v>481</v>
      </c>
      <c r="AP17" s="127" t="s">
        <v>675</v>
      </c>
      <c r="AQ17" s="171" t="s">
        <v>481</v>
      </c>
      <c r="AR17" s="174" t="s">
        <v>1120</v>
      </c>
      <c r="AS17" s="171" t="s">
        <v>481</v>
      </c>
      <c r="AT17" s="172" t="s">
        <v>2778</v>
      </c>
      <c r="AU17" s="171" t="s">
        <v>481</v>
      </c>
      <c r="AV17" s="174" t="s">
        <v>2779</v>
      </c>
      <c r="AW17" s="171" t="s">
        <v>481</v>
      </c>
      <c r="AX17" s="172" t="s">
        <v>2780</v>
      </c>
      <c r="AY17" s="171" t="s">
        <v>481</v>
      </c>
      <c r="AZ17" s="173" t="s">
        <v>2781</v>
      </c>
      <c r="BA17" s="96" t="s">
        <v>481</v>
      </c>
      <c r="BB17" s="95" t="s">
        <v>1203</v>
      </c>
      <c r="BC17" s="128" t="s">
        <v>481</v>
      </c>
      <c r="BD17" s="160" t="s">
        <v>635</v>
      </c>
      <c r="BE17" s="128" t="s">
        <v>481</v>
      </c>
      <c r="BF17" s="156" t="s">
        <v>1835</v>
      </c>
      <c r="BG17" s="128" t="s">
        <v>481</v>
      </c>
      <c r="BH17" s="160" t="s">
        <v>3767</v>
      </c>
      <c r="BI17" s="128" t="s">
        <v>481</v>
      </c>
      <c r="BJ17" s="160" t="s">
        <v>1836</v>
      </c>
      <c r="BK17" s="96" t="s">
        <v>481</v>
      </c>
      <c r="BL17" s="98" t="s">
        <v>2007</v>
      </c>
      <c r="BM17" s="96" t="s">
        <v>481</v>
      </c>
      <c r="BN17" s="160" t="s">
        <v>1152</v>
      </c>
      <c r="BO17" s="96" t="s">
        <v>481</v>
      </c>
      <c r="BP17" s="98" t="s">
        <v>3441</v>
      </c>
      <c r="BQ17" s="96" t="s">
        <v>481</v>
      </c>
      <c r="BR17" s="160" t="s">
        <v>2008</v>
      </c>
      <c r="BS17" s="96" t="s">
        <v>483</v>
      </c>
      <c r="BT17" s="98" t="s">
        <v>2009</v>
      </c>
      <c r="BU17" s="114" t="s">
        <v>481</v>
      </c>
      <c r="BV17" s="95" t="s">
        <v>1155</v>
      </c>
      <c r="BW17" s="96" t="s">
        <v>481</v>
      </c>
      <c r="BX17" s="192" t="s">
        <v>3490</v>
      </c>
      <c r="BY17" s="96" t="s">
        <v>481</v>
      </c>
      <c r="BZ17" s="98" t="s">
        <v>2010</v>
      </c>
      <c r="CA17" s="96" t="s">
        <v>481</v>
      </c>
      <c r="CB17" s="98" t="s">
        <v>2011</v>
      </c>
      <c r="CC17" s="96" t="s">
        <v>481</v>
      </c>
      <c r="CD17" s="160" t="s">
        <v>2012</v>
      </c>
      <c r="CE17" s="96" t="s">
        <v>481</v>
      </c>
      <c r="CF17" s="160" t="s">
        <v>1169</v>
      </c>
      <c r="CG17" s="96" t="s">
        <v>481</v>
      </c>
      <c r="CH17" s="98" t="s">
        <v>2308</v>
      </c>
      <c r="CI17" s="96" t="s">
        <v>481</v>
      </c>
      <c r="CJ17" s="160" t="s">
        <v>2309</v>
      </c>
      <c r="CK17" s="96" t="s">
        <v>481</v>
      </c>
      <c r="CL17" s="95" t="s">
        <v>1184</v>
      </c>
      <c r="CM17" s="96" t="s">
        <v>481</v>
      </c>
      <c r="CN17" s="162" t="s">
        <v>3704</v>
      </c>
      <c r="CO17" s="132" t="s">
        <v>481</v>
      </c>
      <c r="CP17" s="162" t="s">
        <v>3619</v>
      </c>
      <c r="CQ17" s="130" t="s">
        <v>481</v>
      </c>
      <c r="CR17" s="147" t="s">
        <v>2557</v>
      </c>
      <c r="CS17" s="132" t="s">
        <v>481</v>
      </c>
      <c r="CT17" s="160" t="s">
        <v>756</v>
      </c>
      <c r="CU17" s="132" t="s">
        <v>481</v>
      </c>
      <c r="CV17" s="148" t="s">
        <v>3682</v>
      </c>
      <c r="CW17" s="132" t="s">
        <v>481</v>
      </c>
      <c r="CX17" s="148" t="s">
        <v>2683</v>
      </c>
      <c r="CZ17" s="87"/>
      <c r="DA17" s="87"/>
      <c r="DB17" s="87"/>
      <c r="DC17" s="87"/>
      <c r="DD17" s="87"/>
      <c r="DE17" s="87"/>
      <c r="DF17" s="87"/>
      <c r="DG17" s="87"/>
      <c r="DH17" s="87"/>
      <c r="DI17" s="87"/>
      <c r="DJ17" s="87"/>
      <c r="DK17" s="87"/>
      <c r="DL17" s="87"/>
      <c r="DM17" s="87"/>
      <c r="DN17" s="87"/>
      <c r="DO17" s="87"/>
      <c r="DP17" s="87"/>
      <c r="DQ17" s="87"/>
      <c r="DR17" s="87"/>
      <c r="DS17" s="87"/>
      <c r="DT17" s="87"/>
      <c r="DU17" s="87"/>
      <c r="DV17" s="87"/>
      <c r="DW17" s="87"/>
      <c r="DX17" s="87"/>
    </row>
    <row r="18" spans="1:128" ht="40.200000000000003" customHeight="1" x14ac:dyDescent="0.3">
      <c r="A18" s="160" t="s">
        <v>319</v>
      </c>
      <c r="B18" s="161" t="s">
        <v>110</v>
      </c>
      <c r="C18" s="96" t="s">
        <v>481</v>
      </c>
      <c r="D18" s="160" t="s">
        <v>1268</v>
      </c>
      <c r="E18" s="96" t="s">
        <v>481</v>
      </c>
      <c r="F18" s="160" t="s">
        <v>1320</v>
      </c>
      <c r="G18" s="96" t="s">
        <v>481</v>
      </c>
      <c r="H18" s="160" t="s">
        <v>492</v>
      </c>
      <c r="I18" s="96" t="s">
        <v>481</v>
      </c>
      <c r="J18" s="160" t="s">
        <v>496</v>
      </c>
      <c r="K18" s="96" t="s">
        <v>481</v>
      </c>
      <c r="L18" s="160" t="s">
        <v>1398</v>
      </c>
      <c r="M18" s="101" t="s">
        <v>481</v>
      </c>
      <c r="N18" s="160" t="s">
        <v>1472</v>
      </c>
      <c r="O18" s="101" t="s">
        <v>481</v>
      </c>
      <c r="P18" s="103" t="s">
        <v>1473</v>
      </c>
      <c r="Q18" s="101" t="s">
        <v>481</v>
      </c>
      <c r="R18" s="160" t="s">
        <v>522</v>
      </c>
      <c r="S18" s="101" t="s">
        <v>481</v>
      </c>
      <c r="T18" s="103" t="s">
        <v>1474</v>
      </c>
      <c r="U18" s="101" t="s">
        <v>481</v>
      </c>
      <c r="V18" s="160" t="s">
        <v>1475</v>
      </c>
      <c r="W18" s="96" t="s">
        <v>481</v>
      </c>
      <c r="X18" s="98" t="s">
        <v>1672</v>
      </c>
      <c r="Y18" s="96" t="s">
        <v>481</v>
      </c>
      <c r="Z18" s="95" t="s">
        <v>571</v>
      </c>
      <c r="AA18" s="96" t="s">
        <v>481</v>
      </c>
      <c r="AB18" s="98" t="s">
        <v>1673</v>
      </c>
      <c r="AC18" s="96" t="s">
        <v>481</v>
      </c>
      <c r="AD18" s="95" t="s">
        <v>1674</v>
      </c>
      <c r="AE18" s="96" t="s">
        <v>481</v>
      </c>
      <c r="AF18" s="160" t="s">
        <v>1668</v>
      </c>
      <c r="AG18" s="151" t="s">
        <v>481</v>
      </c>
      <c r="AH18" s="127"/>
      <c r="AI18" s="125" t="s">
        <v>1331</v>
      </c>
      <c r="AJ18" s="160" t="s">
        <v>2420</v>
      </c>
      <c r="AK18" s="125" t="s">
        <v>481</v>
      </c>
      <c r="AL18" s="127" t="s">
        <v>2421</v>
      </c>
      <c r="AM18" s="96" t="s">
        <v>481</v>
      </c>
      <c r="AN18" s="160" t="s">
        <v>3229</v>
      </c>
      <c r="AO18" s="125" t="s">
        <v>481</v>
      </c>
      <c r="AP18" s="127" t="s">
        <v>676</v>
      </c>
      <c r="AQ18" s="171" t="s">
        <v>481</v>
      </c>
      <c r="AR18" s="172" t="s">
        <v>2782</v>
      </c>
      <c r="AS18" s="171" t="s">
        <v>481</v>
      </c>
      <c r="AT18" s="172" t="s">
        <v>2783</v>
      </c>
      <c r="AU18" s="171" t="s">
        <v>481</v>
      </c>
      <c r="AV18" s="172" t="s">
        <v>2784</v>
      </c>
      <c r="AW18" s="171" t="s">
        <v>481</v>
      </c>
      <c r="AX18" s="172" t="s">
        <v>2785</v>
      </c>
      <c r="AY18" s="171" t="s">
        <v>481</v>
      </c>
      <c r="AZ18" s="179" t="s">
        <v>2786</v>
      </c>
      <c r="BA18" s="96" t="s">
        <v>481</v>
      </c>
      <c r="BB18" s="95" t="s">
        <v>3351</v>
      </c>
      <c r="BC18" s="128" t="s">
        <v>481</v>
      </c>
      <c r="BD18" s="145" t="s">
        <v>3748</v>
      </c>
      <c r="BE18" s="128" t="s">
        <v>481</v>
      </c>
      <c r="BF18" s="160" t="s">
        <v>1837</v>
      </c>
      <c r="BG18" s="128" t="s">
        <v>481</v>
      </c>
      <c r="BH18" s="160" t="s">
        <v>1838</v>
      </c>
      <c r="BI18" s="128" t="s">
        <v>481</v>
      </c>
      <c r="BJ18" s="145" t="s">
        <v>1839</v>
      </c>
      <c r="BK18" s="96" t="s">
        <v>481</v>
      </c>
      <c r="BL18" s="160" t="s">
        <v>2013</v>
      </c>
      <c r="BM18" s="96" t="s">
        <v>481</v>
      </c>
      <c r="BN18" s="160" t="s">
        <v>2014</v>
      </c>
      <c r="BO18" s="96" t="s">
        <v>481</v>
      </c>
      <c r="BP18" s="160" t="s">
        <v>2015</v>
      </c>
      <c r="BQ18" s="96" t="s">
        <v>481</v>
      </c>
      <c r="BR18" s="98" t="s">
        <v>2016</v>
      </c>
      <c r="BS18" s="96" t="s">
        <v>483</v>
      </c>
      <c r="BT18" s="160" t="s">
        <v>604</v>
      </c>
      <c r="BU18" s="114" t="s">
        <v>481</v>
      </c>
      <c r="BV18" s="160" t="s">
        <v>605</v>
      </c>
      <c r="BW18" s="96" t="s">
        <v>481</v>
      </c>
      <c r="BX18" s="160" t="s">
        <v>2017</v>
      </c>
      <c r="BY18" s="96" t="s">
        <v>481</v>
      </c>
      <c r="BZ18" s="98" t="s">
        <v>2018</v>
      </c>
      <c r="CA18" s="96" t="s">
        <v>481</v>
      </c>
      <c r="CB18" s="98" t="s">
        <v>2019</v>
      </c>
      <c r="CC18" s="96" t="s">
        <v>481</v>
      </c>
      <c r="CD18" s="98" t="s">
        <v>2020</v>
      </c>
      <c r="CE18" s="96" t="s">
        <v>481</v>
      </c>
      <c r="CF18" s="160" t="s">
        <v>967</v>
      </c>
      <c r="CG18" s="96" t="s">
        <v>481</v>
      </c>
      <c r="CH18" s="98" t="s">
        <v>2310</v>
      </c>
      <c r="CI18" s="96" t="s">
        <v>481</v>
      </c>
      <c r="CJ18" s="160" t="s">
        <v>736</v>
      </c>
      <c r="CK18" s="96" t="s">
        <v>483</v>
      </c>
      <c r="CL18" s="95" t="s">
        <v>982</v>
      </c>
      <c r="CM18" s="96" t="s">
        <v>481</v>
      </c>
      <c r="CN18" s="160" t="s">
        <v>2311</v>
      </c>
      <c r="CO18" s="132" t="s">
        <v>481</v>
      </c>
      <c r="CP18" s="160" t="s">
        <v>2492</v>
      </c>
      <c r="CQ18" s="130" t="s">
        <v>481</v>
      </c>
      <c r="CR18" s="160" t="s">
        <v>2558</v>
      </c>
      <c r="CS18" s="132" t="s">
        <v>481</v>
      </c>
      <c r="CT18" s="148" t="s">
        <v>2597</v>
      </c>
      <c r="CU18" s="132" t="s">
        <v>481</v>
      </c>
      <c r="CV18" s="148" t="s">
        <v>2647</v>
      </c>
      <c r="CW18" s="132" t="s">
        <v>481</v>
      </c>
      <c r="CX18" s="148" t="s">
        <v>2684</v>
      </c>
      <c r="CZ18" s="87"/>
      <c r="DA18" s="87"/>
      <c r="DB18" s="87"/>
      <c r="DC18" s="87"/>
      <c r="DD18" s="87"/>
      <c r="DE18" s="87"/>
      <c r="DF18" s="87"/>
      <c r="DG18" s="87"/>
      <c r="DH18" s="87"/>
      <c r="DI18" s="87"/>
      <c r="DJ18" s="87"/>
      <c r="DK18" s="87"/>
      <c r="DL18" s="87"/>
      <c r="DM18" s="87"/>
      <c r="DN18" s="87"/>
      <c r="DO18" s="87"/>
      <c r="DP18" s="87"/>
      <c r="DQ18" s="87"/>
      <c r="DR18" s="87"/>
      <c r="DS18" s="87"/>
      <c r="DT18" s="87"/>
      <c r="DU18" s="87"/>
      <c r="DV18" s="87"/>
      <c r="DW18" s="87"/>
      <c r="DX18" s="87"/>
    </row>
    <row r="19" spans="1:128" ht="40.200000000000003" customHeight="1" x14ac:dyDescent="0.3">
      <c r="A19" s="160" t="s">
        <v>320</v>
      </c>
      <c r="B19" s="161" t="s">
        <v>512</v>
      </c>
      <c r="C19" s="96" t="s">
        <v>481</v>
      </c>
      <c r="D19" s="160" t="s">
        <v>1269</v>
      </c>
      <c r="E19" s="96" t="s">
        <v>482</v>
      </c>
      <c r="F19" s="95"/>
      <c r="G19" s="96" t="s">
        <v>481</v>
      </c>
      <c r="H19" s="160" t="s">
        <v>1351</v>
      </c>
      <c r="I19" s="96" t="s">
        <v>481</v>
      </c>
      <c r="J19" s="160" t="s">
        <v>497</v>
      </c>
      <c r="K19" s="96" t="s">
        <v>481</v>
      </c>
      <c r="L19" s="160" t="s">
        <v>1397</v>
      </c>
      <c r="M19" s="101" t="s">
        <v>481</v>
      </c>
      <c r="N19" s="160" t="s">
        <v>1476</v>
      </c>
      <c r="O19" s="101" t="s">
        <v>481</v>
      </c>
      <c r="P19" s="160" t="s">
        <v>1477</v>
      </c>
      <c r="Q19" s="101" t="s">
        <v>481</v>
      </c>
      <c r="R19" s="160" t="s">
        <v>523</v>
      </c>
      <c r="S19" s="101" t="s">
        <v>481</v>
      </c>
      <c r="T19" s="160" t="s">
        <v>1478</v>
      </c>
      <c r="U19" s="101" t="s">
        <v>481</v>
      </c>
      <c r="V19" s="160" t="s">
        <v>1479</v>
      </c>
      <c r="W19" s="96" t="s">
        <v>481</v>
      </c>
      <c r="X19" s="95" t="s">
        <v>1675</v>
      </c>
      <c r="Y19" s="96" t="s">
        <v>482</v>
      </c>
      <c r="Z19" s="108"/>
      <c r="AA19" s="96" t="s">
        <v>481</v>
      </c>
      <c r="AB19" s="95" t="s">
        <v>558</v>
      </c>
      <c r="AC19" s="96" t="s">
        <v>481</v>
      </c>
      <c r="AD19" s="95" t="s">
        <v>1676</v>
      </c>
      <c r="AE19" s="96" t="s">
        <v>481</v>
      </c>
      <c r="AF19" s="95" t="s">
        <v>3749</v>
      </c>
      <c r="AG19" s="110" t="s">
        <v>482</v>
      </c>
      <c r="AH19" s="126"/>
      <c r="AI19" s="125" t="s">
        <v>1955</v>
      </c>
      <c r="AJ19" s="126"/>
      <c r="AK19" s="125" t="s">
        <v>482</v>
      </c>
      <c r="AL19" s="127"/>
      <c r="AM19" s="96" t="s">
        <v>481</v>
      </c>
      <c r="AN19" s="160" t="s">
        <v>1228</v>
      </c>
      <c r="AO19" s="125" t="s">
        <v>482</v>
      </c>
      <c r="AP19" s="127"/>
      <c r="AQ19" s="171" t="s">
        <v>481</v>
      </c>
      <c r="AR19" s="184" t="s">
        <v>3263</v>
      </c>
      <c r="AS19" s="171" t="s">
        <v>481</v>
      </c>
      <c r="AT19" s="174" t="s">
        <v>2787</v>
      </c>
      <c r="AU19" s="171" t="s">
        <v>481</v>
      </c>
      <c r="AV19" s="172" t="s">
        <v>2788</v>
      </c>
      <c r="AW19" s="171" t="s">
        <v>481</v>
      </c>
      <c r="AX19" s="174" t="s">
        <v>2789</v>
      </c>
      <c r="AY19" s="171" t="s">
        <v>481</v>
      </c>
      <c r="AZ19" s="172" t="s">
        <v>2790</v>
      </c>
      <c r="BA19" s="96" t="s">
        <v>482</v>
      </c>
      <c r="BB19" s="95"/>
      <c r="BC19" s="128" t="s">
        <v>482</v>
      </c>
      <c r="BD19" s="129"/>
      <c r="BE19" s="128" t="s">
        <v>481</v>
      </c>
      <c r="BF19" s="160" t="s">
        <v>1840</v>
      </c>
      <c r="BG19" s="128" t="s">
        <v>481</v>
      </c>
      <c r="BH19" s="160" t="s">
        <v>3768</v>
      </c>
      <c r="BI19" s="128" t="s">
        <v>481</v>
      </c>
      <c r="BJ19" s="160" t="s">
        <v>1841</v>
      </c>
      <c r="BK19" s="96" t="s">
        <v>481</v>
      </c>
      <c r="BL19" s="160" t="s">
        <v>2021</v>
      </c>
      <c r="BM19" s="96" t="s">
        <v>482</v>
      </c>
      <c r="BN19" s="95"/>
      <c r="BO19" s="96" t="s">
        <v>481</v>
      </c>
      <c r="BP19" s="98" t="s">
        <v>2022</v>
      </c>
      <c r="BQ19" s="96" t="s">
        <v>481</v>
      </c>
      <c r="BR19" s="160" t="s">
        <v>2023</v>
      </c>
      <c r="BS19" s="96" t="s">
        <v>482</v>
      </c>
      <c r="BT19" s="95"/>
      <c r="BU19" s="96" t="s">
        <v>483</v>
      </c>
      <c r="BV19" s="160" t="s">
        <v>606</v>
      </c>
      <c r="BW19" s="96" t="s">
        <v>482</v>
      </c>
      <c r="BX19" s="95"/>
      <c r="BY19" s="96" t="s">
        <v>481</v>
      </c>
      <c r="BZ19" s="160" t="s">
        <v>2024</v>
      </c>
      <c r="CA19" s="96" t="s">
        <v>482</v>
      </c>
      <c r="CB19" s="98" t="s">
        <v>2029</v>
      </c>
      <c r="CC19" s="96" t="s">
        <v>481</v>
      </c>
      <c r="CD19" s="98" t="s">
        <v>2025</v>
      </c>
      <c r="CE19" s="96" t="s">
        <v>481</v>
      </c>
      <c r="CF19" s="95" t="s">
        <v>968</v>
      </c>
      <c r="CG19" s="96" t="s">
        <v>481</v>
      </c>
      <c r="CH19" s="160" t="s">
        <v>2312</v>
      </c>
      <c r="CI19" s="96" t="s">
        <v>482</v>
      </c>
      <c r="CJ19" s="119" t="s">
        <v>2289</v>
      </c>
      <c r="CK19" s="96" t="s">
        <v>481</v>
      </c>
      <c r="CL19" s="95" t="s">
        <v>748</v>
      </c>
      <c r="CM19" s="96" t="s">
        <v>481</v>
      </c>
      <c r="CN19" s="160" t="s">
        <v>2313</v>
      </c>
      <c r="CO19" s="132" t="s">
        <v>481</v>
      </c>
      <c r="CP19" s="167" t="s">
        <v>2493</v>
      </c>
      <c r="CQ19" s="130" t="s">
        <v>482</v>
      </c>
      <c r="CR19" s="130"/>
      <c r="CS19" s="132" t="s">
        <v>481</v>
      </c>
      <c r="CT19" s="133" t="s">
        <v>2598</v>
      </c>
      <c r="CU19" s="132" t="s">
        <v>481</v>
      </c>
      <c r="CV19" s="160" t="s">
        <v>2648</v>
      </c>
      <c r="CW19" s="132" t="s">
        <v>481</v>
      </c>
      <c r="CX19" s="160" t="s">
        <v>2685</v>
      </c>
      <c r="CZ19" s="87"/>
      <c r="DA19" s="87"/>
      <c r="DB19" s="87"/>
      <c r="DC19" s="87"/>
      <c r="DD19" s="87"/>
      <c r="DE19" s="87"/>
      <c r="DF19" s="87"/>
      <c r="DG19" s="87"/>
      <c r="DH19" s="87"/>
      <c r="DI19" s="87"/>
      <c r="DJ19" s="87"/>
      <c r="DK19" s="87"/>
      <c r="DL19" s="87"/>
      <c r="DM19" s="87"/>
      <c r="DN19" s="87"/>
      <c r="DO19" s="87"/>
      <c r="DP19" s="87"/>
      <c r="DQ19" s="87"/>
      <c r="DR19" s="87"/>
      <c r="DS19" s="87"/>
      <c r="DT19" s="87"/>
      <c r="DU19" s="87"/>
      <c r="DV19" s="87"/>
      <c r="DW19" s="87"/>
      <c r="DX19" s="87"/>
    </row>
    <row r="20" spans="1:128" ht="40.200000000000003" customHeight="1" x14ac:dyDescent="0.3">
      <c r="A20" s="160" t="s">
        <v>321</v>
      </c>
      <c r="B20" s="161" t="s">
        <v>273</v>
      </c>
      <c r="C20" s="96" t="s">
        <v>481</v>
      </c>
      <c r="D20" s="160" t="s">
        <v>1270</v>
      </c>
      <c r="E20" s="96" t="s">
        <v>482</v>
      </c>
      <c r="F20" s="95"/>
      <c r="G20" s="96" t="s">
        <v>481</v>
      </c>
      <c r="H20" s="160" t="s">
        <v>1351</v>
      </c>
      <c r="I20" s="96" t="s">
        <v>482</v>
      </c>
      <c r="J20" s="95"/>
      <c r="K20" s="96" t="s">
        <v>481</v>
      </c>
      <c r="L20" s="95" t="s">
        <v>1421</v>
      </c>
      <c r="M20" s="101" t="s">
        <v>481</v>
      </c>
      <c r="N20" s="160" t="s">
        <v>1480</v>
      </c>
      <c r="O20" s="101" t="s">
        <v>481</v>
      </c>
      <c r="P20" s="160" t="s">
        <v>1481</v>
      </c>
      <c r="Q20" s="101" t="s">
        <v>482</v>
      </c>
      <c r="R20" s="104"/>
      <c r="S20" s="101" t="s">
        <v>481</v>
      </c>
      <c r="T20" s="160" t="s">
        <v>1478</v>
      </c>
      <c r="U20" s="101" t="s">
        <v>481</v>
      </c>
      <c r="V20" s="160" t="s">
        <v>1482</v>
      </c>
      <c r="W20" s="96" t="s">
        <v>481</v>
      </c>
      <c r="X20" s="95" t="s">
        <v>1677</v>
      </c>
      <c r="Y20" s="96" t="s">
        <v>482</v>
      </c>
      <c r="Z20" s="108"/>
      <c r="AA20" s="96" t="s">
        <v>482</v>
      </c>
      <c r="AB20" s="108"/>
      <c r="AC20" s="96" t="s">
        <v>481</v>
      </c>
      <c r="AD20" s="95" t="s">
        <v>1678</v>
      </c>
      <c r="AE20" s="96" t="s">
        <v>481</v>
      </c>
      <c r="AF20" s="160" t="s">
        <v>3750</v>
      </c>
      <c r="AG20" s="125" t="s">
        <v>482</v>
      </c>
      <c r="AH20" s="127" t="s">
        <v>2422</v>
      </c>
      <c r="AI20" s="125" t="s">
        <v>1955</v>
      </c>
      <c r="AJ20" s="127"/>
      <c r="AK20" s="125" t="s">
        <v>482</v>
      </c>
      <c r="AL20" s="127"/>
      <c r="AM20" s="96" t="s">
        <v>481</v>
      </c>
      <c r="AN20" s="186" t="s">
        <v>3232</v>
      </c>
      <c r="AO20" s="125" t="s">
        <v>482</v>
      </c>
      <c r="AP20" s="127"/>
      <c r="AQ20" s="171" t="s">
        <v>481</v>
      </c>
      <c r="AR20" s="174" t="s">
        <v>1121</v>
      </c>
      <c r="AS20" s="171" t="s">
        <v>481</v>
      </c>
      <c r="AT20" s="174" t="s">
        <v>2787</v>
      </c>
      <c r="AU20" s="171" t="s">
        <v>482</v>
      </c>
      <c r="AV20" s="174"/>
      <c r="AW20" s="171" t="s">
        <v>481</v>
      </c>
      <c r="AX20" s="174" t="s">
        <v>2791</v>
      </c>
      <c r="AY20" s="171" t="s">
        <v>481</v>
      </c>
      <c r="AZ20" s="173" t="s">
        <v>2792</v>
      </c>
      <c r="BA20" s="96" t="s">
        <v>482</v>
      </c>
      <c r="BB20" s="95"/>
      <c r="BC20" s="128" t="s">
        <v>481</v>
      </c>
      <c r="BD20" s="160" t="s">
        <v>636</v>
      </c>
      <c r="BE20" s="128" t="s">
        <v>481</v>
      </c>
      <c r="BF20" s="145" t="s">
        <v>1842</v>
      </c>
      <c r="BG20" s="128" t="s">
        <v>481</v>
      </c>
      <c r="BH20" s="160" t="s">
        <v>1843</v>
      </c>
      <c r="BI20" s="128" t="s">
        <v>481</v>
      </c>
      <c r="BJ20" s="160" t="s">
        <v>1841</v>
      </c>
      <c r="BK20" s="96" t="s">
        <v>482</v>
      </c>
      <c r="BL20" s="95"/>
      <c r="BM20" s="96" t="s">
        <v>482</v>
      </c>
      <c r="BN20" s="95"/>
      <c r="BO20" s="96" t="s">
        <v>481</v>
      </c>
      <c r="BP20" s="98" t="s">
        <v>2026</v>
      </c>
      <c r="BQ20" s="96" t="s">
        <v>481</v>
      </c>
      <c r="BR20" s="160" t="s">
        <v>2027</v>
      </c>
      <c r="BS20" s="96" t="s">
        <v>482</v>
      </c>
      <c r="BT20" s="95"/>
      <c r="BU20" s="96" t="s">
        <v>482</v>
      </c>
      <c r="BV20" s="95"/>
      <c r="BW20" s="96" t="s">
        <v>482</v>
      </c>
      <c r="BX20" s="95"/>
      <c r="BY20" s="96" t="s">
        <v>481</v>
      </c>
      <c r="BZ20" s="98" t="s">
        <v>2028</v>
      </c>
      <c r="CA20" s="96" t="s">
        <v>482</v>
      </c>
      <c r="CB20" s="95" t="s">
        <v>2029</v>
      </c>
      <c r="CC20" s="96" t="s">
        <v>481</v>
      </c>
      <c r="CD20" s="160" t="s">
        <v>2030</v>
      </c>
      <c r="CE20" s="96" t="s">
        <v>482</v>
      </c>
      <c r="CF20" s="95"/>
      <c r="CG20" s="96" t="s">
        <v>481</v>
      </c>
      <c r="CH20" s="160" t="s">
        <v>2314</v>
      </c>
      <c r="CI20" s="96" t="s">
        <v>481</v>
      </c>
      <c r="CJ20" s="160" t="s">
        <v>2315</v>
      </c>
      <c r="CK20" s="96" t="s">
        <v>481</v>
      </c>
      <c r="CL20" s="95" t="s">
        <v>748</v>
      </c>
      <c r="CM20" s="96" t="s">
        <v>481</v>
      </c>
      <c r="CN20" s="146" t="s">
        <v>2316</v>
      </c>
      <c r="CO20" s="132" t="s">
        <v>481</v>
      </c>
      <c r="CP20" s="168" t="s">
        <v>2494</v>
      </c>
      <c r="CQ20" s="130" t="s">
        <v>482</v>
      </c>
      <c r="CR20" s="130"/>
      <c r="CS20" s="132" t="s">
        <v>481</v>
      </c>
      <c r="CT20" s="133" t="s">
        <v>2599</v>
      </c>
      <c r="CU20" s="132" t="s">
        <v>481</v>
      </c>
      <c r="CV20" s="160" t="s">
        <v>2648</v>
      </c>
      <c r="CW20" s="132" t="s">
        <v>481</v>
      </c>
      <c r="CX20" s="148" t="s">
        <v>2686</v>
      </c>
      <c r="CZ20" s="87"/>
      <c r="DA20" s="87"/>
      <c r="DB20" s="87"/>
      <c r="DC20" s="87"/>
      <c r="DD20" s="87"/>
      <c r="DE20" s="87"/>
      <c r="DF20" s="87"/>
      <c r="DG20" s="87"/>
      <c r="DH20" s="87"/>
      <c r="DI20" s="87"/>
      <c r="DJ20" s="87"/>
      <c r="DK20" s="87"/>
      <c r="DL20" s="87"/>
      <c r="DM20" s="87"/>
      <c r="DN20" s="87"/>
      <c r="DO20" s="87"/>
      <c r="DP20" s="87"/>
      <c r="DQ20" s="87"/>
      <c r="DR20" s="87"/>
      <c r="DS20" s="87"/>
      <c r="DT20" s="87"/>
      <c r="DU20" s="87"/>
      <c r="DV20" s="87"/>
      <c r="DW20" s="87"/>
      <c r="DX20" s="87"/>
    </row>
    <row r="21" spans="1:128" ht="40.200000000000003" customHeight="1" x14ac:dyDescent="0.3">
      <c r="A21" s="160" t="s">
        <v>322</v>
      </c>
      <c r="B21" s="161" t="s">
        <v>124</v>
      </c>
      <c r="C21" s="96" t="s">
        <v>481</v>
      </c>
      <c r="D21" s="160" t="s">
        <v>1271</v>
      </c>
      <c r="E21" s="96" t="s">
        <v>482</v>
      </c>
      <c r="F21" s="95"/>
      <c r="G21" s="96" t="s">
        <v>481</v>
      </c>
      <c r="H21" s="160" t="s">
        <v>1352</v>
      </c>
      <c r="I21" s="96" t="s">
        <v>481</v>
      </c>
      <c r="J21" s="95" t="s">
        <v>1098</v>
      </c>
      <c r="K21" s="96" t="s">
        <v>481</v>
      </c>
      <c r="L21" s="95" t="s">
        <v>1400</v>
      </c>
      <c r="M21" s="101" t="s">
        <v>481</v>
      </c>
      <c r="N21" s="160" t="s">
        <v>1483</v>
      </c>
      <c r="O21" s="101" t="s">
        <v>481</v>
      </c>
      <c r="P21" s="160" t="s">
        <v>1484</v>
      </c>
      <c r="Q21" s="101" t="s">
        <v>482</v>
      </c>
      <c r="R21" s="104"/>
      <c r="S21" s="101" t="s">
        <v>481</v>
      </c>
      <c r="T21" s="160" t="s">
        <v>1485</v>
      </c>
      <c r="U21" s="101" t="s">
        <v>481</v>
      </c>
      <c r="V21" s="160" t="s">
        <v>1486</v>
      </c>
      <c r="W21" s="96" t="s">
        <v>481</v>
      </c>
      <c r="X21" s="98" t="s">
        <v>1679</v>
      </c>
      <c r="Y21" s="96" t="s">
        <v>483</v>
      </c>
      <c r="Z21" s="95" t="s">
        <v>1680</v>
      </c>
      <c r="AA21" s="96" t="s">
        <v>481</v>
      </c>
      <c r="AB21" s="95" t="s">
        <v>1681</v>
      </c>
      <c r="AC21" s="96" t="s">
        <v>481</v>
      </c>
      <c r="AD21" s="95" t="s">
        <v>1682</v>
      </c>
      <c r="AE21" s="96" t="s">
        <v>481</v>
      </c>
      <c r="AF21" s="95" t="s">
        <v>3705</v>
      </c>
      <c r="AG21" s="125" t="s">
        <v>482</v>
      </c>
      <c r="AH21" s="127" t="s">
        <v>2423</v>
      </c>
      <c r="AI21" s="125" t="s">
        <v>1955</v>
      </c>
      <c r="AJ21" s="127"/>
      <c r="AK21" s="125" t="s">
        <v>482</v>
      </c>
      <c r="AL21" s="127"/>
      <c r="AM21" s="96" t="s">
        <v>481</v>
      </c>
      <c r="AN21" s="126" t="s">
        <v>1229</v>
      </c>
      <c r="AO21" s="125" t="s">
        <v>482</v>
      </c>
      <c r="AP21" s="127"/>
      <c r="AQ21" s="171" t="s">
        <v>481</v>
      </c>
      <c r="AR21" s="172" t="s">
        <v>1121</v>
      </c>
      <c r="AS21" s="171" t="s">
        <v>481</v>
      </c>
      <c r="AT21" s="174" t="s">
        <v>2793</v>
      </c>
      <c r="AU21" s="171" t="s">
        <v>482</v>
      </c>
      <c r="AV21" s="174"/>
      <c r="AW21" s="171" t="s">
        <v>481</v>
      </c>
      <c r="AX21" s="172" t="s">
        <v>2794</v>
      </c>
      <c r="AY21" s="171" t="s">
        <v>481</v>
      </c>
      <c r="AZ21" s="174" t="s">
        <v>2792</v>
      </c>
      <c r="BA21" s="96" t="s">
        <v>481</v>
      </c>
      <c r="BB21" s="95" t="s">
        <v>1128</v>
      </c>
      <c r="BC21" s="128" t="s">
        <v>481</v>
      </c>
      <c r="BD21" s="129" t="s">
        <v>1142</v>
      </c>
      <c r="BE21" s="128" t="s">
        <v>482</v>
      </c>
      <c r="BF21" s="129" t="s">
        <v>1844</v>
      </c>
      <c r="BG21" s="128" t="s">
        <v>481</v>
      </c>
      <c r="BH21" s="160" t="s">
        <v>1845</v>
      </c>
      <c r="BI21" s="128" t="s">
        <v>482</v>
      </c>
      <c r="BJ21" s="129"/>
      <c r="BK21" s="96" t="s">
        <v>482</v>
      </c>
      <c r="BL21" s="95"/>
      <c r="BM21" s="96" t="s">
        <v>482</v>
      </c>
      <c r="BN21" s="95"/>
      <c r="BO21" s="96" t="s">
        <v>481</v>
      </c>
      <c r="BP21" s="98" t="s">
        <v>2031</v>
      </c>
      <c r="BQ21" s="96" t="s">
        <v>482</v>
      </c>
      <c r="BR21" s="95"/>
      <c r="BS21" s="96" t="s">
        <v>482</v>
      </c>
      <c r="BT21" s="95"/>
      <c r="BU21" s="114" t="s">
        <v>481</v>
      </c>
      <c r="BV21" s="95" t="s">
        <v>1156</v>
      </c>
      <c r="BW21" s="96" t="s">
        <v>482</v>
      </c>
      <c r="BX21" s="95"/>
      <c r="BY21" s="96" t="s">
        <v>481</v>
      </c>
      <c r="BZ21" s="160" t="s">
        <v>2032</v>
      </c>
      <c r="CA21" s="96" t="s">
        <v>482</v>
      </c>
      <c r="CB21" s="119" t="s">
        <v>2029</v>
      </c>
      <c r="CC21" s="96" t="s">
        <v>481</v>
      </c>
      <c r="CD21" s="98" t="s">
        <v>2033</v>
      </c>
      <c r="CE21" s="96" t="s">
        <v>481</v>
      </c>
      <c r="CF21" s="95" t="s">
        <v>1170</v>
      </c>
      <c r="CG21" s="96" t="s">
        <v>483</v>
      </c>
      <c r="CH21" s="98" t="s">
        <v>2317</v>
      </c>
      <c r="CI21" s="96" t="s">
        <v>481</v>
      </c>
      <c r="CJ21" s="160" t="s">
        <v>2318</v>
      </c>
      <c r="CK21" s="96" t="s">
        <v>482</v>
      </c>
      <c r="CL21" s="95"/>
      <c r="CM21" s="96" t="s">
        <v>482</v>
      </c>
      <c r="CN21" s="95"/>
      <c r="CO21" s="132" t="s">
        <v>481</v>
      </c>
      <c r="CP21" s="160" t="s">
        <v>2495</v>
      </c>
      <c r="CQ21" s="130" t="s">
        <v>482</v>
      </c>
      <c r="CR21" s="130"/>
      <c r="CS21" s="132" t="s">
        <v>481</v>
      </c>
      <c r="CT21" s="160" t="s">
        <v>2600</v>
      </c>
      <c r="CU21" s="132" t="s">
        <v>481</v>
      </c>
      <c r="CV21" s="160" t="s">
        <v>2648</v>
      </c>
      <c r="CW21" s="132" t="s">
        <v>481</v>
      </c>
      <c r="CX21" s="148" t="s">
        <v>2686</v>
      </c>
      <c r="CZ21" s="87"/>
      <c r="DA21" s="87"/>
      <c r="DB21" s="87"/>
      <c r="DC21" s="87"/>
      <c r="DD21" s="87"/>
      <c r="DE21" s="87"/>
      <c r="DF21" s="87"/>
      <c r="DG21" s="87"/>
      <c r="DH21" s="87"/>
      <c r="DI21" s="87"/>
      <c r="DJ21" s="87"/>
      <c r="DK21" s="87"/>
      <c r="DL21" s="87"/>
      <c r="DM21" s="87"/>
      <c r="DN21" s="87"/>
      <c r="DO21" s="87"/>
      <c r="DP21" s="87"/>
      <c r="DQ21" s="87"/>
      <c r="DR21" s="87"/>
      <c r="DS21" s="87"/>
      <c r="DT21" s="87"/>
      <c r="DU21" s="87"/>
      <c r="DV21" s="87"/>
      <c r="DW21" s="87"/>
      <c r="DX21" s="87"/>
    </row>
    <row r="22" spans="1:128" ht="40.200000000000003" customHeight="1" x14ac:dyDescent="0.3">
      <c r="A22" s="160" t="s">
        <v>323</v>
      </c>
      <c r="B22" s="161" t="s">
        <v>275</v>
      </c>
      <c r="C22" s="96" t="s">
        <v>481</v>
      </c>
      <c r="D22" s="160" t="s">
        <v>1272</v>
      </c>
      <c r="E22" s="96" t="s">
        <v>482</v>
      </c>
      <c r="F22" s="95"/>
      <c r="G22" s="96" t="s">
        <v>481</v>
      </c>
      <c r="H22" s="160" t="s">
        <v>1353</v>
      </c>
      <c r="I22" s="96" t="s">
        <v>481</v>
      </c>
      <c r="J22" s="160" t="s">
        <v>3706</v>
      </c>
      <c r="K22" s="96" t="s">
        <v>481</v>
      </c>
      <c r="L22" s="95" t="s">
        <v>1401</v>
      </c>
      <c r="M22" s="101" t="s">
        <v>481</v>
      </c>
      <c r="N22" s="160" t="s">
        <v>1487</v>
      </c>
      <c r="O22" s="101" t="s">
        <v>481</v>
      </c>
      <c r="P22" s="102" t="s">
        <v>1488</v>
      </c>
      <c r="Q22" s="101" t="s">
        <v>482</v>
      </c>
      <c r="R22" s="104"/>
      <c r="S22" s="101" t="s">
        <v>481</v>
      </c>
      <c r="T22" s="103" t="s">
        <v>1489</v>
      </c>
      <c r="U22" s="101" t="s">
        <v>482</v>
      </c>
      <c r="V22" s="104"/>
      <c r="W22" s="96" t="s">
        <v>481</v>
      </c>
      <c r="X22" s="95" t="s">
        <v>1683</v>
      </c>
      <c r="Y22" s="96" t="s">
        <v>483</v>
      </c>
      <c r="Z22" s="95" t="s">
        <v>1684</v>
      </c>
      <c r="AA22" s="96" t="s">
        <v>481</v>
      </c>
      <c r="AB22" s="95" t="s">
        <v>1685</v>
      </c>
      <c r="AC22" s="96" t="s">
        <v>481</v>
      </c>
      <c r="AD22" s="95" t="s">
        <v>1686</v>
      </c>
      <c r="AE22" s="96" t="s">
        <v>481</v>
      </c>
      <c r="AF22" s="95" t="s">
        <v>1687</v>
      </c>
      <c r="AG22" s="125" t="s">
        <v>481</v>
      </c>
      <c r="AH22" s="126" t="s">
        <v>2423</v>
      </c>
      <c r="AI22" s="125" t="s">
        <v>1331</v>
      </c>
      <c r="AJ22" s="160" t="s">
        <v>2424</v>
      </c>
      <c r="AK22" s="125" t="s">
        <v>482</v>
      </c>
      <c r="AL22" s="127"/>
      <c r="AM22" s="96" t="s">
        <v>481</v>
      </c>
      <c r="AN22" s="127" t="s">
        <v>1230</v>
      </c>
      <c r="AO22" s="125" t="s">
        <v>482</v>
      </c>
      <c r="AP22" s="127"/>
      <c r="AQ22" s="171" t="s">
        <v>481</v>
      </c>
      <c r="AR22" s="174" t="s">
        <v>2795</v>
      </c>
      <c r="AS22" s="171" t="s">
        <v>481</v>
      </c>
      <c r="AT22" s="174" t="s">
        <v>2796</v>
      </c>
      <c r="AU22" s="171" t="s">
        <v>481</v>
      </c>
      <c r="AV22" s="174" t="s">
        <v>2797</v>
      </c>
      <c r="AW22" s="171" t="s">
        <v>481</v>
      </c>
      <c r="AX22" s="172" t="s">
        <v>2798</v>
      </c>
      <c r="AY22" s="171" t="s">
        <v>481</v>
      </c>
      <c r="AZ22" s="174" t="s">
        <v>2799</v>
      </c>
      <c r="BA22" s="96" t="s">
        <v>482</v>
      </c>
      <c r="BB22" s="95"/>
      <c r="BC22" s="128" t="s">
        <v>482</v>
      </c>
      <c r="BD22" s="129"/>
      <c r="BE22" s="128" t="s">
        <v>481</v>
      </c>
      <c r="BF22" s="129" t="s">
        <v>1846</v>
      </c>
      <c r="BG22" s="128" t="s">
        <v>481</v>
      </c>
      <c r="BH22" s="160" t="s">
        <v>1847</v>
      </c>
      <c r="BI22" s="128" t="s">
        <v>481</v>
      </c>
      <c r="BJ22" s="160" t="s">
        <v>1848</v>
      </c>
      <c r="BK22" s="96" t="s">
        <v>481</v>
      </c>
      <c r="BL22" s="98" t="s">
        <v>2034</v>
      </c>
      <c r="BM22" s="96" t="s">
        <v>483</v>
      </c>
      <c r="BN22" s="119" t="s">
        <v>2035</v>
      </c>
      <c r="BO22" s="96" t="s">
        <v>481</v>
      </c>
      <c r="BP22" s="95" t="s">
        <v>2036</v>
      </c>
      <c r="BQ22" s="96" t="s">
        <v>481</v>
      </c>
      <c r="BR22" s="160" t="s">
        <v>2037</v>
      </c>
      <c r="BS22" s="96" t="s">
        <v>482</v>
      </c>
      <c r="BT22" s="95"/>
      <c r="BU22" s="114" t="s">
        <v>481</v>
      </c>
      <c r="BV22" s="160" t="s">
        <v>2038</v>
      </c>
      <c r="BW22" s="96" t="s">
        <v>482</v>
      </c>
      <c r="BX22" s="95"/>
      <c r="BY22" s="96" t="s">
        <v>481</v>
      </c>
      <c r="BZ22" s="160" t="s">
        <v>2039</v>
      </c>
      <c r="CA22" s="96" t="s">
        <v>482</v>
      </c>
      <c r="CB22" s="95"/>
      <c r="CC22" s="96" t="s">
        <v>483</v>
      </c>
      <c r="CD22" s="98" t="s">
        <v>2040</v>
      </c>
      <c r="CE22" s="96" t="s">
        <v>481</v>
      </c>
      <c r="CF22" s="160" t="s">
        <v>2319</v>
      </c>
      <c r="CG22" s="96" t="s">
        <v>481</v>
      </c>
      <c r="CH22" s="160" t="s">
        <v>2320</v>
      </c>
      <c r="CI22" s="96" t="s">
        <v>481</v>
      </c>
      <c r="CJ22" s="160" t="s">
        <v>2321</v>
      </c>
      <c r="CK22" s="96" t="s">
        <v>482</v>
      </c>
      <c r="CL22" s="95"/>
      <c r="CM22" s="96" t="s">
        <v>481</v>
      </c>
      <c r="CN22" s="119" t="s">
        <v>2322</v>
      </c>
      <c r="CO22" s="132" t="s">
        <v>481</v>
      </c>
      <c r="CP22" s="160" t="s">
        <v>2496</v>
      </c>
      <c r="CQ22" s="130" t="s">
        <v>482</v>
      </c>
      <c r="CR22" s="130"/>
      <c r="CS22" s="132" t="s">
        <v>481</v>
      </c>
      <c r="CT22" s="160" t="s">
        <v>2601</v>
      </c>
      <c r="CU22" s="132" t="s">
        <v>481</v>
      </c>
      <c r="CV22" s="133" t="s">
        <v>2649</v>
      </c>
      <c r="CW22" s="132" t="s">
        <v>481</v>
      </c>
      <c r="CX22" s="133"/>
      <c r="CZ22" s="87"/>
      <c r="DA22" s="87"/>
      <c r="DB22" s="87"/>
      <c r="DC22" s="87"/>
      <c r="DD22" s="87"/>
      <c r="DE22" s="87"/>
      <c r="DF22" s="87"/>
      <c r="DG22" s="87"/>
      <c r="DH22" s="87"/>
      <c r="DI22" s="87"/>
      <c r="DJ22" s="87"/>
      <c r="DK22" s="87"/>
      <c r="DL22" s="87"/>
      <c r="DM22" s="87"/>
      <c r="DN22" s="87"/>
      <c r="DO22" s="87"/>
      <c r="DP22" s="87"/>
      <c r="DQ22" s="87"/>
      <c r="DR22" s="87"/>
      <c r="DS22" s="87"/>
      <c r="DT22" s="87"/>
      <c r="DU22" s="87"/>
      <c r="DV22" s="87"/>
      <c r="DW22" s="87"/>
      <c r="DX22" s="87"/>
    </row>
    <row r="23" spans="1:128" ht="40.200000000000003" customHeight="1" x14ac:dyDescent="0.3">
      <c r="A23" s="160" t="s">
        <v>324</v>
      </c>
      <c r="B23" s="161" t="s">
        <v>125</v>
      </c>
      <c r="C23" s="96" t="s">
        <v>481</v>
      </c>
      <c r="D23" s="160" t="s">
        <v>1273</v>
      </c>
      <c r="E23" s="96" t="s">
        <v>481</v>
      </c>
      <c r="F23" s="160" t="s">
        <v>1322</v>
      </c>
      <c r="G23" s="96" t="s">
        <v>481</v>
      </c>
      <c r="H23" s="160" t="s">
        <v>1354</v>
      </c>
      <c r="I23" s="96" t="s">
        <v>481</v>
      </c>
      <c r="J23" s="160" t="s">
        <v>501</v>
      </c>
      <c r="K23" s="96" t="s">
        <v>481</v>
      </c>
      <c r="L23" s="95" t="s">
        <v>1402</v>
      </c>
      <c r="M23" s="101" t="s">
        <v>481</v>
      </c>
      <c r="N23" s="160" t="s">
        <v>1490</v>
      </c>
      <c r="O23" s="101" t="s">
        <v>481</v>
      </c>
      <c r="P23" s="102" t="s">
        <v>1491</v>
      </c>
      <c r="Q23" s="101" t="s">
        <v>481</v>
      </c>
      <c r="R23" s="160" t="s">
        <v>524</v>
      </c>
      <c r="S23" s="101" t="s">
        <v>481</v>
      </c>
      <c r="T23" s="160" t="s">
        <v>1492</v>
      </c>
      <c r="U23" s="101" t="s">
        <v>481</v>
      </c>
      <c r="V23" s="160" t="s">
        <v>1493</v>
      </c>
      <c r="W23" s="96" t="s">
        <v>481</v>
      </c>
      <c r="X23" s="95" t="s">
        <v>1688</v>
      </c>
      <c r="Y23" s="96" t="s">
        <v>481</v>
      </c>
      <c r="Z23" s="95" t="s">
        <v>1689</v>
      </c>
      <c r="AA23" s="96" t="s">
        <v>481</v>
      </c>
      <c r="AB23" s="95" t="s">
        <v>1690</v>
      </c>
      <c r="AC23" s="96" t="s">
        <v>481</v>
      </c>
      <c r="AD23" s="95" t="s">
        <v>1691</v>
      </c>
      <c r="AE23" s="96" t="s">
        <v>481</v>
      </c>
      <c r="AF23" s="95" t="s">
        <v>3707</v>
      </c>
      <c r="AG23" s="125" t="s">
        <v>481</v>
      </c>
      <c r="AH23" s="127"/>
      <c r="AI23" s="125" t="s">
        <v>1331</v>
      </c>
      <c r="AJ23" s="126" t="s">
        <v>2425</v>
      </c>
      <c r="AK23" s="125" t="s">
        <v>481</v>
      </c>
      <c r="AL23" s="127" t="s">
        <v>657</v>
      </c>
      <c r="AM23" s="96" t="s">
        <v>481</v>
      </c>
      <c r="AN23" s="187" t="s">
        <v>3233</v>
      </c>
      <c r="AO23" s="125" t="s">
        <v>481</v>
      </c>
      <c r="AP23" s="160" t="s">
        <v>677</v>
      </c>
      <c r="AQ23" s="171" t="s">
        <v>481</v>
      </c>
      <c r="AR23" s="174" t="s">
        <v>628</v>
      </c>
      <c r="AS23" s="171" t="s">
        <v>481</v>
      </c>
      <c r="AT23" s="172" t="s">
        <v>2800</v>
      </c>
      <c r="AU23" s="171" t="s">
        <v>481</v>
      </c>
      <c r="AV23" s="174" t="s">
        <v>2801</v>
      </c>
      <c r="AW23" s="171" t="s">
        <v>481</v>
      </c>
      <c r="AX23" s="172" t="s">
        <v>2802</v>
      </c>
      <c r="AY23" s="171" t="s">
        <v>481</v>
      </c>
      <c r="AZ23" s="174" t="s">
        <v>2803</v>
      </c>
      <c r="BA23" s="160" t="s">
        <v>481</v>
      </c>
      <c r="BB23" s="160" t="s">
        <v>699</v>
      </c>
      <c r="BC23" s="128" t="s">
        <v>481</v>
      </c>
      <c r="BD23" s="129" t="s">
        <v>637</v>
      </c>
      <c r="BE23" s="128" t="s">
        <v>481</v>
      </c>
      <c r="BF23" s="145" t="s">
        <v>1849</v>
      </c>
      <c r="BG23" s="128" t="s">
        <v>481</v>
      </c>
      <c r="BH23" s="160" t="s">
        <v>1850</v>
      </c>
      <c r="BI23" s="128" t="s">
        <v>481</v>
      </c>
      <c r="BJ23" s="160" t="s">
        <v>1851</v>
      </c>
      <c r="BK23" s="96" t="s">
        <v>481</v>
      </c>
      <c r="BL23" s="160" t="s">
        <v>2041</v>
      </c>
      <c r="BM23" s="96" t="s">
        <v>481</v>
      </c>
      <c r="BN23" s="160" t="s">
        <v>650</v>
      </c>
      <c r="BO23" s="96" t="s">
        <v>481</v>
      </c>
      <c r="BP23" s="160" t="s">
        <v>2042</v>
      </c>
      <c r="BQ23" s="96" t="s">
        <v>481</v>
      </c>
      <c r="BR23" s="160" t="s">
        <v>2043</v>
      </c>
      <c r="BS23" s="96" t="s">
        <v>483</v>
      </c>
      <c r="BT23" s="160" t="s">
        <v>607</v>
      </c>
      <c r="BU23" s="114" t="s">
        <v>481</v>
      </c>
      <c r="BV23" s="160" t="s">
        <v>608</v>
      </c>
      <c r="BW23" s="96" t="s">
        <v>481</v>
      </c>
      <c r="BX23" s="95" t="s">
        <v>1204</v>
      </c>
      <c r="BY23" s="96" t="s">
        <v>481</v>
      </c>
      <c r="BZ23" s="160" t="s">
        <v>2044</v>
      </c>
      <c r="CA23" s="96" t="s">
        <v>481</v>
      </c>
      <c r="CB23" s="98" t="s">
        <v>2045</v>
      </c>
      <c r="CC23" s="96" t="s">
        <v>481</v>
      </c>
      <c r="CD23" s="98" t="s">
        <v>2046</v>
      </c>
      <c r="CE23" s="96" t="s">
        <v>481</v>
      </c>
      <c r="CF23" s="116" t="s">
        <v>969</v>
      </c>
      <c r="CG23" s="96" t="s">
        <v>481</v>
      </c>
      <c r="CH23" s="98" t="s">
        <v>2323</v>
      </c>
      <c r="CI23" s="96" t="s">
        <v>481</v>
      </c>
      <c r="CJ23" s="160"/>
      <c r="CK23" s="96" t="s">
        <v>483</v>
      </c>
      <c r="CL23" s="95" t="s">
        <v>983</v>
      </c>
      <c r="CM23" s="96" t="s">
        <v>481</v>
      </c>
      <c r="CN23" s="119" t="s">
        <v>2324</v>
      </c>
      <c r="CO23" s="132" t="s">
        <v>481</v>
      </c>
      <c r="CP23" s="167" t="s">
        <v>2497</v>
      </c>
      <c r="CQ23" s="130" t="s">
        <v>481</v>
      </c>
      <c r="CR23" s="160" t="s">
        <v>2559</v>
      </c>
      <c r="CS23" s="132" t="s">
        <v>481</v>
      </c>
      <c r="CT23" s="148" t="s">
        <v>2602</v>
      </c>
      <c r="CU23" s="132" t="s">
        <v>481</v>
      </c>
      <c r="CV23" s="133" t="s">
        <v>2650</v>
      </c>
      <c r="CW23" s="132" t="s">
        <v>481</v>
      </c>
      <c r="CX23" s="160" t="s">
        <v>2687</v>
      </c>
      <c r="CZ23" s="87"/>
      <c r="DA23" s="87"/>
      <c r="DB23" s="87"/>
      <c r="DC23" s="87"/>
      <c r="DD23" s="87"/>
      <c r="DE23" s="87"/>
      <c r="DF23" s="87"/>
      <c r="DG23" s="87"/>
      <c r="DH23" s="87"/>
      <c r="DI23" s="87"/>
      <c r="DJ23" s="87"/>
      <c r="DK23" s="87"/>
      <c r="DL23" s="87"/>
      <c r="DM23" s="87"/>
      <c r="DN23" s="87"/>
      <c r="DO23" s="87"/>
      <c r="DP23" s="87"/>
      <c r="DQ23" s="87"/>
      <c r="DR23" s="87"/>
      <c r="DS23" s="87"/>
      <c r="DT23" s="87"/>
      <c r="DU23" s="87"/>
      <c r="DV23" s="87"/>
      <c r="DW23" s="87"/>
      <c r="DX23" s="87"/>
    </row>
    <row r="24" spans="1:128" ht="40.200000000000003" customHeight="1" x14ac:dyDescent="0.3">
      <c r="A24" s="160" t="s">
        <v>325</v>
      </c>
      <c r="B24" s="161" t="s">
        <v>126</v>
      </c>
      <c r="C24" s="96" t="s">
        <v>481</v>
      </c>
      <c r="D24" s="160" t="s">
        <v>1274</v>
      </c>
      <c r="E24" s="96" t="s">
        <v>482</v>
      </c>
      <c r="F24" s="116"/>
      <c r="G24" s="96" t="s">
        <v>481</v>
      </c>
      <c r="H24" s="160" t="s">
        <v>1355</v>
      </c>
      <c r="I24" s="96" t="s">
        <v>481</v>
      </c>
      <c r="J24" s="160" t="s">
        <v>498</v>
      </c>
      <c r="K24" s="96" t="s">
        <v>481</v>
      </c>
      <c r="L24" s="160" t="s">
        <v>1403</v>
      </c>
      <c r="M24" s="101" t="s">
        <v>481</v>
      </c>
      <c r="N24" s="160" t="s">
        <v>1494</v>
      </c>
      <c r="O24" s="101" t="s">
        <v>481</v>
      </c>
      <c r="P24" s="102" t="s">
        <v>1495</v>
      </c>
      <c r="Q24" s="101" t="s">
        <v>481</v>
      </c>
      <c r="R24" s="160" t="s">
        <v>525</v>
      </c>
      <c r="S24" s="101" t="s">
        <v>481</v>
      </c>
      <c r="T24" s="103" t="s">
        <v>1496</v>
      </c>
      <c r="U24" s="101" t="s">
        <v>481</v>
      </c>
      <c r="V24" s="160" t="s">
        <v>1497</v>
      </c>
      <c r="W24" s="96" t="s">
        <v>481</v>
      </c>
      <c r="X24" s="95" t="s">
        <v>582</v>
      </c>
      <c r="Y24" s="96" t="s">
        <v>481</v>
      </c>
      <c r="Z24" s="160" t="s">
        <v>3708</v>
      </c>
      <c r="AA24" s="96" t="s">
        <v>481</v>
      </c>
      <c r="AB24" s="95" t="s">
        <v>559</v>
      </c>
      <c r="AC24" s="96" t="s">
        <v>481</v>
      </c>
      <c r="AD24" s="95" t="s">
        <v>1692</v>
      </c>
      <c r="AE24" s="96" t="s">
        <v>481</v>
      </c>
      <c r="AF24" s="95" t="s">
        <v>3709</v>
      </c>
      <c r="AG24" s="125" t="s">
        <v>481</v>
      </c>
      <c r="AH24" s="127" t="s">
        <v>2426</v>
      </c>
      <c r="AI24" s="125" t="s">
        <v>1331</v>
      </c>
      <c r="AJ24" s="160" t="s">
        <v>2427</v>
      </c>
      <c r="AK24" s="125" t="s">
        <v>483</v>
      </c>
      <c r="AL24" s="127" t="s">
        <v>658</v>
      </c>
      <c r="AM24" s="96" t="s">
        <v>483</v>
      </c>
      <c r="AN24" s="187" t="s">
        <v>3233</v>
      </c>
      <c r="AO24" s="125" t="s">
        <v>483</v>
      </c>
      <c r="AP24" s="127" t="s">
        <v>669</v>
      </c>
      <c r="AQ24" s="171" t="s">
        <v>481</v>
      </c>
      <c r="AR24" s="174" t="s">
        <v>2804</v>
      </c>
      <c r="AS24" s="171" t="s">
        <v>481</v>
      </c>
      <c r="AT24" s="179" t="s">
        <v>2805</v>
      </c>
      <c r="AU24" s="171" t="s">
        <v>481</v>
      </c>
      <c r="AV24" s="172" t="s">
        <v>2806</v>
      </c>
      <c r="AW24" s="171" t="s">
        <v>481</v>
      </c>
      <c r="AX24" s="172" t="s">
        <v>2807</v>
      </c>
      <c r="AY24" s="171" t="s">
        <v>481</v>
      </c>
      <c r="AZ24" s="172" t="s">
        <v>2808</v>
      </c>
      <c r="BA24" s="96" t="s">
        <v>481</v>
      </c>
      <c r="BB24" s="98" t="s">
        <v>1205</v>
      </c>
      <c r="BC24" s="128" t="s">
        <v>481</v>
      </c>
      <c r="BD24" s="129" t="s">
        <v>638</v>
      </c>
      <c r="BE24" s="128" t="s">
        <v>481</v>
      </c>
      <c r="BF24" s="145" t="s">
        <v>1852</v>
      </c>
      <c r="BG24" s="128" t="s">
        <v>481</v>
      </c>
      <c r="BH24" s="160" t="s">
        <v>1853</v>
      </c>
      <c r="BI24" s="128" t="s">
        <v>482</v>
      </c>
      <c r="BJ24" s="129"/>
      <c r="BK24" s="96" t="s">
        <v>481</v>
      </c>
      <c r="BL24" s="98" t="s">
        <v>2047</v>
      </c>
      <c r="BM24" s="96" t="s">
        <v>482</v>
      </c>
      <c r="BN24" s="118"/>
      <c r="BO24" s="96" t="s">
        <v>481</v>
      </c>
      <c r="BP24" s="160" t="s">
        <v>2048</v>
      </c>
      <c r="BQ24" s="96" t="s">
        <v>481</v>
      </c>
      <c r="BR24" s="95" t="s">
        <v>2049</v>
      </c>
      <c r="BS24" s="96" t="s">
        <v>483</v>
      </c>
      <c r="BT24" s="95" t="s">
        <v>609</v>
      </c>
      <c r="BU24" s="114" t="s">
        <v>481</v>
      </c>
      <c r="BV24" s="98" t="s">
        <v>2728</v>
      </c>
      <c r="BW24" s="96" t="s">
        <v>481</v>
      </c>
      <c r="BX24" s="95" t="s">
        <v>726</v>
      </c>
      <c r="BY24" s="96" t="s">
        <v>481</v>
      </c>
      <c r="BZ24" s="98" t="s">
        <v>2050</v>
      </c>
      <c r="CA24" s="96" t="s">
        <v>481</v>
      </c>
      <c r="CB24" s="98" t="s">
        <v>2051</v>
      </c>
      <c r="CC24" s="96" t="s">
        <v>481</v>
      </c>
      <c r="CD24" s="160" t="s">
        <v>2052</v>
      </c>
      <c r="CE24" s="96" t="s">
        <v>483</v>
      </c>
      <c r="CF24" s="116" t="s">
        <v>970</v>
      </c>
      <c r="CG24" s="96" t="s">
        <v>481</v>
      </c>
      <c r="CH24" s="98" t="s">
        <v>2325</v>
      </c>
      <c r="CI24" s="96" t="s">
        <v>481</v>
      </c>
      <c r="CJ24" s="160" t="s">
        <v>737</v>
      </c>
      <c r="CK24" s="96" t="s">
        <v>482</v>
      </c>
      <c r="CL24" s="95"/>
      <c r="CM24" s="96" t="s">
        <v>481</v>
      </c>
      <c r="CN24" s="98" t="s">
        <v>3710</v>
      </c>
      <c r="CO24" s="132" t="s">
        <v>481</v>
      </c>
      <c r="CP24" s="160" t="s">
        <v>2498</v>
      </c>
      <c r="CQ24" s="130" t="s">
        <v>481</v>
      </c>
      <c r="CR24" s="147" t="s">
        <v>2560</v>
      </c>
      <c r="CS24" s="132" t="s">
        <v>481</v>
      </c>
      <c r="CT24" s="160" t="s">
        <v>754</v>
      </c>
      <c r="CU24" s="132" t="s">
        <v>481</v>
      </c>
      <c r="CV24" s="133" t="s">
        <v>2651</v>
      </c>
      <c r="CW24" s="132" t="s">
        <v>481</v>
      </c>
      <c r="CX24" s="160" t="s">
        <v>2688</v>
      </c>
      <c r="CZ24" s="87"/>
      <c r="DA24" s="87"/>
      <c r="DB24" s="87"/>
      <c r="DC24" s="87"/>
      <c r="DD24" s="87"/>
      <c r="DE24" s="87"/>
      <c r="DF24" s="87"/>
      <c r="DG24" s="87"/>
      <c r="DH24" s="87"/>
      <c r="DI24" s="87"/>
      <c r="DJ24" s="87"/>
      <c r="DK24" s="87"/>
      <c r="DL24" s="87"/>
      <c r="DM24" s="87"/>
      <c r="DN24" s="87"/>
      <c r="DO24" s="87"/>
      <c r="DP24" s="87"/>
      <c r="DQ24" s="87"/>
      <c r="DR24" s="87"/>
      <c r="DS24" s="87"/>
      <c r="DT24" s="87"/>
      <c r="DU24" s="87"/>
      <c r="DV24" s="87"/>
      <c r="DW24" s="87"/>
      <c r="DX24" s="87"/>
    </row>
    <row r="25" spans="1:128" ht="40.200000000000003" customHeight="1" x14ac:dyDescent="0.3">
      <c r="A25" s="160" t="s">
        <v>326</v>
      </c>
      <c r="B25" s="161" t="s">
        <v>127</v>
      </c>
      <c r="C25" s="96" t="s">
        <v>481</v>
      </c>
      <c r="D25" s="160" t="s">
        <v>1275</v>
      </c>
      <c r="E25" s="96" t="s">
        <v>481</v>
      </c>
      <c r="F25" s="160" t="s">
        <v>1321</v>
      </c>
      <c r="G25" s="96" t="s">
        <v>481</v>
      </c>
      <c r="H25" s="160" t="s">
        <v>1356</v>
      </c>
      <c r="I25" s="96" t="s">
        <v>481</v>
      </c>
      <c r="J25" s="160" t="s">
        <v>499</v>
      </c>
      <c r="K25" s="96" t="s">
        <v>481</v>
      </c>
      <c r="L25" s="160" t="s">
        <v>1404</v>
      </c>
      <c r="M25" s="101" t="s">
        <v>481</v>
      </c>
      <c r="N25" s="160" t="s">
        <v>1498</v>
      </c>
      <c r="O25" s="101" t="s">
        <v>481</v>
      </c>
      <c r="P25" s="160" t="s">
        <v>1499</v>
      </c>
      <c r="Q25" s="101" t="s">
        <v>481</v>
      </c>
      <c r="R25" s="160" t="s">
        <v>526</v>
      </c>
      <c r="S25" s="101" t="s">
        <v>481</v>
      </c>
      <c r="T25" s="160" t="s">
        <v>1500</v>
      </c>
      <c r="U25" s="101" t="s">
        <v>481</v>
      </c>
      <c r="V25" s="160" t="s">
        <v>1486</v>
      </c>
      <c r="W25" s="96" t="s">
        <v>481</v>
      </c>
      <c r="X25" s="95" t="s">
        <v>583</v>
      </c>
      <c r="Y25" s="96" t="s">
        <v>482</v>
      </c>
      <c r="Z25" s="108"/>
      <c r="AA25" s="96" t="s">
        <v>481</v>
      </c>
      <c r="AB25" s="95" t="s">
        <v>560</v>
      </c>
      <c r="AC25" s="96" t="s">
        <v>481</v>
      </c>
      <c r="AD25" s="160" t="s">
        <v>1693</v>
      </c>
      <c r="AE25" s="96" t="s">
        <v>481</v>
      </c>
      <c r="AF25" s="160" t="s">
        <v>3711</v>
      </c>
      <c r="AG25" s="125" t="s">
        <v>481</v>
      </c>
      <c r="AH25" s="126" t="s">
        <v>2428</v>
      </c>
      <c r="AI25" s="125" t="s">
        <v>1331</v>
      </c>
      <c r="AJ25" s="160" t="s">
        <v>2429</v>
      </c>
      <c r="AK25" s="125" t="s">
        <v>481</v>
      </c>
      <c r="AL25" s="127" t="s">
        <v>659</v>
      </c>
      <c r="AM25" s="96" t="s">
        <v>483</v>
      </c>
      <c r="AN25" s="126" t="s">
        <v>1231</v>
      </c>
      <c r="AO25" s="125" t="s">
        <v>481</v>
      </c>
      <c r="AP25" s="127" t="s">
        <v>668</v>
      </c>
      <c r="AQ25" s="171" t="s">
        <v>481</v>
      </c>
      <c r="AR25" s="174" t="s">
        <v>629</v>
      </c>
      <c r="AS25" s="171" t="s">
        <v>481</v>
      </c>
      <c r="AT25" s="174" t="s">
        <v>2809</v>
      </c>
      <c r="AU25" s="171" t="s">
        <v>481</v>
      </c>
      <c r="AV25" s="174" t="s">
        <v>2810</v>
      </c>
      <c r="AW25" s="171" t="s">
        <v>481</v>
      </c>
      <c r="AX25" s="173" t="s">
        <v>2811</v>
      </c>
      <c r="AY25" s="171" t="s">
        <v>481</v>
      </c>
      <c r="AZ25" s="179" t="s">
        <v>2812</v>
      </c>
      <c r="BA25" s="96" t="s">
        <v>481</v>
      </c>
      <c r="BB25" s="95" t="s">
        <v>700</v>
      </c>
      <c r="BC25" s="128" t="s">
        <v>482</v>
      </c>
      <c r="BD25" s="129"/>
      <c r="BE25" s="128" t="s">
        <v>481</v>
      </c>
      <c r="BF25" s="160" t="s">
        <v>541</v>
      </c>
      <c r="BG25" s="128" t="s">
        <v>482</v>
      </c>
      <c r="BH25" s="129"/>
      <c r="BI25" s="128" t="s">
        <v>481</v>
      </c>
      <c r="BJ25" s="160" t="s">
        <v>1822</v>
      </c>
      <c r="BK25" s="96" t="s">
        <v>481</v>
      </c>
      <c r="BL25" s="160" t="s">
        <v>2053</v>
      </c>
      <c r="BM25" s="96" t="s">
        <v>481</v>
      </c>
      <c r="BN25" s="160" t="s">
        <v>2054</v>
      </c>
      <c r="BO25" s="96" t="s">
        <v>481</v>
      </c>
      <c r="BP25" s="98" t="s">
        <v>2055</v>
      </c>
      <c r="BQ25" s="96" t="s">
        <v>482</v>
      </c>
      <c r="BR25" s="95"/>
      <c r="BS25" s="96" t="s">
        <v>481</v>
      </c>
      <c r="BT25" s="95" t="s">
        <v>986</v>
      </c>
      <c r="BU25" s="114" t="s">
        <v>481</v>
      </c>
      <c r="BV25" s="95" t="s">
        <v>610</v>
      </c>
      <c r="BW25" s="96" t="s">
        <v>481</v>
      </c>
      <c r="BX25" s="95" t="s">
        <v>727</v>
      </c>
      <c r="BY25" s="96" t="s">
        <v>481</v>
      </c>
      <c r="BZ25" s="160" t="s">
        <v>2056</v>
      </c>
      <c r="CA25" s="96" t="s">
        <v>481</v>
      </c>
      <c r="CB25" s="119" t="s">
        <v>2057</v>
      </c>
      <c r="CC25" s="96" t="s">
        <v>481</v>
      </c>
      <c r="CD25" s="98" t="s">
        <v>2058</v>
      </c>
      <c r="CE25" s="96" t="s">
        <v>481</v>
      </c>
      <c r="CF25" s="95" t="s">
        <v>546</v>
      </c>
      <c r="CG25" s="96" t="s">
        <v>481</v>
      </c>
      <c r="CH25" s="160" t="s">
        <v>2326</v>
      </c>
      <c r="CI25" s="96" t="s">
        <v>481</v>
      </c>
      <c r="CJ25" s="160" t="s">
        <v>2327</v>
      </c>
      <c r="CK25" s="96" t="s">
        <v>481</v>
      </c>
      <c r="CL25" s="95" t="s">
        <v>749</v>
      </c>
      <c r="CM25" s="96" t="s">
        <v>481</v>
      </c>
      <c r="CN25" s="160" t="s">
        <v>588</v>
      </c>
      <c r="CO25" s="132" t="s">
        <v>481</v>
      </c>
      <c r="CP25" s="160" t="s">
        <v>2499</v>
      </c>
      <c r="CQ25" s="130" t="s">
        <v>481</v>
      </c>
      <c r="CR25" s="160" t="s">
        <v>567</v>
      </c>
      <c r="CS25" s="132" t="s">
        <v>481</v>
      </c>
      <c r="CT25" s="133" t="s">
        <v>2603</v>
      </c>
      <c r="CU25" s="132" t="s">
        <v>481</v>
      </c>
      <c r="CV25" s="133" t="s">
        <v>2652</v>
      </c>
      <c r="CW25" s="132" t="s">
        <v>481</v>
      </c>
      <c r="CX25" s="133" t="s">
        <v>2689</v>
      </c>
      <c r="CZ25" s="87"/>
      <c r="DA25" s="87"/>
      <c r="DB25" s="87"/>
      <c r="DC25" s="87"/>
      <c r="DD25" s="87"/>
      <c r="DE25" s="87"/>
      <c r="DF25" s="87"/>
      <c r="DG25" s="87"/>
      <c r="DH25" s="87"/>
      <c r="DI25" s="87"/>
      <c r="DJ25" s="87"/>
      <c r="DK25" s="87"/>
      <c r="DL25" s="87"/>
      <c r="DM25" s="87"/>
      <c r="DN25" s="87"/>
      <c r="DO25" s="87"/>
      <c r="DP25" s="87"/>
      <c r="DQ25" s="87"/>
      <c r="DR25" s="87"/>
      <c r="DS25" s="87"/>
      <c r="DT25" s="87"/>
      <c r="DU25" s="87"/>
      <c r="DV25" s="87"/>
      <c r="DW25" s="87"/>
      <c r="DX25" s="87"/>
    </row>
    <row r="26" spans="1:128" ht="40.200000000000003" customHeight="1" x14ac:dyDescent="0.3">
      <c r="A26" s="160" t="s">
        <v>327</v>
      </c>
      <c r="B26" s="161" t="s">
        <v>963</v>
      </c>
      <c r="C26" s="96" t="s">
        <v>481</v>
      </c>
      <c r="D26" s="118" t="s">
        <v>1276</v>
      </c>
      <c r="E26" s="96" t="s">
        <v>482</v>
      </c>
      <c r="F26" s="95"/>
      <c r="G26" s="96" t="s">
        <v>481</v>
      </c>
      <c r="H26" s="160" t="s">
        <v>1095</v>
      </c>
      <c r="I26" s="96" t="s">
        <v>482</v>
      </c>
      <c r="J26" s="95"/>
      <c r="K26" s="96" t="s">
        <v>481</v>
      </c>
      <c r="L26" s="160" t="s">
        <v>1405</v>
      </c>
      <c r="M26" s="101" t="s">
        <v>481</v>
      </c>
      <c r="N26" s="102" t="s">
        <v>1501</v>
      </c>
      <c r="O26" s="101" t="s">
        <v>481</v>
      </c>
      <c r="P26" s="102" t="s">
        <v>3751</v>
      </c>
      <c r="Q26" s="101" t="s">
        <v>482</v>
      </c>
      <c r="R26" s="104"/>
      <c r="S26" s="101" t="s">
        <v>482</v>
      </c>
      <c r="T26" s="103" t="s">
        <v>1502</v>
      </c>
      <c r="U26" s="101" t="s">
        <v>482</v>
      </c>
      <c r="V26" s="160"/>
      <c r="W26" s="96" t="s">
        <v>481</v>
      </c>
      <c r="X26" s="95" t="s">
        <v>1694</v>
      </c>
      <c r="Y26" s="96" t="s">
        <v>481</v>
      </c>
      <c r="Z26" s="95" t="s">
        <v>1695</v>
      </c>
      <c r="AA26" s="96" t="s">
        <v>481</v>
      </c>
      <c r="AB26" s="98" t="s">
        <v>1696</v>
      </c>
      <c r="AC26" s="96" t="s">
        <v>482</v>
      </c>
      <c r="AD26" s="108"/>
      <c r="AE26" s="96" t="s">
        <v>481</v>
      </c>
      <c r="AF26" s="95" t="s">
        <v>1697</v>
      </c>
      <c r="AG26" s="125" t="s">
        <v>481</v>
      </c>
      <c r="AH26" s="127"/>
      <c r="AI26" s="125" t="s">
        <v>1331</v>
      </c>
      <c r="AJ26" s="160" t="s">
        <v>2430</v>
      </c>
      <c r="AK26" s="125" t="s">
        <v>482</v>
      </c>
      <c r="AL26" s="127"/>
      <c r="AM26" s="96" t="s">
        <v>481</v>
      </c>
      <c r="AN26" s="127" t="s">
        <v>1232</v>
      </c>
      <c r="AO26" s="125" t="s">
        <v>481</v>
      </c>
      <c r="AP26" s="127" t="s">
        <v>678</v>
      </c>
      <c r="AQ26" s="171" t="s">
        <v>481</v>
      </c>
      <c r="AR26" s="174" t="s">
        <v>2813</v>
      </c>
      <c r="AS26" s="171" t="s">
        <v>481</v>
      </c>
      <c r="AT26" s="174" t="s">
        <v>2814</v>
      </c>
      <c r="AU26" s="189" t="s">
        <v>482</v>
      </c>
      <c r="AV26" s="172" t="s">
        <v>2815</v>
      </c>
      <c r="AW26" s="171" t="s">
        <v>482</v>
      </c>
      <c r="AX26" s="174" t="s">
        <v>2816</v>
      </c>
      <c r="AY26" s="181" t="s">
        <v>481</v>
      </c>
      <c r="AZ26" s="172" t="s">
        <v>2817</v>
      </c>
      <c r="BA26" s="96" t="s">
        <v>481</v>
      </c>
      <c r="BB26" s="95" t="s">
        <v>701</v>
      </c>
      <c r="BC26" s="128" t="s">
        <v>481</v>
      </c>
      <c r="BD26" s="129" t="s">
        <v>636</v>
      </c>
      <c r="BE26" s="128" t="s">
        <v>481</v>
      </c>
      <c r="BF26" s="145" t="s">
        <v>1854</v>
      </c>
      <c r="BG26" s="128" t="s">
        <v>482</v>
      </c>
      <c r="BH26" s="129" t="s">
        <v>1855</v>
      </c>
      <c r="BI26" s="128" t="s">
        <v>482</v>
      </c>
      <c r="BJ26" s="129"/>
      <c r="BK26" s="96" t="s">
        <v>481</v>
      </c>
      <c r="BL26" s="119" t="s">
        <v>2059</v>
      </c>
      <c r="BM26" s="96" t="s">
        <v>482</v>
      </c>
      <c r="BN26" s="119" t="s">
        <v>2060</v>
      </c>
      <c r="BO26" s="96" t="s">
        <v>481</v>
      </c>
      <c r="BP26" s="98" t="s">
        <v>2061</v>
      </c>
      <c r="BQ26" s="96" t="s">
        <v>481</v>
      </c>
      <c r="BR26" s="160" t="s">
        <v>611</v>
      </c>
      <c r="BS26" s="96" t="s">
        <v>482</v>
      </c>
      <c r="BT26" s="95"/>
      <c r="BU26" s="96" t="s">
        <v>482</v>
      </c>
      <c r="BV26" s="95"/>
      <c r="BW26" s="96" t="s">
        <v>481</v>
      </c>
      <c r="BX26" s="152"/>
      <c r="BY26" s="96" t="s">
        <v>481</v>
      </c>
      <c r="BZ26" s="160" t="s">
        <v>2062</v>
      </c>
      <c r="CA26" s="96" t="s">
        <v>481</v>
      </c>
      <c r="CB26" s="119" t="s">
        <v>2063</v>
      </c>
      <c r="CC26" s="96" t="s">
        <v>482</v>
      </c>
      <c r="CD26" s="95" t="s">
        <v>2064</v>
      </c>
      <c r="CE26" s="96" t="s">
        <v>482</v>
      </c>
      <c r="CF26" s="95"/>
      <c r="CG26" s="96" t="s">
        <v>481</v>
      </c>
      <c r="CH26" s="160" t="s">
        <v>2328</v>
      </c>
      <c r="CI26" s="96" t="s">
        <v>482</v>
      </c>
      <c r="CJ26" s="119" t="s">
        <v>2289</v>
      </c>
      <c r="CK26" s="96" t="s">
        <v>482</v>
      </c>
      <c r="CL26" s="95"/>
      <c r="CM26" s="96" t="s">
        <v>481</v>
      </c>
      <c r="CN26" s="119" t="s">
        <v>2329</v>
      </c>
      <c r="CO26" s="132" t="s">
        <v>481</v>
      </c>
      <c r="CP26" s="160" t="s">
        <v>2500</v>
      </c>
      <c r="CQ26" s="130" t="s">
        <v>481</v>
      </c>
      <c r="CR26" s="160" t="s">
        <v>2561</v>
      </c>
      <c r="CS26" s="132" t="s">
        <v>481</v>
      </c>
      <c r="CT26" s="148" t="s">
        <v>2604</v>
      </c>
      <c r="CU26" s="132" t="s">
        <v>481</v>
      </c>
      <c r="CV26" s="133" t="s">
        <v>2653</v>
      </c>
      <c r="CW26" s="132" t="s">
        <v>481</v>
      </c>
      <c r="CX26" s="133" t="s">
        <v>2690</v>
      </c>
      <c r="CZ26" s="87"/>
      <c r="DA26" s="87"/>
      <c r="DB26" s="87"/>
      <c r="DC26" s="87"/>
      <c r="DD26" s="87"/>
      <c r="DE26" s="87"/>
      <c r="DF26" s="87"/>
      <c r="DG26" s="87"/>
      <c r="DH26" s="87"/>
      <c r="DI26" s="87"/>
      <c r="DJ26" s="87"/>
      <c r="DK26" s="87"/>
      <c r="DL26" s="87"/>
      <c r="DM26" s="87"/>
      <c r="DN26" s="87"/>
      <c r="DO26" s="87"/>
      <c r="DP26" s="87"/>
      <c r="DQ26" s="87"/>
      <c r="DR26" s="87"/>
      <c r="DS26" s="87"/>
      <c r="DT26" s="87"/>
      <c r="DU26" s="87"/>
      <c r="DV26" s="87"/>
      <c r="DW26" s="87"/>
      <c r="DX26" s="87"/>
    </row>
    <row r="27" spans="1:128" ht="40.200000000000003" customHeight="1" x14ac:dyDescent="0.3">
      <c r="A27" s="160" t="s">
        <v>328</v>
      </c>
      <c r="B27" s="161" t="s">
        <v>961</v>
      </c>
      <c r="C27" s="96" t="s">
        <v>481</v>
      </c>
      <c r="D27" s="160" t="s">
        <v>1277</v>
      </c>
      <c r="E27" s="96" t="s">
        <v>482</v>
      </c>
      <c r="F27" s="95"/>
      <c r="G27" s="96" t="s">
        <v>481</v>
      </c>
      <c r="H27" s="160" t="s">
        <v>1357</v>
      </c>
      <c r="I27" s="96" t="s">
        <v>482</v>
      </c>
      <c r="J27" s="95"/>
      <c r="K27" s="96" t="s">
        <v>481</v>
      </c>
      <c r="L27" s="95" t="s">
        <v>1406</v>
      </c>
      <c r="M27" s="101" t="s">
        <v>481</v>
      </c>
      <c r="N27" s="102" t="s">
        <v>1503</v>
      </c>
      <c r="O27" s="101" t="s">
        <v>481</v>
      </c>
      <c r="P27" s="102" t="s">
        <v>1504</v>
      </c>
      <c r="Q27" s="101" t="s">
        <v>482</v>
      </c>
      <c r="R27" s="104"/>
      <c r="S27" s="101" t="s">
        <v>482</v>
      </c>
      <c r="T27" s="160" t="s">
        <v>1505</v>
      </c>
      <c r="U27" s="101" t="s">
        <v>482</v>
      </c>
      <c r="V27" s="104"/>
      <c r="W27" s="96" t="s">
        <v>481</v>
      </c>
      <c r="X27" s="95" t="s">
        <v>1698</v>
      </c>
      <c r="Y27" s="96" t="s">
        <v>482</v>
      </c>
      <c r="Z27" s="108"/>
      <c r="AA27" s="96" t="s">
        <v>481</v>
      </c>
      <c r="AB27" s="98" t="s">
        <v>1699</v>
      </c>
      <c r="AC27" s="96" t="s">
        <v>482</v>
      </c>
      <c r="AD27" s="108"/>
      <c r="AE27" s="96" t="s">
        <v>482</v>
      </c>
      <c r="AF27" s="108"/>
      <c r="AG27" s="125" t="s">
        <v>482</v>
      </c>
      <c r="AH27" s="126"/>
      <c r="AI27" s="125" t="s">
        <v>1331</v>
      </c>
      <c r="AJ27" s="160" t="s">
        <v>2430</v>
      </c>
      <c r="AK27" s="125" t="s">
        <v>482</v>
      </c>
      <c r="AL27" s="127"/>
      <c r="AM27" s="96" t="s">
        <v>482</v>
      </c>
      <c r="AN27" s="126"/>
      <c r="AO27" s="125" t="s">
        <v>481</v>
      </c>
      <c r="AP27" s="127" t="s">
        <v>678</v>
      </c>
      <c r="AQ27" s="171" t="s">
        <v>481</v>
      </c>
      <c r="AR27" s="174" t="s">
        <v>2818</v>
      </c>
      <c r="AS27" s="171" t="s">
        <v>481</v>
      </c>
      <c r="AT27" s="174" t="s">
        <v>2814</v>
      </c>
      <c r="AU27" s="189" t="s">
        <v>482</v>
      </c>
      <c r="AV27" s="172" t="s">
        <v>2819</v>
      </c>
      <c r="AW27" s="171" t="s">
        <v>482</v>
      </c>
      <c r="AX27" s="174" t="s">
        <v>2816</v>
      </c>
      <c r="AY27" s="171" t="s">
        <v>481</v>
      </c>
      <c r="AZ27" s="172" t="s">
        <v>2820</v>
      </c>
      <c r="BA27" s="96" t="s">
        <v>481</v>
      </c>
      <c r="BB27" s="160" t="s">
        <v>705</v>
      </c>
      <c r="BC27" s="128" t="s">
        <v>481</v>
      </c>
      <c r="BD27" s="129" t="s">
        <v>639</v>
      </c>
      <c r="BE27" s="128" t="s">
        <v>481</v>
      </c>
      <c r="BF27" s="145" t="s">
        <v>1854</v>
      </c>
      <c r="BG27" s="128" t="s">
        <v>482</v>
      </c>
      <c r="BH27" s="129" t="s">
        <v>1855</v>
      </c>
      <c r="BI27" s="128" t="s">
        <v>482</v>
      </c>
      <c r="BJ27" s="129"/>
      <c r="BK27" s="96" t="s">
        <v>481</v>
      </c>
      <c r="BL27" s="119" t="s">
        <v>2065</v>
      </c>
      <c r="BM27" s="96" t="s">
        <v>482</v>
      </c>
      <c r="BN27" s="119" t="s">
        <v>2060</v>
      </c>
      <c r="BO27" s="96" t="s">
        <v>481</v>
      </c>
      <c r="BP27" s="98" t="s">
        <v>2066</v>
      </c>
      <c r="BQ27" s="96" t="s">
        <v>481</v>
      </c>
      <c r="BR27" s="160" t="s">
        <v>611</v>
      </c>
      <c r="BS27" s="96" t="s">
        <v>482</v>
      </c>
      <c r="BT27" s="95"/>
      <c r="BU27" s="96" t="s">
        <v>482</v>
      </c>
      <c r="BV27" s="95"/>
      <c r="BW27" s="96" t="s">
        <v>482</v>
      </c>
      <c r="BX27" s="119"/>
      <c r="BY27" s="96" t="s">
        <v>481</v>
      </c>
      <c r="BZ27" s="160" t="s">
        <v>2062</v>
      </c>
      <c r="CA27" s="96" t="s">
        <v>481</v>
      </c>
      <c r="CB27" s="98" t="s">
        <v>2067</v>
      </c>
      <c r="CC27" s="96" t="s">
        <v>483</v>
      </c>
      <c r="CD27" s="98" t="s">
        <v>2068</v>
      </c>
      <c r="CE27" s="96" t="s">
        <v>482</v>
      </c>
      <c r="CF27" s="116"/>
      <c r="CG27" s="96" t="s">
        <v>481</v>
      </c>
      <c r="CH27" s="160" t="s">
        <v>2328</v>
      </c>
      <c r="CI27" s="96" t="s">
        <v>482</v>
      </c>
      <c r="CJ27" s="119" t="s">
        <v>2289</v>
      </c>
      <c r="CK27" s="96" t="s">
        <v>482</v>
      </c>
      <c r="CL27" s="95"/>
      <c r="CM27" s="96" t="s">
        <v>481</v>
      </c>
      <c r="CN27" s="119" t="s">
        <v>2330</v>
      </c>
      <c r="CO27" s="132" t="s">
        <v>481</v>
      </c>
      <c r="CP27" s="160" t="s">
        <v>2501</v>
      </c>
      <c r="CQ27" s="130" t="s">
        <v>481</v>
      </c>
      <c r="CR27" s="160" t="s">
        <v>2562</v>
      </c>
      <c r="CS27" s="132" t="s">
        <v>481</v>
      </c>
      <c r="CT27" s="148" t="s">
        <v>2604</v>
      </c>
      <c r="CU27" s="132" t="s">
        <v>481</v>
      </c>
      <c r="CV27" s="133" t="s">
        <v>2653</v>
      </c>
      <c r="CW27" s="132" t="s">
        <v>481</v>
      </c>
      <c r="CX27" s="133" t="s">
        <v>2690</v>
      </c>
      <c r="CZ27" s="87"/>
      <c r="DA27" s="87"/>
      <c r="DB27" s="87"/>
      <c r="DC27" s="87"/>
      <c r="DD27" s="87"/>
      <c r="DE27" s="87"/>
      <c r="DF27" s="87"/>
      <c r="DG27" s="87"/>
      <c r="DH27" s="87"/>
      <c r="DI27" s="87"/>
      <c r="DJ27" s="87"/>
      <c r="DK27" s="87"/>
      <c r="DL27" s="87"/>
      <c r="DM27" s="87"/>
      <c r="DN27" s="87"/>
      <c r="DO27" s="87"/>
      <c r="DP27" s="87"/>
      <c r="DQ27" s="87"/>
      <c r="DR27" s="87"/>
      <c r="DS27" s="87"/>
      <c r="DT27" s="87"/>
      <c r="DU27" s="87"/>
      <c r="DV27" s="87"/>
      <c r="DW27" s="87"/>
      <c r="DX27" s="87"/>
    </row>
    <row r="28" spans="1:128" ht="40.200000000000003" customHeight="1" x14ac:dyDescent="0.3">
      <c r="A28" s="160" t="s">
        <v>329</v>
      </c>
      <c r="B28" s="161" t="s">
        <v>130</v>
      </c>
      <c r="C28" s="96" t="s">
        <v>481</v>
      </c>
      <c r="D28" s="160" t="s">
        <v>1278</v>
      </c>
      <c r="E28" s="96" t="s">
        <v>482</v>
      </c>
      <c r="F28" s="95"/>
      <c r="G28" s="96" t="s">
        <v>481</v>
      </c>
      <c r="H28" s="160" t="s">
        <v>1358</v>
      </c>
      <c r="I28" s="96" t="s">
        <v>481</v>
      </c>
      <c r="J28" s="95" t="s">
        <v>1424</v>
      </c>
      <c r="K28" s="96" t="s">
        <v>481</v>
      </c>
      <c r="L28" s="160" t="s">
        <v>1407</v>
      </c>
      <c r="M28" s="101" t="s">
        <v>481</v>
      </c>
      <c r="N28" s="160" t="s">
        <v>1506</v>
      </c>
      <c r="O28" s="101" t="s">
        <v>481</v>
      </c>
      <c r="P28" s="103" t="s">
        <v>1507</v>
      </c>
      <c r="Q28" s="101" t="s">
        <v>481</v>
      </c>
      <c r="R28" s="160" t="s">
        <v>534</v>
      </c>
      <c r="S28" s="101" t="s">
        <v>481</v>
      </c>
      <c r="T28" s="160" t="s">
        <v>1508</v>
      </c>
      <c r="U28" s="101" t="s">
        <v>481</v>
      </c>
      <c r="V28" s="160" t="s">
        <v>1509</v>
      </c>
      <c r="W28" s="96" t="s">
        <v>481</v>
      </c>
      <c r="X28" s="98" t="s">
        <v>1700</v>
      </c>
      <c r="Y28" s="96" t="s">
        <v>481</v>
      </c>
      <c r="Z28" s="95" t="s">
        <v>1701</v>
      </c>
      <c r="AA28" s="96" t="s">
        <v>481</v>
      </c>
      <c r="AB28" s="98" t="s">
        <v>1702</v>
      </c>
      <c r="AC28" s="96" t="s">
        <v>482</v>
      </c>
      <c r="AD28" s="108"/>
      <c r="AE28" s="96" t="s">
        <v>481</v>
      </c>
      <c r="AF28" s="98" t="s">
        <v>1703</v>
      </c>
      <c r="AG28" s="125" t="s">
        <v>481</v>
      </c>
      <c r="AH28" s="127" t="s">
        <v>2431</v>
      </c>
      <c r="AI28" s="125" t="s">
        <v>1331</v>
      </c>
      <c r="AJ28" s="160" t="s">
        <v>2432</v>
      </c>
      <c r="AK28" s="125" t="s">
        <v>482</v>
      </c>
      <c r="AL28" s="127"/>
      <c r="AM28" s="96" t="s">
        <v>481</v>
      </c>
      <c r="AN28" s="126" t="s">
        <v>2738</v>
      </c>
      <c r="AO28" s="125" t="s">
        <v>483</v>
      </c>
      <c r="AP28" s="127" t="s">
        <v>679</v>
      </c>
      <c r="AQ28" s="171" t="s">
        <v>481</v>
      </c>
      <c r="AR28" s="172" t="s">
        <v>2821</v>
      </c>
      <c r="AS28" s="171" t="s">
        <v>482</v>
      </c>
      <c r="AT28" s="174"/>
      <c r="AU28" s="171" t="s">
        <v>481</v>
      </c>
      <c r="AV28" s="172"/>
      <c r="AW28" s="171" t="s">
        <v>481</v>
      </c>
      <c r="AX28" s="174" t="s">
        <v>2822</v>
      </c>
      <c r="AY28" s="171" t="s">
        <v>481</v>
      </c>
      <c r="AZ28" s="172" t="s">
        <v>2823</v>
      </c>
      <c r="BA28" s="96" t="s">
        <v>481</v>
      </c>
      <c r="BB28" s="95" t="s">
        <v>703</v>
      </c>
      <c r="BC28" s="128" t="s">
        <v>482</v>
      </c>
      <c r="BD28" s="129"/>
      <c r="BE28" s="128" t="s">
        <v>481</v>
      </c>
      <c r="BF28" s="160" t="s">
        <v>1856</v>
      </c>
      <c r="BG28" s="128" t="s">
        <v>481</v>
      </c>
      <c r="BH28" s="160" t="s">
        <v>719</v>
      </c>
      <c r="BI28" s="128" t="s">
        <v>481</v>
      </c>
      <c r="BJ28" s="160" t="s">
        <v>1857</v>
      </c>
      <c r="BK28" s="96" t="s">
        <v>481</v>
      </c>
      <c r="BL28" s="119" t="s">
        <v>2069</v>
      </c>
      <c r="BM28" s="96" t="s">
        <v>482</v>
      </c>
      <c r="BN28" s="95"/>
      <c r="BO28" s="96" t="s">
        <v>481</v>
      </c>
      <c r="BP28" s="98" t="s">
        <v>2070</v>
      </c>
      <c r="BQ28" s="96" t="s">
        <v>481</v>
      </c>
      <c r="BR28" s="160" t="s">
        <v>2071</v>
      </c>
      <c r="BS28" s="96" t="s">
        <v>482</v>
      </c>
      <c r="BT28" s="95"/>
      <c r="BU28" s="114" t="s">
        <v>481</v>
      </c>
      <c r="BV28" s="160" t="s">
        <v>2072</v>
      </c>
      <c r="BW28" s="96" t="s">
        <v>481</v>
      </c>
      <c r="BX28" s="95" t="s">
        <v>728</v>
      </c>
      <c r="BY28" s="96" t="s">
        <v>481</v>
      </c>
      <c r="BZ28" s="98" t="s">
        <v>2073</v>
      </c>
      <c r="CA28" s="96" t="s">
        <v>481</v>
      </c>
      <c r="CB28" s="119" t="s">
        <v>2074</v>
      </c>
      <c r="CC28" s="96" t="s">
        <v>481</v>
      </c>
      <c r="CD28" s="160" t="s">
        <v>2075</v>
      </c>
      <c r="CE28" s="96" t="s">
        <v>483</v>
      </c>
      <c r="CF28" s="160" t="s">
        <v>548</v>
      </c>
      <c r="CG28" s="96" t="s">
        <v>481</v>
      </c>
      <c r="CH28" s="98" t="s">
        <v>2331</v>
      </c>
      <c r="CI28" s="96" t="s">
        <v>481</v>
      </c>
      <c r="CJ28" s="119" t="s">
        <v>738</v>
      </c>
      <c r="CK28" s="96" t="s">
        <v>481</v>
      </c>
      <c r="CL28" s="95" t="s">
        <v>984</v>
      </c>
      <c r="CM28" s="96" t="s">
        <v>481</v>
      </c>
      <c r="CN28" s="160" t="s">
        <v>2332</v>
      </c>
      <c r="CO28" s="132" t="s">
        <v>481</v>
      </c>
      <c r="CP28" s="160" t="s">
        <v>2502</v>
      </c>
      <c r="CQ28" s="130" t="s">
        <v>481</v>
      </c>
      <c r="CR28" s="160" t="s">
        <v>2563</v>
      </c>
      <c r="CS28" s="132" t="s">
        <v>481</v>
      </c>
      <c r="CT28" s="133" t="s">
        <v>2605</v>
      </c>
      <c r="CU28" s="132" t="s">
        <v>481</v>
      </c>
      <c r="CV28" s="160" t="s">
        <v>2654</v>
      </c>
      <c r="CW28" s="132" t="s">
        <v>481</v>
      </c>
      <c r="CX28" s="160" t="s">
        <v>2691</v>
      </c>
      <c r="CZ28" s="87"/>
      <c r="DA28" s="87"/>
      <c r="DB28" s="87"/>
      <c r="DC28" s="87"/>
      <c r="DD28" s="87"/>
      <c r="DE28" s="87"/>
      <c r="DF28" s="87"/>
      <c r="DG28" s="87"/>
      <c r="DH28" s="87"/>
      <c r="DI28" s="87"/>
      <c r="DJ28" s="87"/>
      <c r="DK28" s="87"/>
      <c r="DL28" s="87"/>
      <c r="DM28" s="87"/>
      <c r="DN28" s="87"/>
      <c r="DO28" s="87"/>
      <c r="DP28" s="87"/>
      <c r="DQ28" s="87"/>
      <c r="DR28" s="87"/>
      <c r="DS28" s="87"/>
      <c r="DT28" s="87"/>
      <c r="DU28" s="87"/>
      <c r="DV28" s="87"/>
      <c r="DW28" s="87"/>
      <c r="DX28" s="87"/>
    </row>
    <row r="29" spans="1:128" ht="40.200000000000003" customHeight="1" x14ac:dyDescent="0.3">
      <c r="A29" s="160" t="s">
        <v>330</v>
      </c>
      <c r="B29" s="161" t="s">
        <v>131</v>
      </c>
      <c r="C29" s="96" t="s">
        <v>481</v>
      </c>
      <c r="D29" s="160" t="s">
        <v>1279</v>
      </c>
      <c r="E29" s="96" t="s">
        <v>482</v>
      </c>
      <c r="F29" s="95"/>
      <c r="G29" s="96" t="s">
        <v>481</v>
      </c>
      <c r="H29" s="162" t="s">
        <v>3712</v>
      </c>
      <c r="I29" s="96" t="s">
        <v>482</v>
      </c>
      <c r="J29" s="95"/>
      <c r="K29" s="96" t="s">
        <v>482</v>
      </c>
      <c r="L29" s="95"/>
      <c r="M29" s="101" t="s">
        <v>481</v>
      </c>
      <c r="N29" s="160" t="s">
        <v>1510</v>
      </c>
      <c r="O29" s="101" t="s">
        <v>482</v>
      </c>
      <c r="P29" s="102" t="s">
        <v>1511</v>
      </c>
      <c r="Q29" s="101" t="s">
        <v>481</v>
      </c>
      <c r="R29" s="160" t="s">
        <v>1215</v>
      </c>
      <c r="S29" s="101" t="s">
        <v>482</v>
      </c>
      <c r="T29" s="104"/>
      <c r="U29" s="101" t="s">
        <v>481</v>
      </c>
      <c r="V29" s="160" t="s">
        <v>1512</v>
      </c>
      <c r="W29" s="96" t="s">
        <v>481</v>
      </c>
      <c r="X29" s="98" t="s">
        <v>1704</v>
      </c>
      <c r="Y29" s="96" t="s">
        <v>481</v>
      </c>
      <c r="Z29" s="95" t="s">
        <v>3713</v>
      </c>
      <c r="AA29" s="96" t="s">
        <v>481</v>
      </c>
      <c r="AB29" s="98" t="s">
        <v>1705</v>
      </c>
      <c r="AC29" s="96" t="s">
        <v>481</v>
      </c>
      <c r="AD29" s="95" t="s">
        <v>1706</v>
      </c>
      <c r="AE29" s="96" t="s">
        <v>482</v>
      </c>
      <c r="AF29" s="108"/>
      <c r="AG29" s="125" t="s">
        <v>482</v>
      </c>
      <c r="AH29" s="127" t="s">
        <v>2433</v>
      </c>
      <c r="AI29" s="125" t="s">
        <v>1331</v>
      </c>
      <c r="AJ29" s="160" t="s">
        <v>2430</v>
      </c>
      <c r="AK29" s="125" t="s">
        <v>482</v>
      </c>
      <c r="AL29" s="127"/>
      <c r="AM29" s="96" t="s">
        <v>483</v>
      </c>
      <c r="AN29" s="127" t="s">
        <v>1233</v>
      </c>
      <c r="AO29" s="125" t="s">
        <v>482</v>
      </c>
      <c r="AP29" s="127"/>
      <c r="AQ29" s="171" t="s">
        <v>482</v>
      </c>
      <c r="AR29" s="172"/>
      <c r="AS29" s="171" t="s">
        <v>481</v>
      </c>
      <c r="AT29" s="174" t="s">
        <v>2824</v>
      </c>
      <c r="AU29" s="171" t="s">
        <v>481</v>
      </c>
      <c r="AV29" s="172" t="s">
        <v>2825</v>
      </c>
      <c r="AW29" s="171" t="s">
        <v>481</v>
      </c>
      <c r="AX29" s="172" t="s">
        <v>2826</v>
      </c>
      <c r="AY29" s="171" t="s">
        <v>482</v>
      </c>
      <c r="AZ29" s="174"/>
      <c r="BA29" s="96" t="s">
        <v>481</v>
      </c>
      <c r="BB29" s="160" t="s">
        <v>701</v>
      </c>
      <c r="BC29" s="128" t="s">
        <v>482</v>
      </c>
      <c r="BD29" s="129"/>
      <c r="BE29" s="128" t="s">
        <v>481</v>
      </c>
      <c r="BF29" s="145" t="s">
        <v>1858</v>
      </c>
      <c r="BG29" s="128" t="s">
        <v>481</v>
      </c>
      <c r="BH29" s="160" t="s">
        <v>3763</v>
      </c>
      <c r="BI29" s="128" t="s">
        <v>481</v>
      </c>
      <c r="BJ29" s="160" t="s">
        <v>1859</v>
      </c>
      <c r="BK29" s="96" t="s">
        <v>481</v>
      </c>
      <c r="BL29" s="98" t="s">
        <v>3714</v>
      </c>
      <c r="BM29" s="96" t="s">
        <v>482</v>
      </c>
      <c r="BN29" s="95"/>
      <c r="BO29" s="96" t="s">
        <v>481</v>
      </c>
      <c r="BP29" s="98" t="s">
        <v>2076</v>
      </c>
      <c r="BQ29" s="96" t="s">
        <v>481</v>
      </c>
      <c r="BR29" s="160" t="s">
        <v>2077</v>
      </c>
      <c r="BS29" s="96" t="s">
        <v>483</v>
      </c>
      <c r="BT29" s="95" t="s">
        <v>1206</v>
      </c>
      <c r="BU29" s="114" t="s">
        <v>481</v>
      </c>
      <c r="BV29" s="119" t="s">
        <v>2078</v>
      </c>
      <c r="BW29" s="96" t="s">
        <v>481</v>
      </c>
      <c r="BX29" s="160" t="s">
        <v>729</v>
      </c>
      <c r="BY29" s="96" t="s">
        <v>481</v>
      </c>
      <c r="BZ29" s="160" t="s">
        <v>2079</v>
      </c>
      <c r="CA29" s="96" t="s">
        <v>481</v>
      </c>
      <c r="CB29" s="119" t="s">
        <v>2080</v>
      </c>
      <c r="CC29" s="96" t="s">
        <v>481</v>
      </c>
      <c r="CD29" s="98" t="s">
        <v>2081</v>
      </c>
      <c r="CE29" s="96" t="s">
        <v>482</v>
      </c>
      <c r="CF29" s="95"/>
      <c r="CG29" s="96" t="s">
        <v>481</v>
      </c>
      <c r="CH29" s="98" t="s">
        <v>2333</v>
      </c>
      <c r="CI29" s="96" t="s">
        <v>482</v>
      </c>
      <c r="CJ29" s="119" t="s">
        <v>2289</v>
      </c>
      <c r="CK29" s="96" t="s">
        <v>482</v>
      </c>
      <c r="CL29" s="95"/>
      <c r="CM29" s="96" t="s">
        <v>481</v>
      </c>
      <c r="CN29" s="160" t="s">
        <v>2334</v>
      </c>
      <c r="CO29" s="132" t="s">
        <v>481</v>
      </c>
      <c r="CP29" s="160" t="s">
        <v>2503</v>
      </c>
      <c r="CQ29" s="130" t="s">
        <v>481</v>
      </c>
      <c r="CR29" s="160" t="s">
        <v>2564</v>
      </c>
      <c r="CS29" s="132" t="s">
        <v>481</v>
      </c>
      <c r="CT29" s="160" t="s">
        <v>2606</v>
      </c>
      <c r="CU29" s="132" t="s">
        <v>481</v>
      </c>
      <c r="CV29" s="160" t="s">
        <v>2655</v>
      </c>
      <c r="CW29" s="132" t="s">
        <v>481</v>
      </c>
      <c r="CX29" s="148" t="s">
        <v>2692</v>
      </c>
      <c r="CZ29" s="87"/>
      <c r="DA29" s="87"/>
      <c r="DB29" s="87"/>
      <c r="DC29" s="87"/>
      <c r="DD29" s="87"/>
      <c r="DE29" s="87"/>
      <c r="DF29" s="87"/>
      <c r="DG29" s="87"/>
      <c r="DH29" s="87"/>
      <c r="DI29" s="87"/>
      <c r="DJ29" s="87"/>
      <c r="DK29" s="87"/>
      <c r="DL29" s="87"/>
      <c r="DM29" s="87"/>
      <c r="DN29" s="87"/>
      <c r="DO29" s="87"/>
      <c r="DP29" s="87"/>
      <c r="DQ29" s="87"/>
      <c r="DR29" s="87"/>
      <c r="DS29" s="87"/>
      <c r="DT29" s="87"/>
      <c r="DU29" s="87"/>
      <c r="DV29" s="87"/>
      <c r="DW29" s="87"/>
      <c r="DX29" s="87"/>
    </row>
    <row r="30" spans="1:128" ht="40.200000000000003" customHeight="1" x14ac:dyDescent="0.3">
      <c r="A30" s="160" t="s">
        <v>331</v>
      </c>
      <c r="B30" s="161" t="s">
        <v>132</v>
      </c>
      <c r="C30" s="96" t="s">
        <v>481</v>
      </c>
      <c r="D30" s="98" t="s">
        <v>1280</v>
      </c>
      <c r="E30" s="96" t="s">
        <v>482</v>
      </c>
      <c r="F30" s="95"/>
      <c r="G30" s="96" t="s">
        <v>481</v>
      </c>
      <c r="H30" s="160" t="s">
        <v>1359</v>
      </c>
      <c r="I30" s="96" t="s">
        <v>482</v>
      </c>
      <c r="J30" s="95"/>
      <c r="K30" s="96" t="s">
        <v>482</v>
      </c>
      <c r="L30" s="95"/>
      <c r="M30" s="101" t="s">
        <v>481</v>
      </c>
      <c r="N30" s="160" t="s">
        <v>1513</v>
      </c>
      <c r="O30" s="101" t="s">
        <v>481</v>
      </c>
      <c r="P30" s="102" t="s">
        <v>1514</v>
      </c>
      <c r="Q30" s="101" t="s">
        <v>482</v>
      </c>
      <c r="R30" s="103"/>
      <c r="S30" s="101" t="s">
        <v>481</v>
      </c>
      <c r="T30" s="103" t="s">
        <v>1515</v>
      </c>
      <c r="U30" s="101" t="s">
        <v>482</v>
      </c>
      <c r="V30" s="104"/>
      <c r="W30" s="96" t="s">
        <v>481</v>
      </c>
      <c r="X30" s="95" t="s">
        <v>1707</v>
      </c>
      <c r="Y30" s="96" t="s">
        <v>481</v>
      </c>
      <c r="Z30" s="95" t="s">
        <v>1708</v>
      </c>
      <c r="AA30" s="96" t="s">
        <v>481</v>
      </c>
      <c r="AB30" s="98" t="s">
        <v>1709</v>
      </c>
      <c r="AC30" s="96" t="s">
        <v>481</v>
      </c>
      <c r="AD30" s="160" t="s">
        <v>1710</v>
      </c>
      <c r="AE30" s="96" t="s">
        <v>481</v>
      </c>
      <c r="AF30" s="95" t="s">
        <v>3715</v>
      </c>
      <c r="AG30" s="125" t="s">
        <v>481</v>
      </c>
      <c r="AH30" s="126" t="s">
        <v>2434</v>
      </c>
      <c r="AI30" s="125" t="s">
        <v>1331</v>
      </c>
      <c r="AJ30" s="160" t="s">
        <v>2435</v>
      </c>
      <c r="AK30" s="125" t="s">
        <v>482</v>
      </c>
      <c r="AL30" s="127"/>
      <c r="AM30" s="96" t="s">
        <v>482</v>
      </c>
      <c r="AN30" s="127"/>
      <c r="AO30" s="125" t="s">
        <v>482</v>
      </c>
      <c r="AP30" s="127"/>
      <c r="AQ30" s="171" t="s">
        <v>481</v>
      </c>
      <c r="AR30" s="172" t="s">
        <v>2827</v>
      </c>
      <c r="AS30" s="171" t="s">
        <v>482</v>
      </c>
      <c r="AT30" s="174"/>
      <c r="AU30" s="171" t="s">
        <v>481</v>
      </c>
      <c r="AV30" s="172" t="s">
        <v>2828</v>
      </c>
      <c r="AW30" s="171" t="s">
        <v>481</v>
      </c>
      <c r="AX30" s="179" t="s">
        <v>2829</v>
      </c>
      <c r="AY30" s="181" t="s">
        <v>481</v>
      </c>
      <c r="AZ30" s="172" t="s">
        <v>2830</v>
      </c>
      <c r="BA30" s="96" t="s">
        <v>481</v>
      </c>
      <c r="BB30" s="95" t="s">
        <v>702</v>
      </c>
      <c r="BC30" s="128" t="s">
        <v>481</v>
      </c>
      <c r="BD30" s="160" t="s">
        <v>3752</v>
      </c>
      <c r="BE30" s="128" t="s">
        <v>481</v>
      </c>
      <c r="BF30" s="129" t="s">
        <v>1860</v>
      </c>
      <c r="BG30" s="128" t="s">
        <v>481</v>
      </c>
      <c r="BH30" s="160" t="s">
        <v>3773</v>
      </c>
      <c r="BI30" s="128" t="s">
        <v>481</v>
      </c>
      <c r="BJ30" s="160" t="s">
        <v>1861</v>
      </c>
      <c r="BK30" s="96" t="s">
        <v>482</v>
      </c>
      <c r="BL30" s="95"/>
      <c r="BM30" s="96" t="s">
        <v>482</v>
      </c>
      <c r="BN30" s="95"/>
      <c r="BO30" s="96" t="s">
        <v>481</v>
      </c>
      <c r="BP30" s="98" t="s">
        <v>2082</v>
      </c>
      <c r="BQ30" s="96" t="s">
        <v>481</v>
      </c>
      <c r="BR30" s="160" t="s">
        <v>2083</v>
      </c>
      <c r="BS30" s="96" t="s">
        <v>482</v>
      </c>
      <c r="BT30" s="95"/>
      <c r="BU30" s="114" t="s">
        <v>481</v>
      </c>
      <c r="BV30" s="98" t="s">
        <v>2084</v>
      </c>
      <c r="BW30" s="96" t="s">
        <v>481</v>
      </c>
      <c r="BX30" s="160" t="s">
        <v>2085</v>
      </c>
      <c r="BY30" s="96" t="s">
        <v>481</v>
      </c>
      <c r="BZ30" s="160" t="s">
        <v>2086</v>
      </c>
      <c r="CA30" s="96" t="s">
        <v>482</v>
      </c>
      <c r="CB30" s="95"/>
      <c r="CC30" s="96" t="s">
        <v>481</v>
      </c>
      <c r="CD30" s="98" t="s">
        <v>2087</v>
      </c>
      <c r="CE30" s="96" t="s">
        <v>482</v>
      </c>
      <c r="CF30" s="95"/>
      <c r="CG30" s="96" t="s">
        <v>481</v>
      </c>
      <c r="CH30" s="98" t="s">
        <v>2482</v>
      </c>
      <c r="CI30" s="96" t="s">
        <v>482</v>
      </c>
      <c r="CJ30" s="119" t="s">
        <v>2289</v>
      </c>
      <c r="CK30" s="96" t="s">
        <v>482</v>
      </c>
      <c r="CL30" s="95"/>
      <c r="CM30" s="96" t="s">
        <v>481</v>
      </c>
      <c r="CN30" s="98" t="s">
        <v>2729</v>
      </c>
      <c r="CO30" s="132" t="s">
        <v>481</v>
      </c>
      <c r="CP30" s="160" t="s">
        <v>2504</v>
      </c>
      <c r="CQ30" s="130" t="s">
        <v>481</v>
      </c>
      <c r="CR30" s="160" t="s">
        <v>2565</v>
      </c>
      <c r="CS30" s="132" t="s">
        <v>481</v>
      </c>
      <c r="CT30" s="148" t="s">
        <v>2607</v>
      </c>
      <c r="CU30" s="132" t="s">
        <v>481</v>
      </c>
      <c r="CV30" s="148" t="s">
        <v>2656</v>
      </c>
      <c r="CW30" s="132" t="s">
        <v>481</v>
      </c>
      <c r="CX30" s="148" t="s">
        <v>2693</v>
      </c>
      <c r="CZ30" s="87"/>
      <c r="DA30" s="87"/>
      <c r="DB30" s="87"/>
      <c r="DC30" s="87"/>
      <c r="DD30" s="87"/>
      <c r="DE30" s="87"/>
      <c r="DF30" s="87"/>
      <c r="DG30" s="87"/>
      <c r="DH30" s="87"/>
      <c r="DI30" s="87"/>
      <c r="DJ30" s="87"/>
      <c r="DK30" s="87"/>
      <c r="DL30" s="87"/>
      <c r="DM30" s="87"/>
      <c r="DN30" s="87"/>
      <c r="DO30" s="87"/>
      <c r="DP30" s="87"/>
      <c r="DQ30" s="87"/>
      <c r="DR30" s="87"/>
      <c r="DS30" s="87"/>
      <c r="DT30" s="87"/>
      <c r="DU30" s="87"/>
      <c r="DV30" s="87"/>
      <c r="DW30" s="87"/>
      <c r="DX30" s="87"/>
    </row>
    <row r="31" spans="1:128" ht="40.200000000000003" customHeight="1" x14ac:dyDescent="0.3">
      <c r="A31" s="160" t="s">
        <v>332</v>
      </c>
      <c r="B31" s="161" t="s">
        <v>133</v>
      </c>
      <c r="C31" s="96" t="s">
        <v>481</v>
      </c>
      <c r="D31" s="160" t="s">
        <v>1281</v>
      </c>
      <c r="E31" s="96" t="s">
        <v>482</v>
      </c>
      <c r="F31" s="95"/>
      <c r="G31" s="96" t="s">
        <v>481</v>
      </c>
      <c r="H31" s="160" t="s">
        <v>1360</v>
      </c>
      <c r="I31" s="96" t="s">
        <v>482</v>
      </c>
      <c r="J31" s="95"/>
      <c r="K31" s="96" t="s">
        <v>482</v>
      </c>
      <c r="L31" s="95"/>
      <c r="M31" s="101" t="s">
        <v>481</v>
      </c>
      <c r="N31" s="160" t="s">
        <v>1516</v>
      </c>
      <c r="O31" s="101" t="s">
        <v>481</v>
      </c>
      <c r="P31" s="103" t="s">
        <v>1517</v>
      </c>
      <c r="Q31" s="101" t="s">
        <v>482</v>
      </c>
      <c r="R31" s="104"/>
      <c r="S31" s="101" t="s">
        <v>482</v>
      </c>
      <c r="T31" s="104"/>
      <c r="U31" s="101" t="s">
        <v>482</v>
      </c>
      <c r="V31" s="104"/>
      <c r="W31" s="114" t="s">
        <v>483</v>
      </c>
      <c r="X31" s="95" t="s">
        <v>584</v>
      </c>
      <c r="Y31" s="96" t="s">
        <v>481</v>
      </c>
      <c r="Z31" s="95" t="s">
        <v>573</v>
      </c>
      <c r="AA31" s="96" t="s">
        <v>481</v>
      </c>
      <c r="AB31" s="98" t="s">
        <v>1711</v>
      </c>
      <c r="AC31" s="96" t="s">
        <v>481</v>
      </c>
      <c r="AD31" s="95" t="s">
        <v>1712</v>
      </c>
      <c r="AE31" s="96" t="s">
        <v>481</v>
      </c>
      <c r="AF31" s="95" t="s">
        <v>3194</v>
      </c>
      <c r="AG31" s="125" t="s">
        <v>482</v>
      </c>
      <c r="AH31" s="127" t="s">
        <v>2436</v>
      </c>
      <c r="AI31" s="125" t="s">
        <v>1955</v>
      </c>
      <c r="AJ31" s="126"/>
      <c r="AK31" s="125" t="s">
        <v>481</v>
      </c>
      <c r="AL31" s="127" t="s">
        <v>1207</v>
      </c>
      <c r="AM31" s="96" t="s">
        <v>482</v>
      </c>
      <c r="AN31" s="126"/>
      <c r="AO31" s="125" t="s">
        <v>482</v>
      </c>
      <c r="AP31" s="127"/>
      <c r="AQ31" s="171" t="s">
        <v>481</v>
      </c>
      <c r="AR31" s="174" t="s">
        <v>2831</v>
      </c>
      <c r="AS31" s="171" t="s">
        <v>482</v>
      </c>
      <c r="AT31" s="174"/>
      <c r="AU31" s="171" t="s">
        <v>482</v>
      </c>
      <c r="AV31" s="172"/>
      <c r="AW31" s="171" t="s">
        <v>481</v>
      </c>
      <c r="AX31" s="174" t="s">
        <v>2832</v>
      </c>
      <c r="AY31" s="171" t="s">
        <v>482</v>
      </c>
      <c r="AZ31" s="174"/>
      <c r="BA31" s="96" t="s">
        <v>481</v>
      </c>
      <c r="BB31" s="95" t="s">
        <v>701</v>
      </c>
      <c r="BC31" s="128" t="s">
        <v>482</v>
      </c>
      <c r="BD31" s="129"/>
      <c r="BE31" s="128" t="s">
        <v>481</v>
      </c>
      <c r="BF31" s="160" t="s">
        <v>1862</v>
      </c>
      <c r="BG31" s="128" t="s">
        <v>482</v>
      </c>
      <c r="BH31" s="129"/>
      <c r="BI31" s="128" t="s">
        <v>482</v>
      </c>
      <c r="BJ31" s="129"/>
      <c r="BK31" s="96" t="s">
        <v>482</v>
      </c>
      <c r="BL31" s="95"/>
      <c r="BM31" s="96" t="s">
        <v>482</v>
      </c>
      <c r="BN31" s="95"/>
      <c r="BO31" s="96" t="s">
        <v>481</v>
      </c>
      <c r="BP31" s="98" t="s">
        <v>2088</v>
      </c>
      <c r="BQ31" s="96" t="s">
        <v>481</v>
      </c>
      <c r="BR31" s="160" t="s">
        <v>2089</v>
      </c>
      <c r="BS31" s="96" t="s">
        <v>482</v>
      </c>
      <c r="BT31" s="95"/>
      <c r="BU31" s="96" t="s">
        <v>482</v>
      </c>
      <c r="BV31" s="95"/>
      <c r="BW31" s="96" t="s">
        <v>481</v>
      </c>
      <c r="BX31" s="160" t="s">
        <v>730</v>
      </c>
      <c r="BY31" s="96" t="s">
        <v>481</v>
      </c>
      <c r="BZ31" s="160" t="s">
        <v>2090</v>
      </c>
      <c r="CA31" s="96" t="s">
        <v>481</v>
      </c>
      <c r="CB31" s="146" t="s">
        <v>2091</v>
      </c>
      <c r="CC31" s="96" t="s">
        <v>481</v>
      </c>
      <c r="CD31" s="160" t="s">
        <v>2092</v>
      </c>
      <c r="CE31" s="96" t="s">
        <v>481</v>
      </c>
      <c r="CF31" s="95" t="s">
        <v>547</v>
      </c>
      <c r="CG31" s="96" t="s">
        <v>481</v>
      </c>
      <c r="CH31" s="98" t="s">
        <v>2483</v>
      </c>
      <c r="CI31" s="96" t="s">
        <v>482</v>
      </c>
      <c r="CJ31" s="119" t="s">
        <v>2289</v>
      </c>
      <c r="CK31" s="96" t="s">
        <v>482</v>
      </c>
      <c r="CL31" s="95"/>
      <c r="CM31" s="96" t="s">
        <v>481</v>
      </c>
      <c r="CN31" s="160" t="s">
        <v>2335</v>
      </c>
      <c r="CO31" s="132" t="s">
        <v>481</v>
      </c>
      <c r="CP31" s="160" t="s">
        <v>2505</v>
      </c>
      <c r="CQ31" s="130" t="s">
        <v>481</v>
      </c>
      <c r="CR31" s="147" t="s">
        <v>2566</v>
      </c>
      <c r="CS31" s="132" t="s">
        <v>482</v>
      </c>
      <c r="CT31" s="133"/>
      <c r="CU31" s="132" t="s">
        <v>482</v>
      </c>
      <c r="CV31" s="133"/>
      <c r="CW31" s="132" t="s">
        <v>482</v>
      </c>
      <c r="CX31" s="133"/>
      <c r="CZ31" s="87"/>
      <c r="DA31" s="87"/>
      <c r="DB31" s="87"/>
      <c r="DC31" s="87"/>
      <c r="DD31" s="87"/>
      <c r="DE31" s="87"/>
      <c r="DF31" s="87"/>
      <c r="DG31" s="87"/>
      <c r="DH31" s="87"/>
      <c r="DI31" s="87"/>
      <c r="DJ31" s="87"/>
      <c r="DK31" s="87"/>
      <c r="DL31" s="87"/>
      <c r="DM31" s="87"/>
      <c r="DN31" s="87"/>
      <c r="DO31" s="87"/>
      <c r="DP31" s="87"/>
      <c r="DQ31" s="87"/>
      <c r="DR31" s="87"/>
      <c r="DS31" s="87"/>
      <c r="DT31" s="87"/>
      <c r="DU31" s="87"/>
      <c r="DV31" s="87"/>
      <c r="DW31" s="87"/>
      <c r="DX31" s="87"/>
    </row>
    <row r="32" spans="1:128" ht="40.200000000000003" customHeight="1" x14ac:dyDescent="0.3">
      <c r="A32" s="160" t="s">
        <v>333</v>
      </c>
      <c r="B32" s="161" t="s">
        <v>134</v>
      </c>
      <c r="C32" s="96" t="s">
        <v>481</v>
      </c>
      <c r="D32" s="160" t="s">
        <v>1281</v>
      </c>
      <c r="E32" s="96" t="s">
        <v>482</v>
      </c>
      <c r="F32" s="95"/>
      <c r="G32" s="96" t="s">
        <v>481</v>
      </c>
      <c r="H32" s="160" t="s">
        <v>1361</v>
      </c>
      <c r="I32" s="96" t="s">
        <v>482</v>
      </c>
      <c r="J32" s="95"/>
      <c r="K32" s="96" t="s">
        <v>482</v>
      </c>
      <c r="L32" s="95"/>
      <c r="M32" s="101" t="s">
        <v>482</v>
      </c>
      <c r="N32" s="104"/>
      <c r="O32" s="101" t="s">
        <v>482</v>
      </c>
      <c r="P32" s="103" t="s">
        <v>1518</v>
      </c>
      <c r="Q32" s="101" t="s">
        <v>482</v>
      </c>
      <c r="R32" s="104"/>
      <c r="S32" s="101" t="s">
        <v>482</v>
      </c>
      <c r="T32" s="104"/>
      <c r="U32" s="101" t="s">
        <v>481</v>
      </c>
      <c r="V32" s="160" t="s">
        <v>1519</v>
      </c>
      <c r="W32" s="96" t="s">
        <v>481</v>
      </c>
      <c r="X32" s="95" t="s">
        <v>1713</v>
      </c>
      <c r="Y32" s="96" t="s">
        <v>482</v>
      </c>
      <c r="Z32" s="108"/>
      <c r="AA32" s="96" t="s">
        <v>481</v>
      </c>
      <c r="AB32" s="98" t="s">
        <v>1714</v>
      </c>
      <c r="AC32" s="96" t="s">
        <v>481</v>
      </c>
      <c r="AD32" s="98" t="s">
        <v>1715</v>
      </c>
      <c r="AE32" s="96" t="s">
        <v>482</v>
      </c>
      <c r="AF32" s="108"/>
      <c r="AG32" s="125" t="s">
        <v>482</v>
      </c>
      <c r="AH32" s="127"/>
      <c r="AI32" s="125" t="s">
        <v>1955</v>
      </c>
      <c r="AJ32" s="127"/>
      <c r="AK32" s="125" t="s">
        <v>482</v>
      </c>
      <c r="AL32" s="127"/>
      <c r="AM32" s="96" t="s">
        <v>482</v>
      </c>
      <c r="AN32" s="127"/>
      <c r="AO32" s="125" t="s">
        <v>482</v>
      </c>
      <c r="AP32" s="127"/>
      <c r="AQ32" s="171" t="s">
        <v>481</v>
      </c>
      <c r="AR32" s="174" t="s">
        <v>2833</v>
      </c>
      <c r="AS32" s="171" t="s">
        <v>481</v>
      </c>
      <c r="AT32" s="174" t="s">
        <v>2834</v>
      </c>
      <c r="AU32" s="171" t="s">
        <v>481</v>
      </c>
      <c r="AV32" s="187" t="s">
        <v>2835</v>
      </c>
      <c r="AW32" s="171" t="s">
        <v>482</v>
      </c>
      <c r="AX32" s="172"/>
      <c r="AY32" s="171" t="s">
        <v>482</v>
      </c>
      <c r="AZ32" s="174"/>
      <c r="BA32" s="96" t="s">
        <v>482</v>
      </c>
      <c r="BB32" s="95"/>
      <c r="BC32" s="128" t="s">
        <v>481</v>
      </c>
      <c r="BD32" s="160" t="s">
        <v>3753</v>
      </c>
      <c r="BE32" s="128" t="s">
        <v>481</v>
      </c>
      <c r="BF32" s="160" t="s">
        <v>1863</v>
      </c>
      <c r="BG32" s="128" t="s">
        <v>481</v>
      </c>
      <c r="BH32" s="160" t="s">
        <v>1864</v>
      </c>
      <c r="BI32" s="128" t="s">
        <v>481</v>
      </c>
      <c r="BJ32" s="145" t="s">
        <v>1865</v>
      </c>
      <c r="BK32" s="96" t="s">
        <v>482</v>
      </c>
      <c r="BL32" s="95"/>
      <c r="BM32" s="96" t="s">
        <v>482</v>
      </c>
      <c r="BN32" s="95"/>
      <c r="BO32" s="96" t="s">
        <v>481</v>
      </c>
      <c r="BP32" s="98" t="s">
        <v>2093</v>
      </c>
      <c r="BQ32" s="96" t="s">
        <v>481</v>
      </c>
      <c r="BR32" s="160" t="s">
        <v>2094</v>
      </c>
      <c r="BS32" s="96" t="s">
        <v>482</v>
      </c>
      <c r="BT32" s="95"/>
      <c r="BU32" s="96" t="s">
        <v>482</v>
      </c>
      <c r="BV32" s="95"/>
      <c r="BW32" s="96" t="s">
        <v>482</v>
      </c>
      <c r="BX32" s="95"/>
      <c r="BY32" s="96" t="s">
        <v>483</v>
      </c>
      <c r="BZ32" s="160" t="s">
        <v>2090</v>
      </c>
      <c r="CA32" s="96" t="s">
        <v>481</v>
      </c>
      <c r="CB32" s="98" t="s">
        <v>2095</v>
      </c>
      <c r="CC32" s="96" t="s">
        <v>482</v>
      </c>
      <c r="CD32" s="95"/>
      <c r="CE32" s="96" t="s">
        <v>482</v>
      </c>
      <c r="CF32" s="95"/>
      <c r="CG32" s="96" t="s">
        <v>482</v>
      </c>
      <c r="CH32" s="95"/>
      <c r="CI32" s="96" t="s">
        <v>482</v>
      </c>
      <c r="CJ32" s="119" t="s">
        <v>2289</v>
      </c>
      <c r="CK32" s="96" t="s">
        <v>482</v>
      </c>
      <c r="CL32" s="95"/>
      <c r="CM32" s="96" t="s">
        <v>481</v>
      </c>
      <c r="CN32" s="160" t="s">
        <v>2336</v>
      </c>
      <c r="CO32" s="132" t="s">
        <v>481</v>
      </c>
      <c r="CP32" s="160" t="s">
        <v>2506</v>
      </c>
      <c r="CQ32" s="130" t="s">
        <v>481</v>
      </c>
      <c r="CR32" s="160" t="s">
        <v>2561</v>
      </c>
      <c r="CS32" s="132" t="s">
        <v>482</v>
      </c>
      <c r="CT32" s="133"/>
      <c r="CU32" s="132" t="s">
        <v>482</v>
      </c>
      <c r="CV32" s="133"/>
      <c r="CW32" s="132" t="s">
        <v>481</v>
      </c>
      <c r="CX32" s="160" t="s">
        <v>2694</v>
      </c>
      <c r="CZ32" s="87"/>
      <c r="DA32" s="87"/>
      <c r="DB32" s="87"/>
      <c r="DC32" s="87"/>
      <c r="DD32" s="87"/>
      <c r="DE32" s="87"/>
      <c r="DF32" s="87"/>
      <c r="DG32" s="87"/>
      <c r="DH32" s="87"/>
      <c r="DI32" s="87"/>
      <c r="DJ32" s="87"/>
      <c r="DK32" s="87"/>
      <c r="DL32" s="87"/>
      <c r="DM32" s="87"/>
      <c r="DN32" s="87"/>
      <c r="DO32" s="87"/>
      <c r="DP32" s="87"/>
      <c r="DQ32" s="87"/>
      <c r="DR32" s="87"/>
      <c r="DS32" s="87"/>
      <c r="DT32" s="87"/>
      <c r="DU32" s="87"/>
      <c r="DV32" s="87"/>
      <c r="DW32" s="87"/>
      <c r="DX32" s="87"/>
    </row>
    <row r="33" spans="1:128" ht="40.200000000000003" customHeight="1" x14ac:dyDescent="0.3">
      <c r="A33" s="160" t="s">
        <v>334</v>
      </c>
      <c r="B33" s="161" t="s">
        <v>135</v>
      </c>
      <c r="C33" s="96" t="s">
        <v>483</v>
      </c>
      <c r="D33" s="160" t="s">
        <v>1282</v>
      </c>
      <c r="E33" s="96" t="s">
        <v>482</v>
      </c>
      <c r="F33" s="95"/>
      <c r="G33" s="96" t="s">
        <v>481</v>
      </c>
      <c r="H33" s="160" t="s">
        <v>1362</v>
      </c>
      <c r="I33" s="96" t="s">
        <v>482</v>
      </c>
      <c r="J33" s="95"/>
      <c r="K33" s="96" t="s">
        <v>482</v>
      </c>
      <c r="L33" s="95"/>
      <c r="M33" s="101" t="s">
        <v>481</v>
      </c>
      <c r="N33" s="160" t="s">
        <v>1520</v>
      </c>
      <c r="O33" s="101" t="s">
        <v>481</v>
      </c>
      <c r="P33" s="103" t="s">
        <v>1521</v>
      </c>
      <c r="Q33" s="101" t="s">
        <v>482</v>
      </c>
      <c r="R33" s="104"/>
      <c r="S33" s="101" t="s">
        <v>481</v>
      </c>
      <c r="T33" s="160" t="s">
        <v>1522</v>
      </c>
      <c r="U33" s="101" t="s">
        <v>481</v>
      </c>
      <c r="V33" s="160" t="s">
        <v>1523</v>
      </c>
      <c r="W33" s="96" t="s">
        <v>481</v>
      </c>
      <c r="X33" s="95" t="s">
        <v>3716</v>
      </c>
      <c r="Y33" s="96" t="s">
        <v>483</v>
      </c>
      <c r="Z33" s="95" t="s">
        <v>3158</v>
      </c>
      <c r="AA33" s="96" t="s">
        <v>482</v>
      </c>
      <c r="AB33" s="108"/>
      <c r="AC33" s="96" t="s">
        <v>481</v>
      </c>
      <c r="AD33" s="98" t="s">
        <v>1716</v>
      </c>
      <c r="AE33" s="96" t="s">
        <v>481</v>
      </c>
      <c r="AF33" s="95" t="s">
        <v>1717</v>
      </c>
      <c r="AG33" s="125" t="s">
        <v>482</v>
      </c>
      <c r="AH33" s="127"/>
      <c r="AI33" s="125" t="s">
        <v>1955</v>
      </c>
      <c r="AJ33" s="127"/>
      <c r="AK33" s="125" t="s">
        <v>482</v>
      </c>
      <c r="AL33" s="127"/>
      <c r="AM33" s="96" t="s">
        <v>482</v>
      </c>
      <c r="AN33" s="126"/>
      <c r="AO33" s="189" t="s">
        <v>483</v>
      </c>
      <c r="AP33" s="95" t="s">
        <v>3158</v>
      </c>
      <c r="AQ33" s="171" t="s">
        <v>481</v>
      </c>
      <c r="AR33" s="174" t="s">
        <v>2836</v>
      </c>
      <c r="AS33" s="171" t="s">
        <v>481</v>
      </c>
      <c r="AT33" s="174"/>
      <c r="AU33" s="189" t="s">
        <v>482</v>
      </c>
      <c r="AV33" s="174"/>
      <c r="AW33" s="171" t="s">
        <v>481</v>
      </c>
      <c r="AX33" s="172" t="s">
        <v>2837</v>
      </c>
      <c r="AY33" s="171" t="s">
        <v>482</v>
      </c>
      <c r="AZ33" s="174"/>
      <c r="BA33" s="96" t="s">
        <v>481</v>
      </c>
      <c r="BB33" s="95" t="s">
        <v>1129</v>
      </c>
      <c r="BC33" s="128" t="s">
        <v>481</v>
      </c>
      <c r="BD33" s="160" t="s">
        <v>1143</v>
      </c>
      <c r="BE33" s="128" t="s">
        <v>482</v>
      </c>
      <c r="BF33" s="144"/>
      <c r="BG33" s="128" t="s">
        <v>482</v>
      </c>
      <c r="BH33" s="129"/>
      <c r="BI33" s="128" t="s">
        <v>482</v>
      </c>
      <c r="BJ33" s="129"/>
      <c r="BK33" s="96" t="s">
        <v>482</v>
      </c>
      <c r="BL33" s="95"/>
      <c r="BM33" s="96" t="s">
        <v>482</v>
      </c>
      <c r="BN33" s="95"/>
      <c r="BO33" s="96" t="s">
        <v>483</v>
      </c>
      <c r="BP33" s="98" t="s">
        <v>2096</v>
      </c>
      <c r="BQ33" s="96" t="s">
        <v>482</v>
      </c>
      <c r="BR33" s="95"/>
      <c r="BS33" s="96" t="s">
        <v>482</v>
      </c>
      <c r="BT33" s="95"/>
      <c r="BU33" s="96" t="s">
        <v>481</v>
      </c>
      <c r="BV33" s="160" t="s">
        <v>2097</v>
      </c>
      <c r="BW33" s="96" t="s">
        <v>481</v>
      </c>
      <c r="BX33" s="160" t="s">
        <v>2098</v>
      </c>
      <c r="BY33" s="96" t="s">
        <v>481</v>
      </c>
      <c r="BZ33" s="160" t="s">
        <v>2099</v>
      </c>
      <c r="CA33" s="96" t="s">
        <v>482</v>
      </c>
      <c r="CB33" s="95"/>
      <c r="CC33" s="96" t="s">
        <v>483</v>
      </c>
      <c r="CD33" s="160" t="s">
        <v>2100</v>
      </c>
      <c r="CE33" s="96" t="s">
        <v>483</v>
      </c>
      <c r="CF33" s="162" t="s">
        <v>3540</v>
      </c>
      <c r="CG33" s="96" t="s">
        <v>482</v>
      </c>
      <c r="CH33" s="95"/>
      <c r="CI33" s="96" t="s">
        <v>482</v>
      </c>
      <c r="CJ33" s="119" t="s">
        <v>2289</v>
      </c>
      <c r="CK33" s="96" t="s">
        <v>482</v>
      </c>
      <c r="CL33" s="95"/>
      <c r="CM33" s="96" t="s">
        <v>482</v>
      </c>
      <c r="CN33" s="119" t="s">
        <v>2337</v>
      </c>
      <c r="CO33" s="132" t="s">
        <v>481</v>
      </c>
      <c r="CP33" s="169" t="s">
        <v>2507</v>
      </c>
      <c r="CQ33" s="130" t="s">
        <v>482</v>
      </c>
      <c r="CR33" s="130"/>
      <c r="CS33" s="132" t="s">
        <v>482</v>
      </c>
      <c r="CT33" s="133"/>
      <c r="CU33" s="132" t="s">
        <v>481</v>
      </c>
      <c r="CV33" s="133" t="s">
        <v>2657</v>
      </c>
      <c r="CW33" s="132" t="s">
        <v>482</v>
      </c>
      <c r="CX33" s="133"/>
      <c r="CZ33" s="87"/>
      <c r="DA33" s="87"/>
      <c r="DB33" s="87"/>
      <c r="DC33" s="87"/>
      <c r="DD33" s="87"/>
      <c r="DE33" s="87"/>
      <c r="DF33" s="87"/>
      <c r="DG33" s="87"/>
      <c r="DH33" s="87"/>
      <c r="DI33" s="87"/>
      <c r="DJ33" s="87"/>
      <c r="DK33" s="87"/>
      <c r="DL33" s="87"/>
      <c r="DM33" s="87"/>
      <c r="DN33" s="87"/>
      <c r="DO33" s="87"/>
      <c r="DP33" s="87"/>
      <c r="DQ33" s="87"/>
      <c r="DR33" s="87"/>
      <c r="DS33" s="87"/>
      <c r="DT33" s="87"/>
      <c r="DU33" s="87"/>
      <c r="DV33" s="87"/>
      <c r="DW33" s="87"/>
      <c r="DX33" s="87"/>
    </row>
    <row r="34" spans="1:128" ht="40.200000000000003" customHeight="1" x14ac:dyDescent="0.3">
      <c r="A34" s="160" t="s">
        <v>335</v>
      </c>
      <c r="B34" s="161" t="s">
        <v>141</v>
      </c>
      <c r="C34" s="96" t="s">
        <v>481</v>
      </c>
      <c r="D34" s="160" t="s">
        <v>1283</v>
      </c>
      <c r="E34" s="96" t="s">
        <v>481</v>
      </c>
      <c r="F34" s="183" t="s">
        <v>3020</v>
      </c>
      <c r="G34" s="96" t="s">
        <v>482</v>
      </c>
      <c r="H34" s="116"/>
      <c r="I34" s="96" t="s">
        <v>481</v>
      </c>
      <c r="J34" s="160" t="s">
        <v>1099</v>
      </c>
      <c r="K34" s="96" t="s">
        <v>481</v>
      </c>
      <c r="L34" s="160" t="s">
        <v>1110</v>
      </c>
      <c r="M34" s="101" t="s">
        <v>481</v>
      </c>
      <c r="N34" s="160" t="s">
        <v>1524</v>
      </c>
      <c r="O34" s="101" t="s">
        <v>481</v>
      </c>
      <c r="P34" s="102" t="s">
        <v>3717</v>
      </c>
      <c r="Q34" s="101" t="s">
        <v>482</v>
      </c>
      <c r="R34" s="104"/>
      <c r="S34" s="101" t="s">
        <v>481</v>
      </c>
      <c r="T34" s="103" t="s">
        <v>1525</v>
      </c>
      <c r="U34" s="101" t="s">
        <v>483</v>
      </c>
      <c r="V34" s="102" t="s">
        <v>1526</v>
      </c>
      <c r="W34" s="96" t="s">
        <v>481</v>
      </c>
      <c r="X34" s="95" t="s">
        <v>1718</v>
      </c>
      <c r="Y34" s="96" t="s">
        <v>481</v>
      </c>
      <c r="Z34" s="95" t="s">
        <v>574</v>
      </c>
      <c r="AA34" s="96" t="s">
        <v>481</v>
      </c>
      <c r="AB34" s="95" t="s">
        <v>1719</v>
      </c>
      <c r="AC34" s="96" t="s">
        <v>481</v>
      </c>
      <c r="AD34" s="98" t="s">
        <v>1720</v>
      </c>
      <c r="AE34" s="96" t="s">
        <v>481</v>
      </c>
      <c r="AF34" s="98" t="s">
        <v>2737</v>
      </c>
      <c r="AG34" s="125" t="s">
        <v>481</v>
      </c>
      <c r="AH34" s="127" t="s">
        <v>626</v>
      </c>
      <c r="AI34" s="125" t="s">
        <v>1331</v>
      </c>
      <c r="AJ34" s="160" t="s">
        <v>2437</v>
      </c>
      <c r="AK34" s="125" t="s">
        <v>481</v>
      </c>
      <c r="AL34" s="127" t="s">
        <v>1208</v>
      </c>
      <c r="AM34" s="96" t="s">
        <v>481</v>
      </c>
      <c r="AN34" s="126" t="s">
        <v>1234</v>
      </c>
      <c r="AO34" s="125" t="s">
        <v>481</v>
      </c>
      <c r="AP34" s="127" t="s">
        <v>680</v>
      </c>
      <c r="AQ34" s="171" t="s">
        <v>481</v>
      </c>
      <c r="AR34" s="174" t="s">
        <v>2838</v>
      </c>
      <c r="AS34" s="171" t="s">
        <v>481</v>
      </c>
      <c r="AT34" s="172" t="s">
        <v>2839</v>
      </c>
      <c r="AU34" s="171" t="s">
        <v>481</v>
      </c>
      <c r="AV34" s="172" t="s">
        <v>2840</v>
      </c>
      <c r="AW34" s="171" t="s">
        <v>481</v>
      </c>
      <c r="AX34" s="172" t="s">
        <v>2841</v>
      </c>
      <c r="AY34" s="171" t="s">
        <v>481</v>
      </c>
      <c r="AZ34" s="174" t="s">
        <v>2842</v>
      </c>
      <c r="BA34" s="96" t="s">
        <v>481</v>
      </c>
      <c r="BB34" s="95" t="s">
        <v>1130</v>
      </c>
      <c r="BC34" s="128" t="s">
        <v>483</v>
      </c>
      <c r="BD34" s="129" t="s">
        <v>1144</v>
      </c>
      <c r="BE34" s="128" t="s">
        <v>483</v>
      </c>
      <c r="BF34" s="160" t="s">
        <v>1866</v>
      </c>
      <c r="BG34" s="128" t="s">
        <v>481</v>
      </c>
      <c r="BH34" s="160" t="s">
        <v>718</v>
      </c>
      <c r="BI34" s="128" t="s">
        <v>481</v>
      </c>
      <c r="BJ34" s="160" t="s">
        <v>1867</v>
      </c>
      <c r="BK34" s="96" t="s">
        <v>481</v>
      </c>
      <c r="BL34" s="160" t="s">
        <v>2101</v>
      </c>
      <c r="BM34" s="96" t="s">
        <v>481</v>
      </c>
      <c r="BN34" s="160" t="s">
        <v>651</v>
      </c>
      <c r="BO34" s="96" t="s">
        <v>481</v>
      </c>
      <c r="BP34" s="98" t="s">
        <v>2102</v>
      </c>
      <c r="BQ34" s="96" t="s">
        <v>481</v>
      </c>
      <c r="BR34" s="160" t="s">
        <v>612</v>
      </c>
      <c r="BS34" s="96" t="s">
        <v>481</v>
      </c>
      <c r="BT34" s="95" t="s">
        <v>987</v>
      </c>
      <c r="BU34" s="96" t="s">
        <v>481</v>
      </c>
      <c r="BV34" s="98" t="s">
        <v>2103</v>
      </c>
      <c r="BW34" s="96" t="s">
        <v>481</v>
      </c>
      <c r="BX34" s="160" t="s">
        <v>1160</v>
      </c>
      <c r="BY34" s="96" t="s">
        <v>481</v>
      </c>
      <c r="BZ34" s="160" t="s">
        <v>2104</v>
      </c>
      <c r="CA34" s="96" t="s">
        <v>482</v>
      </c>
      <c r="CB34" s="95" t="s">
        <v>2105</v>
      </c>
      <c r="CC34" s="96" t="s">
        <v>483</v>
      </c>
      <c r="CD34" s="98" t="s">
        <v>2106</v>
      </c>
      <c r="CE34" s="96" t="s">
        <v>481</v>
      </c>
      <c r="CF34" s="160" t="s">
        <v>1171</v>
      </c>
      <c r="CG34" s="96" t="s">
        <v>481</v>
      </c>
      <c r="CH34" s="160" t="s">
        <v>2338</v>
      </c>
      <c r="CI34" s="96" t="s">
        <v>481</v>
      </c>
      <c r="CJ34" s="160" t="s">
        <v>739</v>
      </c>
      <c r="CK34" s="96" t="s">
        <v>481</v>
      </c>
      <c r="CL34" s="95" t="s">
        <v>3576</v>
      </c>
      <c r="CM34" s="96" t="s">
        <v>482</v>
      </c>
      <c r="CN34" s="119" t="s">
        <v>2339</v>
      </c>
      <c r="CO34" s="132" t="s">
        <v>481</v>
      </c>
      <c r="CP34" s="160" t="s">
        <v>2508</v>
      </c>
      <c r="CQ34" s="130" t="s">
        <v>481</v>
      </c>
      <c r="CR34" s="147" t="s">
        <v>2567</v>
      </c>
      <c r="CS34" s="132" t="s">
        <v>481</v>
      </c>
      <c r="CT34" s="148" t="s">
        <v>2608</v>
      </c>
      <c r="CU34" s="132" t="s">
        <v>482</v>
      </c>
      <c r="CV34" s="133"/>
      <c r="CW34" s="132" t="s">
        <v>481</v>
      </c>
      <c r="CX34" s="160" t="s">
        <v>2695</v>
      </c>
      <c r="CZ34" s="87"/>
      <c r="DA34" s="87"/>
      <c r="DB34" s="87"/>
      <c r="DC34" s="87"/>
      <c r="DD34" s="87"/>
      <c r="DE34" s="87"/>
      <c r="DF34" s="87"/>
      <c r="DG34" s="87"/>
      <c r="DH34" s="87"/>
      <c r="DI34" s="87"/>
      <c r="DJ34" s="87"/>
      <c r="DK34" s="87"/>
      <c r="DL34" s="87"/>
      <c r="DM34" s="87"/>
      <c r="DN34" s="87"/>
      <c r="DO34" s="87"/>
      <c r="DP34" s="87"/>
      <c r="DQ34" s="87"/>
      <c r="DR34" s="87"/>
      <c r="DS34" s="87"/>
      <c r="DT34" s="87"/>
      <c r="DU34" s="87"/>
      <c r="DV34" s="87"/>
      <c r="DW34" s="87"/>
      <c r="DX34" s="87"/>
    </row>
    <row r="35" spans="1:128" ht="40.200000000000003" customHeight="1" x14ac:dyDescent="0.3">
      <c r="A35" s="160" t="s">
        <v>336</v>
      </c>
      <c r="B35" s="161" t="s">
        <v>190</v>
      </c>
      <c r="C35" s="96" t="s">
        <v>481</v>
      </c>
      <c r="D35" s="118" t="s">
        <v>1284</v>
      </c>
      <c r="E35" s="96" t="s">
        <v>482</v>
      </c>
      <c r="F35" s="95"/>
      <c r="G35" s="96" t="s">
        <v>481</v>
      </c>
      <c r="H35" s="160" t="s">
        <v>1363</v>
      </c>
      <c r="I35" s="96" t="s">
        <v>481</v>
      </c>
      <c r="J35" s="160" t="s">
        <v>502</v>
      </c>
      <c r="K35" s="96" t="s">
        <v>481</v>
      </c>
      <c r="L35" s="95" t="s">
        <v>1408</v>
      </c>
      <c r="M35" s="101" t="s">
        <v>481</v>
      </c>
      <c r="N35" s="160" t="s">
        <v>1527</v>
      </c>
      <c r="O35" s="101" t="s">
        <v>481</v>
      </c>
      <c r="P35" s="103" t="s">
        <v>1528</v>
      </c>
      <c r="Q35" s="101" t="s">
        <v>481</v>
      </c>
      <c r="R35" s="103" t="s">
        <v>527</v>
      </c>
      <c r="S35" s="101" t="s">
        <v>481</v>
      </c>
      <c r="T35" s="160" t="s">
        <v>1529</v>
      </c>
      <c r="U35" s="101" t="s">
        <v>481</v>
      </c>
      <c r="V35" s="160" t="s">
        <v>1530</v>
      </c>
      <c r="W35" s="96" t="s">
        <v>481</v>
      </c>
      <c r="X35" s="95" t="s">
        <v>1116</v>
      </c>
      <c r="Y35" s="96" t="s">
        <v>482</v>
      </c>
      <c r="Z35" s="108"/>
      <c r="AA35" s="96" t="s">
        <v>481</v>
      </c>
      <c r="AB35" s="95" t="s">
        <v>561</v>
      </c>
      <c r="AC35" s="96" t="s">
        <v>481</v>
      </c>
      <c r="AD35" s="95" t="s">
        <v>1721</v>
      </c>
      <c r="AE35" s="96" t="s">
        <v>481</v>
      </c>
      <c r="AF35" s="95" t="s">
        <v>3754</v>
      </c>
      <c r="AG35" s="125" t="s">
        <v>481</v>
      </c>
      <c r="AH35" s="126" t="s">
        <v>626</v>
      </c>
      <c r="AI35" s="125" t="s">
        <v>1331</v>
      </c>
      <c r="AJ35" s="160" t="s">
        <v>2438</v>
      </c>
      <c r="AK35" s="125" t="s">
        <v>481</v>
      </c>
      <c r="AL35" s="127" t="s">
        <v>660</v>
      </c>
      <c r="AM35" s="96" t="s">
        <v>481</v>
      </c>
      <c r="AN35" s="127" t="s">
        <v>1235</v>
      </c>
      <c r="AO35" s="125" t="s">
        <v>481</v>
      </c>
      <c r="AP35" s="160" t="s">
        <v>2439</v>
      </c>
      <c r="AQ35" s="171" t="s">
        <v>481</v>
      </c>
      <c r="AR35" s="172" t="s">
        <v>2843</v>
      </c>
      <c r="AS35" s="171" t="s">
        <v>481</v>
      </c>
      <c r="AT35" s="187" t="s">
        <v>3718</v>
      </c>
      <c r="AU35" s="171" t="s">
        <v>481</v>
      </c>
      <c r="AV35" s="174" t="s">
        <v>2844</v>
      </c>
      <c r="AW35" s="171" t="s">
        <v>481</v>
      </c>
      <c r="AX35" s="174" t="s">
        <v>2845</v>
      </c>
      <c r="AY35" s="171" t="s">
        <v>481</v>
      </c>
      <c r="AZ35" s="174" t="s">
        <v>2846</v>
      </c>
      <c r="BA35" s="96" t="s">
        <v>481</v>
      </c>
      <c r="BB35" s="95" t="s">
        <v>1213</v>
      </c>
      <c r="BC35" s="128" t="s">
        <v>483</v>
      </c>
      <c r="BD35" s="160" t="s">
        <v>1868</v>
      </c>
      <c r="BE35" s="128" t="s">
        <v>483</v>
      </c>
      <c r="BF35" s="145" t="s">
        <v>1869</v>
      </c>
      <c r="BG35" s="128" t="s">
        <v>481</v>
      </c>
      <c r="BH35" s="160" t="s">
        <v>1870</v>
      </c>
      <c r="BI35" s="128" t="s">
        <v>481</v>
      </c>
      <c r="BJ35" s="145" t="s">
        <v>1871</v>
      </c>
      <c r="BK35" s="96" t="s">
        <v>481</v>
      </c>
      <c r="BL35" s="119" t="s">
        <v>2107</v>
      </c>
      <c r="BM35" s="96" t="s">
        <v>481</v>
      </c>
      <c r="BN35" s="160" t="s">
        <v>651</v>
      </c>
      <c r="BO35" s="96" t="s">
        <v>481</v>
      </c>
      <c r="BP35" s="160" t="s">
        <v>2108</v>
      </c>
      <c r="BQ35" s="96" t="s">
        <v>481</v>
      </c>
      <c r="BR35" s="160" t="s">
        <v>612</v>
      </c>
      <c r="BS35" s="96" t="s">
        <v>481</v>
      </c>
      <c r="BT35" s="95" t="s">
        <v>988</v>
      </c>
      <c r="BU35" s="96" t="s">
        <v>483</v>
      </c>
      <c r="BV35" s="119" t="s">
        <v>2109</v>
      </c>
      <c r="BW35" s="96" t="s">
        <v>481</v>
      </c>
      <c r="BX35" s="160" t="s">
        <v>731</v>
      </c>
      <c r="BY35" s="96" t="s">
        <v>481</v>
      </c>
      <c r="BZ35" s="160" t="s">
        <v>2104</v>
      </c>
      <c r="CA35" s="96" t="s">
        <v>481</v>
      </c>
      <c r="CB35" s="119" t="s">
        <v>2110</v>
      </c>
      <c r="CC35" s="96" t="s">
        <v>482</v>
      </c>
      <c r="CD35" s="95" t="s">
        <v>2111</v>
      </c>
      <c r="CE35" s="96" t="s">
        <v>481</v>
      </c>
      <c r="CF35" s="160" t="s">
        <v>549</v>
      </c>
      <c r="CG35" s="96" t="s">
        <v>481</v>
      </c>
      <c r="CH35" s="160" t="s">
        <v>2338</v>
      </c>
      <c r="CI35" s="96" t="s">
        <v>481</v>
      </c>
      <c r="CJ35" s="160" t="s">
        <v>739</v>
      </c>
      <c r="CK35" s="96" t="s">
        <v>482</v>
      </c>
      <c r="CL35" s="95"/>
      <c r="CM35" s="96" t="s">
        <v>481</v>
      </c>
      <c r="CN35" s="160" t="s">
        <v>2340</v>
      </c>
      <c r="CO35" s="132" t="s">
        <v>481</v>
      </c>
      <c r="CP35" s="160" t="s">
        <v>2509</v>
      </c>
      <c r="CQ35" s="130" t="s">
        <v>481</v>
      </c>
      <c r="CR35" s="147" t="s">
        <v>2567</v>
      </c>
      <c r="CS35" s="132" t="s">
        <v>481</v>
      </c>
      <c r="CT35" s="148" t="s">
        <v>2609</v>
      </c>
      <c r="CU35" s="132" t="s">
        <v>481</v>
      </c>
      <c r="CV35" s="160" t="s">
        <v>2658</v>
      </c>
      <c r="CW35" s="132" t="s">
        <v>481</v>
      </c>
      <c r="CX35" s="160" t="s">
        <v>2695</v>
      </c>
      <c r="CZ35" s="87"/>
      <c r="DA35" s="87"/>
      <c r="DB35" s="87"/>
      <c r="DC35" s="87"/>
      <c r="DD35" s="87"/>
      <c r="DE35" s="87"/>
      <c r="DF35" s="87"/>
      <c r="DG35" s="87"/>
      <c r="DH35" s="87"/>
      <c r="DI35" s="87"/>
      <c r="DJ35" s="87"/>
      <c r="DK35" s="87"/>
      <c r="DL35" s="87"/>
      <c r="DM35" s="87"/>
      <c r="DN35" s="87"/>
      <c r="DO35" s="87"/>
      <c r="DP35" s="87"/>
      <c r="DQ35" s="87"/>
      <c r="DR35" s="87"/>
      <c r="DS35" s="87"/>
      <c r="DT35" s="87"/>
      <c r="DU35" s="87"/>
      <c r="DV35" s="87"/>
      <c r="DW35" s="87"/>
      <c r="DX35" s="87"/>
    </row>
    <row r="36" spans="1:128" ht="40.200000000000003" customHeight="1" x14ac:dyDescent="0.3">
      <c r="A36" s="160" t="s">
        <v>337</v>
      </c>
      <c r="B36" s="161" t="s">
        <v>142</v>
      </c>
      <c r="C36" s="96" t="s">
        <v>481</v>
      </c>
      <c r="D36" s="98" t="s">
        <v>1285</v>
      </c>
      <c r="E36" s="96" t="s">
        <v>482</v>
      </c>
      <c r="F36" s="95" t="s">
        <v>1323</v>
      </c>
      <c r="G36" s="96" t="s">
        <v>482</v>
      </c>
      <c r="H36" s="116"/>
      <c r="I36" s="96" t="s">
        <v>481</v>
      </c>
      <c r="J36" s="160" t="s">
        <v>1100</v>
      </c>
      <c r="K36" s="96" t="s">
        <v>482</v>
      </c>
      <c r="L36" s="95"/>
      <c r="M36" s="101" t="s">
        <v>481</v>
      </c>
      <c r="N36" s="102" t="s">
        <v>1531</v>
      </c>
      <c r="O36" s="101" t="s">
        <v>481</v>
      </c>
      <c r="P36" s="103" t="s">
        <v>1532</v>
      </c>
      <c r="Q36" s="101" t="s">
        <v>482</v>
      </c>
      <c r="R36" s="104"/>
      <c r="S36" s="101" t="s">
        <v>481</v>
      </c>
      <c r="T36" s="103" t="s">
        <v>1525</v>
      </c>
      <c r="U36" s="101" t="s">
        <v>481</v>
      </c>
      <c r="V36" s="160" t="s">
        <v>1530</v>
      </c>
      <c r="W36" s="96" t="s">
        <v>481</v>
      </c>
      <c r="X36" s="98" t="s">
        <v>1722</v>
      </c>
      <c r="Y36" s="96" t="s">
        <v>481</v>
      </c>
      <c r="Z36" s="95" t="s">
        <v>574</v>
      </c>
      <c r="AA36" s="96" t="s">
        <v>481</v>
      </c>
      <c r="AB36" s="95" t="s">
        <v>1719</v>
      </c>
      <c r="AC36" s="96" t="s">
        <v>481</v>
      </c>
      <c r="AD36" s="95" t="s">
        <v>1721</v>
      </c>
      <c r="AE36" s="96" t="s">
        <v>481</v>
      </c>
      <c r="AF36" s="95" t="s">
        <v>1723</v>
      </c>
      <c r="AG36" s="125" t="s">
        <v>481</v>
      </c>
      <c r="AH36" s="127" t="s">
        <v>626</v>
      </c>
      <c r="AI36" s="125" t="s">
        <v>1331</v>
      </c>
      <c r="AJ36" s="160" t="s">
        <v>2440</v>
      </c>
      <c r="AK36" s="125" t="s">
        <v>482</v>
      </c>
      <c r="AL36" s="127"/>
      <c r="AM36" s="96" t="s">
        <v>481</v>
      </c>
      <c r="AN36" s="127" t="s">
        <v>1236</v>
      </c>
      <c r="AO36" s="125" t="s">
        <v>481</v>
      </c>
      <c r="AP36" s="160" t="s">
        <v>2441</v>
      </c>
      <c r="AQ36" s="171" t="s">
        <v>481</v>
      </c>
      <c r="AR36" s="172" t="s">
        <v>2847</v>
      </c>
      <c r="AS36" s="171" t="s">
        <v>481</v>
      </c>
      <c r="AT36" s="187" t="s">
        <v>3267</v>
      </c>
      <c r="AU36" s="171" t="s">
        <v>481</v>
      </c>
      <c r="AV36" s="172" t="s">
        <v>2848</v>
      </c>
      <c r="AW36" s="171" t="s">
        <v>481</v>
      </c>
      <c r="AX36" s="174" t="s">
        <v>1125</v>
      </c>
      <c r="AY36" s="171" t="s">
        <v>481</v>
      </c>
      <c r="AZ36" s="174" t="s">
        <v>2849</v>
      </c>
      <c r="BA36" s="96" t="s">
        <v>481</v>
      </c>
      <c r="BB36" s="95" t="s">
        <v>1131</v>
      </c>
      <c r="BC36" s="128" t="s">
        <v>483</v>
      </c>
      <c r="BD36" s="129" t="s">
        <v>1144</v>
      </c>
      <c r="BE36" s="128" t="s">
        <v>483</v>
      </c>
      <c r="BF36" s="160" t="s">
        <v>1872</v>
      </c>
      <c r="BG36" s="128" t="s">
        <v>481</v>
      </c>
      <c r="BH36" s="160" t="s">
        <v>1873</v>
      </c>
      <c r="BI36" s="128" t="s">
        <v>481</v>
      </c>
      <c r="BJ36" s="160" t="s">
        <v>1874</v>
      </c>
      <c r="BK36" s="96" t="s">
        <v>481</v>
      </c>
      <c r="BL36" s="119" t="s">
        <v>2112</v>
      </c>
      <c r="BM36" s="96" t="s">
        <v>482</v>
      </c>
      <c r="BN36" s="95"/>
      <c r="BO36" s="96" t="s">
        <v>481</v>
      </c>
      <c r="BP36" s="160" t="s">
        <v>2113</v>
      </c>
      <c r="BQ36" s="96" t="s">
        <v>481</v>
      </c>
      <c r="BR36" s="160" t="s">
        <v>612</v>
      </c>
      <c r="BS36" s="96" t="s">
        <v>482</v>
      </c>
      <c r="BT36" s="95"/>
      <c r="BU36" s="96" t="s">
        <v>483</v>
      </c>
      <c r="BV36" s="119" t="s">
        <v>2109</v>
      </c>
      <c r="BW36" s="96" t="s">
        <v>482</v>
      </c>
      <c r="BX36" s="95"/>
      <c r="BY36" s="96" t="s">
        <v>481</v>
      </c>
      <c r="BZ36" s="160" t="s">
        <v>2104</v>
      </c>
      <c r="CA36" s="96" t="s">
        <v>481</v>
      </c>
      <c r="CB36" s="95" t="s">
        <v>597</v>
      </c>
      <c r="CC36" s="96" t="s">
        <v>482</v>
      </c>
      <c r="CD36" s="95"/>
      <c r="CE36" s="96" t="s">
        <v>481</v>
      </c>
      <c r="CF36" s="160" t="s">
        <v>549</v>
      </c>
      <c r="CG36" s="96" t="s">
        <v>481</v>
      </c>
      <c r="CH36" s="98" t="s">
        <v>2341</v>
      </c>
      <c r="CI36" s="96" t="s">
        <v>481</v>
      </c>
      <c r="CJ36" s="160" t="s">
        <v>739</v>
      </c>
      <c r="CK36" s="96" t="s">
        <v>481</v>
      </c>
      <c r="CL36" s="95" t="s">
        <v>1185</v>
      </c>
      <c r="CM36" s="96" t="s">
        <v>481</v>
      </c>
      <c r="CN36" s="160" t="s">
        <v>2342</v>
      </c>
      <c r="CO36" s="132" t="s">
        <v>481</v>
      </c>
      <c r="CP36" s="160" t="s">
        <v>2509</v>
      </c>
      <c r="CQ36" s="130" t="s">
        <v>481</v>
      </c>
      <c r="CR36" s="147" t="s">
        <v>2567</v>
      </c>
      <c r="CS36" s="132" t="s">
        <v>481</v>
      </c>
      <c r="CT36" s="148" t="s">
        <v>2610</v>
      </c>
      <c r="CU36" s="132" t="s">
        <v>481</v>
      </c>
      <c r="CV36" s="160" t="s">
        <v>2658</v>
      </c>
      <c r="CW36" s="132" t="s">
        <v>481</v>
      </c>
      <c r="CX36" s="160" t="s">
        <v>2695</v>
      </c>
      <c r="CZ36" s="87"/>
      <c r="DA36" s="87"/>
      <c r="DB36" s="87"/>
      <c r="DC36" s="87"/>
      <c r="DD36" s="87"/>
      <c r="DE36" s="87"/>
      <c r="DF36" s="87"/>
      <c r="DG36" s="87"/>
      <c r="DH36" s="87"/>
      <c r="DI36" s="87"/>
      <c r="DJ36" s="87"/>
      <c r="DK36" s="87"/>
      <c r="DL36" s="87"/>
      <c r="DM36" s="87"/>
      <c r="DN36" s="87"/>
      <c r="DO36" s="87"/>
      <c r="DP36" s="87"/>
      <c r="DQ36" s="87"/>
      <c r="DR36" s="87"/>
      <c r="DS36" s="87"/>
      <c r="DT36" s="87"/>
      <c r="DU36" s="87"/>
      <c r="DV36" s="87"/>
      <c r="DW36" s="87"/>
      <c r="DX36" s="87"/>
    </row>
    <row r="37" spans="1:128" ht="40.200000000000003" customHeight="1" x14ac:dyDescent="0.3">
      <c r="A37" s="160" t="s">
        <v>338</v>
      </c>
      <c r="B37" s="161" t="s">
        <v>143</v>
      </c>
      <c r="C37" s="96" t="s">
        <v>481</v>
      </c>
      <c r="D37" s="98" t="s">
        <v>1286</v>
      </c>
      <c r="E37" s="96" t="s">
        <v>482</v>
      </c>
      <c r="F37" s="95" t="s">
        <v>1324</v>
      </c>
      <c r="G37" s="96" t="s">
        <v>482</v>
      </c>
      <c r="H37" s="95"/>
      <c r="I37" s="96" t="s">
        <v>481</v>
      </c>
      <c r="J37" s="160" t="s">
        <v>503</v>
      </c>
      <c r="K37" s="96" t="s">
        <v>482</v>
      </c>
      <c r="L37" s="116"/>
      <c r="M37" s="101" t="s">
        <v>481</v>
      </c>
      <c r="N37" s="102" t="s">
        <v>1533</v>
      </c>
      <c r="O37" s="101" t="s">
        <v>481</v>
      </c>
      <c r="P37" s="102" t="s">
        <v>3719</v>
      </c>
      <c r="Q37" s="101" t="s">
        <v>482</v>
      </c>
      <c r="R37" s="104"/>
      <c r="S37" s="101" t="s">
        <v>481</v>
      </c>
      <c r="T37" s="103" t="s">
        <v>1525</v>
      </c>
      <c r="U37" s="101" t="s">
        <v>481</v>
      </c>
      <c r="V37" s="160" t="s">
        <v>1530</v>
      </c>
      <c r="W37" s="96" t="s">
        <v>481</v>
      </c>
      <c r="X37" s="95" t="s">
        <v>1724</v>
      </c>
      <c r="Y37" s="96" t="s">
        <v>481</v>
      </c>
      <c r="Z37" s="95" t="s">
        <v>574</v>
      </c>
      <c r="AA37" s="96" t="s">
        <v>481</v>
      </c>
      <c r="AB37" s="95" t="s">
        <v>1719</v>
      </c>
      <c r="AC37" s="96" t="s">
        <v>481</v>
      </c>
      <c r="AD37" s="95" t="s">
        <v>1721</v>
      </c>
      <c r="AE37" s="96" t="s">
        <v>481</v>
      </c>
      <c r="AF37" s="95" t="s">
        <v>1725</v>
      </c>
      <c r="AG37" s="125" t="s">
        <v>481</v>
      </c>
      <c r="AH37" s="127" t="s">
        <v>2442</v>
      </c>
      <c r="AI37" s="125" t="s">
        <v>1955</v>
      </c>
      <c r="AJ37" s="160" t="s">
        <v>2443</v>
      </c>
      <c r="AK37" s="125" t="s">
        <v>482</v>
      </c>
      <c r="AL37" s="127"/>
      <c r="AM37" s="96" t="s">
        <v>482</v>
      </c>
      <c r="AN37" s="126"/>
      <c r="AO37" s="125" t="s">
        <v>482</v>
      </c>
      <c r="AP37" s="127"/>
      <c r="AQ37" s="171" t="s">
        <v>481</v>
      </c>
      <c r="AR37" s="174" t="s">
        <v>2850</v>
      </c>
      <c r="AS37" s="171" t="s">
        <v>481</v>
      </c>
      <c r="AT37" s="172" t="s">
        <v>2851</v>
      </c>
      <c r="AU37" s="189" t="s">
        <v>483</v>
      </c>
      <c r="AV37" s="174" t="s">
        <v>2852</v>
      </c>
      <c r="AW37" s="171" t="s">
        <v>482</v>
      </c>
      <c r="AX37" s="174"/>
      <c r="AY37" s="171" t="s">
        <v>481</v>
      </c>
      <c r="AZ37" s="174" t="s">
        <v>2849</v>
      </c>
      <c r="BA37" s="96" t="s">
        <v>481</v>
      </c>
      <c r="BB37" s="95" t="s">
        <v>1214</v>
      </c>
      <c r="BC37" s="128" t="s">
        <v>482</v>
      </c>
      <c r="BD37" s="129"/>
      <c r="BE37" s="128" t="s">
        <v>483</v>
      </c>
      <c r="BF37" s="156" t="s">
        <v>1875</v>
      </c>
      <c r="BG37" s="128" t="s">
        <v>481</v>
      </c>
      <c r="BH37" s="160" t="s">
        <v>1870</v>
      </c>
      <c r="BI37" s="128" t="s">
        <v>482</v>
      </c>
      <c r="BJ37" s="129"/>
      <c r="BK37" s="96" t="s">
        <v>481</v>
      </c>
      <c r="BL37" s="98" t="s">
        <v>2114</v>
      </c>
      <c r="BM37" s="96" t="s">
        <v>482</v>
      </c>
      <c r="BN37" s="95"/>
      <c r="BO37" s="96" t="s">
        <v>481</v>
      </c>
      <c r="BP37" s="98" t="s">
        <v>2113</v>
      </c>
      <c r="BQ37" s="96" t="s">
        <v>482</v>
      </c>
      <c r="BR37" s="95"/>
      <c r="BS37" s="96" t="s">
        <v>482</v>
      </c>
      <c r="BT37" s="95"/>
      <c r="BU37" s="96" t="s">
        <v>483</v>
      </c>
      <c r="BV37" s="119" t="s">
        <v>2109</v>
      </c>
      <c r="BW37" s="96" t="s">
        <v>481</v>
      </c>
      <c r="BX37" s="160" t="s">
        <v>731</v>
      </c>
      <c r="BY37" s="96" t="s">
        <v>481</v>
      </c>
      <c r="BZ37" s="160" t="s">
        <v>598</v>
      </c>
      <c r="CA37" s="96" t="s">
        <v>482</v>
      </c>
      <c r="CB37" s="119" t="s">
        <v>2105</v>
      </c>
      <c r="CC37" s="96" t="s">
        <v>482</v>
      </c>
      <c r="CD37" s="95"/>
      <c r="CE37" s="96" t="s">
        <v>481</v>
      </c>
      <c r="CF37" s="160" t="s">
        <v>2343</v>
      </c>
      <c r="CG37" s="96" t="s">
        <v>481</v>
      </c>
      <c r="CH37" s="98" t="s">
        <v>2484</v>
      </c>
      <c r="CI37" s="96" t="s">
        <v>482</v>
      </c>
      <c r="CJ37" s="119" t="s">
        <v>2289</v>
      </c>
      <c r="CK37" s="96" t="s">
        <v>482</v>
      </c>
      <c r="CL37" s="95"/>
      <c r="CM37" s="96" t="s">
        <v>482</v>
      </c>
      <c r="CN37" s="119" t="s">
        <v>2344</v>
      </c>
      <c r="CO37" s="132" t="s">
        <v>481</v>
      </c>
      <c r="CP37" s="160" t="s">
        <v>2510</v>
      </c>
      <c r="CQ37" s="130" t="s">
        <v>481</v>
      </c>
      <c r="CR37" s="147" t="s">
        <v>2568</v>
      </c>
      <c r="CS37" s="132" t="s">
        <v>481</v>
      </c>
      <c r="CT37" s="148" t="s">
        <v>2611</v>
      </c>
      <c r="CU37" s="132" t="s">
        <v>481</v>
      </c>
      <c r="CV37" s="160" t="s">
        <v>2658</v>
      </c>
      <c r="CW37" s="132" t="s">
        <v>481</v>
      </c>
      <c r="CX37" s="160" t="s">
        <v>2696</v>
      </c>
      <c r="CZ37" s="87"/>
      <c r="DA37" s="87"/>
      <c r="DB37" s="87"/>
      <c r="DC37" s="87"/>
      <c r="DD37" s="87"/>
      <c r="DE37" s="87"/>
      <c r="DF37" s="87"/>
      <c r="DG37" s="87"/>
      <c r="DH37" s="87"/>
      <c r="DI37" s="87"/>
      <c r="DJ37" s="87"/>
      <c r="DK37" s="87"/>
      <c r="DL37" s="87"/>
      <c r="DM37" s="87"/>
      <c r="DN37" s="87"/>
      <c r="DO37" s="87"/>
      <c r="DP37" s="87"/>
      <c r="DQ37" s="87"/>
      <c r="DR37" s="87"/>
      <c r="DS37" s="87"/>
      <c r="DT37" s="87"/>
      <c r="DU37" s="87"/>
      <c r="DV37" s="87"/>
      <c r="DW37" s="87"/>
      <c r="DX37" s="87"/>
    </row>
    <row r="38" spans="1:128" ht="40.200000000000003" customHeight="1" x14ac:dyDescent="0.3">
      <c r="A38" s="160" t="s">
        <v>339</v>
      </c>
      <c r="B38" s="161" t="s">
        <v>144</v>
      </c>
      <c r="C38" s="96" t="s">
        <v>481</v>
      </c>
      <c r="D38" s="98" t="s">
        <v>1285</v>
      </c>
      <c r="E38" s="96" t="s">
        <v>482</v>
      </c>
      <c r="F38" s="95"/>
      <c r="G38" s="96" t="s">
        <v>481</v>
      </c>
      <c r="H38" s="160" t="s">
        <v>1364</v>
      </c>
      <c r="I38" s="96" t="s">
        <v>481</v>
      </c>
      <c r="J38" s="95" t="s">
        <v>1425</v>
      </c>
      <c r="K38" s="96" t="s">
        <v>481</v>
      </c>
      <c r="L38" s="95" t="s">
        <v>1409</v>
      </c>
      <c r="M38" s="101" t="s">
        <v>481</v>
      </c>
      <c r="N38" s="102" t="s">
        <v>1534</v>
      </c>
      <c r="O38" s="101" t="s">
        <v>481</v>
      </c>
      <c r="P38" s="160" t="s">
        <v>1196</v>
      </c>
      <c r="Q38" s="101" t="s">
        <v>481</v>
      </c>
      <c r="R38" s="160" t="s">
        <v>528</v>
      </c>
      <c r="S38" s="101" t="s">
        <v>481</v>
      </c>
      <c r="T38" s="160" t="s">
        <v>1535</v>
      </c>
      <c r="U38" s="101" t="s">
        <v>481</v>
      </c>
      <c r="V38" s="160" t="s">
        <v>1530</v>
      </c>
      <c r="W38" s="96" t="s">
        <v>481</v>
      </c>
      <c r="X38" s="95" t="s">
        <v>1726</v>
      </c>
      <c r="Y38" s="96" t="s">
        <v>482</v>
      </c>
      <c r="Z38" s="108"/>
      <c r="AA38" s="96" t="s">
        <v>481</v>
      </c>
      <c r="AB38" s="95" t="s">
        <v>1719</v>
      </c>
      <c r="AC38" s="96" t="s">
        <v>481</v>
      </c>
      <c r="AD38" s="95" t="s">
        <v>1721</v>
      </c>
      <c r="AE38" s="96" t="s">
        <v>481</v>
      </c>
      <c r="AF38" s="95" t="s">
        <v>1723</v>
      </c>
      <c r="AG38" s="125" t="s">
        <v>481</v>
      </c>
      <c r="AH38" s="126" t="s">
        <v>626</v>
      </c>
      <c r="AI38" s="125" t="s">
        <v>1331</v>
      </c>
      <c r="AJ38" s="160" t="s">
        <v>2440</v>
      </c>
      <c r="AK38" s="125" t="s">
        <v>482</v>
      </c>
      <c r="AL38" s="127"/>
      <c r="AM38" s="96" t="s">
        <v>481</v>
      </c>
      <c r="AN38" s="127" t="s">
        <v>1237</v>
      </c>
      <c r="AO38" s="125" t="s">
        <v>481</v>
      </c>
      <c r="AP38" s="160" t="s">
        <v>2441</v>
      </c>
      <c r="AQ38" s="171" t="s">
        <v>481</v>
      </c>
      <c r="AR38" s="174" t="s">
        <v>2853</v>
      </c>
      <c r="AS38" s="171" t="s">
        <v>481</v>
      </c>
      <c r="AT38" s="172" t="s">
        <v>2854</v>
      </c>
      <c r="AU38" s="189" t="s">
        <v>483</v>
      </c>
      <c r="AV38" s="174" t="s">
        <v>2852</v>
      </c>
      <c r="AW38" s="171" t="s">
        <v>481</v>
      </c>
      <c r="AX38" s="174" t="s">
        <v>2845</v>
      </c>
      <c r="AY38" s="171" t="s">
        <v>481</v>
      </c>
      <c r="AZ38" s="174" t="s">
        <v>2846</v>
      </c>
      <c r="BA38" s="96" t="s">
        <v>481</v>
      </c>
      <c r="BB38" s="95" t="s">
        <v>1214</v>
      </c>
      <c r="BC38" s="128" t="s">
        <v>482</v>
      </c>
      <c r="BD38" s="129"/>
      <c r="BE38" s="128" t="s">
        <v>483</v>
      </c>
      <c r="BF38" s="160" t="s">
        <v>1876</v>
      </c>
      <c r="BG38" s="128" t="s">
        <v>481</v>
      </c>
      <c r="BH38" s="160" t="s">
        <v>1873</v>
      </c>
      <c r="BI38" s="128" t="s">
        <v>481</v>
      </c>
      <c r="BJ38" s="160" t="s">
        <v>1874</v>
      </c>
      <c r="BK38" s="96" t="s">
        <v>481</v>
      </c>
      <c r="BL38" s="98" t="s">
        <v>2115</v>
      </c>
      <c r="BM38" s="96" t="s">
        <v>482</v>
      </c>
      <c r="BN38" s="95"/>
      <c r="BO38" s="96" t="s">
        <v>481</v>
      </c>
      <c r="BP38" s="98" t="s">
        <v>2113</v>
      </c>
      <c r="BQ38" s="96" t="s">
        <v>481</v>
      </c>
      <c r="BR38" s="160" t="s">
        <v>612</v>
      </c>
      <c r="BS38" s="96" t="s">
        <v>482</v>
      </c>
      <c r="BT38" s="95"/>
      <c r="BU38" s="96" t="s">
        <v>482</v>
      </c>
      <c r="BV38" s="95"/>
      <c r="BW38" s="96" t="s">
        <v>482</v>
      </c>
      <c r="BX38" s="95"/>
      <c r="BY38" s="96" t="s">
        <v>481</v>
      </c>
      <c r="BZ38" s="160" t="s">
        <v>2104</v>
      </c>
      <c r="CA38" s="96" t="s">
        <v>481</v>
      </c>
      <c r="CB38" s="95" t="s">
        <v>597</v>
      </c>
      <c r="CC38" s="96" t="s">
        <v>482</v>
      </c>
      <c r="CD38" s="95"/>
      <c r="CE38" s="96" t="s">
        <v>481</v>
      </c>
      <c r="CF38" s="95" t="s">
        <v>550</v>
      </c>
      <c r="CG38" s="96" t="s">
        <v>481</v>
      </c>
      <c r="CH38" s="160" t="s">
        <v>2345</v>
      </c>
      <c r="CI38" s="96" t="s">
        <v>482</v>
      </c>
      <c r="CJ38" s="119" t="s">
        <v>2289</v>
      </c>
      <c r="CK38" s="96" t="s">
        <v>482</v>
      </c>
      <c r="CL38" s="95"/>
      <c r="CM38" s="96" t="s">
        <v>482</v>
      </c>
      <c r="CN38" s="95"/>
      <c r="CO38" s="132" t="s">
        <v>481</v>
      </c>
      <c r="CP38" s="160" t="s">
        <v>2509</v>
      </c>
      <c r="CQ38" s="130" t="s">
        <v>481</v>
      </c>
      <c r="CR38" s="147" t="s">
        <v>2567</v>
      </c>
      <c r="CS38" s="132" t="s">
        <v>482</v>
      </c>
      <c r="CT38" s="133"/>
      <c r="CU38" s="132" t="s">
        <v>481</v>
      </c>
      <c r="CV38" s="160" t="s">
        <v>2658</v>
      </c>
      <c r="CW38" s="132" t="s">
        <v>481</v>
      </c>
      <c r="CX38" s="160" t="s">
        <v>2695</v>
      </c>
      <c r="CZ38" s="87"/>
      <c r="DA38" s="87"/>
      <c r="DB38" s="87"/>
      <c r="DC38" s="87"/>
      <c r="DD38" s="87"/>
      <c r="DE38" s="87"/>
      <c r="DF38" s="87"/>
      <c r="DG38" s="87"/>
      <c r="DH38" s="87"/>
      <c r="DI38" s="87"/>
      <c r="DJ38" s="87"/>
      <c r="DK38" s="87"/>
      <c r="DL38" s="87"/>
      <c r="DM38" s="87"/>
      <c r="DN38" s="87"/>
      <c r="DO38" s="87"/>
      <c r="DP38" s="87"/>
      <c r="DQ38" s="87"/>
      <c r="DR38" s="87"/>
      <c r="DS38" s="87"/>
      <c r="DT38" s="87"/>
      <c r="DU38" s="87"/>
      <c r="DV38" s="87"/>
      <c r="DW38" s="87"/>
      <c r="DX38" s="87"/>
    </row>
    <row r="39" spans="1:128" ht="40.200000000000003" customHeight="1" x14ac:dyDescent="0.3">
      <c r="A39" s="160" t="s">
        <v>340</v>
      </c>
      <c r="B39" s="161" t="s">
        <v>721</v>
      </c>
      <c r="C39" s="96" t="s">
        <v>481</v>
      </c>
      <c r="D39" s="160" t="s">
        <v>1287</v>
      </c>
      <c r="E39" s="96" t="s">
        <v>482</v>
      </c>
      <c r="F39" s="95"/>
      <c r="G39" s="96" t="s">
        <v>481</v>
      </c>
      <c r="H39" s="160" t="s">
        <v>1365</v>
      </c>
      <c r="I39" s="96" t="s">
        <v>481</v>
      </c>
      <c r="J39" s="160" t="s">
        <v>510</v>
      </c>
      <c r="K39" s="96" t="s">
        <v>482</v>
      </c>
      <c r="L39" s="95"/>
      <c r="M39" s="101" t="s">
        <v>481</v>
      </c>
      <c r="N39" s="160" t="s">
        <v>1536</v>
      </c>
      <c r="O39" s="101" t="s">
        <v>481</v>
      </c>
      <c r="P39" s="160" t="s">
        <v>1537</v>
      </c>
      <c r="Q39" s="101" t="s">
        <v>481</v>
      </c>
      <c r="R39" s="160" t="s">
        <v>1538</v>
      </c>
      <c r="S39" s="101" t="s">
        <v>481</v>
      </c>
      <c r="T39" s="104"/>
      <c r="U39" s="101" t="s">
        <v>481</v>
      </c>
      <c r="V39" s="160" t="s">
        <v>1539</v>
      </c>
      <c r="W39" s="96" t="s">
        <v>481</v>
      </c>
      <c r="X39" s="95" t="s">
        <v>1727</v>
      </c>
      <c r="Y39" s="96" t="s">
        <v>482</v>
      </c>
      <c r="Z39" s="108"/>
      <c r="AA39" s="96" t="s">
        <v>481</v>
      </c>
      <c r="AB39" s="95" t="s">
        <v>1728</v>
      </c>
      <c r="AC39" s="96" t="s">
        <v>481</v>
      </c>
      <c r="AD39" s="95" t="s">
        <v>1729</v>
      </c>
      <c r="AE39" s="96" t="s">
        <v>481</v>
      </c>
      <c r="AF39" s="98" t="s">
        <v>1730</v>
      </c>
      <c r="AG39" s="125" t="s">
        <v>481</v>
      </c>
      <c r="AH39" s="127" t="s">
        <v>2444</v>
      </c>
      <c r="AI39" s="125" t="s">
        <v>1331</v>
      </c>
      <c r="AJ39" s="126"/>
      <c r="AK39" s="125" t="s">
        <v>482</v>
      </c>
      <c r="AL39" s="127"/>
      <c r="AM39" s="96" t="s">
        <v>482</v>
      </c>
      <c r="AN39" s="126"/>
      <c r="AO39" s="125" t="s">
        <v>482</v>
      </c>
      <c r="AP39" s="127"/>
      <c r="AQ39" s="171" t="s">
        <v>481</v>
      </c>
      <c r="AR39" s="174" t="s">
        <v>2855</v>
      </c>
      <c r="AS39" s="171" t="s">
        <v>481</v>
      </c>
      <c r="AT39" s="174" t="s">
        <v>2856</v>
      </c>
      <c r="AU39" s="171" t="s">
        <v>482</v>
      </c>
      <c r="AV39" s="174"/>
      <c r="AW39" s="171" t="s">
        <v>482</v>
      </c>
      <c r="AX39" s="172" t="s">
        <v>2857</v>
      </c>
      <c r="AY39" s="171" t="s">
        <v>481</v>
      </c>
      <c r="AZ39" s="172" t="s">
        <v>958</v>
      </c>
      <c r="BA39" s="96" t="s">
        <v>482</v>
      </c>
      <c r="BB39" s="95"/>
      <c r="BC39" s="128" t="s">
        <v>482</v>
      </c>
      <c r="BD39" s="129"/>
      <c r="BE39" s="128" t="s">
        <v>482</v>
      </c>
      <c r="BF39" s="129"/>
      <c r="BG39" s="128" t="s">
        <v>481</v>
      </c>
      <c r="BH39" s="160" t="s">
        <v>1877</v>
      </c>
      <c r="BI39" s="128" t="s">
        <v>481</v>
      </c>
      <c r="BJ39" s="160" t="s">
        <v>647</v>
      </c>
      <c r="BK39" s="96" t="s">
        <v>481</v>
      </c>
      <c r="BL39" s="119" t="s">
        <v>2116</v>
      </c>
      <c r="BM39" s="96" t="s">
        <v>482</v>
      </c>
      <c r="BN39" s="95"/>
      <c r="BO39" s="96" t="s">
        <v>481</v>
      </c>
      <c r="BP39" s="98" t="s">
        <v>2117</v>
      </c>
      <c r="BQ39" s="96" t="s">
        <v>481</v>
      </c>
      <c r="BR39" s="160" t="s">
        <v>2118</v>
      </c>
      <c r="BS39" s="96" t="s">
        <v>482</v>
      </c>
      <c r="BT39" s="95"/>
      <c r="BU39" s="96" t="s">
        <v>481</v>
      </c>
      <c r="BV39" s="119" t="s">
        <v>3473</v>
      </c>
      <c r="BW39" s="96" t="s">
        <v>482</v>
      </c>
      <c r="BX39" s="95"/>
      <c r="BY39" s="96" t="s">
        <v>481</v>
      </c>
      <c r="BZ39" s="160" t="s">
        <v>2119</v>
      </c>
      <c r="CA39" s="96" t="s">
        <v>482</v>
      </c>
      <c r="CB39" s="95"/>
      <c r="CC39" s="96" t="s">
        <v>482</v>
      </c>
      <c r="CD39" s="95"/>
      <c r="CE39" s="96" t="s">
        <v>482</v>
      </c>
      <c r="CF39" s="95"/>
      <c r="CG39" s="96" t="s">
        <v>481</v>
      </c>
      <c r="CH39" s="98" t="s">
        <v>2346</v>
      </c>
      <c r="CI39" s="96" t="s">
        <v>481</v>
      </c>
      <c r="CJ39" s="160" t="s">
        <v>1181</v>
      </c>
      <c r="CK39" s="96" t="s">
        <v>482</v>
      </c>
      <c r="CL39" s="95"/>
      <c r="CM39" s="96" t="s">
        <v>481</v>
      </c>
      <c r="CN39" s="160" t="s">
        <v>2347</v>
      </c>
      <c r="CO39" s="132" t="s">
        <v>481</v>
      </c>
      <c r="CP39" s="160" t="s">
        <v>2511</v>
      </c>
      <c r="CQ39" s="130" t="s">
        <v>481</v>
      </c>
      <c r="CR39" s="160" t="s">
        <v>2569</v>
      </c>
      <c r="CS39" s="132" t="s">
        <v>481</v>
      </c>
      <c r="CT39" s="148" t="s">
        <v>2612</v>
      </c>
      <c r="CU39" s="132" t="s">
        <v>481</v>
      </c>
      <c r="CV39" s="160" t="s">
        <v>2658</v>
      </c>
      <c r="CW39" s="132" t="s">
        <v>481</v>
      </c>
      <c r="CX39" s="160" t="s">
        <v>2697</v>
      </c>
      <c r="CZ39" s="87"/>
      <c r="DA39" s="87"/>
      <c r="DB39" s="87"/>
      <c r="DC39" s="87"/>
      <c r="DD39" s="87"/>
      <c r="DE39" s="87"/>
      <c r="DF39" s="87"/>
      <c r="DG39" s="87"/>
      <c r="DH39" s="87"/>
      <c r="DI39" s="87"/>
      <c r="DJ39" s="87"/>
      <c r="DK39" s="87"/>
      <c r="DL39" s="87"/>
      <c r="DM39" s="87"/>
      <c r="DN39" s="87"/>
      <c r="DO39" s="87"/>
      <c r="DP39" s="87"/>
      <c r="DQ39" s="87"/>
      <c r="DR39" s="87"/>
      <c r="DS39" s="87"/>
      <c r="DT39" s="87"/>
      <c r="DU39" s="87"/>
      <c r="DV39" s="87"/>
      <c r="DW39" s="87"/>
      <c r="DX39" s="87"/>
    </row>
    <row r="40" spans="1:128" ht="40.200000000000003" customHeight="1" x14ac:dyDescent="0.3">
      <c r="A40" s="160" t="s">
        <v>341</v>
      </c>
      <c r="B40" s="161" t="s">
        <v>722</v>
      </c>
      <c r="C40" s="96" t="s">
        <v>481</v>
      </c>
      <c r="D40" s="98" t="s">
        <v>1288</v>
      </c>
      <c r="E40" s="96" t="s">
        <v>482</v>
      </c>
      <c r="F40" s="95"/>
      <c r="G40" s="96" t="s">
        <v>482</v>
      </c>
      <c r="H40" s="119" t="s">
        <v>1366</v>
      </c>
      <c r="I40" s="96" t="s">
        <v>481</v>
      </c>
      <c r="J40" s="160" t="s">
        <v>1427</v>
      </c>
      <c r="K40" s="96" t="s">
        <v>481</v>
      </c>
      <c r="L40" s="160" t="s">
        <v>1410</v>
      </c>
      <c r="M40" s="101" t="s">
        <v>481</v>
      </c>
      <c r="N40" s="160" t="s">
        <v>1540</v>
      </c>
      <c r="O40" s="101" t="s">
        <v>481</v>
      </c>
      <c r="P40" s="160" t="s">
        <v>1541</v>
      </c>
      <c r="Q40" s="101" t="s">
        <v>482</v>
      </c>
      <c r="R40" s="104"/>
      <c r="S40" s="101" t="s">
        <v>482</v>
      </c>
      <c r="T40" s="160" t="s">
        <v>1542</v>
      </c>
      <c r="U40" s="101" t="s">
        <v>481</v>
      </c>
      <c r="V40" s="160" t="s">
        <v>3124</v>
      </c>
      <c r="W40" s="96" t="s">
        <v>481</v>
      </c>
      <c r="X40" s="95" t="s">
        <v>1727</v>
      </c>
      <c r="Y40" s="96" t="s">
        <v>482</v>
      </c>
      <c r="Z40" s="108"/>
      <c r="AA40" s="96" t="s">
        <v>481</v>
      </c>
      <c r="AB40" s="95" t="s">
        <v>1728</v>
      </c>
      <c r="AC40" s="96" t="s">
        <v>481</v>
      </c>
      <c r="AD40" s="95" t="s">
        <v>1731</v>
      </c>
      <c r="AE40" s="96" t="s">
        <v>481</v>
      </c>
      <c r="AF40" s="98" t="s">
        <v>1732</v>
      </c>
      <c r="AG40" s="125" t="s">
        <v>482</v>
      </c>
      <c r="AH40" s="127"/>
      <c r="AI40" s="125" t="s">
        <v>1331</v>
      </c>
      <c r="AJ40" s="160" t="s">
        <v>2445</v>
      </c>
      <c r="AK40" s="125" t="s">
        <v>482</v>
      </c>
      <c r="AL40" s="127"/>
      <c r="AM40" s="96" t="s">
        <v>482</v>
      </c>
      <c r="AN40" s="126"/>
      <c r="AO40" s="125" t="s">
        <v>482</v>
      </c>
      <c r="AP40" s="127"/>
      <c r="AQ40" s="171" t="s">
        <v>481</v>
      </c>
      <c r="AR40" s="174" t="s">
        <v>2858</v>
      </c>
      <c r="AS40" s="171" t="s">
        <v>481</v>
      </c>
      <c r="AT40" s="174" t="s">
        <v>2856</v>
      </c>
      <c r="AU40" s="171" t="s">
        <v>482</v>
      </c>
      <c r="AV40" s="174"/>
      <c r="AW40" s="171" t="s">
        <v>481</v>
      </c>
      <c r="AX40" s="174" t="s">
        <v>2859</v>
      </c>
      <c r="AY40" s="171" t="s">
        <v>481</v>
      </c>
      <c r="AZ40" s="172" t="s">
        <v>2860</v>
      </c>
      <c r="BA40" s="96" t="s">
        <v>482</v>
      </c>
      <c r="BB40" s="95"/>
      <c r="BC40" s="128" t="s">
        <v>482</v>
      </c>
      <c r="BD40" s="129"/>
      <c r="BE40" s="128" t="s">
        <v>482</v>
      </c>
      <c r="BF40" s="144"/>
      <c r="BG40" s="128" t="s">
        <v>481</v>
      </c>
      <c r="BH40" s="162" t="s">
        <v>3388</v>
      </c>
      <c r="BI40" s="128" t="s">
        <v>481</v>
      </c>
      <c r="BJ40" s="160" t="s">
        <v>647</v>
      </c>
      <c r="BK40" s="96" t="s">
        <v>482</v>
      </c>
      <c r="BL40" s="95"/>
      <c r="BM40" s="96" t="s">
        <v>482</v>
      </c>
      <c r="BN40" s="95"/>
      <c r="BO40" s="96" t="s">
        <v>482</v>
      </c>
      <c r="BP40" s="95"/>
      <c r="BQ40" s="96" t="s">
        <v>481</v>
      </c>
      <c r="BR40" s="160" t="s">
        <v>2118</v>
      </c>
      <c r="BS40" s="96" t="s">
        <v>482</v>
      </c>
      <c r="BT40" s="95"/>
      <c r="BU40" s="96" t="s">
        <v>481</v>
      </c>
      <c r="BV40" s="119" t="s">
        <v>3473</v>
      </c>
      <c r="BW40" s="96" t="s">
        <v>482</v>
      </c>
      <c r="BX40" s="95"/>
      <c r="BY40" s="96" t="s">
        <v>481</v>
      </c>
      <c r="BZ40" s="160" t="s">
        <v>2119</v>
      </c>
      <c r="CA40" s="96" t="s">
        <v>482</v>
      </c>
      <c r="CB40" s="95"/>
      <c r="CC40" s="96" t="s">
        <v>481</v>
      </c>
      <c r="CD40" s="98" t="s">
        <v>2120</v>
      </c>
      <c r="CE40" s="96" t="s">
        <v>482</v>
      </c>
      <c r="CF40" s="95"/>
      <c r="CG40" s="96" t="s">
        <v>481</v>
      </c>
      <c r="CH40" s="160" t="s">
        <v>2348</v>
      </c>
      <c r="CI40" s="96" t="s">
        <v>481</v>
      </c>
      <c r="CJ40" s="160" t="s">
        <v>1181</v>
      </c>
      <c r="CK40" s="96" t="s">
        <v>482</v>
      </c>
      <c r="CL40" s="95"/>
      <c r="CM40" s="96" t="s">
        <v>481</v>
      </c>
      <c r="CN40" s="160" t="s">
        <v>2347</v>
      </c>
      <c r="CO40" s="132" t="s">
        <v>481</v>
      </c>
      <c r="CP40" s="148" t="s">
        <v>2512</v>
      </c>
      <c r="CQ40" s="130" t="s">
        <v>481</v>
      </c>
      <c r="CR40" s="160" t="s">
        <v>2569</v>
      </c>
      <c r="CS40" s="132" t="s">
        <v>481</v>
      </c>
      <c r="CT40" s="148" t="s">
        <v>2612</v>
      </c>
      <c r="CU40" s="132" t="s">
        <v>481</v>
      </c>
      <c r="CV40" s="160" t="s">
        <v>2658</v>
      </c>
      <c r="CW40" s="132" t="s">
        <v>481</v>
      </c>
      <c r="CX40" s="160" t="s">
        <v>2698</v>
      </c>
      <c r="CZ40" s="87"/>
      <c r="DA40" s="87"/>
      <c r="DB40" s="87"/>
      <c r="DC40" s="87"/>
      <c r="DD40" s="87"/>
      <c r="DE40" s="87"/>
      <c r="DF40" s="87"/>
      <c r="DG40" s="87"/>
      <c r="DH40" s="87"/>
      <c r="DI40" s="87"/>
      <c r="DJ40" s="87"/>
      <c r="DK40" s="87"/>
      <c r="DL40" s="87"/>
      <c r="DM40" s="87"/>
      <c r="DN40" s="87"/>
      <c r="DO40" s="87"/>
      <c r="DP40" s="87"/>
      <c r="DQ40" s="87"/>
      <c r="DR40" s="87"/>
      <c r="DS40" s="87"/>
      <c r="DT40" s="87"/>
      <c r="DU40" s="87"/>
      <c r="DV40" s="87"/>
      <c r="DW40" s="87"/>
      <c r="DX40" s="87"/>
    </row>
    <row r="41" spans="1:128" ht="40.200000000000003" customHeight="1" x14ac:dyDescent="0.3">
      <c r="A41" s="160" t="s">
        <v>342</v>
      </c>
      <c r="B41" s="161" t="s">
        <v>281</v>
      </c>
      <c r="C41" s="96" t="s">
        <v>481</v>
      </c>
      <c r="D41" s="118" t="s">
        <v>3001</v>
      </c>
      <c r="E41" s="96" t="s">
        <v>482</v>
      </c>
      <c r="F41" s="95"/>
      <c r="G41" s="96" t="s">
        <v>482</v>
      </c>
      <c r="H41" s="119" t="s">
        <v>1367</v>
      </c>
      <c r="I41" s="96" t="s">
        <v>481</v>
      </c>
      <c r="J41" s="160" t="s">
        <v>1428</v>
      </c>
      <c r="K41" s="96" t="s">
        <v>481</v>
      </c>
      <c r="L41" s="160" t="s">
        <v>3720</v>
      </c>
      <c r="M41" s="101" t="s">
        <v>481</v>
      </c>
      <c r="N41" s="160" t="s">
        <v>1543</v>
      </c>
      <c r="O41" s="101" t="s">
        <v>481</v>
      </c>
      <c r="P41" s="160" t="s">
        <v>1544</v>
      </c>
      <c r="Q41" s="101" t="s">
        <v>481</v>
      </c>
      <c r="R41" s="160" t="s">
        <v>1545</v>
      </c>
      <c r="S41" s="101" t="s">
        <v>482</v>
      </c>
      <c r="T41" s="160" t="s">
        <v>1542</v>
      </c>
      <c r="U41" s="101" t="s">
        <v>481</v>
      </c>
      <c r="V41" s="102" t="s">
        <v>1546</v>
      </c>
      <c r="W41" s="96" t="s">
        <v>481</v>
      </c>
      <c r="X41" s="95" t="s">
        <v>1733</v>
      </c>
      <c r="Y41" s="96" t="s">
        <v>482</v>
      </c>
      <c r="Z41" s="108"/>
      <c r="AA41" s="96" t="s">
        <v>481</v>
      </c>
      <c r="AB41" s="95" t="s">
        <v>1728</v>
      </c>
      <c r="AC41" s="96" t="s">
        <v>481</v>
      </c>
      <c r="AD41" s="98" t="s">
        <v>1734</v>
      </c>
      <c r="AE41" s="96" t="s">
        <v>481</v>
      </c>
      <c r="AF41" s="98" t="s">
        <v>1735</v>
      </c>
      <c r="AG41" s="125" t="s">
        <v>481</v>
      </c>
      <c r="AH41" s="126" t="s">
        <v>625</v>
      </c>
      <c r="AI41" s="125" t="s">
        <v>1331</v>
      </c>
      <c r="AJ41" s="160" t="s">
        <v>2445</v>
      </c>
      <c r="AK41" s="125" t="s">
        <v>482</v>
      </c>
      <c r="AL41" s="127"/>
      <c r="AM41" s="96" t="s">
        <v>482</v>
      </c>
      <c r="AN41" s="127"/>
      <c r="AO41" s="125" t="s">
        <v>482</v>
      </c>
      <c r="AP41" s="127"/>
      <c r="AQ41" s="171" t="s">
        <v>481</v>
      </c>
      <c r="AR41" s="174" t="s">
        <v>2861</v>
      </c>
      <c r="AS41" s="171" t="s">
        <v>481</v>
      </c>
      <c r="AT41" s="174" t="s">
        <v>2862</v>
      </c>
      <c r="AU41" s="171" t="s">
        <v>482</v>
      </c>
      <c r="AV41" s="174"/>
      <c r="AW41" s="171" t="s">
        <v>481</v>
      </c>
      <c r="AX41" s="172" t="s">
        <v>2863</v>
      </c>
      <c r="AY41" s="171" t="s">
        <v>481</v>
      </c>
      <c r="AZ41" s="172" t="s">
        <v>959</v>
      </c>
      <c r="BA41" s="96" t="s">
        <v>482</v>
      </c>
      <c r="BB41" s="95"/>
      <c r="BC41" s="128" t="s">
        <v>482</v>
      </c>
      <c r="BD41" s="129"/>
      <c r="BE41" s="128" t="s">
        <v>481</v>
      </c>
      <c r="BF41" s="129" t="s">
        <v>1878</v>
      </c>
      <c r="BG41" s="128" t="s">
        <v>481</v>
      </c>
      <c r="BH41" s="160" t="s">
        <v>1879</v>
      </c>
      <c r="BI41" s="128" t="s">
        <v>481</v>
      </c>
      <c r="BJ41" s="160" t="s">
        <v>647</v>
      </c>
      <c r="BK41" s="96" t="s">
        <v>481</v>
      </c>
      <c r="BL41" s="119" t="s">
        <v>2116</v>
      </c>
      <c r="BM41" s="96" t="s">
        <v>482</v>
      </c>
      <c r="BN41" s="95"/>
      <c r="BO41" s="96" t="s">
        <v>481</v>
      </c>
      <c r="BP41" s="98" t="s">
        <v>2121</v>
      </c>
      <c r="BQ41" s="96" t="s">
        <v>481</v>
      </c>
      <c r="BR41" s="160" t="s">
        <v>2122</v>
      </c>
      <c r="BS41" s="96" t="s">
        <v>481</v>
      </c>
      <c r="BT41" s="95" t="s">
        <v>989</v>
      </c>
      <c r="BU41" s="96" t="s">
        <v>481</v>
      </c>
      <c r="BV41" s="119" t="s">
        <v>3474</v>
      </c>
      <c r="BW41" s="96" t="s">
        <v>482</v>
      </c>
      <c r="BX41" s="95"/>
      <c r="BY41" s="96" t="s">
        <v>481</v>
      </c>
      <c r="BZ41" s="98" t="s">
        <v>2123</v>
      </c>
      <c r="CA41" s="96" t="s">
        <v>481</v>
      </c>
      <c r="CB41" s="119" t="s">
        <v>2124</v>
      </c>
      <c r="CC41" s="96" t="s">
        <v>483</v>
      </c>
      <c r="CD41" s="160" t="s">
        <v>2125</v>
      </c>
      <c r="CE41" s="96" t="s">
        <v>481</v>
      </c>
      <c r="CF41" s="160" t="s">
        <v>2349</v>
      </c>
      <c r="CG41" s="96" t="s">
        <v>481</v>
      </c>
      <c r="CH41" s="98" t="s">
        <v>2485</v>
      </c>
      <c r="CI41" s="96" t="s">
        <v>481</v>
      </c>
      <c r="CJ41" s="160" t="s">
        <v>1181</v>
      </c>
      <c r="CK41" s="96" t="s">
        <v>482</v>
      </c>
      <c r="CL41" s="95"/>
      <c r="CM41" s="96" t="s">
        <v>481</v>
      </c>
      <c r="CN41" s="160" t="s">
        <v>2347</v>
      </c>
      <c r="CO41" s="132" t="s">
        <v>481</v>
      </c>
      <c r="CP41" s="160" t="s">
        <v>2513</v>
      </c>
      <c r="CQ41" s="130" t="s">
        <v>481</v>
      </c>
      <c r="CR41" s="160" t="s">
        <v>2570</v>
      </c>
      <c r="CS41" s="132" t="s">
        <v>481</v>
      </c>
      <c r="CT41" s="148" t="s">
        <v>2613</v>
      </c>
      <c r="CU41" s="132" t="s">
        <v>481</v>
      </c>
      <c r="CV41" s="160" t="s">
        <v>2658</v>
      </c>
      <c r="CW41" s="132" t="s">
        <v>481</v>
      </c>
      <c r="CX41" s="160" t="s">
        <v>2699</v>
      </c>
      <c r="CZ41" s="87"/>
      <c r="DA41" s="87"/>
      <c r="DB41" s="87"/>
      <c r="DC41" s="87"/>
      <c r="DD41" s="87"/>
      <c r="DE41" s="87"/>
      <c r="DF41" s="87"/>
      <c r="DG41" s="87"/>
      <c r="DH41" s="87"/>
      <c r="DI41" s="87"/>
      <c r="DJ41" s="87"/>
      <c r="DK41" s="87"/>
      <c r="DL41" s="87"/>
      <c r="DM41" s="87"/>
      <c r="DN41" s="87"/>
      <c r="DO41" s="87"/>
      <c r="DP41" s="87"/>
      <c r="DQ41" s="87"/>
      <c r="DR41" s="87"/>
      <c r="DS41" s="87"/>
      <c r="DT41" s="87"/>
      <c r="DU41" s="87"/>
      <c r="DV41" s="87"/>
      <c r="DW41" s="87"/>
      <c r="DX41" s="87"/>
    </row>
    <row r="42" spans="1:128" ht="40.200000000000003" customHeight="1" x14ac:dyDescent="0.3">
      <c r="A42" s="160" t="s">
        <v>343</v>
      </c>
      <c r="B42" s="161" t="s">
        <v>297</v>
      </c>
      <c r="C42" s="96" t="s">
        <v>481</v>
      </c>
      <c r="D42" s="160" t="s">
        <v>1289</v>
      </c>
      <c r="E42" s="96" t="s">
        <v>482</v>
      </c>
      <c r="F42" s="95" t="s">
        <v>1323</v>
      </c>
      <c r="G42" s="96" t="s">
        <v>481</v>
      </c>
      <c r="H42" s="160" t="s">
        <v>1365</v>
      </c>
      <c r="I42" s="96" t="s">
        <v>481</v>
      </c>
      <c r="J42" s="160" t="s">
        <v>1426</v>
      </c>
      <c r="K42" s="96" t="s">
        <v>482</v>
      </c>
      <c r="L42" s="95"/>
      <c r="M42" s="101" t="s">
        <v>481</v>
      </c>
      <c r="N42" s="160" t="s">
        <v>1543</v>
      </c>
      <c r="O42" s="101" t="s">
        <v>481</v>
      </c>
      <c r="P42" s="160" t="s">
        <v>1541</v>
      </c>
      <c r="Q42" s="101" t="s">
        <v>482</v>
      </c>
      <c r="R42" s="104"/>
      <c r="S42" s="101" t="s">
        <v>482</v>
      </c>
      <c r="T42" s="160" t="s">
        <v>1542</v>
      </c>
      <c r="U42" s="101" t="s">
        <v>481</v>
      </c>
      <c r="V42" s="160" t="s">
        <v>1547</v>
      </c>
      <c r="W42" s="96" t="s">
        <v>481</v>
      </c>
      <c r="X42" s="95" t="s">
        <v>1736</v>
      </c>
      <c r="Y42" s="96" t="s">
        <v>481</v>
      </c>
      <c r="Z42" s="95" t="s">
        <v>1737</v>
      </c>
      <c r="AA42" s="96" t="s">
        <v>481</v>
      </c>
      <c r="AB42" s="95" t="s">
        <v>1728</v>
      </c>
      <c r="AC42" s="96" t="s">
        <v>481</v>
      </c>
      <c r="AD42" s="98" t="s">
        <v>1738</v>
      </c>
      <c r="AE42" s="96" t="s">
        <v>481</v>
      </c>
      <c r="AF42" s="98" t="s">
        <v>1735</v>
      </c>
      <c r="AG42" s="125" t="s">
        <v>481</v>
      </c>
      <c r="AH42" s="127" t="s">
        <v>625</v>
      </c>
      <c r="AI42" s="125" t="s">
        <v>1331</v>
      </c>
      <c r="AJ42" s="160" t="s">
        <v>2445</v>
      </c>
      <c r="AK42" s="125" t="s">
        <v>482</v>
      </c>
      <c r="AL42" s="127"/>
      <c r="AM42" s="96" t="s">
        <v>482</v>
      </c>
      <c r="AN42" s="127"/>
      <c r="AO42" s="125" t="s">
        <v>481</v>
      </c>
      <c r="AP42" s="127" t="s">
        <v>2446</v>
      </c>
      <c r="AQ42" s="171" t="s">
        <v>481</v>
      </c>
      <c r="AR42" s="174" t="s">
        <v>2861</v>
      </c>
      <c r="AS42" s="171" t="s">
        <v>481</v>
      </c>
      <c r="AT42" s="172" t="s">
        <v>2864</v>
      </c>
      <c r="AU42" s="171" t="s">
        <v>481</v>
      </c>
      <c r="AV42" s="174" t="s">
        <v>2865</v>
      </c>
      <c r="AW42" s="171" t="s">
        <v>481</v>
      </c>
      <c r="AX42" s="172" t="s">
        <v>2866</v>
      </c>
      <c r="AY42" s="171" t="s">
        <v>481</v>
      </c>
      <c r="AZ42" s="172" t="s">
        <v>2867</v>
      </c>
      <c r="BA42" s="96" t="s">
        <v>482</v>
      </c>
      <c r="BB42" s="95"/>
      <c r="BC42" s="128" t="s">
        <v>482</v>
      </c>
      <c r="BD42" s="129"/>
      <c r="BE42" s="128" t="s">
        <v>483</v>
      </c>
      <c r="BF42" s="145" t="s">
        <v>1880</v>
      </c>
      <c r="BG42" s="128" t="s">
        <v>481</v>
      </c>
      <c r="BH42" s="160" t="s">
        <v>1881</v>
      </c>
      <c r="BI42" s="128" t="s">
        <v>482</v>
      </c>
      <c r="BJ42" s="129"/>
      <c r="BK42" s="96" t="s">
        <v>482</v>
      </c>
      <c r="BL42" s="95"/>
      <c r="BM42" s="96" t="s">
        <v>482</v>
      </c>
      <c r="BN42" s="95"/>
      <c r="BO42" s="96" t="s">
        <v>481</v>
      </c>
      <c r="BP42" s="98" t="s">
        <v>2126</v>
      </c>
      <c r="BQ42" s="96" t="s">
        <v>481</v>
      </c>
      <c r="BR42" s="160" t="s">
        <v>2127</v>
      </c>
      <c r="BS42" s="96" t="s">
        <v>482</v>
      </c>
      <c r="BT42" s="95"/>
      <c r="BU42" s="96" t="s">
        <v>481</v>
      </c>
      <c r="BV42" s="157" t="s">
        <v>3475</v>
      </c>
      <c r="BW42" s="96" t="s">
        <v>482</v>
      </c>
      <c r="BX42" s="95"/>
      <c r="BY42" s="96" t="s">
        <v>481</v>
      </c>
      <c r="BZ42" s="95" t="s">
        <v>2128</v>
      </c>
      <c r="CA42" s="96" t="s">
        <v>481</v>
      </c>
      <c r="CB42" s="119" t="s">
        <v>2124</v>
      </c>
      <c r="CC42" s="96" t="s">
        <v>481</v>
      </c>
      <c r="CD42" s="160" t="s">
        <v>2129</v>
      </c>
      <c r="CE42" s="96" t="s">
        <v>482</v>
      </c>
      <c r="CF42" s="95"/>
      <c r="CG42" s="96" t="s">
        <v>481</v>
      </c>
      <c r="CH42" s="160" t="s">
        <v>2350</v>
      </c>
      <c r="CI42" s="96" t="s">
        <v>481</v>
      </c>
      <c r="CJ42" s="160" t="s">
        <v>1181</v>
      </c>
      <c r="CK42" s="96" t="s">
        <v>482</v>
      </c>
      <c r="CL42" s="95"/>
      <c r="CM42" s="96" t="s">
        <v>481</v>
      </c>
      <c r="CN42" s="160" t="s">
        <v>2347</v>
      </c>
      <c r="CO42" s="132" t="s">
        <v>481</v>
      </c>
      <c r="CP42" s="160" t="s">
        <v>2513</v>
      </c>
      <c r="CQ42" s="130" t="s">
        <v>481</v>
      </c>
      <c r="CR42" s="160" t="s">
        <v>2570</v>
      </c>
      <c r="CS42" s="132" t="s">
        <v>481</v>
      </c>
      <c r="CT42" s="148" t="s">
        <v>3721</v>
      </c>
      <c r="CU42" s="132" t="s">
        <v>481</v>
      </c>
      <c r="CV42" s="160" t="s">
        <v>2658</v>
      </c>
      <c r="CW42" s="132" t="s">
        <v>481</v>
      </c>
      <c r="CX42" s="160" t="s">
        <v>2700</v>
      </c>
      <c r="CZ42" s="87"/>
      <c r="DA42" s="87"/>
      <c r="DB42" s="87"/>
      <c r="DC42" s="87"/>
      <c r="DD42" s="87"/>
      <c r="DE42" s="87"/>
      <c r="DF42" s="87"/>
      <c r="DG42" s="87"/>
      <c r="DH42" s="87"/>
      <c r="DI42" s="87"/>
      <c r="DJ42" s="87"/>
      <c r="DK42" s="87"/>
      <c r="DL42" s="87"/>
      <c r="DM42" s="87"/>
      <c r="DN42" s="87"/>
      <c r="DO42" s="87"/>
      <c r="DP42" s="87"/>
      <c r="DQ42" s="87"/>
      <c r="DR42" s="87"/>
      <c r="DS42" s="87"/>
      <c r="DT42" s="87"/>
      <c r="DU42" s="87"/>
      <c r="DV42" s="87"/>
      <c r="DW42" s="87"/>
      <c r="DX42" s="87"/>
    </row>
    <row r="43" spans="1:128" ht="40.200000000000003" customHeight="1" x14ac:dyDescent="0.3">
      <c r="A43" s="160" t="s">
        <v>344</v>
      </c>
      <c r="B43" s="161" t="s">
        <v>150</v>
      </c>
      <c r="C43" s="96" t="s">
        <v>481</v>
      </c>
      <c r="D43" s="160" t="s">
        <v>1290</v>
      </c>
      <c r="E43" s="96" t="s">
        <v>482</v>
      </c>
      <c r="F43" s="95"/>
      <c r="G43" s="96" t="s">
        <v>481</v>
      </c>
      <c r="H43" s="95" t="s">
        <v>1368</v>
      </c>
      <c r="I43" s="96" t="s">
        <v>481</v>
      </c>
      <c r="J43" s="95" t="s">
        <v>1101</v>
      </c>
      <c r="K43" s="96" t="s">
        <v>481</v>
      </c>
      <c r="L43" s="160" t="s">
        <v>1411</v>
      </c>
      <c r="M43" s="101" t="s">
        <v>481</v>
      </c>
      <c r="N43" s="160" t="s">
        <v>1548</v>
      </c>
      <c r="O43" s="101" t="s">
        <v>481</v>
      </c>
      <c r="P43" s="160" t="s">
        <v>1549</v>
      </c>
      <c r="Q43" s="101" t="s">
        <v>481</v>
      </c>
      <c r="R43" s="160" t="s">
        <v>529</v>
      </c>
      <c r="S43" s="101" t="s">
        <v>482</v>
      </c>
      <c r="T43" s="103" t="s">
        <v>1550</v>
      </c>
      <c r="U43" s="101" t="s">
        <v>481</v>
      </c>
      <c r="V43" s="160" t="s">
        <v>1551</v>
      </c>
      <c r="W43" s="96" t="s">
        <v>481</v>
      </c>
      <c r="X43" s="95" t="s">
        <v>3755</v>
      </c>
      <c r="Y43" s="96" t="s">
        <v>481</v>
      </c>
      <c r="Z43" s="95" t="s">
        <v>1739</v>
      </c>
      <c r="AA43" s="96" t="s">
        <v>481</v>
      </c>
      <c r="AB43" s="95" t="s">
        <v>1728</v>
      </c>
      <c r="AC43" s="96" t="s">
        <v>481</v>
      </c>
      <c r="AD43" s="98" t="s">
        <v>1740</v>
      </c>
      <c r="AE43" s="96" t="s">
        <v>481</v>
      </c>
      <c r="AF43" s="95" t="s">
        <v>3722</v>
      </c>
      <c r="AG43" s="125" t="s">
        <v>481</v>
      </c>
      <c r="AH43" s="127" t="s">
        <v>2447</v>
      </c>
      <c r="AI43" s="125" t="s">
        <v>1331</v>
      </c>
      <c r="AJ43" s="160" t="s">
        <v>2445</v>
      </c>
      <c r="AK43" s="125" t="s">
        <v>482</v>
      </c>
      <c r="AL43" s="127"/>
      <c r="AM43" s="96" t="s">
        <v>481</v>
      </c>
      <c r="AN43" s="160" t="s">
        <v>1238</v>
      </c>
      <c r="AO43" s="125" t="s">
        <v>482</v>
      </c>
      <c r="AP43" s="127"/>
      <c r="AQ43" s="171" t="s">
        <v>481</v>
      </c>
      <c r="AR43" s="174" t="s">
        <v>630</v>
      </c>
      <c r="AS43" s="171" t="s">
        <v>481</v>
      </c>
      <c r="AT43" s="174" t="s">
        <v>2868</v>
      </c>
      <c r="AU43" s="171" t="s">
        <v>481</v>
      </c>
      <c r="AV43" s="174" t="s">
        <v>2869</v>
      </c>
      <c r="AW43" s="171" t="s">
        <v>481</v>
      </c>
      <c r="AX43" s="172" t="s">
        <v>2870</v>
      </c>
      <c r="AY43" s="171" t="s">
        <v>481</v>
      </c>
      <c r="AZ43" s="174" t="s">
        <v>2867</v>
      </c>
      <c r="BA43" s="96" t="s">
        <v>481</v>
      </c>
      <c r="BB43" s="95" t="s">
        <v>1216</v>
      </c>
      <c r="BC43" s="128" t="s">
        <v>481</v>
      </c>
      <c r="BD43" s="160" t="s">
        <v>1145</v>
      </c>
      <c r="BE43" s="128" t="s">
        <v>483</v>
      </c>
      <c r="BF43" s="145" t="s">
        <v>1882</v>
      </c>
      <c r="BG43" s="128" t="s">
        <v>481</v>
      </c>
      <c r="BH43" s="162" t="s">
        <v>3387</v>
      </c>
      <c r="BI43" s="128" t="s">
        <v>482</v>
      </c>
      <c r="BJ43" s="129"/>
      <c r="BK43" s="96" t="s">
        <v>482</v>
      </c>
      <c r="BL43" s="95"/>
      <c r="BM43" s="96" t="s">
        <v>482</v>
      </c>
      <c r="BN43" s="95"/>
      <c r="BO43" s="96" t="s">
        <v>481</v>
      </c>
      <c r="BP43" s="160" t="s">
        <v>2130</v>
      </c>
      <c r="BQ43" s="96" t="s">
        <v>481</v>
      </c>
      <c r="BR43" s="160" t="s">
        <v>2131</v>
      </c>
      <c r="BS43" s="96" t="s">
        <v>481</v>
      </c>
      <c r="BT43" s="98" t="s">
        <v>3462</v>
      </c>
      <c r="BU43" s="96" t="s">
        <v>481</v>
      </c>
      <c r="BV43" s="146" t="s">
        <v>3476</v>
      </c>
      <c r="BW43" s="96" t="s">
        <v>481</v>
      </c>
      <c r="BX43" s="160" t="s">
        <v>2132</v>
      </c>
      <c r="BY43" s="96" t="s">
        <v>481</v>
      </c>
      <c r="BZ43" s="95" t="s">
        <v>3723</v>
      </c>
      <c r="CA43" s="96" t="s">
        <v>481</v>
      </c>
      <c r="CB43" s="95" t="s">
        <v>2133</v>
      </c>
      <c r="CC43" s="96" t="s">
        <v>481</v>
      </c>
      <c r="CD43" s="160" t="s">
        <v>2134</v>
      </c>
      <c r="CE43" s="96" t="s">
        <v>481</v>
      </c>
      <c r="CF43" s="95" t="s">
        <v>1172</v>
      </c>
      <c r="CG43" s="96" t="s">
        <v>482</v>
      </c>
      <c r="CH43" s="95" t="s">
        <v>2351</v>
      </c>
      <c r="CI43" s="96" t="s">
        <v>481</v>
      </c>
      <c r="CJ43" s="160" t="s">
        <v>1181</v>
      </c>
      <c r="CK43" s="96" t="s">
        <v>481</v>
      </c>
      <c r="CL43" s="95" t="s">
        <v>1186</v>
      </c>
      <c r="CM43" s="96" t="s">
        <v>481</v>
      </c>
      <c r="CN43" s="160" t="s">
        <v>2347</v>
      </c>
      <c r="CO43" s="132" t="s">
        <v>481</v>
      </c>
      <c r="CP43" s="148" t="s">
        <v>2514</v>
      </c>
      <c r="CQ43" s="130" t="s">
        <v>481</v>
      </c>
      <c r="CR43" s="160" t="s">
        <v>2570</v>
      </c>
      <c r="CS43" s="132" t="s">
        <v>481</v>
      </c>
      <c r="CT43" s="148" t="s">
        <v>2614</v>
      </c>
      <c r="CU43" s="132" t="s">
        <v>481</v>
      </c>
      <c r="CV43" s="160" t="s">
        <v>2659</v>
      </c>
      <c r="CW43" s="132" t="s">
        <v>481</v>
      </c>
      <c r="CX43" s="160" t="s">
        <v>2701</v>
      </c>
      <c r="CZ43" s="87"/>
      <c r="DA43" s="87"/>
      <c r="DB43" s="87"/>
      <c r="DC43" s="87"/>
      <c r="DD43" s="87"/>
      <c r="DE43" s="87"/>
      <c r="DF43" s="87"/>
      <c r="DG43" s="87"/>
      <c r="DH43" s="87"/>
      <c r="DI43" s="87"/>
      <c r="DJ43" s="87"/>
      <c r="DK43" s="87"/>
      <c r="DL43" s="87"/>
      <c r="DM43" s="87"/>
      <c r="DN43" s="87"/>
      <c r="DO43" s="87"/>
      <c r="DP43" s="87"/>
      <c r="DQ43" s="87"/>
      <c r="DR43" s="87"/>
      <c r="DS43" s="87"/>
      <c r="DT43" s="87"/>
      <c r="DU43" s="87"/>
      <c r="DV43" s="87"/>
      <c r="DW43" s="87"/>
      <c r="DX43" s="87"/>
    </row>
    <row r="44" spans="1:128" ht="40.200000000000003" customHeight="1" x14ac:dyDescent="0.3">
      <c r="A44" s="160" t="s">
        <v>345</v>
      </c>
      <c r="B44" s="161" t="s">
        <v>151</v>
      </c>
      <c r="C44" s="96" t="s">
        <v>481</v>
      </c>
      <c r="D44" s="160" t="s">
        <v>1291</v>
      </c>
      <c r="E44" s="96" t="s">
        <v>481</v>
      </c>
      <c r="F44" s="95" t="s">
        <v>1325</v>
      </c>
      <c r="G44" s="96" t="s">
        <v>481</v>
      </c>
      <c r="H44" s="160" t="s">
        <v>1369</v>
      </c>
      <c r="I44" s="96" t="s">
        <v>481</v>
      </c>
      <c r="J44" s="160" t="s">
        <v>1428</v>
      </c>
      <c r="K44" s="96" t="s">
        <v>482</v>
      </c>
      <c r="L44" s="95"/>
      <c r="M44" s="101" t="s">
        <v>481</v>
      </c>
      <c r="N44" s="102" t="s">
        <v>1552</v>
      </c>
      <c r="O44" s="101" t="s">
        <v>481</v>
      </c>
      <c r="P44" s="160" t="s">
        <v>1549</v>
      </c>
      <c r="Q44" s="101" t="s">
        <v>482</v>
      </c>
      <c r="R44" s="104"/>
      <c r="S44" s="101" t="s">
        <v>482</v>
      </c>
      <c r="T44" s="160" t="s">
        <v>1553</v>
      </c>
      <c r="U44" s="101" t="s">
        <v>481</v>
      </c>
      <c r="V44" s="160" t="s">
        <v>1554</v>
      </c>
      <c r="W44" s="96" t="s">
        <v>481</v>
      </c>
      <c r="X44" s="95" t="s">
        <v>3724</v>
      </c>
      <c r="Y44" s="96" t="s">
        <v>481</v>
      </c>
      <c r="Z44" s="95" t="s">
        <v>1741</v>
      </c>
      <c r="AA44" s="96" t="s">
        <v>481</v>
      </c>
      <c r="AB44" s="95" t="s">
        <v>1742</v>
      </c>
      <c r="AC44" s="96" t="s">
        <v>481</v>
      </c>
      <c r="AD44" s="98" t="s">
        <v>1743</v>
      </c>
      <c r="AE44" s="96" t="s">
        <v>481</v>
      </c>
      <c r="AF44" s="98" t="s">
        <v>3756</v>
      </c>
      <c r="AG44" s="125" t="s">
        <v>481</v>
      </c>
      <c r="AH44" s="126" t="s">
        <v>2448</v>
      </c>
      <c r="AI44" s="125" t="s">
        <v>1331</v>
      </c>
      <c r="AJ44" s="160" t="s">
        <v>2445</v>
      </c>
      <c r="AK44" s="125" t="s">
        <v>482</v>
      </c>
      <c r="AL44" s="127"/>
      <c r="AM44" s="96" t="s">
        <v>482</v>
      </c>
      <c r="AN44" s="127"/>
      <c r="AO44" s="125" t="s">
        <v>483</v>
      </c>
      <c r="AP44" s="127" t="s">
        <v>681</v>
      </c>
      <c r="AQ44" s="171" t="s">
        <v>481</v>
      </c>
      <c r="AR44" s="174" t="s">
        <v>630</v>
      </c>
      <c r="AS44" s="171" t="s">
        <v>481</v>
      </c>
      <c r="AT44" s="174" t="s">
        <v>2868</v>
      </c>
      <c r="AU44" s="171" t="s">
        <v>482</v>
      </c>
      <c r="AV44" s="174"/>
      <c r="AW44" s="171" t="s">
        <v>482</v>
      </c>
      <c r="AX44" s="172" t="s">
        <v>2870</v>
      </c>
      <c r="AY44" s="171" t="s">
        <v>481</v>
      </c>
      <c r="AZ44" s="172" t="s">
        <v>2871</v>
      </c>
      <c r="BA44" s="96" t="s">
        <v>482</v>
      </c>
      <c r="BB44" s="95"/>
      <c r="BC44" s="128" t="s">
        <v>481</v>
      </c>
      <c r="BD44" s="160" t="s">
        <v>1883</v>
      </c>
      <c r="BE44" s="128" t="s">
        <v>483</v>
      </c>
      <c r="BF44" s="145" t="s">
        <v>1884</v>
      </c>
      <c r="BG44" s="128" t="s">
        <v>481</v>
      </c>
      <c r="BH44" s="162" t="s">
        <v>3386</v>
      </c>
      <c r="BI44" s="128" t="s">
        <v>481</v>
      </c>
      <c r="BJ44" s="160" t="s">
        <v>647</v>
      </c>
      <c r="BK44" s="96" t="s">
        <v>482</v>
      </c>
      <c r="BL44" s="95"/>
      <c r="BM44" s="96" t="s">
        <v>482</v>
      </c>
      <c r="BN44" s="95"/>
      <c r="BO44" s="96" t="s">
        <v>481</v>
      </c>
      <c r="BP44" s="98" t="s">
        <v>2135</v>
      </c>
      <c r="BQ44" s="96" t="s">
        <v>482</v>
      </c>
      <c r="BR44" s="95"/>
      <c r="BS44" s="96" t="s">
        <v>482</v>
      </c>
      <c r="BT44" s="95"/>
      <c r="BU44" s="96" t="s">
        <v>481</v>
      </c>
      <c r="BV44" s="160" t="s">
        <v>2136</v>
      </c>
      <c r="BW44" s="96" t="s">
        <v>482</v>
      </c>
      <c r="BX44" s="95"/>
      <c r="BY44" s="96" t="s">
        <v>481</v>
      </c>
      <c r="BZ44" s="98" t="s">
        <v>2137</v>
      </c>
      <c r="CA44" s="96" t="s">
        <v>482</v>
      </c>
      <c r="CB44" s="95"/>
      <c r="CC44" s="96" t="s">
        <v>481</v>
      </c>
      <c r="CD44" s="98" t="s">
        <v>2138</v>
      </c>
      <c r="CE44" s="96" t="s">
        <v>481</v>
      </c>
      <c r="CF44" s="95" t="s">
        <v>971</v>
      </c>
      <c r="CG44" s="96" t="s">
        <v>482</v>
      </c>
      <c r="CH44" s="95"/>
      <c r="CI44" s="96" t="s">
        <v>481</v>
      </c>
      <c r="CJ44" s="160" t="s">
        <v>1181</v>
      </c>
      <c r="CK44" s="96" t="s">
        <v>482</v>
      </c>
      <c r="CL44" s="95"/>
      <c r="CM44" s="96" t="s">
        <v>481</v>
      </c>
      <c r="CN44" s="160" t="s">
        <v>2347</v>
      </c>
      <c r="CO44" s="132" t="s">
        <v>481</v>
      </c>
      <c r="CP44" s="148" t="s">
        <v>2515</v>
      </c>
      <c r="CQ44" s="130" t="s">
        <v>481</v>
      </c>
      <c r="CR44" s="160" t="s">
        <v>2571</v>
      </c>
      <c r="CS44" s="132" t="s">
        <v>481</v>
      </c>
      <c r="CT44" s="148" t="s">
        <v>2615</v>
      </c>
      <c r="CU44" s="132" t="s">
        <v>481</v>
      </c>
      <c r="CV44" s="133" t="s">
        <v>2660</v>
      </c>
      <c r="CW44" s="132" t="s">
        <v>481</v>
      </c>
      <c r="CX44" s="160" t="s">
        <v>2701</v>
      </c>
      <c r="CZ44" s="87"/>
      <c r="DA44" s="87"/>
      <c r="DB44" s="87"/>
      <c r="DC44" s="87"/>
      <c r="DD44" s="87"/>
      <c r="DE44" s="87"/>
      <c r="DF44" s="87"/>
      <c r="DG44" s="87"/>
      <c r="DH44" s="87"/>
      <c r="DI44" s="87"/>
      <c r="DJ44" s="87"/>
      <c r="DK44" s="87"/>
      <c r="DL44" s="87"/>
      <c r="DM44" s="87"/>
      <c r="DN44" s="87"/>
      <c r="DO44" s="87"/>
      <c r="DP44" s="87"/>
      <c r="DQ44" s="87"/>
      <c r="DR44" s="87"/>
      <c r="DS44" s="87"/>
      <c r="DT44" s="87"/>
      <c r="DU44" s="87"/>
      <c r="DV44" s="87"/>
      <c r="DW44" s="87"/>
      <c r="DX44" s="87"/>
    </row>
    <row r="45" spans="1:128" ht="40.200000000000003" customHeight="1" x14ac:dyDescent="0.3">
      <c r="A45" s="160" t="s">
        <v>346</v>
      </c>
      <c r="B45" s="99" t="s">
        <v>152</v>
      </c>
      <c r="C45" s="96" t="s">
        <v>482</v>
      </c>
      <c r="D45" s="95"/>
      <c r="E45" s="96" t="s">
        <v>482</v>
      </c>
      <c r="F45" s="95"/>
      <c r="G45" s="96" t="s">
        <v>482</v>
      </c>
      <c r="H45" s="119" t="s">
        <v>1370</v>
      </c>
      <c r="I45" s="96" t="s">
        <v>482</v>
      </c>
      <c r="J45" s="95"/>
      <c r="K45" s="96" t="s">
        <v>481</v>
      </c>
      <c r="L45" s="160" t="s">
        <v>1412</v>
      </c>
      <c r="M45" s="101" t="s">
        <v>482</v>
      </c>
      <c r="N45" s="104"/>
      <c r="O45" s="101" t="s">
        <v>482</v>
      </c>
      <c r="P45" s="104"/>
      <c r="Q45" s="101" t="s">
        <v>482</v>
      </c>
      <c r="R45" s="104"/>
      <c r="S45" s="101" t="s">
        <v>481</v>
      </c>
      <c r="T45" s="104"/>
      <c r="U45" s="101" t="s">
        <v>482</v>
      </c>
      <c r="V45" s="104"/>
      <c r="W45" s="96" t="s">
        <v>482</v>
      </c>
      <c r="X45" s="108"/>
      <c r="Y45" s="96" t="s">
        <v>482</v>
      </c>
      <c r="Z45" s="108"/>
      <c r="AA45" s="96" t="s">
        <v>482</v>
      </c>
      <c r="AB45" s="108"/>
      <c r="AC45" s="96" t="s">
        <v>482</v>
      </c>
      <c r="AD45" s="98" t="s">
        <v>1744</v>
      </c>
      <c r="AE45" s="96" t="s">
        <v>482</v>
      </c>
      <c r="AF45" s="108"/>
      <c r="AG45" s="125" t="s">
        <v>482</v>
      </c>
      <c r="AH45" s="127"/>
      <c r="AI45" s="125" t="s">
        <v>1955</v>
      </c>
      <c r="AJ45" s="160" t="s">
        <v>2445</v>
      </c>
      <c r="AK45" s="125" t="s">
        <v>482</v>
      </c>
      <c r="AL45" s="127"/>
      <c r="AM45" s="96" t="s">
        <v>482</v>
      </c>
      <c r="AN45" s="126"/>
      <c r="AO45" s="125" t="s">
        <v>482</v>
      </c>
      <c r="AP45" s="127"/>
      <c r="AQ45" s="171" t="s">
        <v>482</v>
      </c>
      <c r="AR45" s="174"/>
      <c r="AS45" s="171" t="s">
        <v>481</v>
      </c>
      <c r="AT45" s="174" t="s">
        <v>2868</v>
      </c>
      <c r="AU45" s="171" t="s">
        <v>482</v>
      </c>
      <c r="AV45" s="174"/>
      <c r="AW45" s="171" t="s">
        <v>482</v>
      </c>
      <c r="AX45" s="172"/>
      <c r="AY45" s="171" t="s">
        <v>481</v>
      </c>
      <c r="AZ45" s="174" t="s">
        <v>2871</v>
      </c>
      <c r="BA45" s="96" t="s">
        <v>482</v>
      </c>
      <c r="BB45" s="95"/>
      <c r="BC45" s="128" t="s">
        <v>482</v>
      </c>
      <c r="BD45" s="129"/>
      <c r="BE45" s="128" t="s">
        <v>483</v>
      </c>
      <c r="BF45" s="145" t="s">
        <v>1885</v>
      </c>
      <c r="BG45" s="128" t="s">
        <v>482</v>
      </c>
      <c r="BH45" s="129"/>
      <c r="BI45" s="128" t="s">
        <v>481</v>
      </c>
      <c r="BJ45" s="160" t="s">
        <v>647</v>
      </c>
      <c r="BK45" s="96" t="s">
        <v>482</v>
      </c>
      <c r="BL45" s="95"/>
      <c r="BM45" s="96" t="s">
        <v>482</v>
      </c>
      <c r="BN45" s="95"/>
      <c r="BO45" s="96" t="s">
        <v>482</v>
      </c>
      <c r="BP45" s="95"/>
      <c r="BQ45" s="96" t="s">
        <v>482</v>
      </c>
      <c r="BR45" s="95"/>
      <c r="BS45" s="96" t="s">
        <v>482</v>
      </c>
      <c r="BT45" s="95"/>
      <c r="BU45" s="96" t="s">
        <v>482</v>
      </c>
      <c r="BV45" s="95"/>
      <c r="BW45" s="96" t="s">
        <v>482</v>
      </c>
      <c r="BX45" s="95"/>
      <c r="BY45" s="96" t="s">
        <v>481</v>
      </c>
      <c r="BZ45" s="98" t="s">
        <v>2139</v>
      </c>
      <c r="CA45" s="96" t="s">
        <v>482</v>
      </c>
      <c r="CB45" s="95"/>
      <c r="CC45" s="96" t="s">
        <v>482</v>
      </c>
      <c r="CD45" s="95"/>
      <c r="CE45" s="96" t="s">
        <v>482</v>
      </c>
      <c r="CF45" s="95"/>
      <c r="CG45" s="96" t="s">
        <v>482</v>
      </c>
      <c r="CH45" s="95" t="s">
        <v>2351</v>
      </c>
      <c r="CI45" s="96" t="s">
        <v>481</v>
      </c>
      <c r="CJ45" s="160" t="s">
        <v>1181</v>
      </c>
      <c r="CK45" s="96" t="s">
        <v>481</v>
      </c>
      <c r="CL45" s="160" t="s">
        <v>2352</v>
      </c>
      <c r="CM45" s="96" t="s">
        <v>482</v>
      </c>
      <c r="CN45" s="95"/>
      <c r="CO45" s="132" t="s">
        <v>481</v>
      </c>
      <c r="CP45" s="133" t="s">
        <v>2516</v>
      </c>
      <c r="CQ45" s="130" t="s">
        <v>482</v>
      </c>
      <c r="CR45" s="170"/>
      <c r="CS45" s="132" t="s">
        <v>482</v>
      </c>
      <c r="CT45" s="133"/>
      <c r="CU45" s="132" t="s">
        <v>482</v>
      </c>
      <c r="CV45" s="133"/>
      <c r="CW45" s="132" t="s">
        <v>482</v>
      </c>
      <c r="CX45" s="133"/>
      <c r="CZ45" s="87"/>
      <c r="DA45" s="87"/>
      <c r="DB45" s="87"/>
      <c r="DC45" s="87"/>
      <c r="DD45" s="87"/>
      <c r="DE45" s="87"/>
      <c r="DF45" s="87"/>
      <c r="DG45" s="87"/>
      <c r="DH45" s="87"/>
      <c r="DI45" s="87"/>
      <c r="DJ45" s="87"/>
      <c r="DK45" s="87"/>
      <c r="DL45" s="87"/>
      <c r="DM45" s="87"/>
      <c r="DN45" s="87"/>
      <c r="DO45" s="87"/>
      <c r="DP45" s="87"/>
      <c r="DQ45" s="87"/>
      <c r="DR45" s="87"/>
      <c r="DS45" s="87"/>
      <c r="DT45" s="87"/>
      <c r="DU45" s="87"/>
      <c r="DV45" s="87"/>
      <c r="DW45" s="87"/>
      <c r="DX45" s="87"/>
    </row>
    <row r="46" spans="1:128" ht="40.200000000000003" customHeight="1" x14ac:dyDescent="0.3">
      <c r="A46" s="160" t="s">
        <v>347</v>
      </c>
      <c r="B46" s="161" t="s">
        <v>153</v>
      </c>
      <c r="C46" s="96" t="s">
        <v>481</v>
      </c>
      <c r="D46" s="160" t="s">
        <v>1291</v>
      </c>
      <c r="E46" s="96" t="s">
        <v>481</v>
      </c>
      <c r="F46" s="95" t="s">
        <v>1325</v>
      </c>
      <c r="G46" s="96" t="s">
        <v>481</v>
      </c>
      <c r="H46" s="160" t="s">
        <v>1371</v>
      </c>
      <c r="I46" s="96" t="s">
        <v>481</v>
      </c>
      <c r="J46" s="95" t="s">
        <v>1101</v>
      </c>
      <c r="K46" s="96" t="s">
        <v>481</v>
      </c>
      <c r="L46" s="95" t="s">
        <v>1111</v>
      </c>
      <c r="M46" s="101" t="s">
        <v>481</v>
      </c>
      <c r="N46" s="102" t="s">
        <v>1552</v>
      </c>
      <c r="O46" s="101" t="s">
        <v>481</v>
      </c>
      <c r="P46" s="160" t="s">
        <v>1549</v>
      </c>
      <c r="Q46" s="101" t="s">
        <v>482</v>
      </c>
      <c r="R46" s="104"/>
      <c r="S46" s="101" t="s">
        <v>481</v>
      </c>
      <c r="T46" s="103" t="s">
        <v>1555</v>
      </c>
      <c r="U46" s="101" t="s">
        <v>481</v>
      </c>
      <c r="V46" s="160" t="s">
        <v>1556</v>
      </c>
      <c r="W46" s="96" t="s">
        <v>481</v>
      </c>
      <c r="X46" s="95" t="s">
        <v>3724</v>
      </c>
      <c r="Y46" s="96" t="s">
        <v>481</v>
      </c>
      <c r="Z46" s="95" t="s">
        <v>1741</v>
      </c>
      <c r="AA46" s="96" t="s">
        <v>481</v>
      </c>
      <c r="AB46" s="95" t="s">
        <v>1742</v>
      </c>
      <c r="AC46" s="96" t="s">
        <v>481</v>
      </c>
      <c r="AD46" s="98" t="s">
        <v>1745</v>
      </c>
      <c r="AE46" s="96" t="s">
        <v>481</v>
      </c>
      <c r="AF46" s="95" t="s">
        <v>3764</v>
      </c>
      <c r="AG46" s="125" t="s">
        <v>481</v>
      </c>
      <c r="AH46" s="127" t="s">
        <v>2449</v>
      </c>
      <c r="AI46" s="125" t="s">
        <v>1955</v>
      </c>
      <c r="AJ46" s="126"/>
      <c r="AK46" s="125" t="s">
        <v>482</v>
      </c>
      <c r="AL46" s="127"/>
      <c r="AM46" s="96" t="s">
        <v>482</v>
      </c>
      <c r="AN46" s="126"/>
      <c r="AO46" s="125" t="s">
        <v>482</v>
      </c>
      <c r="AP46" s="127"/>
      <c r="AQ46" s="171" t="s">
        <v>481</v>
      </c>
      <c r="AR46" s="174" t="s">
        <v>2872</v>
      </c>
      <c r="AS46" s="171" t="s">
        <v>481</v>
      </c>
      <c r="AT46" s="174" t="s">
        <v>2868</v>
      </c>
      <c r="AU46" s="171" t="s">
        <v>482</v>
      </c>
      <c r="AV46" s="174"/>
      <c r="AW46" s="171" t="s">
        <v>482</v>
      </c>
      <c r="AX46" s="172"/>
      <c r="AY46" s="171" t="s">
        <v>481</v>
      </c>
      <c r="AZ46" s="174" t="s">
        <v>2867</v>
      </c>
      <c r="BA46" s="96" t="s">
        <v>481</v>
      </c>
      <c r="BB46" s="95" t="s">
        <v>1132</v>
      </c>
      <c r="BC46" s="128" t="s">
        <v>482</v>
      </c>
      <c r="BD46" s="129" t="s">
        <v>1115</v>
      </c>
      <c r="BE46" s="128" t="s">
        <v>481</v>
      </c>
      <c r="BF46" s="145" t="s">
        <v>1886</v>
      </c>
      <c r="BG46" s="128" t="s">
        <v>481</v>
      </c>
      <c r="BH46" s="160" t="s">
        <v>1887</v>
      </c>
      <c r="BI46" s="128" t="s">
        <v>481</v>
      </c>
      <c r="BJ46" s="160" t="s">
        <v>647</v>
      </c>
      <c r="BK46" s="96" t="s">
        <v>482</v>
      </c>
      <c r="BL46" s="95"/>
      <c r="BM46" s="96" t="s">
        <v>482</v>
      </c>
      <c r="BN46" s="95"/>
      <c r="BO46" s="96" t="s">
        <v>481</v>
      </c>
      <c r="BP46" s="98" t="s">
        <v>2140</v>
      </c>
      <c r="BQ46" s="96" t="s">
        <v>482</v>
      </c>
      <c r="BR46" s="95"/>
      <c r="BS46" s="96" t="s">
        <v>482</v>
      </c>
      <c r="BT46" s="95"/>
      <c r="BU46" s="96" t="s">
        <v>481</v>
      </c>
      <c r="BV46" s="95" t="s">
        <v>2136</v>
      </c>
      <c r="BW46" s="96" t="s">
        <v>482</v>
      </c>
      <c r="BX46" s="95"/>
      <c r="BY46" s="96" t="s">
        <v>481</v>
      </c>
      <c r="BZ46" s="160" t="s">
        <v>2141</v>
      </c>
      <c r="CA46" s="96" t="s">
        <v>482</v>
      </c>
      <c r="CB46" s="95"/>
      <c r="CC46" s="96" t="s">
        <v>481</v>
      </c>
      <c r="CD46" s="98" t="s">
        <v>2142</v>
      </c>
      <c r="CE46" s="96" t="s">
        <v>481</v>
      </c>
      <c r="CF46" s="95" t="s">
        <v>1173</v>
      </c>
      <c r="CG46" s="96" t="s">
        <v>481</v>
      </c>
      <c r="CH46" s="160" t="s">
        <v>2353</v>
      </c>
      <c r="CI46" s="96" t="s">
        <v>481</v>
      </c>
      <c r="CJ46" s="160" t="s">
        <v>1181</v>
      </c>
      <c r="CK46" s="96" t="s">
        <v>481</v>
      </c>
      <c r="CL46" s="95" t="s">
        <v>1187</v>
      </c>
      <c r="CM46" s="96" t="s">
        <v>481</v>
      </c>
      <c r="CN46" s="160" t="s">
        <v>2347</v>
      </c>
      <c r="CO46" s="132" t="s">
        <v>481</v>
      </c>
      <c r="CP46" s="148" t="s">
        <v>2515</v>
      </c>
      <c r="CQ46" s="130" t="s">
        <v>481</v>
      </c>
      <c r="CR46" s="160" t="s">
        <v>2572</v>
      </c>
      <c r="CS46" s="132" t="s">
        <v>481</v>
      </c>
      <c r="CT46" s="148" t="s">
        <v>2615</v>
      </c>
      <c r="CU46" s="132" t="s">
        <v>481</v>
      </c>
      <c r="CV46" s="160" t="s">
        <v>2661</v>
      </c>
      <c r="CW46" s="132" t="s">
        <v>481</v>
      </c>
      <c r="CX46" s="184" t="s">
        <v>2701</v>
      </c>
      <c r="CZ46" s="87"/>
      <c r="DA46" s="87"/>
      <c r="DB46" s="87"/>
      <c r="DC46" s="87"/>
      <c r="DD46" s="87"/>
      <c r="DE46" s="87"/>
      <c r="DF46" s="87"/>
      <c r="DG46" s="87"/>
      <c r="DH46" s="87"/>
      <c r="DI46" s="87"/>
      <c r="DJ46" s="87"/>
      <c r="DK46" s="87"/>
      <c r="DL46" s="87"/>
      <c r="DM46" s="87"/>
      <c r="DN46" s="87"/>
      <c r="DO46" s="87"/>
      <c r="DP46" s="87"/>
      <c r="DQ46" s="87"/>
      <c r="DR46" s="87"/>
      <c r="DS46" s="87"/>
      <c r="DT46" s="87"/>
      <c r="DU46" s="87"/>
      <c r="DV46" s="87"/>
      <c r="DW46" s="87"/>
      <c r="DX46" s="87"/>
    </row>
    <row r="47" spans="1:128" ht="40.200000000000003" customHeight="1" x14ac:dyDescent="0.3">
      <c r="A47" s="160" t="s">
        <v>348</v>
      </c>
      <c r="B47" s="161" t="s">
        <v>154</v>
      </c>
      <c r="C47" s="96" t="s">
        <v>481</v>
      </c>
      <c r="D47" s="160" t="s">
        <v>1292</v>
      </c>
      <c r="E47" s="96" t="s">
        <v>482</v>
      </c>
      <c r="F47" s="116"/>
      <c r="G47" s="96" t="s">
        <v>481</v>
      </c>
      <c r="H47" s="160" t="s">
        <v>1372</v>
      </c>
      <c r="I47" s="96" t="s">
        <v>482</v>
      </c>
      <c r="J47" s="95"/>
      <c r="K47" s="96" t="s">
        <v>482</v>
      </c>
      <c r="L47" s="95"/>
      <c r="M47" s="101" t="s">
        <v>481</v>
      </c>
      <c r="N47" s="160" t="s">
        <v>1557</v>
      </c>
      <c r="O47" s="101" t="s">
        <v>481</v>
      </c>
      <c r="P47" s="160" t="s">
        <v>1549</v>
      </c>
      <c r="Q47" s="101" t="s">
        <v>482</v>
      </c>
      <c r="R47" s="104"/>
      <c r="S47" s="101" t="s">
        <v>481</v>
      </c>
      <c r="T47" s="103" t="s">
        <v>1555</v>
      </c>
      <c r="U47" s="101" t="s">
        <v>481</v>
      </c>
      <c r="V47" s="102" t="s">
        <v>1558</v>
      </c>
      <c r="W47" s="96" t="s">
        <v>481</v>
      </c>
      <c r="X47" s="95" t="s">
        <v>1746</v>
      </c>
      <c r="Y47" s="96" t="s">
        <v>483</v>
      </c>
      <c r="Z47" s="95" t="s">
        <v>3725</v>
      </c>
      <c r="AA47" s="96" t="s">
        <v>481</v>
      </c>
      <c r="AB47" s="95" t="s">
        <v>1742</v>
      </c>
      <c r="AC47" s="96" t="s">
        <v>481</v>
      </c>
      <c r="AD47" s="98" t="s">
        <v>1747</v>
      </c>
      <c r="AE47" s="96" t="s">
        <v>481</v>
      </c>
      <c r="AF47" s="98" t="s">
        <v>3765</v>
      </c>
      <c r="AG47" s="125" t="s">
        <v>481</v>
      </c>
      <c r="AH47" s="126" t="s">
        <v>2449</v>
      </c>
      <c r="AI47" s="125" t="s">
        <v>1331</v>
      </c>
      <c r="AJ47" s="126"/>
      <c r="AK47" s="125" t="s">
        <v>482</v>
      </c>
      <c r="AL47" s="127"/>
      <c r="AM47" s="96" t="s">
        <v>482</v>
      </c>
      <c r="AN47" s="127"/>
      <c r="AO47" s="125" t="s">
        <v>482</v>
      </c>
      <c r="AP47" s="127"/>
      <c r="AQ47" s="171" t="s">
        <v>481</v>
      </c>
      <c r="AR47" s="174" t="s">
        <v>2872</v>
      </c>
      <c r="AS47" s="171" t="s">
        <v>482</v>
      </c>
      <c r="AT47" s="174"/>
      <c r="AU47" s="171" t="s">
        <v>482</v>
      </c>
      <c r="AV47" s="174"/>
      <c r="AW47" s="171" t="s">
        <v>482</v>
      </c>
      <c r="AX47" s="172"/>
      <c r="AY47" s="171" t="s">
        <v>482</v>
      </c>
      <c r="AZ47" s="172"/>
      <c r="BA47" s="96" t="s">
        <v>482</v>
      </c>
      <c r="BB47" s="95"/>
      <c r="BC47" s="128" t="s">
        <v>482</v>
      </c>
      <c r="BD47" s="129"/>
      <c r="BE47" s="128" t="s">
        <v>481</v>
      </c>
      <c r="BF47" s="160" t="s">
        <v>1888</v>
      </c>
      <c r="BG47" s="128" t="s">
        <v>481</v>
      </c>
      <c r="BH47" s="160" t="s">
        <v>1889</v>
      </c>
      <c r="BI47" s="128" t="s">
        <v>481</v>
      </c>
      <c r="BJ47" s="160" t="s">
        <v>647</v>
      </c>
      <c r="BK47" s="96" t="s">
        <v>482</v>
      </c>
      <c r="BL47" s="95"/>
      <c r="BM47" s="96" t="s">
        <v>482</v>
      </c>
      <c r="BN47" s="95"/>
      <c r="BO47" s="96" t="s">
        <v>481</v>
      </c>
      <c r="BP47" s="98" t="s">
        <v>2143</v>
      </c>
      <c r="BQ47" s="96" t="s">
        <v>482</v>
      </c>
      <c r="BR47" s="95"/>
      <c r="BS47" s="96" t="s">
        <v>482</v>
      </c>
      <c r="BT47" s="95"/>
      <c r="BU47" s="96" t="s">
        <v>481</v>
      </c>
      <c r="BV47" s="160" t="s">
        <v>2144</v>
      </c>
      <c r="BW47" s="96" t="s">
        <v>482</v>
      </c>
      <c r="BX47" s="95"/>
      <c r="BY47" s="96" t="s">
        <v>481</v>
      </c>
      <c r="BZ47" s="98" t="s">
        <v>2145</v>
      </c>
      <c r="CA47" s="96" t="s">
        <v>481</v>
      </c>
      <c r="CB47" s="98" t="s">
        <v>2146</v>
      </c>
      <c r="CC47" s="96" t="s">
        <v>481</v>
      </c>
      <c r="CD47" s="98" t="s">
        <v>2147</v>
      </c>
      <c r="CE47" s="96" t="s">
        <v>483</v>
      </c>
      <c r="CF47" s="95" t="s">
        <v>971</v>
      </c>
      <c r="CG47" s="96" t="s">
        <v>481</v>
      </c>
      <c r="CH47" s="160" t="s">
        <v>2354</v>
      </c>
      <c r="CI47" s="96" t="s">
        <v>481</v>
      </c>
      <c r="CJ47" s="160" t="s">
        <v>1181</v>
      </c>
      <c r="CK47" s="96" t="s">
        <v>482</v>
      </c>
      <c r="CL47" s="95"/>
      <c r="CM47" s="96" t="s">
        <v>481</v>
      </c>
      <c r="CN47" s="160" t="s">
        <v>2347</v>
      </c>
      <c r="CO47" s="132" t="s">
        <v>481</v>
      </c>
      <c r="CP47" s="148" t="s">
        <v>2517</v>
      </c>
      <c r="CQ47" s="130" t="s">
        <v>481</v>
      </c>
      <c r="CR47" s="160" t="s">
        <v>2573</v>
      </c>
      <c r="CS47" s="132" t="s">
        <v>481</v>
      </c>
      <c r="CT47" s="148" t="s">
        <v>2615</v>
      </c>
      <c r="CU47" s="132" t="s">
        <v>481</v>
      </c>
      <c r="CV47" s="160" t="s">
        <v>2661</v>
      </c>
      <c r="CW47" s="132" t="s">
        <v>481</v>
      </c>
      <c r="CX47" s="160" t="s">
        <v>2701</v>
      </c>
      <c r="CZ47" s="87"/>
      <c r="DA47" s="87"/>
      <c r="DB47" s="87"/>
      <c r="DC47" s="87"/>
      <c r="DD47" s="87"/>
      <c r="DE47" s="87"/>
      <c r="DF47" s="87"/>
      <c r="DG47" s="87"/>
      <c r="DH47" s="87"/>
      <c r="DI47" s="87"/>
      <c r="DJ47" s="87"/>
      <c r="DK47" s="87"/>
      <c r="DL47" s="87"/>
      <c r="DM47" s="87"/>
      <c r="DN47" s="87"/>
      <c r="DO47" s="87"/>
      <c r="DP47" s="87"/>
      <c r="DQ47" s="87"/>
      <c r="DR47" s="87"/>
      <c r="DS47" s="87"/>
      <c r="DT47" s="87"/>
      <c r="DU47" s="87"/>
      <c r="DV47" s="87"/>
      <c r="DW47" s="87"/>
      <c r="DX47" s="87"/>
    </row>
    <row r="48" spans="1:128" ht="40.200000000000003" customHeight="1" x14ac:dyDescent="0.3">
      <c r="A48" s="160" t="s">
        <v>349</v>
      </c>
      <c r="B48" s="161" t="s">
        <v>178</v>
      </c>
      <c r="C48" s="96" t="s">
        <v>481</v>
      </c>
      <c r="D48" s="160" t="s">
        <v>1293</v>
      </c>
      <c r="E48" s="96" t="s">
        <v>481</v>
      </c>
      <c r="F48" s="95" t="s">
        <v>1326</v>
      </c>
      <c r="G48" s="96" t="s">
        <v>481</v>
      </c>
      <c r="H48" s="160" t="s">
        <v>1373</v>
      </c>
      <c r="I48" s="96" t="s">
        <v>481</v>
      </c>
      <c r="J48" s="160" t="s">
        <v>503</v>
      </c>
      <c r="K48" s="96" t="s">
        <v>481</v>
      </c>
      <c r="L48" s="185" t="s">
        <v>1399</v>
      </c>
      <c r="M48" s="101" t="s">
        <v>481</v>
      </c>
      <c r="N48" s="160" t="s">
        <v>1559</v>
      </c>
      <c r="O48" s="101" t="s">
        <v>481</v>
      </c>
      <c r="P48" s="160" t="s">
        <v>1560</v>
      </c>
      <c r="Q48" s="101" t="s">
        <v>481</v>
      </c>
      <c r="R48" s="160" t="s">
        <v>530</v>
      </c>
      <c r="S48" s="101" t="s">
        <v>481</v>
      </c>
      <c r="T48" s="160" t="s">
        <v>1561</v>
      </c>
      <c r="U48" s="101" t="s">
        <v>481</v>
      </c>
      <c r="V48" s="160" t="s">
        <v>1562</v>
      </c>
      <c r="W48" s="96" t="s">
        <v>481</v>
      </c>
      <c r="X48" s="98" t="s">
        <v>1748</v>
      </c>
      <c r="Y48" s="96" t="s">
        <v>481</v>
      </c>
      <c r="Z48" s="95" t="s">
        <v>1749</v>
      </c>
      <c r="AA48" s="96" t="s">
        <v>481</v>
      </c>
      <c r="AB48" s="95" t="s">
        <v>1750</v>
      </c>
      <c r="AC48" s="96" t="s">
        <v>481</v>
      </c>
      <c r="AD48" s="98" t="s">
        <v>1751</v>
      </c>
      <c r="AE48" s="96" t="s">
        <v>481</v>
      </c>
      <c r="AF48" s="95" t="s">
        <v>1752</v>
      </c>
      <c r="AG48" s="125" t="s">
        <v>481</v>
      </c>
      <c r="AH48" s="127" t="s">
        <v>2450</v>
      </c>
      <c r="AI48" s="125" t="s">
        <v>1331</v>
      </c>
      <c r="AJ48" s="160" t="s">
        <v>2445</v>
      </c>
      <c r="AK48" s="125" t="s">
        <v>483</v>
      </c>
      <c r="AL48" s="127" t="s">
        <v>661</v>
      </c>
      <c r="AM48" s="96" t="s">
        <v>481</v>
      </c>
      <c r="AN48" s="160" t="s">
        <v>1239</v>
      </c>
      <c r="AO48" s="125" t="s">
        <v>481</v>
      </c>
      <c r="AP48" s="127" t="s">
        <v>682</v>
      </c>
      <c r="AQ48" s="171" t="s">
        <v>481</v>
      </c>
      <c r="AR48" s="172" t="s">
        <v>2873</v>
      </c>
      <c r="AS48" s="171" t="s">
        <v>481</v>
      </c>
      <c r="AT48" s="172" t="s">
        <v>2874</v>
      </c>
      <c r="AU48" s="171" t="s">
        <v>481</v>
      </c>
      <c r="AV48" s="174" t="s">
        <v>2875</v>
      </c>
      <c r="AW48" s="171" t="s">
        <v>481</v>
      </c>
      <c r="AX48" s="172" t="s">
        <v>2876</v>
      </c>
      <c r="AY48" s="171" t="s">
        <v>481</v>
      </c>
      <c r="AZ48" s="174" t="s">
        <v>2877</v>
      </c>
      <c r="BA48" s="96" t="s">
        <v>481</v>
      </c>
      <c r="BB48" s="95" t="s">
        <v>704</v>
      </c>
      <c r="BC48" s="128" t="s">
        <v>481</v>
      </c>
      <c r="BD48" s="129" t="s">
        <v>640</v>
      </c>
      <c r="BE48" s="128" t="s">
        <v>481</v>
      </c>
      <c r="BF48" s="160" t="s">
        <v>1890</v>
      </c>
      <c r="BG48" s="128" t="s">
        <v>481</v>
      </c>
      <c r="BH48" s="160" t="s">
        <v>1891</v>
      </c>
      <c r="BI48" s="128" t="s">
        <v>481</v>
      </c>
      <c r="BJ48" s="160" t="s">
        <v>1892</v>
      </c>
      <c r="BK48" s="96" t="s">
        <v>481</v>
      </c>
      <c r="BL48" s="98" t="s">
        <v>2148</v>
      </c>
      <c r="BM48" s="96" t="s">
        <v>481</v>
      </c>
      <c r="BN48" s="98" t="s">
        <v>2149</v>
      </c>
      <c r="BO48" s="96" t="s">
        <v>481</v>
      </c>
      <c r="BP48" s="98" t="s">
        <v>2150</v>
      </c>
      <c r="BQ48" s="96" t="s">
        <v>481</v>
      </c>
      <c r="BR48" s="160" t="s">
        <v>2151</v>
      </c>
      <c r="BS48" s="96" t="s">
        <v>482</v>
      </c>
      <c r="BT48" s="95"/>
      <c r="BU48" s="96" t="s">
        <v>481</v>
      </c>
      <c r="BV48" s="146" t="s">
        <v>3482</v>
      </c>
      <c r="BW48" s="96" t="s">
        <v>481</v>
      </c>
      <c r="BX48" s="160" t="s">
        <v>732</v>
      </c>
      <c r="BY48" s="96" t="s">
        <v>481</v>
      </c>
      <c r="BZ48" s="98" t="s">
        <v>2153</v>
      </c>
      <c r="CA48" s="96" t="s">
        <v>481</v>
      </c>
      <c r="CB48" s="119" t="s">
        <v>599</v>
      </c>
      <c r="CC48" s="96" t="s">
        <v>481</v>
      </c>
      <c r="CD48" s="98" t="s">
        <v>2154</v>
      </c>
      <c r="CE48" s="96" t="s">
        <v>481</v>
      </c>
      <c r="CF48" s="95" t="s">
        <v>972</v>
      </c>
      <c r="CG48" s="96" t="s">
        <v>481</v>
      </c>
      <c r="CH48" s="98" t="s">
        <v>2355</v>
      </c>
      <c r="CI48" s="96" t="s">
        <v>481</v>
      </c>
      <c r="CJ48" s="160" t="s">
        <v>2356</v>
      </c>
      <c r="CK48" s="96" t="s">
        <v>481</v>
      </c>
      <c r="CL48" s="95" t="s">
        <v>750</v>
      </c>
      <c r="CM48" s="96" t="s">
        <v>481</v>
      </c>
      <c r="CN48" s="160" t="s">
        <v>2357</v>
      </c>
      <c r="CO48" s="132" t="s">
        <v>481</v>
      </c>
      <c r="CP48" s="160" t="s">
        <v>2518</v>
      </c>
      <c r="CQ48" s="130" t="s">
        <v>481</v>
      </c>
      <c r="CR48" s="160" t="s">
        <v>2574</v>
      </c>
      <c r="CS48" s="132" t="s">
        <v>481</v>
      </c>
      <c r="CT48" s="148" t="s">
        <v>2616</v>
      </c>
      <c r="CU48" s="132" t="s">
        <v>481</v>
      </c>
      <c r="CV48" s="160" t="s">
        <v>2662</v>
      </c>
      <c r="CW48" s="132" t="s">
        <v>481</v>
      </c>
      <c r="CX48" s="160" t="s">
        <v>2702</v>
      </c>
      <c r="CZ48" s="87"/>
      <c r="DA48" s="87"/>
      <c r="DB48" s="87"/>
      <c r="DC48" s="87"/>
      <c r="DD48" s="87"/>
      <c r="DE48" s="87"/>
      <c r="DF48" s="87"/>
      <c r="DG48" s="87"/>
      <c r="DH48" s="87"/>
      <c r="DI48" s="87"/>
      <c r="DJ48" s="87"/>
      <c r="DK48" s="87"/>
      <c r="DL48" s="87"/>
      <c r="DM48" s="87"/>
      <c r="DN48" s="87"/>
      <c r="DO48" s="87"/>
      <c r="DP48" s="87"/>
      <c r="DQ48" s="87"/>
      <c r="DR48" s="87"/>
      <c r="DS48" s="87"/>
      <c r="DT48" s="87"/>
      <c r="DU48" s="87"/>
      <c r="DV48" s="87"/>
      <c r="DW48" s="87"/>
      <c r="DX48" s="87"/>
    </row>
    <row r="49" spans="1:128" ht="40.200000000000003" customHeight="1" x14ac:dyDescent="0.3">
      <c r="A49" s="160" t="s">
        <v>350</v>
      </c>
      <c r="B49" s="161" t="s">
        <v>179</v>
      </c>
      <c r="C49" s="96" t="s">
        <v>481</v>
      </c>
      <c r="D49" s="160" t="s">
        <v>1293</v>
      </c>
      <c r="E49" s="96" t="s">
        <v>481</v>
      </c>
      <c r="F49" s="95" t="s">
        <v>1326</v>
      </c>
      <c r="G49" s="96" t="s">
        <v>481</v>
      </c>
      <c r="H49" s="160" t="s">
        <v>1374</v>
      </c>
      <c r="I49" s="96" t="s">
        <v>481</v>
      </c>
      <c r="J49" s="95" t="s">
        <v>1102</v>
      </c>
      <c r="K49" s="96" t="s">
        <v>481</v>
      </c>
      <c r="L49" s="160" t="s">
        <v>1109</v>
      </c>
      <c r="M49" s="101" t="s">
        <v>481</v>
      </c>
      <c r="N49" s="160" t="s">
        <v>1563</v>
      </c>
      <c r="O49" s="101" t="s">
        <v>481</v>
      </c>
      <c r="P49" s="160" t="s">
        <v>1560</v>
      </c>
      <c r="Q49" s="101" t="s">
        <v>483</v>
      </c>
      <c r="R49" s="160" t="s">
        <v>1564</v>
      </c>
      <c r="S49" s="101" t="s">
        <v>481</v>
      </c>
      <c r="T49" s="160" t="s">
        <v>1565</v>
      </c>
      <c r="U49" s="101" t="s">
        <v>481</v>
      </c>
      <c r="V49" s="160" t="s">
        <v>1562</v>
      </c>
      <c r="W49" s="96" t="s">
        <v>481</v>
      </c>
      <c r="X49" s="95" t="s">
        <v>1753</v>
      </c>
      <c r="Y49" s="96" t="s">
        <v>483</v>
      </c>
      <c r="Z49" s="95" t="s">
        <v>3757</v>
      </c>
      <c r="AA49" s="96" t="s">
        <v>481</v>
      </c>
      <c r="AB49" s="95" t="s">
        <v>1750</v>
      </c>
      <c r="AC49" s="96" t="s">
        <v>481</v>
      </c>
      <c r="AD49" s="98" t="s">
        <v>1751</v>
      </c>
      <c r="AE49" s="96" t="s">
        <v>481</v>
      </c>
      <c r="AF49" s="95" t="s">
        <v>3726</v>
      </c>
      <c r="AG49" s="125" t="s">
        <v>481</v>
      </c>
      <c r="AH49" s="127" t="s">
        <v>627</v>
      </c>
      <c r="AI49" s="125" t="s">
        <v>1331</v>
      </c>
      <c r="AJ49" s="160" t="s">
        <v>2430</v>
      </c>
      <c r="AK49" s="125" t="s">
        <v>482</v>
      </c>
      <c r="AL49" s="127"/>
      <c r="AM49" s="96" t="s">
        <v>483</v>
      </c>
      <c r="AN49" s="126" t="s">
        <v>1240</v>
      </c>
      <c r="AO49" s="125" t="s">
        <v>1331</v>
      </c>
      <c r="AP49" s="127" t="s">
        <v>683</v>
      </c>
      <c r="AQ49" s="171" t="s">
        <v>481</v>
      </c>
      <c r="AR49" s="174" t="s">
        <v>2873</v>
      </c>
      <c r="AS49" s="171" t="s">
        <v>481</v>
      </c>
      <c r="AT49" s="174" t="s">
        <v>2878</v>
      </c>
      <c r="AU49" s="171" t="s">
        <v>481</v>
      </c>
      <c r="AV49" s="174" t="s">
        <v>2879</v>
      </c>
      <c r="AW49" s="171" t="s">
        <v>481</v>
      </c>
      <c r="AX49" s="172" t="s">
        <v>2880</v>
      </c>
      <c r="AY49" s="171" t="s">
        <v>481</v>
      </c>
      <c r="AZ49" s="174" t="s">
        <v>2877</v>
      </c>
      <c r="BA49" s="96" t="s">
        <v>481</v>
      </c>
      <c r="BB49" s="95" t="s">
        <v>1209</v>
      </c>
      <c r="BC49" s="128" t="s">
        <v>481</v>
      </c>
      <c r="BD49" s="160" t="s">
        <v>640</v>
      </c>
      <c r="BE49" s="128" t="s">
        <v>481</v>
      </c>
      <c r="BF49" s="129" t="s">
        <v>1893</v>
      </c>
      <c r="BG49" s="128" t="s">
        <v>481</v>
      </c>
      <c r="BH49" s="160" t="s">
        <v>3774</v>
      </c>
      <c r="BI49" s="128" t="s">
        <v>481</v>
      </c>
      <c r="BJ49" s="160" t="s">
        <v>1894</v>
      </c>
      <c r="BK49" s="96" t="s">
        <v>481</v>
      </c>
      <c r="BL49" s="160" t="s">
        <v>2155</v>
      </c>
      <c r="BM49" s="96" t="s">
        <v>481</v>
      </c>
      <c r="BN49" s="98" t="s">
        <v>2149</v>
      </c>
      <c r="BO49" s="96" t="s">
        <v>481</v>
      </c>
      <c r="BP49" s="98" t="s">
        <v>2156</v>
      </c>
      <c r="BQ49" s="96" t="s">
        <v>481</v>
      </c>
      <c r="BR49" s="160" t="s">
        <v>613</v>
      </c>
      <c r="BS49" s="96" t="s">
        <v>483</v>
      </c>
      <c r="BT49" s="98" t="s">
        <v>991</v>
      </c>
      <c r="BU49" s="96" t="s">
        <v>481</v>
      </c>
      <c r="BV49" s="146" t="s">
        <v>3482</v>
      </c>
      <c r="BW49" s="96" t="s">
        <v>481</v>
      </c>
      <c r="BX49" s="160" t="s">
        <v>2157</v>
      </c>
      <c r="BY49" s="96" t="s">
        <v>481</v>
      </c>
      <c r="BZ49" s="160" t="s">
        <v>2158</v>
      </c>
      <c r="CA49" s="96" t="s">
        <v>481</v>
      </c>
      <c r="CB49" s="119" t="s">
        <v>599</v>
      </c>
      <c r="CC49" s="96" t="s">
        <v>481</v>
      </c>
      <c r="CD49" s="98" t="s">
        <v>2159</v>
      </c>
      <c r="CE49" s="96" t="s">
        <v>481</v>
      </c>
      <c r="CF49" s="95" t="s">
        <v>1174</v>
      </c>
      <c r="CG49" s="96" t="s">
        <v>481</v>
      </c>
      <c r="CH49" s="160" t="s">
        <v>2358</v>
      </c>
      <c r="CI49" s="96" t="s">
        <v>481</v>
      </c>
      <c r="CJ49" s="119" t="s">
        <v>2359</v>
      </c>
      <c r="CK49" s="96" t="s">
        <v>481</v>
      </c>
      <c r="CL49" s="95" t="s">
        <v>3580</v>
      </c>
      <c r="CM49" s="96" t="s">
        <v>481</v>
      </c>
      <c r="CN49" s="160" t="s">
        <v>2360</v>
      </c>
      <c r="CO49" s="132" t="s">
        <v>481</v>
      </c>
      <c r="CP49" s="148" t="s">
        <v>2519</v>
      </c>
      <c r="CQ49" s="130" t="s">
        <v>481</v>
      </c>
      <c r="CR49" s="160" t="s">
        <v>2575</v>
      </c>
      <c r="CS49" s="132" t="s">
        <v>481</v>
      </c>
      <c r="CT49" s="148" t="s">
        <v>2617</v>
      </c>
      <c r="CU49" s="132" t="s">
        <v>481</v>
      </c>
      <c r="CV49" s="160" t="s">
        <v>2662</v>
      </c>
      <c r="CW49" s="132" t="s">
        <v>481</v>
      </c>
      <c r="CX49" s="160" t="s">
        <v>2703</v>
      </c>
      <c r="CZ49" s="87"/>
      <c r="DA49" s="87"/>
      <c r="DB49" s="87"/>
      <c r="DC49" s="87"/>
      <c r="DD49" s="87"/>
      <c r="DE49" s="87"/>
      <c r="DF49" s="87"/>
      <c r="DG49" s="87"/>
      <c r="DH49" s="87"/>
      <c r="DI49" s="87"/>
      <c r="DJ49" s="87"/>
      <c r="DK49" s="87"/>
      <c r="DL49" s="87"/>
      <c r="DM49" s="87"/>
      <c r="DN49" s="87"/>
      <c r="DO49" s="87"/>
      <c r="DP49" s="87"/>
      <c r="DQ49" s="87"/>
      <c r="DR49" s="87"/>
      <c r="DS49" s="87"/>
      <c r="DT49" s="87"/>
      <c r="DU49" s="87"/>
      <c r="DV49" s="87"/>
      <c r="DW49" s="87"/>
      <c r="DX49" s="87"/>
    </row>
    <row r="50" spans="1:128" ht="40.200000000000003" customHeight="1" x14ac:dyDescent="0.3">
      <c r="A50" s="160" t="s">
        <v>351</v>
      </c>
      <c r="B50" s="161" t="s">
        <v>180</v>
      </c>
      <c r="C50" s="96" t="s">
        <v>481</v>
      </c>
      <c r="D50" s="160" t="s">
        <v>1294</v>
      </c>
      <c r="E50" s="96" t="s">
        <v>481</v>
      </c>
      <c r="F50" s="160" t="s">
        <v>1327</v>
      </c>
      <c r="G50" s="96" t="s">
        <v>481</v>
      </c>
      <c r="H50" s="160" t="s">
        <v>1375</v>
      </c>
      <c r="I50" s="96" t="s">
        <v>482</v>
      </c>
      <c r="J50" s="95"/>
      <c r="K50" s="96" t="s">
        <v>481</v>
      </c>
      <c r="L50" s="160" t="s">
        <v>1109</v>
      </c>
      <c r="M50" s="101" t="s">
        <v>481</v>
      </c>
      <c r="N50" s="160" t="s">
        <v>1566</v>
      </c>
      <c r="O50" s="101" t="s">
        <v>481</v>
      </c>
      <c r="P50" s="102" t="s">
        <v>1567</v>
      </c>
      <c r="Q50" s="101" t="s">
        <v>481</v>
      </c>
      <c r="R50" s="160" t="s">
        <v>530</v>
      </c>
      <c r="S50" s="101" t="s">
        <v>481</v>
      </c>
      <c r="T50" s="160" t="s">
        <v>1568</v>
      </c>
      <c r="U50" s="101" t="s">
        <v>481</v>
      </c>
      <c r="V50" s="160" t="s">
        <v>1569</v>
      </c>
      <c r="W50" s="96" t="s">
        <v>481</v>
      </c>
      <c r="X50" s="95" t="s">
        <v>1754</v>
      </c>
      <c r="Y50" s="96" t="s">
        <v>481</v>
      </c>
      <c r="Z50" s="95" t="s">
        <v>3727</v>
      </c>
      <c r="AA50" s="96" t="s">
        <v>481</v>
      </c>
      <c r="AB50" s="98" t="s">
        <v>1755</v>
      </c>
      <c r="AC50" s="96" t="s">
        <v>481</v>
      </c>
      <c r="AD50" s="98" t="s">
        <v>1751</v>
      </c>
      <c r="AE50" s="96" t="s">
        <v>481</v>
      </c>
      <c r="AF50" s="95" t="s">
        <v>3728</v>
      </c>
      <c r="AG50" s="125" t="s">
        <v>481</v>
      </c>
      <c r="AH50" s="126" t="s">
        <v>627</v>
      </c>
      <c r="AI50" s="125" t="s">
        <v>1331</v>
      </c>
      <c r="AJ50" s="160" t="s">
        <v>2430</v>
      </c>
      <c r="AK50" s="125" t="s">
        <v>481</v>
      </c>
      <c r="AL50" s="127" t="s">
        <v>2451</v>
      </c>
      <c r="AM50" s="96" t="s">
        <v>481</v>
      </c>
      <c r="AN50" s="127" t="s">
        <v>1241</v>
      </c>
      <c r="AO50" s="125" t="s">
        <v>481</v>
      </c>
      <c r="AP50" s="127" t="s">
        <v>684</v>
      </c>
      <c r="AQ50" s="171" t="s">
        <v>481</v>
      </c>
      <c r="AR50" s="174" t="s">
        <v>2881</v>
      </c>
      <c r="AS50" s="171" t="s">
        <v>481</v>
      </c>
      <c r="AT50" s="174" t="s">
        <v>2878</v>
      </c>
      <c r="AU50" s="171" t="s">
        <v>481</v>
      </c>
      <c r="AV50" s="172" t="s">
        <v>2882</v>
      </c>
      <c r="AW50" s="171" t="s">
        <v>481</v>
      </c>
      <c r="AX50" s="172" t="s">
        <v>2883</v>
      </c>
      <c r="AY50" s="171" t="s">
        <v>481</v>
      </c>
      <c r="AZ50" s="174" t="s">
        <v>2877</v>
      </c>
      <c r="BA50" s="96" t="s">
        <v>481</v>
      </c>
      <c r="BB50" s="160" t="s">
        <v>707</v>
      </c>
      <c r="BC50" s="128" t="s">
        <v>481</v>
      </c>
      <c r="BD50" s="129" t="s">
        <v>640</v>
      </c>
      <c r="BE50" s="128" t="s">
        <v>481</v>
      </c>
      <c r="BF50" s="160" t="s">
        <v>1895</v>
      </c>
      <c r="BG50" s="128" t="s">
        <v>481</v>
      </c>
      <c r="BH50" s="160" t="s">
        <v>3769</v>
      </c>
      <c r="BI50" s="128" t="s">
        <v>481</v>
      </c>
      <c r="BJ50" s="160" t="s">
        <v>1896</v>
      </c>
      <c r="BK50" s="96" t="s">
        <v>481</v>
      </c>
      <c r="BL50" s="160" t="s">
        <v>2155</v>
      </c>
      <c r="BM50" s="96" t="s">
        <v>481</v>
      </c>
      <c r="BN50" s="160" t="s">
        <v>2160</v>
      </c>
      <c r="BO50" s="96" t="s">
        <v>481</v>
      </c>
      <c r="BP50" s="162" t="s">
        <v>2161</v>
      </c>
      <c r="BQ50" s="96" t="s">
        <v>481</v>
      </c>
      <c r="BR50" s="160" t="s">
        <v>2162</v>
      </c>
      <c r="BS50" s="96" t="s">
        <v>481</v>
      </c>
      <c r="BT50" s="95" t="s">
        <v>1210</v>
      </c>
      <c r="BU50" s="96" t="s">
        <v>481</v>
      </c>
      <c r="BV50" s="119" t="s">
        <v>2163</v>
      </c>
      <c r="BW50" s="96" t="s">
        <v>481</v>
      </c>
      <c r="BX50" s="160" t="s">
        <v>732</v>
      </c>
      <c r="BY50" s="96" t="s">
        <v>481</v>
      </c>
      <c r="BZ50" s="160" t="s">
        <v>2164</v>
      </c>
      <c r="CA50" s="96" t="s">
        <v>481</v>
      </c>
      <c r="CB50" s="119" t="s">
        <v>599</v>
      </c>
      <c r="CC50" s="96" t="s">
        <v>481</v>
      </c>
      <c r="CD50" s="160" t="s">
        <v>2165</v>
      </c>
      <c r="CE50" s="96" t="s">
        <v>481</v>
      </c>
      <c r="CF50" s="95" t="s">
        <v>552</v>
      </c>
      <c r="CG50" s="96" t="s">
        <v>481</v>
      </c>
      <c r="CH50" s="160" t="s">
        <v>2361</v>
      </c>
      <c r="CI50" s="96" t="s">
        <v>481</v>
      </c>
      <c r="CJ50" s="160" t="s">
        <v>741</v>
      </c>
      <c r="CK50" s="96" t="s">
        <v>483</v>
      </c>
      <c r="CL50" s="95" t="s">
        <v>750</v>
      </c>
      <c r="CM50" s="96" t="s">
        <v>481</v>
      </c>
      <c r="CN50" s="160" t="s">
        <v>591</v>
      </c>
      <c r="CO50" s="132" t="s">
        <v>481</v>
      </c>
      <c r="CP50" s="160" t="s">
        <v>2520</v>
      </c>
      <c r="CQ50" s="130" t="s">
        <v>481</v>
      </c>
      <c r="CR50" s="160" t="s">
        <v>2576</v>
      </c>
      <c r="CS50" s="132" t="s">
        <v>481</v>
      </c>
      <c r="CT50" s="148" t="s">
        <v>2618</v>
      </c>
      <c r="CU50" s="132" t="s">
        <v>481</v>
      </c>
      <c r="CV50" s="160" t="s">
        <v>2662</v>
      </c>
      <c r="CW50" s="132" t="s">
        <v>481</v>
      </c>
      <c r="CX50" s="160" t="s">
        <v>2703</v>
      </c>
      <c r="CZ50" s="87"/>
      <c r="DA50" s="87"/>
      <c r="DB50" s="87"/>
      <c r="DC50" s="87"/>
      <c r="DD50" s="87"/>
      <c r="DE50" s="87"/>
      <c r="DF50" s="87"/>
      <c r="DG50" s="87"/>
      <c r="DH50" s="87"/>
      <c r="DI50" s="87"/>
      <c r="DJ50" s="87"/>
      <c r="DK50" s="87"/>
      <c r="DL50" s="87"/>
      <c r="DM50" s="87"/>
      <c r="DN50" s="87"/>
      <c r="DO50" s="87"/>
      <c r="DP50" s="87"/>
      <c r="DQ50" s="87"/>
      <c r="DR50" s="87"/>
      <c r="DS50" s="87"/>
      <c r="DT50" s="87"/>
      <c r="DU50" s="87"/>
      <c r="DV50" s="87"/>
      <c r="DW50" s="87"/>
      <c r="DX50" s="87"/>
    </row>
    <row r="51" spans="1:128" ht="40.200000000000003" customHeight="1" x14ac:dyDescent="0.3">
      <c r="A51" s="160" t="s">
        <v>352</v>
      </c>
      <c r="B51" s="161" t="s">
        <v>181</v>
      </c>
      <c r="C51" s="96" t="s">
        <v>481</v>
      </c>
      <c r="D51" s="160" t="s">
        <v>1295</v>
      </c>
      <c r="E51" s="96" t="s">
        <v>481</v>
      </c>
      <c r="F51" s="160" t="s">
        <v>1328</v>
      </c>
      <c r="G51" s="96" t="s">
        <v>481</v>
      </c>
      <c r="H51" s="160" t="s">
        <v>1376</v>
      </c>
      <c r="I51" s="96" t="s">
        <v>481</v>
      </c>
      <c r="J51" s="160" t="s">
        <v>504</v>
      </c>
      <c r="K51" s="96" t="s">
        <v>481</v>
      </c>
      <c r="L51" s="95" t="s">
        <v>3729</v>
      </c>
      <c r="M51" s="101" t="s">
        <v>481</v>
      </c>
      <c r="N51" s="160" t="s">
        <v>1570</v>
      </c>
      <c r="O51" s="101" t="s">
        <v>481</v>
      </c>
      <c r="P51" s="103" t="s">
        <v>1571</v>
      </c>
      <c r="Q51" s="101" t="s">
        <v>482</v>
      </c>
      <c r="R51" s="104"/>
      <c r="S51" s="101" t="s">
        <v>481</v>
      </c>
      <c r="T51" s="103" t="s">
        <v>1572</v>
      </c>
      <c r="U51" s="101" t="s">
        <v>481</v>
      </c>
      <c r="V51" s="160" t="s">
        <v>1573</v>
      </c>
      <c r="W51" s="96" t="s">
        <v>482</v>
      </c>
      <c r="X51" s="108"/>
      <c r="Y51" s="96" t="s">
        <v>481</v>
      </c>
      <c r="Z51" s="160" t="s">
        <v>3730</v>
      </c>
      <c r="AA51" s="96" t="s">
        <v>481</v>
      </c>
      <c r="AB51" s="98" t="s">
        <v>1756</v>
      </c>
      <c r="AC51" s="96" t="s">
        <v>481</v>
      </c>
      <c r="AD51" s="98" t="s">
        <v>1757</v>
      </c>
      <c r="AE51" s="96" t="s">
        <v>481</v>
      </c>
      <c r="AF51" s="95" t="s">
        <v>1758</v>
      </c>
      <c r="AG51" s="125" t="s">
        <v>481</v>
      </c>
      <c r="AH51" s="127" t="s">
        <v>627</v>
      </c>
      <c r="AI51" s="125" t="s">
        <v>1331</v>
      </c>
      <c r="AJ51" s="160" t="s">
        <v>2430</v>
      </c>
      <c r="AK51" s="125" t="s">
        <v>482</v>
      </c>
      <c r="AL51" s="127"/>
      <c r="AM51" s="96" t="s">
        <v>481</v>
      </c>
      <c r="AN51" s="187" t="s">
        <v>3249</v>
      </c>
      <c r="AO51" s="125" t="s">
        <v>481</v>
      </c>
      <c r="AP51" s="127" t="s">
        <v>2452</v>
      </c>
      <c r="AQ51" s="171" t="s">
        <v>481</v>
      </c>
      <c r="AR51" s="174" t="s">
        <v>2884</v>
      </c>
      <c r="AS51" s="171" t="s">
        <v>481</v>
      </c>
      <c r="AT51" s="179" t="s">
        <v>2885</v>
      </c>
      <c r="AU51" s="171" t="s">
        <v>481</v>
      </c>
      <c r="AV51" s="172" t="s">
        <v>2886</v>
      </c>
      <c r="AW51" s="171" t="s">
        <v>481</v>
      </c>
      <c r="AX51" s="172" t="s">
        <v>2887</v>
      </c>
      <c r="AY51" s="171" t="s">
        <v>482</v>
      </c>
      <c r="AZ51" s="174"/>
      <c r="BA51" s="96" t="s">
        <v>481</v>
      </c>
      <c r="BB51" s="160" t="s">
        <v>708</v>
      </c>
      <c r="BC51" s="128" t="s">
        <v>481</v>
      </c>
      <c r="BD51" s="129" t="s">
        <v>641</v>
      </c>
      <c r="BE51" s="128" t="s">
        <v>481</v>
      </c>
      <c r="BF51" s="160" t="s">
        <v>1897</v>
      </c>
      <c r="BG51" s="128" t="s">
        <v>481</v>
      </c>
      <c r="BH51" s="160" t="s">
        <v>1898</v>
      </c>
      <c r="BI51" s="128" t="s">
        <v>481</v>
      </c>
      <c r="BJ51" s="160" t="s">
        <v>1899</v>
      </c>
      <c r="BK51" s="96" t="s">
        <v>481</v>
      </c>
      <c r="BL51" s="95"/>
      <c r="BM51" s="96" t="s">
        <v>481</v>
      </c>
      <c r="BN51" s="160" t="s">
        <v>2166</v>
      </c>
      <c r="BO51" s="96" t="s">
        <v>481</v>
      </c>
      <c r="BP51" s="160" t="s">
        <v>2167</v>
      </c>
      <c r="BQ51" s="96" t="s">
        <v>481</v>
      </c>
      <c r="BR51" s="160" t="s">
        <v>2168</v>
      </c>
      <c r="BS51" s="96" t="s">
        <v>481</v>
      </c>
      <c r="BT51" s="95" t="s">
        <v>614</v>
      </c>
      <c r="BU51" s="96" t="s">
        <v>481</v>
      </c>
      <c r="BV51" s="146" t="s">
        <v>2169</v>
      </c>
      <c r="BW51" s="96" t="s">
        <v>482</v>
      </c>
      <c r="BX51" s="95"/>
      <c r="BY51" s="96" t="s">
        <v>481</v>
      </c>
      <c r="BZ51" s="160" t="s">
        <v>2170</v>
      </c>
      <c r="CA51" s="96" t="s">
        <v>481</v>
      </c>
      <c r="CB51" s="98" t="s">
        <v>2171</v>
      </c>
      <c r="CC51" s="96" t="s">
        <v>481</v>
      </c>
      <c r="CD51" s="160" t="s">
        <v>2172</v>
      </c>
      <c r="CE51" s="96" t="s">
        <v>483</v>
      </c>
      <c r="CF51" s="116" t="s">
        <v>973</v>
      </c>
      <c r="CG51" s="96" t="s">
        <v>481</v>
      </c>
      <c r="CH51" s="160" t="s">
        <v>2362</v>
      </c>
      <c r="CI51" s="96" t="s">
        <v>481</v>
      </c>
      <c r="CJ51" s="119" t="s">
        <v>2289</v>
      </c>
      <c r="CK51" s="96" t="s">
        <v>482</v>
      </c>
      <c r="CL51" s="95"/>
      <c r="CM51" s="96" t="s">
        <v>481</v>
      </c>
      <c r="CN51" s="160" t="s">
        <v>591</v>
      </c>
      <c r="CO51" s="132" t="s">
        <v>481</v>
      </c>
      <c r="CP51" s="160" t="s">
        <v>2521</v>
      </c>
      <c r="CQ51" s="130" t="s">
        <v>481</v>
      </c>
      <c r="CR51" s="147" t="s">
        <v>2577</v>
      </c>
      <c r="CS51" s="132" t="s">
        <v>481</v>
      </c>
      <c r="CT51" s="160" t="s">
        <v>2619</v>
      </c>
      <c r="CU51" s="132" t="s">
        <v>481</v>
      </c>
      <c r="CV51" s="160" t="s">
        <v>2662</v>
      </c>
      <c r="CW51" s="132" t="s">
        <v>481</v>
      </c>
      <c r="CX51" s="160" t="s">
        <v>2704</v>
      </c>
      <c r="CZ51" s="87"/>
      <c r="DA51" s="87"/>
      <c r="DB51" s="87"/>
      <c r="DC51" s="87"/>
      <c r="DD51" s="87"/>
      <c r="DE51" s="87"/>
      <c r="DF51" s="87"/>
      <c r="DG51" s="87"/>
      <c r="DH51" s="87"/>
      <c r="DI51" s="87"/>
      <c r="DJ51" s="87"/>
      <c r="DK51" s="87"/>
      <c r="DL51" s="87"/>
      <c r="DM51" s="87"/>
      <c r="DN51" s="87"/>
      <c r="DO51" s="87"/>
      <c r="DP51" s="87"/>
      <c r="DQ51" s="87"/>
      <c r="DR51" s="87"/>
      <c r="DS51" s="87"/>
      <c r="DT51" s="87"/>
      <c r="DU51" s="87"/>
      <c r="DV51" s="87"/>
      <c r="DW51" s="87"/>
      <c r="DX51" s="87"/>
    </row>
    <row r="52" spans="1:128" ht="40.200000000000003" customHeight="1" x14ac:dyDescent="0.3">
      <c r="A52" s="160" t="s">
        <v>353</v>
      </c>
      <c r="B52" s="161" t="s">
        <v>295</v>
      </c>
      <c r="C52" s="96" t="s">
        <v>481</v>
      </c>
      <c r="D52" s="98" t="s">
        <v>1296</v>
      </c>
      <c r="E52" s="96" t="s">
        <v>482</v>
      </c>
      <c r="F52" s="95" t="s">
        <v>1329</v>
      </c>
      <c r="G52" s="96" t="s">
        <v>482</v>
      </c>
      <c r="H52" s="95"/>
      <c r="I52" s="96" t="s">
        <v>481</v>
      </c>
      <c r="J52" s="95" t="s">
        <v>1103</v>
      </c>
      <c r="K52" s="96" t="s">
        <v>482</v>
      </c>
      <c r="L52" s="116"/>
      <c r="M52" s="101" t="s">
        <v>481</v>
      </c>
      <c r="N52" s="164" t="s">
        <v>1574</v>
      </c>
      <c r="O52" s="101" t="s">
        <v>481</v>
      </c>
      <c r="P52" s="103" t="s">
        <v>1571</v>
      </c>
      <c r="Q52" s="101" t="s">
        <v>481</v>
      </c>
      <c r="R52" s="160" t="s">
        <v>531</v>
      </c>
      <c r="S52" s="101" t="s">
        <v>481</v>
      </c>
      <c r="T52" s="160" t="s">
        <v>1575</v>
      </c>
      <c r="U52" s="101" t="s">
        <v>482</v>
      </c>
      <c r="V52" s="104"/>
      <c r="W52" s="96" t="s">
        <v>482</v>
      </c>
      <c r="X52" s="95"/>
      <c r="Y52" s="96" t="s">
        <v>482</v>
      </c>
      <c r="Z52" s="108"/>
      <c r="AA52" s="96" t="s">
        <v>481</v>
      </c>
      <c r="AB52" s="98" t="s">
        <v>1759</v>
      </c>
      <c r="AC52" s="96" t="s">
        <v>482</v>
      </c>
      <c r="AD52" s="108"/>
      <c r="AE52" s="96" t="s">
        <v>481</v>
      </c>
      <c r="AF52" s="95" t="s">
        <v>1760</v>
      </c>
      <c r="AG52" s="125" t="s">
        <v>481</v>
      </c>
      <c r="AH52" s="127" t="s">
        <v>627</v>
      </c>
      <c r="AI52" s="125" t="s">
        <v>1955</v>
      </c>
      <c r="AJ52" s="127"/>
      <c r="AK52" s="125" t="s">
        <v>482</v>
      </c>
      <c r="AL52" s="127"/>
      <c r="AM52" s="96" t="s">
        <v>481</v>
      </c>
      <c r="AN52" s="126" t="s">
        <v>1242</v>
      </c>
      <c r="AO52" s="125" t="s">
        <v>482</v>
      </c>
      <c r="AP52" s="127"/>
      <c r="AQ52" s="171" t="s">
        <v>482</v>
      </c>
      <c r="AR52" s="174"/>
      <c r="AS52" s="171" t="s">
        <v>482</v>
      </c>
      <c r="AT52" s="174"/>
      <c r="AU52" s="171" t="s">
        <v>482</v>
      </c>
      <c r="AV52" s="172" t="s">
        <v>2888</v>
      </c>
      <c r="AW52" s="171" t="s">
        <v>481</v>
      </c>
      <c r="AX52" s="172" t="s">
        <v>2889</v>
      </c>
      <c r="AY52" s="181" t="s">
        <v>481</v>
      </c>
      <c r="AZ52" s="172" t="s">
        <v>2890</v>
      </c>
      <c r="BA52" s="96" t="s">
        <v>481</v>
      </c>
      <c r="BB52" s="95" t="s">
        <v>1133</v>
      </c>
      <c r="BC52" s="128" t="s">
        <v>481</v>
      </c>
      <c r="BD52" s="129" t="s">
        <v>1146</v>
      </c>
      <c r="BE52" s="128" t="s">
        <v>482</v>
      </c>
      <c r="BF52" s="129"/>
      <c r="BG52" s="128" t="s">
        <v>482</v>
      </c>
      <c r="BH52" s="129"/>
      <c r="BI52" s="128" t="s">
        <v>482</v>
      </c>
      <c r="BJ52" s="129"/>
      <c r="BK52" s="96" t="s">
        <v>481</v>
      </c>
      <c r="BL52" s="119" t="s">
        <v>2173</v>
      </c>
      <c r="BM52" s="96" t="s">
        <v>482</v>
      </c>
      <c r="BN52" s="95" t="s">
        <v>1115</v>
      </c>
      <c r="BO52" s="96" t="s">
        <v>481</v>
      </c>
      <c r="BP52" s="98" t="s">
        <v>2174</v>
      </c>
      <c r="BQ52" s="96" t="s">
        <v>482</v>
      </c>
      <c r="BR52" s="95"/>
      <c r="BS52" s="96" t="s">
        <v>482</v>
      </c>
      <c r="BT52" s="95"/>
      <c r="BU52" s="96" t="s">
        <v>482</v>
      </c>
      <c r="BV52" s="95"/>
      <c r="BW52" s="96" t="s">
        <v>482</v>
      </c>
      <c r="BX52" s="95"/>
      <c r="BY52" s="96" t="s">
        <v>481</v>
      </c>
      <c r="BZ52" s="160" t="s">
        <v>2175</v>
      </c>
      <c r="CA52" s="96" t="s">
        <v>482</v>
      </c>
      <c r="CB52" s="95"/>
      <c r="CC52" s="96" t="s">
        <v>483</v>
      </c>
      <c r="CD52" s="98" t="s">
        <v>2176</v>
      </c>
      <c r="CE52" s="96" t="s">
        <v>481</v>
      </c>
      <c r="CF52" s="95" t="s">
        <v>1175</v>
      </c>
      <c r="CG52" s="96" t="s">
        <v>481</v>
      </c>
      <c r="CH52" s="160" t="s">
        <v>2363</v>
      </c>
      <c r="CI52" s="96" t="s">
        <v>482</v>
      </c>
      <c r="CJ52" s="119" t="s">
        <v>2289</v>
      </c>
      <c r="CK52" s="96" t="s">
        <v>482</v>
      </c>
      <c r="CL52" s="95"/>
      <c r="CM52" s="96" t="s">
        <v>481</v>
      </c>
      <c r="CN52" s="160" t="s">
        <v>2364</v>
      </c>
      <c r="CO52" s="132" t="s">
        <v>481</v>
      </c>
      <c r="CP52" s="160" t="s">
        <v>2522</v>
      </c>
      <c r="CQ52" s="130" t="s">
        <v>481</v>
      </c>
      <c r="CR52" s="147" t="s">
        <v>2578</v>
      </c>
      <c r="CS52" s="132" t="s">
        <v>481</v>
      </c>
      <c r="CT52" s="148" t="s">
        <v>2620</v>
      </c>
      <c r="CU52" s="132" t="s">
        <v>481</v>
      </c>
      <c r="CV52" s="133" t="s">
        <v>2663</v>
      </c>
      <c r="CW52" s="132" t="s">
        <v>481</v>
      </c>
      <c r="CX52" s="133" t="s">
        <v>2705</v>
      </c>
      <c r="CZ52" s="87"/>
      <c r="DA52" s="87"/>
      <c r="DB52" s="87"/>
      <c r="DC52" s="87"/>
      <c r="DD52" s="87"/>
      <c r="DE52" s="87"/>
      <c r="DF52" s="87"/>
      <c r="DG52" s="87"/>
      <c r="DH52" s="87"/>
      <c r="DI52" s="87"/>
      <c r="DJ52" s="87"/>
      <c r="DK52" s="87"/>
      <c r="DL52" s="87"/>
      <c r="DM52" s="87"/>
      <c r="DN52" s="87"/>
      <c r="DO52" s="87"/>
      <c r="DP52" s="87"/>
      <c r="DQ52" s="87"/>
      <c r="DR52" s="87"/>
      <c r="DS52" s="87"/>
      <c r="DT52" s="87"/>
      <c r="DU52" s="87"/>
      <c r="DV52" s="87"/>
      <c r="DW52" s="87"/>
      <c r="DX52" s="87"/>
    </row>
    <row r="53" spans="1:128" ht="40.200000000000003" customHeight="1" x14ac:dyDescent="0.3">
      <c r="A53" s="160" t="s">
        <v>354</v>
      </c>
      <c r="B53" s="161" t="s">
        <v>516</v>
      </c>
      <c r="C53" s="96" t="s">
        <v>481</v>
      </c>
      <c r="D53" s="98" t="s">
        <v>1297</v>
      </c>
      <c r="E53" s="96" t="s">
        <v>482</v>
      </c>
      <c r="F53" s="95" t="s">
        <v>1330</v>
      </c>
      <c r="G53" s="96" t="s">
        <v>482</v>
      </c>
      <c r="H53" s="95"/>
      <c r="I53" s="96" t="s">
        <v>482</v>
      </c>
      <c r="J53" s="95"/>
      <c r="K53" s="96" t="s">
        <v>482</v>
      </c>
      <c r="L53" s="95"/>
      <c r="M53" s="101" t="s">
        <v>481</v>
      </c>
      <c r="N53" s="164" t="s">
        <v>1576</v>
      </c>
      <c r="O53" s="101" t="s">
        <v>481</v>
      </c>
      <c r="P53" s="103" t="s">
        <v>1571</v>
      </c>
      <c r="Q53" s="101" t="s">
        <v>481</v>
      </c>
      <c r="R53" s="160" t="s">
        <v>1577</v>
      </c>
      <c r="S53" s="101" t="s">
        <v>482</v>
      </c>
      <c r="T53" s="104"/>
      <c r="U53" s="101" t="s">
        <v>482</v>
      </c>
      <c r="V53" s="104"/>
      <c r="W53" s="96" t="s">
        <v>482</v>
      </c>
      <c r="X53" s="108"/>
      <c r="Y53" s="96" t="s">
        <v>482</v>
      </c>
      <c r="Z53" s="108"/>
      <c r="AA53" s="96" t="s">
        <v>481</v>
      </c>
      <c r="AB53" s="98" t="s">
        <v>1759</v>
      </c>
      <c r="AC53" s="96" t="s">
        <v>482</v>
      </c>
      <c r="AD53" s="108"/>
      <c r="AE53" s="96" t="s">
        <v>481</v>
      </c>
      <c r="AF53" s="95" t="s">
        <v>3758</v>
      </c>
      <c r="AG53" s="125" t="s">
        <v>481</v>
      </c>
      <c r="AH53" s="126" t="s">
        <v>627</v>
      </c>
      <c r="AI53" s="125" t="s">
        <v>1955</v>
      </c>
      <c r="AJ53" s="127"/>
      <c r="AK53" s="125" t="s">
        <v>482</v>
      </c>
      <c r="AL53" s="127"/>
      <c r="AM53" s="96" t="s">
        <v>483</v>
      </c>
      <c r="AN53" s="127" t="s">
        <v>1243</v>
      </c>
      <c r="AO53" s="125" t="s">
        <v>482</v>
      </c>
      <c r="AP53" s="127"/>
      <c r="AQ53" s="171" t="s">
        <v>482</v>
      </c>
      <c r="AR53" s="174"/>
      <c r="AS53" s="171" t="s">
        <v>482</v>
      </c>
      <c r="AT53" s="174"/>
      <c r="AU53" s="171" t="s">
        <v>482</v>
      </c>
      <c r="AV53" s="172"/>
      <c r="AW53" s="171" t="s">
        <v>481</v>
      </c>
      <c r="AX53" s="172" t="s">
        <v>2891</v>
      </c>
      <c r="AY53" s="181" t="s">
        <v>481</v>
      </c>
      <c r="AZ53" s="172" t="s">
        <v>2890</v>
      </c>
      <c r="BA53" s="96" t="s">
        <v>482</v>
      </c>
      <c r="BB53" s="95"/>
      <c r="BC53" s="128" t="s">
        <v>482</v>
      </c>
      <c r="BD53" s="129"/>
      <c r="BE53" s="128" t="s">
        <v>482</v>
      </c>
      <c r="BF53" s="129"/>
      <c r="BG53" s="128" t="s">
        <v>482</v>
      </c>
      <c r="BH53" s="129"/>
      <c r="BI53" s="128" t="s">
        <v>482</v>
      </c>
      <c r="BJ53" s="129"/>
      <c r="BK53" s="96" t="s">
        <v>481</v>
      </c>
      <c r="BL53" s="160" t="s">
        <v>2177</v>
      </c>
      <c r="BM53" s="96" t="s">
        <v>482</v>
      </c>
      <c r="BN53" s="95"/>
      <c r="BO53" s="96" t="s">
        <v>481</v>
      </c>
      <c r="BP53" s="95" t="s">
        <v>2178</v>
      </c>
      <c r="BQ53" s="96" t="s">
        <v>482</v>
      </c>
      <c r="BR53" s="95"/>
      <c r="BS53" s="96" t="s">
        <v>482</v>
      </c>
      <c r="BT53" s="95"/>
      <c r="BU53" s="96" t="s">
        <v>482</v>
      </c>
      <c r="BV53" s="95"/>
      <c r="BW53" s="96" t="s">
        <v>482</v>
      </c>
      <c r="BX53" s="95"/>
      <c r="BY53" s="96" t="s">
        <v>481</v>
      </c>
      <c r="BZ53" s="160" t="s">
        <v>2179</v>
      </c>
      <c r="CA53" s="96" t="s">
        <v>482</v>
      </c>
      <c r="CB53" s="95"/>
      <c r="CC53" s="96" t="s">
        <v>481</v>
      </c>
      <c r="CD53" s="160" t="s">
        <v>2180</v>
      </c>
      <c r="CE53" s="96" t="s">
        <v>482</v>
      </c>
      <c r="CF53" s="116"/>
      <c r="CG53" s="96" t="s">
        <v>481</v>
      </c>
      <c r="CH53" s="160" t="s">
        <v>2365</v>
      </c>
      <c r="CI53" s="96" t="s">
        <v>482</v>
      </c>
      <c r="CJ53" s="119"/>
      <c r="CK53" s="96" t="s">
        <v>481</v>
      </c>
      <c r="CL53" s="160" t="s">
        <v>2366</v>
      </c>
      <c r="CM53" s="96" t="s">
        <v>481</v>
      </c>
      <c r="CN53" s="160" t="s">
        <v>2360</v>
      </c>
      <c r="CO53" s="132" t="s">
        <v>481</v>
      </c>
      <c r="CP53" s="160" t="s">
        <v>2523</v>
      </c>
      <c r="CQ53" s="130" t="s">
        <v>482</v>
      </c>
      <c r="CR53" s="130"/>
      <c r="CS53" s="132" t="s">
        <v>481</v>
      </c>
      <c r="CT53" s="148" t="s">
        <v>2621</v>
      </c>
      <c r="CU53" s="132" t="s">
        <v>481</v>
      </c>
      <c r="CV53" s="133" t="s">
        <v>2663</v>
      </c>
      <c r="CW53" s="132" t="s">
        <v>482</v>
      </c>
      <c r="CX53" s="148" t="s">
        <v>2706</v>
      </c>
      <c r="CZ53" s="87"/>
      <c r="DA53" s="87"/>
      <c r="DB53" s="87"/>
      <c r="DC53" s="87"/>
      <c r="DD53" s="87"/>
      <c r="DE53" s="87"/>
      <c r="DF53" s="87"/>
      <c r="DG53" s="87"/>
      <c r="DH53" s="87"/>
      <c r="DI53" s="87"/>
      <c r="DJ53" s="87"/>
      <c r="DK53" s="87"/>
      <c r="DL53" s="87"/>
      <c r="DM53" s="87"/>
      <c r="DN53" s="87"/>
      <c r="DO53" s="87"/>
      <c r="DP53" s="87"/>
      <c r="DQ53" s="87"/>
      <c r="DR53" s="87"/>
      <c r="DS53" s="87"/>
      <c r="DT53" s="87"/>
      <c r="DU53" s="87"/>
      <c r="DV53" s="87"/>
      <c r="DW53" s="87"/>
      <c r="DX53" s="87"/>
    </row>
    <row r="54" spans="1:128" ht="40.200000000000003" customHeight="1" x14ac:dyDescent="0.3">
      <c r="A54" s="160" t="s">
        <v>355</v>
      </c>
      <c r="B54" s="161" t="s">
        <v>184</v>
      </c>
      <c r="C54" s="96" t="s">
        <v>481</v>
      </c>
      <c r="D54" s="98" t="s">
        <v>1298</v>
      </c>
      <c r="E54" s="96" t="s">
        <v>481</v>
      </c>
      <c r="F54" s="95" t="s">
        <v>1326</v>
      </c>
      <c r="G54" s="96" t="s">
        <v>482</v>
      </c>
      <c r="H54" s="95"/>
      <c r="I54" s="96" t="s">
        <v>482</v>
      </c>
      <c r="J54" s="95"/>
      <c r="K54" s="96" t="s">
        <v>482</v>
      </c>
      <c r="L54" s="95"/>
      <c r="M54" s="101" t="s">
        <v>481</v>
      </c>
      <c r="N54" s="160" t="s">
        <v>1578</v>
      </c>
      <c r="O54" s="101" t="s">
        <v>481</v>
      </c>
      <c r="P54" s="103" t="s">
        <v>1579</v>
      </c>
      <c r="Q54" s="101" t="s">
        <v>482</v>
      </c>
      <c r="R54" s="104"/>
      <c r="S54" s="101" t="s">
        <v>481</v>
      </c>
      <c r="T54" s="160" t="s">
        <v>1439</v>
      </c>
      <c r="U54" s="101" t="s">
        <v>482</v>
      </c>
      <c r="V54" s="104"/>
      <c r="W54" s="96" t="s">
        <v>481</v>
      </c>
      <c r="X54" s="95" t="s">
        <v>1761</v>
      </c>
      <c r="Y54" s="96" t="s">
        <v>482</v>
      </c>
      <c r="Z54" s="108"/>
      <c r="AA54" s="96" t="s">
        <v>482</v>
      </c>
      <c r="AB54" s="108"/>
      <c r="AC54" s="96" t="s">
        <v>481</v>
      </c>
      <c r="AD54" s="98" t="s">
        <v>1762</v>
      </c>
      <c r="AE54" s="96" t="s">
        <v>481</v>
      </c>
      <c r="AF54" s="95" t="s">
        <v>1752</v>
      </c>
      <c r="AG54" s="125" t="s">
        <v>481</v>
      </c>
      <c r="AH54" s="127" t="s">
        <v>2453</v>
      </c>
      <c r="AI54" s="125" t="s">
        <v>1331</v>
      </c>
      <c r="AJ54" s="160" t="s">
        <v>2430</v>
      </c>
      <c r="AK54" s="125" t="s">
        <v>482</v>
      </c>
      <c r="AL54" s="127"/>
      <c r="AM54" s="96" t="s">
        <v>482</v>
      </c>
      <c r="AN54" s="127"/>
      <c r="AO54" s="125" t="s">
        <v>481</v>
      </c>
      <c r="AP54" s="127" t="s">
        <v>2454</v>
      </c>
      <c r="AQ54" s="171" t="s">
        <v>481</v>
      </c>
      <c r="AR54" s="174" t="s">
        <v>2892</v>
      </c>
      <c r="AS54" s="171" t="s">
        <v>481</v>
      </c>
      <c r="AT54" s="172" t="s">
        <v>2893</v>
      </c>
      <c r="AU54" s="171" t="s">
        <v>482</v>
      </c>
      <c r="AV54" s="174"/>
      <c r="AW54" s="171" t="s">
        <v>481</v>
      </c>
      <c r="AX54" s="172" t="s">
        <v>2894</v>
      </c>
      <c r="AY54" s="171" t="s">
        <v>481</v>
      </c>
      <c r="AZ54" s="174" t="s">
        <v>2877</v>
      </c>
      <c r="BA54" s="96" t="s">
        <v>481</v>
      </c>
      <c r="BB54" s="95" t="s">
        <v>706</v>
      </c>
      <c r="BC54" s="128" t="s">
        <v>482</v>
      </c>
      <c r="BD54" s="129"/>
      <c r="BE54" s="128" t="s">
        <v>481</v>
      </c>
      <c r="BF54" s="160" t="s">
        <v>1900</v>
      </c>
      <c r="BG54" s="128" t="s">
        <v>482</v>
      </c>
      <c r="BH54" s="129" t="s">
        <v>1901</v>
      </c>
      <c r="BI54" s="128" t="s">
        <v>482</v>
      </c>
      <c r="BJ54" s="129"/>
      <c r="BK54" s="96" t="s">
        <v>483</v>
      </c>
      <c r="BL54" s="98" t="s">
        <v>2181</v>
      </c>
      <c r="BM54" s="96" t="s">
        <v>482</v>
      </c>
      <c r="BN54" s="95"/>
      <c r="BO54" s="96" t="s">
        <v>481</v>
      </c>
      <c r="BP54" s="98" t="s">
        <v>2182</v>
      </c>
      <c r="BQ54" s="96" t="s">
        <v>482</v>
      </c>
      <c r="BR54" s="95"/>
      <c r="BS54" s="96" t="s">
        <v>482</v>
      </c>
      <c r="BT54" s="95"/>
      <c r="BU54" s="96" t="s">
        <v>481</v>
      </c>
      <c r="BV54" s="119" t="s">
        <v>2152</v>
      </c>
      <c r="BW54" s="96" t="s">
        <v>482</v>
      </c>
      <c r="BX54" s="95"/>
      <c r="BY54" s="96" t="s">
        <v>481</v>
      </c>
      <c r="BZ54" s="160" t="s">
        <v>2183</v>
      </c>
      <c r="CA54" s="96" t="s">
        <v>482</v>
      </c>
      <c r="CB54" s="95"/>
      <c r="CC54" s="96" t="s">
        <v>482</v>
      </c>
      <c r="CD54" s="119" t="s">
        <v>2184</v>
      </c>
      <c r="CE54" s="96" t="s">
        <v>483</v>
      </c>
      <c r="CF54" s="160" t="s">
        <v>2367</v>
      </c>
      <c r="CG54" s="96" t="s">
        <v>481</v>
      </c>
      <c r="CH54" s="160" t="s">
        <v>2368</v>
      </c>
      <c r="CI54" s="96" t="s">
        <v>481</v>
      </c>
      <c r="CJ54" s="146" t="s">
        <v>3570</v>
      </c>
      <c r="CK54" s="96" t="s">
        <v>482</v>
      </c>
      <c r="CL54" s="95"/>
      <c r="CM54" s="96" t="s">
        <v>482</v>
      </c>
      <c r="CN54" s="95"/>
      <c r="CO54" s="132" t="s">
        <v>481</v>
      </c>
      <c r="CP54" s="160" t="s">
        <v>2524</v>
      </c>
      <c r="CQ54" s="130" t="s">
        <v>481</v>
      </c>
      <c r="CR54" s="160" t="s">
        <v>2579</v>
      </c>
      <c r="CS54" s="132" t="s">
        <v>481</v>
      </c>
      <c r="CT54" s="148" t="s">
        <v>2622</v>
      </c>
      <c r="CU54" s="132" t="s">
        <v>481</v>
      </c>
      <c r="CV54" s="160" t="s">
        <v>2664</v>
      </c>
      <c r="CW54" s="132" t="s">
        <v>482</v>
      </c>
      <c r="CX54" s="133" t="s">
        <v>2707</v>
      </c>
      <c r="CZ54" s="87"/>
      <c r="DA54" s="87"/>
      <c r="DB54" s="87"/>
      <c r="DC54" s="87"/>
      <c r="DD54" s="87"/>
      <c r="DE54" s="87"/>
      <c r="DF54" s="87"/>
      <c r="DG54" s="87"/>
      <c r="DH54" s="87"/>
      <c r="DI54" s="87"/>
      <c r="DJ54" s="87"/>
      <c r="DK54" s="87"/>
      <c r="DL54" s="87"/>
      <c r="DM54" s="87"/>
      <c r="DN54" s="87"/>
      <c r="DO54" s="87"/>
      <c r="DP54" s="87"/>
      <c r="DQ54" s="87"/>
      <c r="DR54" s="87"/>
      <c r="DS54" s="87"/>
      <c r="DT54" s="87"/>
      <c r="DU54" s="87"/>
      <c r="DV54" s="87"/>
      <c r="DW54" s="87"/>
      <c r="DX54" s="87"/>
    </row>
    <row r="55" spans="1:128" ht="40.200000000000003" customHeight="1" x14ac:dyDescent="0.3">
      <c r="A55" s="160" t="s">
        <v>356</v>
      </c>
      <c r="B55" s="161" t="s">
        <v>185</v>
      </c>
      <c r="C55" s="96" t="s">
        <v>481</v>
      </c>
      <c r="D55" s="98" t="s">
        <v>1299</v>
      </c>
      <c r="E55" s="96" t="s">
        <v>482</v>
      </c>
      <c r="F55" s="95"/>
      <c r="G55" s="96" t="s">
        <v>481</v>
      </c>
      <c r="H55" s="160" t="s">
        <v>1377</v>
      </c>
      <c r="I55" s="96" t="s">
        <v>481</v>
      </c>
      <c r="J55" s="160" t="s">
        <v>1430</v>
      </c>
      <c r="K55" s="96" t="s">
        <v>481</v>
      </c>
      <c r="L55" s="95" t="s">
        <v>1413</v>
      </c>
      <c r="M55" s="101" t="s">
        <v>481</v>
      </c>
      <c r="N55" s="164" t="s">
        <v>1580</v>
      </c>
      <c r="O55" s="101" t="s">
        <v>481</v>
      </c>
      <c r="P55" s="102" t="s">
        <v>1581</v>
      </c>
      <c r="Q55" s="101" t="s">
        <v>481</v>
      </c>
      <c r="R55" s="160" t="s">
        <v>532</v>
      </c>
      <c r="S55" s="101" t="s">
        <v>481</v>
      </c>
      <c r="T55" s="160" t="s">
        <v>1582</v>
      </c>
      <c r="U55" s="101" t="s">
        <v>481</v>
      </c>
      <c r="V55" s="102" t="s">
        <v>1583</v>
      </c>
      <c r="W55" s="96" t="s">
        <v>481</v>
      </c>
      <c r="X55" s="98" t="s">
        <v>1763</v>
      </c>
      <c r="Y55" s="96" t="s">
        <v>481</v>
      </c>
      <c r="Z55" s="160" t="s">
        <v>1764</v>
      </c>
      <c r="AA55" s="96" t="s">
        <v>481</v>
      </c>
      <c r="AB55" s="98" t="s">
        <v>1765</v>
      </c>
      <c r="AC55" s="96" t="s">
        <v>481</v>
      </c>
      <c r="AD55" s="98" t="s">
        <v>1766</v>
      </c>
      <c r="AE55" s="96" t="s">
        <v>481</v>
      </c>
      <c r="AF55" s="95" t="s">
        <v>1767</v>
      </c>
      <c r="AG55" s="125" t="s">
        <v>481</v>
      </c>
      <c r="AH55" s="127" t="s">
        <v>2455</v>
      </c>
      <c r="AI55" s="125" t="s">
        <v>1331</v>
      </c>
      <c r="AJ55" s="160" t="s">
        <v>2456</v>
      </c>
      <c r="AK55" s="125" t="s">
        <v>481</v>
      </c>
      <c r="AL55" s="127" t="s">
        <v>662</v>
      </c>
      <c r="AM55" s="96" t="s">
        <v>482</v>
      </c>
      <c r="AN55" s="126"/>
      <c r="AO55" s="125" t="s">
        <v>481</v>
      </c>
      <c r="AP55" s="127" t="s">
        <v>2457</v>
      </c>
      <c r="AQ55" s="171" t="s">
        <v>481</v>
      </c>
      <c r="AR55" s="172" t="s">
        <v>2895</v>
      </c>
      <c r="AS55" s="171" t="s">
        <v>481</v>
      </c>
      <c r="AT55" s="173" t="s">
        <v>2896</v>
      </c>
      <c r="AU55" s="171" t="s">
        <v>481</v>
      </c>
      <c r="AV55" s="172" t="s">
        <v>2897</v>
      </c>
      <c r="AW55" s="171" t="s">
        <v>481</v>
      </c>
      <c r="AX55" s="172" t="s">
        <v>2898</v>
      </c>
      <c r="AY55" s="171" t="s">
        <v>481</v>
      </c>
      <c r="AZ55" s="174" t="s">
        <v>2899</v>
      </c>
      <c r="BA55" s="96" t="s">
        <v>481</v>
      </c>
      <c r="BB55" s="95" t="s">
        <v>1134</v>
      </c>
      <c r="BC55" s="128" t="s">
        <v>481</v>
      </c>
      <c r="BD55" s="160" t="s">
        <v>1902</v>
      </c>
      <c r="BE55" s="128" t="s">
        <v>481</v>
      </c>
      <c r="BF55" s="129" t="s">
        <v>1903</v>
      </c>
      <c r="BG55" s="128" t="s">
        <v>481</v>
      </c>
      <c r="BH55" s="145" t="s">
        <v>3775</v>
      </c>
      <c r="BI55" s="128" t="s">
        <v>481</v>
      </c>
      <c r="BJ55" s="160" t="s">
        <v>1904</v>
      </c>
      <c r="BK55" s="96" t="s">
        <v>481</v>
      </c>
      <c r="BL55" s="160" t="s">
        <v>2185</v>
      </c>
      <c r="BM55" s="96" t="s">
        <v>482</v>
      </c>
      <c r="BN55" s="95"/>
      <c r="BO55" s="96" t="s">
        <v>481</v>
      </c>
      <c r="BP55" s="98" t="s">
        <v>2186</v>
      </c>
      <c r="BQ55" s="96" t="s">
        <v>482</v>
      </c>
      <c r="BR55" s="95"/>
      <c r="BS55" s="96" t="s">
        <v>482</v>
      </c>
      <c r="BT55" s="95"/>
      <c r="BU55" s="96" t="s">
        <v>481</v>
      </c>
      <c r="BV55" s="95" t="s">
        <v>1157</v>
      </c>
      <c r="BW55" s="96" t="s">
        <v>481</v>
      </c>
      <c r="BX55" s="160" t="s">
        <v>2157</v>
      </c>
      <c r="BY55" s="96" t="s">
        <v>481</v>
      </c>
      <c r="BZ55" s="98" t="s">
        <v>2187</v>
      </c>
      <c r="CA55" s="96" t="s">
        <v>483</v>
      </c>
      <c r="CB55" s="160" t="s">
        <v>2188</v>
      </c>
      <c r="CC55" s="96" t="s">
        <v>481</v>
      </c>
      <c r="CD55" s="160" t="s">
        <v>2189</v>
      </c>
      <c r="CE55" s="96" t="s">
        <v>483</v>
      </c>
      <c r="CF55" s="95" t="s">
        <v>2741</v>
      </c>
      <c r="CG55" s="96" t="s">
        <v>481</v>
      </c>
      <c r="CH55" s="98" t="s">
        <v>2369</v>
      </c>
      <c r="CI55" s="96" t="s">
        <v>481</v>
      </c>
      <c r="CJ55" s="160" t="s">
        <v>2370</v>
      </c>
      <c r="CK55" s="96" t="s">
        <v>481</v>
      </c>
      <c r="CL55" s="95" t="s">
        <v>1188</v>
      </c>
      <c r="CM55" s="96" t="s">
        <v>481</v>
      </c>
      <c r="CN55" s="119" t="s">
        <v>3595</v>
      </c>
      <c r="CO55" s="132" t="s">
        <v>481</v>
      </c>
      <c r="CP55" s="148" t="s">
        <v>2525</v>
      </c>
      <c r="CQ55" s="130" t="s">
        <v>482</v>
      </c>
      <c r="CR55" s="130"/>
      <c r="CS55" s="132" t="s">
        <v>481</v>
      </c>
      <c r="CT55" s="133" t="s">
        <v>2623</v>
      </c>
      <c r="CU55" s="132" t="s">
        <v>482</v>
      </c>
      <c r="CV55" s="133"/>
      <c r="CW55" s="132" t="s">
        <v>481</v>
      </c>
      <c r="CX55" s="160" t="s">
        <v>2708</v>
      </c>
      <c r="CZ55" s="87"/>
      <c r="DA55" s="87"/>
      <c r="DB55" s="87"/>
      <c r="DC55" s="87"/>
      <c r="DD55" s="87"/>
      <c r="DE55" s="87"/>
      <c r="DF55" s="87"/>
      <c r="DG55" s="87"/>
      <c r="DH55" s="87"/>
      <c r="DI55" s="87"/>
      <c r="DJ55" s="87"/>
      <c r="DK55" s="87"/>
      <c r="DL55" s="87"/>
      <c r="DM55" s="87"/>
      <c r="DN55" s="87"/>
      <c r="DO55" s="87"/>
      <c r="DP55" s="87"/>
      <c r="DQ55" s="87"/>
      <c r="DR55" s="87"/>
      <c r="DS55" s="87"/>
      <c r="DT55" s="87"/>
      <c r="DU55" s="87"/>
      <c r="DV55" s="87"/>
      <c r="DW55" s="87"/>
      <c r="DX55" s="87"/>
    </row>
    <row r="56" spans="1:128" ht="40.200000000000003" customHeight="1" x14ac:dyDescent="0.3">
      <c r="A56" s="160" t="s">
        <v>357</v>
      </c>
      <c r="B56" s="161" t="s">
        <v>186</v>
      </c>
      <c r="C56" s="96" t="s">
        <v>481</v>
      </c>
      <c r="D56" s="183" t="s">
        <v>3006</v>
      </c>
      <c r="E56" s="96" t="s">
        <v>481</v>
      </c>
      <c r="F56" s="95" t="s">
        <v>1322</v>
      </c>
      <c r="G56" s="96" t="s">
        <v>481</v>
      </c>
      <c r="H56" s="160" t="s">
        <v>1432</v>
      </c>
      <c r="I56" s="96" t="s">
        <v>481</v>
      </c>
      <c r="J56" s="95" t="s">
        <v>1431</v>
      </c>
      <c r="K56" s="96" t="s">
        <v>481</v>
      </c>
      <c r="L56" s="160" t="s">
        <v>1414</v>
      </c>
      <c r="M56" s="101" t="s">
        <v>481</v>
      </c>
      <c r="N56" s="160" t="s">
        <v>1584</v>
      </c>
      <c r="O56" s="101" t="s">
        <v>481</v>
      </c>
      <c r="P56" s="102" t="s">
        <v>3731</v>
      </c>
      <c r="Q56" s="101" t="s">
        <v>481</v>
      </c>
      <c r="R56" s="103" t="s">
        <v>532</v>
      </c>
      <c r="S56" s="101" t="s">
        <v>481</v>
      </c>
      <c r="T56" s="160" t="s">
        <v>1585</v>
      </c>
      <c r="U56" s="101" t="s">
        <v>481</v>
      </c>
      <c r="V56" s="103" t="s">
        <v>1586</v>
      </c>
      <c r="W56" s="96" t="s">
        <v>481</v>
      </c>
      <c r="X56" s="95" t="s">
        <v>581</v>
      </c>
      <c r="Y56" s="96" t="s">
        <v>481</v>
      </c>
      <c r="Z56" s="95" t="s">
        <v>570</v>
      </c>
      <c r="AA56" s="96" t="s">
        <v>481</v>
      </c>
      <c r="AB56" s="95" t="s">
        <v>562</v>
      </c>
      <c r="AC56" s="96" t="s">
        <v>481</v>
      </c>
      <c r="AD56" s="98" t="s">
        <v>1768</v>
      </c>
      <c r="AE56" s="96" t="s">
        <v>481</v>
      </c>
      <c r="AF56" s="98" t="s">
        <v>1769</v>
      </c>
      <c r="AG56" s="125" t="s">
        <v>481</v>
      </c>
      <c r="AH56" s="126" t="s">
        <v>2458</v>
      </c>
      <c r="AI56" s="125" t="s">
        <v>1331</v>
      </c>
      <c r="AJ56" s="160" t="s">
        <v>2456</v>
      </c>
      <c r="AK56" s="125" t="s">
        <v>483</v>
      </c>
      <c r="AL56" s="127" t="s">
        <v>662</v>
      </c>
      <c r="AM56" s="96" t="s">
        <v>481</v>
      </c>
      <c r="AN56" s="160" t="s">
        <v>1244</v>
      </c>
      <c r="AO56" s="125" t="s">
        <v>481</v>
      </c>
      <c r="AP56" s="127" t="s">
        <v>2459</v>
      </c>
      <c r="AQ56" s="171" t="s">
        <v>481</v>
      </c>
      <c r="AR56" s="174" t="s">
        <v>2900</v>
      </c>
      <c r="AS56" s="171" t="s">
        <v>481</v>
      </c>
      <c r="AT56" s="172" t="s">
        <v>2901</v>
      </c>
      <c r="AU56" s="171" t="s">
        <v>481</v>
      </c>
      <c r="AV56" s="174" t="s">
        <v>1124</v>
      </c>
      <c r="AW56" s="171" t="s">
        <v>481</v>
      </c>
      <c r="AX56" s="172" t="s">
        <v>2902</v>
      </c>
      <c r="AY56" s="171" t="s">
        <v>481</v>
      </c>
      <c r="AZ56" s="172" t="s">
        <v>2903</v>
      </c>
      <c r="BA56" s="96" t="s">
        <v>483</v>
      </c>
      <c r="BB56" s="95" t="s">
        <v>709</v>
      </c>
      <c r="BC56" s="128" t="s">
        <v>483</v>
      </c>
      <c r="BD56" s="129" t="s">
        <v>642</v>
      </c>
      <c r="BE56" s="128" t="s">
        <v>481</v>
      </c>
      <c r="BF56" s="145" t="s">
        <v>1905</v>
      </c>
      <c r="BG56" s="128" t="s">
        <v>481</v>
      </c>
      <c r="BH56" s="145" t="s">
        <v>3776</v>
      </c>
      <c r="BI56" s="128" t="s">
        <v>481</v>
      </c>
      <c r="BJ56" s="160" t="s">
        <v>1906</v>
      </c>
      <c r="BK56" s="96" t="s">
        <v>481</v>
      </c>
      <c r="BL56" s="119" t="s">
        <v>2190</v>
      </c>
      <c r="BM56" s="96" t="s">
        <v>481</v>
      </c>
      <c r="BN56" s="160" t="s">
        <v>2166</v>
      </c>
      <c r="BO56" s="96" t="s">
        <v>481</v>
      </c>
      <c r="BP56" s="98" t="s">
        <v>2191</v>
      </c>
      <c r="BQ56" s="96" t="s">
        <v>481</v>
      </c>
      <c r="BR56" s="160" t="s">
        <v>2008</v>
      </c>
      <c r="BS56" s="96" t="s">
        <v>482</v>
      </c>
      <c r="BT56" s="95"/>
      <c r="BU56" s="96" t="s">
        <v>482</v>
      </c>
      <c r="BV56" s="95"/>
      <c r="BW56" s="96" t="s">
        <v>482</v>
      </c>
      <c r="BX56" s="95"/>
      <c r="BY56" s="96" t="s">
        <v>481</v>
      </c>
      <c r="BZ56" s="160" t="s">
        <v>2192</v>
      </c>
      <c r="CA56" s="96" t="s">
        <v>481</v>
      </c>
      <c r="CB56" s="98" t="s">
        <v>2193</v>
      </c>
      <c r="CC56" s="96" t="s">
        <v>481</v>
      </c>
      <c r="CD56" s="98" t="s">
        <v>2194</v>
      </c>
      <c r="CE56" s="96" t="s">
        <v>482</v>
      </c>
      <c r="CF56" s="95"/>
      <c r="CG56" s="96" t="s">
        <v>481</v>
      </c>
      <c r="CH56" s="160" t="s">
        <v>2371</v>
      </c>
      <c r="CI56" s="96" t="s">
        <v>481</v>
      </c>
      <c r="CJ56" s="119" t="s">
        <v>2289</v>
      </c>
      <c r="CK56" s="96" t="s">
        <v>482</v>
      </c>
      <c r="CL56" s="95"/>
      <c r="CM56" s="96" t="s">
        <v>481</v>
      </c>
      <c r="CN56" s="119" t="s">
        <v>3593</v>
      </c>
      <c r="CO56" s="132" t="s">
        <v>481</v>
      </c>
      <c r="CP56" s="160" t="s">
        <v>2526</v>
      </c>
      <c r="CQ56" s="130" t="s">
        <v>481</v>
      </c>
      <c r="CR56" s="160" t="s">
        <v>2580</v>
      </c>
      <c r="CS56" s="132" t="s">
        <v>481</v>
      </c>
      <c r="CT56" s="160" t="s">
        <v>2624</v>
      </c>
      <c r="CU56" s="132" t="s">
        <v>481</v>
      </c>
      <c r="CV56" s="133" t="s">
        <v>2665</v>
      </c>
      <c r="CW56" s="132" t="s">
        <v>481</v>
      </c>
      <c r="CX56" s="160" t="s">
        <v>2709</v>
      </c>
      <c r="CZ56" s="87"/>
      <c r="DA56" s="87"/>
      <c r="DB56" s="87"/>
      <c r="DC56" s="87"/>
      <c r="DD56" s="87"/>
      <c r="DE56" s="87"/>
      <c r="DF56" s="87"/>
      <c r="DG56" s="87"/>
      <c r="DH56" s="87"/>
      <c r="DI56" s="87"/>
      <c r="DJ56" s="87"/>
      <c r="DK56" s="87"/>
      <c r="DL56" s="87"/>
      <c r="DM56" s="87"/>
      <c r="DN56" s="87"/>
      <c r="DO56" s="87"/>
      <c r="DP56" s="87"/>
      <c r="DQ56" s="87"/>
      <c r="DR56" s="87"/>
      <c r="DS56" s="87"/>
      <c r="DT56" s="87"/>
      <c r="DU56" s="87"/>
      <c r="DV56" s="87"/>
      <c r="DW56" s="87"/>
      <c r="DX56" s="87"/>
    </row>
    <row r="57" spans="1:128" ht="40.200000000000003" customHeight="1" x14ac:dyDescent="0.3">
      <c r="A57" s="160" t="s">
        <v>358</v>
      </c>
      <c r="B57" s="161" t="s">
        <v>187</v>
      </c>
      <c r="C57" s="96" t="s">
        <v>481</v>
      </c>
      <c r="D57" s="160" t="s">
        <v>1300</v>
      </c>
      <c r="E57" s="96" t="s">
        <v>1331</v>
      </c>
      <c r="F57" s="160" t="s">
        <v>1332</v>
      </c>
      <c r="G57" s="96" t="s">
        <v>482</v>
      </c>
      <c r="H57" s="95"/>
      <c r="I57" s="96" t="s">
        <v>481</v>
      </c>
      <c r="J57" s="160" t="s">
        <v>511</v>
      </c>
      <c r="K57" s="96" t="s">
        <v>481</v>
      </c>
      <c r="L57" s="160" t="s">
        <v>515</v>
      </c>
      <c r="M57" s="101" t="s">
        <v>481</v>
      </c>
      <c r="N57" s="160" t="s">
        <v>1587</v>
      </c>
      <c r="O57" s="101" t="s">
        <v>481</v>
      </c>
      <c r="P57" s="102" t="s">
        <v>1588</v>
      </c>
      <c r="Q57" s="101" t="s">
        <v>483</v>
      </c>
      <c r="R57" s="160" t="s">
        <v>1589</v>
      </c>
      <c r="S57" s="101" t="s">
        <v>481</v>
      </c>
      <c r="T57" s="160" t="s">
        <v>1590</v>
      </c>
      <c r="U57" s="101" t="s">
        <v>481</v>
      </c>
      <c r="V57" s="102" t="s">
        <v>1591</v>
      </c>
      <c r="W57" s="96" t="s">
        <v>481</v>
      </c>
      <c r="X57" s="98" t="s">
        <v>1770</v>
      </c>
      <c r="Y57" s="96" t="s">
        <v>481</v>
      </c>
      <c r="Z57" s="95" t="s">
        <v>575</v>
      </c>
      <c r="AA57" s="96" t="s">
        <v>482</v>
      </c>
      <c r="AB57" s="108"/>
      <c r="AC57" s="96" t="s">
        <v>481</v>
      </c>
      <c r="AD57" s="98" t="s">
        <v>1771</v>
      </c>
      <c r="AE57" s="96" t="s">
        <v>481</v>
      </c>
      <c r="AF57" s="98" t="s">
        <v>3203</v>
      </c>
      <c r="AG57" s="125" t="s">
        <v>481</v>
      </c>
      <c r="AH57" s="127" t="s">
        <v>2460</v>
      </c>
      <c r="AI57" s="125" t="s">
        <v>1955</v>
      </c>
      <c r="AJ57" s="127"/>
      <c r="AK57" s="125" t="s">
        <v>483</v>
      </c>
      <c r="AL57" s="127" t="s">
        <v>663</v>
      </c>
      <c r="AM57" s="96" t="s">
        <v>481</v>
      </c>
      <c r="AN57" s="160" t="s">
        <v>1245</v>
      </c>
      <c r="AO57" s="125" t="s">
        <v>481</v>
      </c>
      <c r="AP57" s="127" t="s">
        <v>2461</v>
      </c>
      <c r="AQ57" s="171" t="s">
        <v>481</v>
      </c>
      <c r="AR57" s="172" t="s">
        <v>2904</v>
      </c>
      <c r="AS57" s="171" t="s">
        <v>481</v>
      </c>
      <c r="AT57" s="174" t="s">
        <v>2905</v>
      </c>
      <c r="AU57" s="171" t="s">
        <v>481</v>
      </c>
      <c r="AV57" s="172" t="s">
        <v>2906</v>
      </c>
      <c r="AW57" s="171" t="s">
        <v>483</v>
      </c>
      <c r="AX57" s="172" t="s">
        <v>2907</v>
      </c>
      <c r="AY57" s="171" t="s">
        <v>481</v>
      </c>
      <c r="AZ57" s="174" t="s">
        <v>2908</v>
      </c>
      <c r="BA57" s="96" t="s">
        <v>481</v>
      </c>
      <c r="BB57" s="160" t="s">
        <v>714</v>
      </c>
      <c r="BC57" s="128" t="s">
        <v>483</v>
      </c>
      <c r="BD57" s="160" t="s">
        <v>1907</v>
      </c>
      <c r="BE57" s="128" t="s">
        <v>481</v>
      </c>
      <c r="BF57" s="160" t="s">
        <v>1908</v>
      </c>
      <c r="BG57" s="128" t="s">
        <v>481</v>
      </c>
      <c r="BH57" s="162" t="s">
        <v>3770</v>
      </c>
      <c r="BI57" s="128" t="s">
        <v>481</v>
      </c>
      <c r="BJ57" s="160" t="s">
        <v>1909</v>
      </c>
      <c r="BK57" s="96" t="s">
        <v>481</v>
      </c>
      <c r="BL57" s="119" t="s">
        <v>2195</v>
      </c>
      <c r="BM57" s="96" t="s">
        <v>482</v>
      </c>
      <c r="BN57" s="95"/>
      <c r="BO57" s="96" t="s">
        <v>481</v>
      </c>
      <c r="BP57" s="98" t="s">
        <v>2196</v>
      </c>
      <c r="BQ57" s="96" t="s">
        <v>481</v>
      </c>
      <c r="BR57" s="160" t="s">
        <v>2197</v>
      </c>
      <c r="BS57" s="96" t="s">
        <v>481</v>
      </c>
      <c r="BT57" s="98" t="s">
        <v>992</v>
      </c>
      <c r="BU57" s="96" t="s">
        <v>481</v>
      </c>
      <c r="BV57" s="160" t="s">
        <v>616</v>
      </c>
      <c r="BW57" s="96" t="s">
        <v>483</v>
      </c>
      <c r="BX57" s="160" t="s">
        <v>2198</v>
      </c>
      <c r="BY57" s="96" t="s">
        <v>481</v>
      </c>
      <c r="BZ57" s="98" t="s">
        <v>2199</v>
      </c>
      <c r="CA57" s="96" t="s">
        <v>482</v>
      </c>
      <c r="CB57" s="95"/>
      <c r="CC57" s="96" t="s">
        <v>481</v>
      </c>
      <c r="CD57" s="98" t="s">
        <v>2200</v>
      </c>
      <c r="CE57" s="96" t="s">
        <v>483</v>
      </c>
      <c r="CF57" s="95" t="s">
        <v>974</v>
      </c>
      <c r="CG57" s="96" t="s">
        <v>481</v>
      </c>
      <c r="CH57" s="160" t="s">
        <v>2372</v>
      </c>
      <c r="CI57" s="96" t="s">
        <v>481</v>
      </c>
      <c r="CJ57" s="119"/>
      <c r="CK57" s="96" t="s">
        <v>483</v>
      </c>
      <c r="CL57" s="95" t="s">
        <v>985</v>
      </c>
      <c r="CM57" s="96" t="s">
        <v>481</v>
      </c>
      <c r="CN57" s="160" t="s">
        <v>2373</v>
      </c>
      <c r="CO57" s="132" t="s">
        <v>481</v>
      </c>
      <c r="CP57" s="148" t="s">
        <v>2527</v>
      </c>
      <c r="CQ57" s="130" t="s">
        <v>482</v>
      </c>
      <c r="CR57" s="130"/>
      <c r="CS57" s="132" t="s">
        <v>481</v>
      </c>
      <c r="CT57" s="160" t="s">
        <v>2625</v>
      </c>
      <c r="CU57" s="132" t="s">
        <v>481</v>
      </c>
      <c r="CV57" s="133" t="s">
        <v>2666</v>
      </c>
      <c r="CW57" s="132" t="s">
        <v>481</v>
      </c>
      <c r="CX57" s="148" t="s">
        <v>2710</v>
      </c>
      <c r="CZ57" s="87"/>
      <c r="DA57" s="87"/>
      <c r="DB57" s="87"/>
      <c r="DC57" s="87"/>
      <c r="DD57" s="87"/>
      <c r="DE57" s="87"/>
      <c r="DF57" s="87"/>
      <c r="DG57" s="87"/>
      <c r="DH57" s="87"/>
      <c r="DI57" s="87"/>
      <c r="DJ57" s="87"/>
      <c r="DK57" s="87"/>
      <c r="DL57" s="87"/>
      <c r="DM57" s="87"/>
      <c r="DN57" s="87"/>
      <c r="DO57" s="87"/>
      <c r="DP57" s="87"/>
      <c r="DQ57" s="87"/>
      <c r="DR57" s="87"/>
      <c r="DS57" s="87"/>
      <c r="DT57" s="87"/>
      <c r="DU57" s="87"/>
      <c r="DV57" s="87"/>
      <c r="DW57" s="87"/>
      <c r="DX57" s="87"/>
    </row>
    <row r="58" spans="1:128" ht="40.200000000000003" customHeight="1" x14ac:dyDescent="0.3">
      <c r="A58" s="160" t="s">
        <v>359</v>
      </c>
      <c r="B58" s="161" t="s">
        <v>188</v>
      </c>
      <c r="C58" s="96" t="s">
        <v>481</v>
      </c>
      <c r="D58" s="160" t="s">
        <v>1090</v>
      </c>
      <c r="E58" s="96" t="s">
        <v>481</v>
      </c>
      <c r="F58" s="160" t="s">
        <v>1333</v>
      </c>
      <c r="G58" s="96" t="s">
        <v>481</v>
      </c>
      <c r="H58" s="160" t="s">
        <v>1378</v>
      </c>
      <c r="I58" s="96" t="s">
        <v>481</v>
      </c>
      <c r="J58" s="95" t="s">
        <v>1104</v>
      </c>
      <c r="K58" s="96" t="s">
        <v>481</v>
      </c>
      <c r="L58" s="160" t="s">
        <v>1415</v>
      </c>
      <c r="M58" s="101" t="s">
        <v>481</v>
      </c>
      <c r="N58" s="164" t="s">
        <v>1592</v>
      </c>
      <c r="O58" s="101" t="s">
        <v>481</v>
      </c>
      <c r="P58" s="160" t="s">
        <v>1593</v>
      </c>
      <c r="Q58" s="101" t="s">
        <v>481</v>
      </c>
      <c r="R58" s="160" t="s">
        <v>533</v>
      </c>
      <c r="S58" s="101" t="s">
        <v>481</v>
      </c>
      <c r="T58" s="160" t="s">
        <v>1594</v>
      </c>
      <c r="U58" s="101" t="s">
        <v>481</v>
      </c>
      <c r="V58" s="160" t="s">
        <v>1595</v>
      </c>
      <c r="W58" s="96" t="s">
        <v>481</v>
      </c>
      <c r="X58" s="95" t="s">
        <v>1772</v>
      </c>
      <c r="Y58" s="96" t="s">
        <v>481</v>
      </c>
      <c r="Z58" s="95" t="s">
        <v>576</v>
      </c>
      <c r="AA58" s="96" t="s">
        <v>481</v>
      </c>
      <c r="AB58" s="160" t="s">
        <v>563</v>
      </c>
      <c r="AC58" s="96" t="s">
        <v>481</v>
      </c>
      <c r="AD58" s="95" t="s">
        <v>1773</v>
      </c>
      <c r="AE58" s="96" t="s">
        <v>481</v>
      </c>
      <c r="AF58" s="185" t="s">
        <v>3204</v>
      </c>
      <c r="AG58" s="125" t="s">
        <v>481</v>
      </c>
      <c r="AH58" s="127" t="s">
        <v>2410</v>
      </c>
      <c r="AI58" s="125" t="s">
        <v>1331</v>
      </c>
      <c r="AJ58" s="160" t="s">
        <v>2462</v>
      </c>
      <c r="AK58" s="125" t="s">
        <v>481</v>
      </c>
      <c r="AL58" s="127" t="s">
        <v>664</v>
      </c>
      <c r="AM58" s="96" t="s">
        <v>481</v>
      </c>
      <c r="AN58" s="126" t="s">
        <v>1246</v>
      </c>
      <c r="AO58" s="125" t="s">
        <v>481</v>
      </c>
      <c r="AP58" s="127" t="s">
        <v>685</v>
      </c>
      <c r="AQ58" s="171" t="s">
        <v>481</v>
      </c>
      <c r="AR58" s="174" t="s">
        <v>2909</v>
      </c>
      <c r="AS58" s="171" t="s">
        <v>481</v>
      </c>
      <c r="AT58" s="172" t="s">
        <v>2910</v>
      </c>
      <c r="AU58" s="171" t="s">
        <v>481</v>
      </c>
      <c r="AV58" s="179" t="s">
        <v>2911</v>
      </c>
      <c r="AW58" s="171" t="s">
        <v>481</v>
      </c>
      <c r="AX58" s="174" t="s">
        <v>2912</v>
      </c>
      <c r="AY58" s="171" t="s">
        <v>481</v>
      </c>
      <c r="AZ58" s="174" t="s">
        <v>2913</v>
      </c>
      <c r="BA58" s="96" t="s">
        <v>481</v>
      </c>
      <c r="BB58" s="95" t="s">
        <v>1135</v>
      </c>
      <c r="BC58" s="128" t="s">
        <v>481</v>
      </c>
      <c r="BD58" s="129" t="s">
        <v>643</v>
      </c>
      <c r="BE58" s="128" t="s">
        <v>481</v>
      </c>
      <c r="BF58" s="160" t="s">
        <v>1910</v>
      </c>
      <c r="BG58" s="128" t="s">
        <v>481</v>
      </c>
      <c r="BH58" s="160" t="s">
        <v>1911</v>
      </c>
      <c r="BI58" s="128" t="s">
        <v>481</v>
      </c>
      <c r="BJ58" s="160" t="s">
        <v>1912</v>
      </c>
      <c r="BK58" s="96" t="s">
        <v>481</v>
      </c>
      <c r="BL58" s="160" t="s">
        <v>2201</v>
      </c>
      <c r="BM58" s="96" t="s">
        <v>482</v>
      </c>
      <c r="BN58" s="95"/>
      <c r="BO58" s="96" t="s">
        <v>481</v>
      </c>
      <c r="BP58" s="98" t="s">
        <v>2202</v>
      </c>
      <c r="BQ58" s="96" t="s">
        <v>481</v>
      </c>
      <c r="BR58" s="160" t="s">
        <v>2203</v>
      </c>
      <c r="BS58" s="96" t="s">
        <v>481</v>
      </c>
      <c r="BT58" s="95" t="s">
        <v>615</v>
      </c>
      <c r="BU58" s="96" t="s">
        <v>481</v>
      </c>
      <c r="BV58" s="95" t="s">
        <v>1158</v>
      </c>
      <c r="BW58" s="96" t="s">
        <v>481</v>
      </c>
      <c r="BX58" s="95" t="s">
        <v>1161</v>
      </c>
      <c r="BY58" s="96" t="s">
        <v>481</v>
      </c>
      <c r="BZ58" s="160" t="s">
        <v>2204</v>
      </c>
      <c r="CA58" s="96" t="s">
        <v>481</v>
      </c>
      <c r="CB58" s="119" t="s">
        <v>2205</v>
      </c>
      <c r="CC58" s="96" t="s">
        <v>481</v>
      </c>
      <c r="CD58" s="98" t="s">
        <v>2206</v>
      </c>
      <c r="CE58" s="96" t="s">
        <v>481</v>
      </c>
      <c r="CF58" s="95" t="s">
        <v>3531</v>
      </c>
      <c r="CG58" s="96" t="s">
        <v>481</v>
      </c>
      <c r="CH58" s="160" t="s">
        <v>2371</v>
      </c>
      <c r="CI58" s="96" t="s">
        <v>481</v>
      </c>
      <c r="CJ58" s="160"/>
      <c r="CK58" s="96" t="s">
        <v>481</v>
      </c>
      <c r="CL58" s="95" t="s">
        <v>3732</v>
      </c>
      <c r="CM58" s="96" t="s">
        <v>481</v>
      </c>
      <c r="CN58" s="160" t="s">
        <v>2375</v>
      </c>
      <c r="CO58" s="132" t="s">
        <v>481</v>
      </c>
      <c r="CP58" s="160" t="s">
        <v>2528</v>
      </c>
      <c r="CQ58" s="130" t="s">
        <v>481</v>
      </c>
      <c r="CR58" s="160" t="s">
        <v>2552</v>
      </c>
      <c r="CS58" s="132" t="s">
        <v>481</v>
      </c>
      <c r="CT58" s="133" t="s">
        <v>2626</v>
      </c>
      <c r="CU58" s="132" t="s">
        <v>481</v>
      </c>
      <c r="CV58" s="160" t="s">
        <v>3733</v>
      </c>
      <c r="CW58" s="132" t="s">
        <v>481</v>
      </c>
      <c r="CX58" s="160" t="s">
        <v>2711</v>
      </c>
      <c r="CZ58" s="87"/>
      <c r="DA58" s="87"/>
      <c r="DB58" s="87"/>
      <c r="DC58" s="87"/>
      <c r="DD58" s="87"/>
      <c r="DE58" s="87"/>
      <c r="DF58" s="87"/>
      <c r="DG58" s="87"/>
      <c r="DH58" s="87"/>
      <c r="DI58" s="87"/>
      <c r="DJ58" s="87"/>
      <c r="DK58" s="87"/>
      <c r="DL58" s="87"/>
      <c r="DM58" s="87"/>
      <c r="DN58" s="87"/>
      <c r="DO58" s="87"/>
      <c r="DP58" s="87"/>
      <c r="DQ58" s="87"/>
      <c r="DR58" s="87"/>
      <c r="DS58" s="87"/>
      <c r="DT58" s="87"/>
      <c r="DU58" s="87"/>
      <c r="DV58" s="87"/>
      <c r="DW58" s="87"/>
      <c r="DX58" s="87"/>
    </row>
    <row r="59" spans="1:128" ht="40.200000000000003" customHeight="1" x14ac:dyDescent="0.3">
      <c r="A59" s="160" t="s">
        <v>360</v>
      </c>
      <c r="B59" s="161" t="s">
        <v>189</v>
      </c>
      <c r="C59" s="96" t="s">
        <v>481</v>
      </c>
      <c r="D59" s="160" t="s">
        <v>1301</v>
      </c>
      <c r="E59" s="96" t="s">
        <v>481</v>
      </c>
      <c r="F59" s="160" t="s">
        <v>489</v>
      </c>
      <c r="G59" s="96" t="s">
        <v>482</v>
      </c>
      <c r="H59" s="95"/>
      <c r="I59" s="96" t="s">
        <v>482</v>
      </c>
      <c r="J59" s="95"/>
      <c r="K59" s="96" t="s">
        <v>481</v>
      </c>
      <c r="L59" s="160" t="s">
        <v>1195</v>
      </c>
      <c r="M59" s="101" t="s">
        <v>481</v>
      </c>
      <c r="N59" s="160" t="s">
        <v>1596</v>
      </c>
      <c r="O59" s="101" t="s">
        <v>481</v>
      </c>
      <c r="P59" s="160" t="s">
        <v>1597</v>
      </c>
      <c r="Q59" s="101" t="s">
        <v>481</v>
      </c>
      <c r="R59" s="160" t="s">
        <v>536</v>
      </c>
      <c r="S59" s="101" t="s">
        <v>481</v>
      </c>
      <c r="T59" s="160" t="s">
        <v>1594</v>
      </c>
      <c r="U59" s="101" t="s">
        <v>481</v>
      </c>
      <c r="V59" s="160" t="s">
        <v>1598</v>
      </c>
      <c r="W59" s="96" t="s">
        <v>481</v>
      </c>
      <c r="X59" s="98" t="s">
        <v>1774</v>
      </c>
      <c r="Y59" s="96" t="s">
        <v>483</v>
      </c>
      <c r="Z59" s="95" t="s">
        <v>3734</v>
      </c>
      <c r="AA59" s="96" t="s">
        <v>481</v>
      </c>
      <c r="AB59" s="95" t="s">
        <v>564</v>
      </c>
      <c r="AC59" s="96" t="s">
        <v>481</v>
      </c>
      <c r="AD59" s="98" t="s">
        <v>1775</v>
      </c>
      <c r="AE59" s="96" t="s">
        <v>481</v>
      </c>
      <c r="AF59" s="182" t="s">
        <v>3205</v>
      </c>
      <c r="AG59" s="125" t="s">
        <v>482</v>
      </c>
      <c r="AH59" s="126"/>
      <c r="AI59" s="125" t="s">
        <v>1331</v>
      </c>
      <c r="AJ59" s="160" t="s">
        <v>2463</v>
      </c>
      <c r="AK59" s="125" t="s">
        <v>482</v>
      </c>
      <c r="AL59" s="127"/>
      <c r="AM59" s="96" t="s">
        <v>483</v>
      </c>
      <c r="AN59" s="127" t="s">
        <v>1247</v>
      </c>
      <c r="AO59" s="125" t="s">
        <v>481</v>
      </c>
      <c r="AP59" s="127" t="s">
        <v>2464</v>
      </c>
      <c r="AQ59" s="171" t="s">
        <v>481</v>
      </c>
      <c r="AR59" s="172" t="s">
        <v>2914</v>
      </c>
      <c r="AS59" s="171" t="s">
        <v>481</v>
      </c>
      <c r="AT59" s="174" t="s">
        <v>2915</v>
      </c>
      <c r="AU59" s="171" t="s">
        <v>481</v>
      </c>
      <c r="AV59" s="174" t="s">
        <v>2916</v>
      </c>
      <c r="AW59" s="171" t="s">
        <v>481</v>
      </c>
      <c r="AX59" s="172" t="s">
        <v>2917</v>
      </c>
      <c r="AY59" s="171" t="s">
        <v>481</v>
      </c>
      <c r="AZ59" s="173" t="s">
        <v>2918</v>
      </c>
      <c r="BA59" s="96" t="s">
        <v>482</v>
      </c>
      <c r="BB59" s="95"/>
      <c r="BC59" s="128" t="s">
        <v>483</v>
      </c>
      <c r="BD59" s="160" t="s">
        <v>1913</v>
      </c>
      <c r="BE59" s="128" t="s">
        <v>481</v>
      </c>
      <c r="BF59" s="160" t="s">
        <v>1914</v>
      </c>
      <c r="BG59" s="128" t="s">
        <v>481</v>
      </c>
      <c r="BH59" s="160" t="s">
        <v>1211</v>
      </c>
      <c r="BI59" s="128" t="s">
        <v>481</v>
      </c>
      <c r="BJ59" s="160" t="s">
        <v>1909</v>
      </c>
      <c r="BK59" s="96" t="s">
        <v>482</v>
      </c>
      <c r="BL59" s="95"/>
      <c r="BM59" s="96" t="s">
        <v>482</v>
      </c>
      <c r="BN59" s="95"/>
      <c r="BO59" s="96" t="s">
        <v>481</v>
      </c>
      <c r="BP59" s="98" t="s">
        <v>2207</v>
      </c>
      <c r="BQ59" s="96" t="s">
        <v>481</v>
      </c>
      <c r="BR59" s="160" t="s">
        <v>2208</v>
      </c>
      <c r="BS59" s="96" t="s">
        <v>482</v>
      </c>
      <c r="BT59" s="95"/>
      <c r="BU59" s="96" t="s">
        <v>482</v>
      </c>
      <c r="BV59" s="95"/>
      <c r="BW59" s="96" t="s">
        <v>481</v>
      </c>
      <c r="BX59" s="160" t="s">
        <v>2209</v>
      </c>
      <c r="BY59" s="96" t="s">
        <v>481</v>
      </c>
      <c r="BZ59" s="98" t="s">
        <v>2210</v>
      </c>
      <c r="CA59" s="96" t="s">
        <v>481</v>
      </c>
      <c r="CB59" s="98" t="s">
        <v>2211</v>
      </c>
      <c r="CC59" s="96" t="s">
        <v>481</v>
      </c>
      <c r="CD59" s="98" t="s">
        <v>2212</v>
      </c>
      <c r="CE59" s="96" t="s">
        <v>481</v>
      </c>
      <c r="CF59" s="160" t="s">
        <v>553</v>
      </c>
      <c r="CG59" s="96" t="s">
        <v>481</v>
      </c>
      <c r="CH59" s="98" t="s">
        <v>2376</v>
      </c>
      <c r="CI59" s="96" t="s">
        <v>482</v>
      </c>
      <c r="CJ59" s="119" t="s">
        <v>2289</v>
      </c>
      <c r="CK59" s="96" t="s">
        <v>483</v>
      </c>
      <c r="CL59" s="95" t="s">
        <v>752</v>
      </c>
      <c r="CM59" s="96" t="s">
        <v>481</v>
      </c>
      <c r="CN59" s="98" t="s">
        <v>2377</v>
      </c>
      <c r="CO59" s="132" t="s">
        <v>481</v>
      </c>
      <c r="CP59" s="160" t="s">
        <v>2529</v>
      </c>
      <c r="CQ59" s="130" t="s">
        <v>481</v>
      </c>
      <c r="CR59" s="160" t="s">
        <v>2581</v>
      </c>
      <c r="CS59" s="132" t="s">
        <v>481</v>
      </c>
      <c r="CT59" s="160" t="s">
        <v>2627</v>
      </c>
      <c r="CU59" s="132" t="s">
        <v>481</v>
      </c>
      <c r="CV59" s="160" t="s">
        <v>2667</v>
      </c>
      <c r="CW59" s="132" t="s">
        <v>481</v>
      </c>
      <c r="CX59" s="160" t="s">
        <v>2712</v>
      </c>
      <c r="CZ59" s="87"/>
      <c r="DA59" s="87"/>
      <c r="DB59" s="87"/>
      <c r="DC59" s="87"/>
      <c r="DD59" s="87"/>
      <c r="DE59" s="87"/>
      <c r="DF59" s="87"/>
      <c r="DG59" s="87"/>
      <c r="DH59" s="87"/>
      <c r="DI59" s="87"/>
      <c r="DJ59" s="87"/>
      <c r="DK59" s="87"/>
      <c r="DL59" s="87"/>
      <c r="DM59" s="87"/>
      <c r="DN59" s="87"/>
      <c r="DO59" s="87"/>
      <c r="DP59" s="87"/>
      <c r="DQ59" s="87"/>
      <c r="DR59" s="87"/>
      <c r="DS59" s="87"/>
      <c r="DT59" s="87"/>
      <c r="DU59" s="87"/>
      <c r="DV59" s="87"/>
      <c r="DW59" s="87"/>
      <c r="DX59" s="87"/>
    </row>
    <row r="60" spans="1:128" ht="40.200000000000003" customHeight="1" x14ac:dyDescent="0.3">
      <c r="A60" s="160" t="s">
        <v>361</v>
      </c>
      <c r="B60" s="161" t="s">
        <v>293</v>
      </c>
      <c r="C60" s="96" t="s">
        <v>481</v>
      </c>
      <c r="D60" s="160" t="s">
        <v>1302</v>
      </c>
      <c r="E60" s="96" t="s">
        <v>482</v>
      </c>
      <c r="F60" s="95"/>
      <c r="G60" s="96" t="s">
        <v>482</v>
      </c>
      <c r="H60" s="116"/>
      <c r="I60" s="96" t="s">
        <v>482</v>
      </c>
      <c r="J60" s="95"/>
      <c r="K60" s="96" t="s">
        <v>482</v>
      </c>
      <c r="L60" s="95"/>
      <c r="M60" s="101" t="s">
        <v>481</v>
      </c>
      <c r="N60" s="102" t="s">
        <v>1599</v>
      </c>
      <c r="O60" s="101" t="s">
        <v>482</v>
      </c>
      <c r="P60" s="104"/>
      <c r="Q60" s="101" t="s">
        <v>482</v>
      </c>
      <c r="R60" s="104"/>
      <c r="S60" s="101" t="s">
        <v>482</v>
      </c>
      <c r="T60" s="104"/>
      <c r="U60" s="101" t="s">
        <v>482</v>
      </c>
      <c r="V60" s="160"/>
      <c r="W60" s="96" t="s">
        <v>482</v>
      </c>
      <c r="X60" s="95" t="s">
        <v>1776</v>
      </c>
      <c r="Y60" s="96" t="s">
        <v>482</v>
      </c>
      <c r="Z60" s="108"/>
      <c r="AA60" s="96" t="s">
        <v>481</v>
      </c>
      <c r="AB60" s="98" t="s">
        <v>1777</v>
      </c>
      <c r="AC60" s="96" t="s">
        <v>482</v>
      </c>
      <c r="AD60" s="108"/>
      <c r="AE60" s="96" t="s">
        <v>481</v>
      </c>
      <c r="AF60" s="95" t="s">
        <v>1778</v>
      </c>
      <c r="AG60" s="125" t="s">
        <v>482</v>
      </c>
      <c r="AH60" s="127"/>
      <c r="AI60" s="125" t="s">
        <v>1331</v>
      </c>
      <c r="AJ60" s="160" t="s">
        <v>2465</v>
      </c>
      <c r="AK60" s="125" t="s">
        <v>482</v>
      </c>
      <c r="AL60" s="127"/>
      <c r="AM60" s="96" t="s">
        <v>481</v>
      </c>
      <c r="AN60" s="160" t="s">
        <v>1248</v>
      </c>
      <c r="AO60" s="125" t="s">
        <v>482</v>
      </c>
      <c r="AP60" s="127"/>
      <c r="AQ60" s="171" t="s">
        <v>481</v>
      </c>
      <c r="AR60" s="174" t="s">
        <v>2919</v>
      </c>
      <c r="AS60" s="171" t="s">
        <v>482</v>
      </c>
      <c r="AT60" s="174"/>
      <c r="AU60" s="171" t="s">
        <v>482</v>
      </c>
      <c r="AV60" s="187" t="s">
        <v>3281</v>
      </c>
      <c r="AW60" s="171" t="s">
        <v>481</v>
      </c>
      <c r="AX60" s="174" t="s">
        <v>2920</v>
      </c>
      <c r="AY60" s="171" t="s">
        <v>482</v>
      </c>
      <c r="AZ60" s="174"/>
      <c r="BA60" s="96" t="s">
        <v>482</v>
      </c>
      <c r="BB60" s="95"/>
      <c r="BC60" s="128" t="s">
        <v>482</v>
      </c>
      <c r="BD60" s="129"/>
      <c r="BE60" s="128" t="s">
        <v>482</v>
      </c>
      <c r="BF60" s="129"/>
      <c r="BG60" s="128" t="s">
        <v>482</v>
      </c>
      <c r="BH60" s="129"/>
      <c r="BI60" s="128" t="s">
        <v>482</v>
      </c>
      <c r="BJ60" s="129"/>
      <c r="BK60" s="96" t="s">
        <v>482</v>
      </c>
      <c r="BL60" s="95"/>
      <c r="BM60" s="96" t="s">
        <v>482</v>
      </c>
      <c r="BN60" s="95"/>
      <c r="BO60" s="96" t="s">
        <v>482</v>
      </c>
      <c r="BP60" s="160" t="s">
        <v>2213</v>
      </c>
      <c r="BQ60" s="96" t="s">
        <v>482</v>
      </c>
      <c r="BR60" s="95"/>
      <c r="BS60" s="96" t="s">
        <v>482</v>
      </c>
      <c r="BT60" s="95"/>
      <c r="BU60" s="96" t="s">
        <v>482</v>
      </c>
      <c r="BV60" s="95"/>
      <c r="BW60" s="96" t="s">
        <v>481</v>
      </c>
      <c r="BX60" s="95" t="s">
        <v>733</v>
      </c>
      <c r="BY60" s="96" t="s">
        <v>481</v>
      </c>
      <c r="BZ60" s="160" t="s">
        <v>2214</v>
      </c>
      <c r="CA60" s="96" t="s">
        <v>482</v>
      </c>
      <c r="CB60" s="95"/>
      <c r="CC60" s="96" t="s">
        <v>482</v>
      </c>
      <c r="CD60" s="95"/>
      <c r="CE60" s="96" t="s">
        <v>482</v>
      </c>
      <c r="CF60" s="95"/>
      <c r="CG60" s="96" t="s">
        <v>481</v>
      </c>
      <c r="CH60" s="160" t="s">
        <v>2378</v>
      </c>
      <c r="CI60" s="96" t="s">
        <v>482</v>
      </c>
      <c r="CJ60" s="160"/>
      <c r="CK60" s="96" t="s">
        <v>482</v>
      </c>
      <c r="CL60" s="95"/>
      <c r="CM60" s="96" t="s">
        <v>482</v>
      </c>
      <c r="CN60" s="95"/>
      <c r="CO60" s="132" t="s">
        <v>481</v>
      </c>
      <c r="CP60" s="148" t="s">
        <v>2530</v>
      </c>
      <c r="CQ60" s="130" t="s">
        <v>482</v>
      </c>
      <c r="CR60" s="130"/>
      <c r="CS60" s="132" t="s">
        <v>482</v>
      </c>
      <c r="CT60" s="133"/>
      <c r="CU60" s="132" t="s">
        <v>481</v>
      </c>
      <c r="CV60" s="133" t="s">
        <v>2668</v>
      </c>
      <c r="CW60" s="132" t="s">
        <v>482</v>
      </c>
      <c r="CX60" s="133"/>
      <c r="CZ60" s="87"/>
      <c r="DA60" s="87"/>
      <c r="DB60" s="87"/>
      <c r="DC60" s="87"/>
      <c r="DD60" s="87"/>
      <c r="DE60" s="87"/>
      <c r="DF60" s="87"/>
      <c r="DG60" s="87"/>
      <c r="DH60" s="87"/>
      <c r="DI60" s="87"/>
      <c r="DJ60" s="87"/>
      <c r="DK60" s="87"/>
      <c r="DL60" s="87"/>
      <c r="DM60" s="87"/>
      <c r="DN60" s="87"/>
      <c r="DO60" s="87"/>
      <c r="DP60" s="87"/>
      <c r="DQ60" s="87"/>
      <c r="DR60" s="87"/>
      <c r="DS60" s="87"/>
      <c r="DT60" s="87"/>
      <c r="DU60" s="87"/>
      <c r="DV60" s="87"/>
      <c r="DW60" s="87"/>
      <c r="DX60" s="87"/>
    </row>
    <row r="61" spans="1:128" ht="40.200000000000003" customHeight="1" x14ac:dyDescent="0.3">
      <c r="A61" s="160" t="s">
        <v>362</v>
      </c>
      <c r="B61" s="161" t="s">
        <v>191</v>
      </c>
      <c r="C61" s="96" t="s">
        <v>481</v>
      </c>
      <c r="D61" s="160" t="s">
        <v>1303</v>
      </c>
      <c r="E61" s="96" t="s">
        <v>482</v>
      </c>
      <c r="F61" s="95"/>
      <c r="G61" s="96" t="s">
        <v>481</v>
      </c>
      <c r="H61" s="160" t="s">
        <v>1379</v>
      </c>
      <c r="I61" s="96" t="s">
        <v>481</v>
      </c>
      <c r="J61" s="160" t="s">
        <v>1105</v>
      </c>
      <c r="K61" s="96" t="s">
        <v>481</v>
      </c>
      <c r="L61" s="160" t="s">
        <v>1416</v>
      </c>
      <c r="M61" s="101" t="s">
        <v>481</v>
      </c>
      <c r="N61" s="160" t="s">
        <v>1600</v>
      </c>
      <c r="O61" s="101" t="s">
        <v>481</v>
      </c>
      <c r="P61" s="103" t="s">
        <v>1601</v>
      </c>
      <c r="Q61" s="101" t="s">
        <v>481</v>
      </c>
      <c r="R61" s="160" t="s">
        <v>535</v>
      </c>
      <c r="S61" s="101" t="s">
        <v>481</v>
      </c>
      <c r="T61" s="103" t="s">
        <v>1602</v>
      </c>
      <c r="U61" s="101" t="s">
        <v>481</v>
      </c>
      <c r="V61" s="160" t="s">
        <v>1603</v>
      </c>
      <c r="W61" s="96" t="s">
        <v>481</v>
      </c>
      <c r="X61" s="95" t="s">
        <v>1779</v>
      </c>
      <c r="Y61" s="96" t="s">
        <v>481</v>
      </c>
      <c r="Z61" s="95" t="s">
        <v>577</v>
      </c>
      <c r="AA61" s="96" t="s">
        <v>481</v>
      </c>
      <c r="AB61" s="95" t="s">
        <v>1117</v>
      </c>
      <c r="AC61" s="96" t="s">
        <v>481</v>
      </c>
      <c r="AD61" s="95" t="s">
        <v>1118</v>
      </c>
      <c r="AE61" s="96" t="s">
        <v>481</v>
      </c>
      <c r="AF61" s="98" t="s">
        <v>3206</v>
      </c>
      <c r="AG61" s="125" t="s">
        <v>482</v>
      </c>
      <c r="AH61" s="127"/>
      <c r="AI61" s="125" t="s">
        <v>1331</v>
      </c>
      <c r="AJ61" s="160" t="s">
        <v>2466</v>
      </c>
      <c r="AK61" s="125" t="s">
        <v>481</v>
      </c>
      <c r="AL61" s="127" t="s">
        <v>665</v>
      </c>
      <c r="AM61" s="96" t="s">
        <v>481</v>
      </c>
      <c r="AN61" s="160" t="s">
        <v>1249</v>
      </c>
      <c r="AO61" s="125" t="s">
        <v>481</v>
      </c>
      <c r="AP61" s="127" t="s">
        <v>686</v>
      </c>
      <c r="AQ61" s="171" t="s">
        <v>481</v>
      </c>
      <c r="AR61" s="174" t="s">
        <v>1122</v>
      </c>
      <c r="AS61" s="171" t="s">
        <v>481</v>
      </c>
      <c r="AT61" s="174" t="s">
        <v>2921</v>
      </c>
      <c r="AU61" s="171" t="s">
        <v>481</v>
      </c>
      <c r="AV61" s="174" t="s">
        <v>2922</v>
      </c>
      <c r="AW61" s="171" t="s">
        <v>481</v>
      </c>
      <c r="AX61" s="172" t="s">
        <v>2923</v>
      </c>
      <c r="AY61" s="171" t="s">
        <v>481</v>
      </c>
      <c r="AZ61" s="172" t="s">
        <v>2924</v>
      </c>
      <c r="BA61" s="96" t="s">
        <v>481</v>
      </c>
      <c r="BB61" s="95" t="s">
        <v>1136</v>
      </c>
      <c r="BC61" s="128" t="s">
        <v>481</v>
      </c>
      <c r="BD61" s="160" t="s">
        <v>644</v>
      </c>
      <c r="BE61" s="128" t="s">
        <v>481</v>
      </c>
      <c r="BF61" s="160" t="s">
        <v>1915</v>
      </c>
      <c r="BG61" s="128" t="s">
        <v>481</v>
      </c>
      <c r="BH61" s="160" t="s">
        <v>1916</v>
      </c>
      <c r="BI61" s="128" t="s">
        <v>481</v>
      </c>
      <c r="BJ61" s="160" t="s">
        <v>1917</v>
      </c>
      <c r="BK61" s="96" t="s">
        <v>481</v>
      </c>
      <c r="BL61" s="160" t="s">
        <v>2215</v>
      </c>
      <c r="BM61" s="96" t="s">
        <v>481</v>
      </c>
      <c r="BN61" s="160" t="s">
        <v>2216</v>
      </c>
      <c r="BO61" s="96" t="s">
        <v>481</v>
      </c>
      <c r="BP61" s="98" t="s">
        <v>2217</v>
      </c>
      <c r="BQ61" s="96" t="s">
        <v>481</v>
      </c>
      <c r="BR61" s="160" t="s">
        <v>617</v>
      </c>
      <c r="BS61" s="96" t="s">
        <v>481</v>
      </c>
      <c r="BT61" s="95" t="s">
        <v>618</v>
      </c>
      <c r="BU61" s="96" t="s">
        <v>481</v>
      </c>
      <c r="BV61" s="95" t="s">
        <v>619</v>
      </c>
      <c r="BW61" s="96" t="s">
        <v>481</v>
      </c>
      <c r="BX61" s="95" t="s">
        <v>1162</v>
      </c>
      <c r="BY61" s="96" t="s">
        <v>481</v>
      </c>
      <c r="BZ61" s="160" t="s">
        <v>2218</v>
      </c>
      <c r="CA61" s="96" t="s">
        <v>481</v>
      </c>
      <c r="CB61" s="119" t="s">
        <v>1164</v>
      </c>
      <c r="CC61" s="96" t="s">
        <v>481</v>
      </c>
      <c r="CD61" s="160" t="s">
        <v>1166</v>
      </c>
      <c r="CE61" s="96" t="s">
        <v>481</v>
      </c>
      <c r="CF61" s="95" t="s">
        <v>1176</v>
      </c>
      <c r="CG61" s="96" t="s">
        <v>481</v>
      </c>
      <c r="CH61" s="160" t="s">
        <v>2378</v>
      </c>
      <c r="CI61" s="96" t="s">
        <v>481</v>
      </c>
      <c r="CJ61" s="119"/>
      <c r="CK61" s="96" t="s">
        <v>482</v>
      </c>
      <c r="CL61" s="95" t="s">
        <v>2743</v>
      </c>
      <c r="CM61" s="96" t="s">
        <v>481</v>
      </c>
      <c r="CN61" s="160" t="s">
        <v>2379</v>
      </c>
      <c r="CO61" s="132" t="s">
        <v>481</v>
      </c>
      <c r="CP61" s="160" t="s">
        <v>2531</v>
      </c>
      <c r="CQ61" s="130" t="s">
        <v>481</v>
      </c>
      <c r="CR61" s="160" t="s">
        <v>2582</v>
      </c>
      <c r="CS61" s="132" t="s">
        <v>481</v>
      </c>
      <c r="CT61" s="160" t="s">
        <v>2628</v>
      </c>
      <c r="CU61" s="132" t="s">
        <v>481</v>
      </c>
      <c r="CV61" s="160" t="s">
        <v>2669</v>
      </c>
      <c r="CW61" s="132" t="s">
        <v>481</v>
      </c>
      <c r="CX61" s="160" t="s">
        <v>2713</v>
      </c>
      <c r="CZ61" s="87"/>
      <c r="DA61" s="87"/>
      <c r="DB61" s="87"/>
      <c r="DC61" s="87"/>
      <c r="DD61" s="87"/>
      <c r="DE61" s="87"/>
      <c r="DF61" s="87"/>
      <c r="DG61" s="87"/>
      <c r="DH61" s="87"/>
      <c r="DI61" s="87"/>
      <c r="DJ61" s="87"/>
      <c r="DK61" s="87"/>
      <c r="DL61" s="87"/>
      <c r="DM61" s="87"/>
      <c r="DN61" s="87"/>
      <c r="DO61" s="87"/>
      <c r="DP61" s="87"/>
      <c r="DQ61" s="87"/>
      <c r="DR61" s="87"/>
      <c r="DS61" s="87"/>
      <c r="DT61" s="87"/>
      <c r="DU61" s="87"/>
      <c r="DV61" s="87"/>
      <c r="DW61" s="87"/>
      <c r="DX61" s="87"/>
    </row>
    <row r="62" spans="1:128" s="24" customFormat="1" ht="40.200000000000003" customHeight="1" x14ac:dyDescent="0.3">
      <c r="A62" s="160" t="s">
        <v>363</v>
      </c>
      <c r="B62" s="161" t="s">
        <v>484</v>
      </c>
      <c r="C62" s="96" t="s">
        <v>481</v>
      </c>
      <c r="D62" s="160" t="s">
        <v>1091</v>
      </c>
      <c r="E62" s="96" t="s">
        <v>482</v>
      </c>
      <c r="F62" s="95" t="s">
        <v>1334</v>
      </c>
      <c r="G62" s="96" t="s">
        <v>481</v>
      </c>
      <c r="H62" s="160" t="s">
        <v>1380</v>
      </c>
      <c r="I62" s="96" t="s">
        <v>481</v>
      </c>
      <c r="J62" s="95" t="s">
        <v>507</v>
      </c>
      <c r="K62" s="96" t="s">
        <v>481</v>
      </c>
      <c r="L62" s="160" t="s">
        <v>1417</v>
      </c>
      <c r="M62" s="101" t="s">
        <v>481</v>
      </c>
      <c r="N62" s="160" t="s">
        <v>1604</v>
      </c>
      <c r="O62" s="101" t="s">
        <v>481</v>
      </c>
      <c r="P62" s="160" t="s">
        <v>1605</v>
      </c>
      <c r="Q62" s="101" t="s">
        <v>482</v>
      </c>
      <c r="R62" s="104"/>
      <c r="S62" s="101" t="s">
        <v>481</v>
      </c>
      <c r="T62" s="103" t="s">
        <v>1602</v>
      </c>
      <c r="U62" s="101" t="s">
        <v>482</v>
      </c>
      <c r="V62" s="160"/>
      <c r="W62" s="96" t="s">
        <v>481</v>
      </c>
      <c r="X62" s="95" t="s">
        <v>1780</v>
      </c>
      <c r="Y62" s="96" t="s">
        <v>481</v>
      </c>
      <c r="Z62" s="95" t="s">
        <v>978</v>
      </c>
      <c r="AA62" s="96" t="s">
        <v>482</v>
      </c>
      <c r="AB62" s="95" t="s">
        <v>1781</v>
      </c>
      <c r="AC62" s="96" t="s">
        <v>481</v>
      </c>
      <c r="AD62" s="98" t="s">
        <v>1782</v>
      </c>
      <c r="AE62" s="96" t="s">
        <v>481</v>
      </c>
      <c r="AF62" s="95" t="s">
        <v>1783</v>
      </c>
      <c r="AG62" s="125" t="s">
        <v>481</v>
      </c>
      <c r="AH62" s="126" t="s">
        <v>2417</v>
      </c>
      <c r="AI62" s="125" t="s">
        <v>1331</v>
      </c>
      <c r="AJ62" s="160" t="s">
        <v>2466</v>
      </c>
      <c r="AK62" s="125" t="s">
        <v>482</v>
      </c>
      <c r="AL62" s="127"/>
      <c r="AM62" s="96" t="s">
        <v>481</v>
      </c>
      <c r="AN62" s="160" t="s">
        <v>1250</v>
      </c>
      <c r="AO62" s="125" t="s">
        <v>481</v>
      </c>
      <c r="AP62" s="127" t="s">
        <v>686</v>
      </c>
      <c r="AQ62" s="171" t="s">
        <v>481</v>
      </c>
      <c r="AR62" s="174" t="s">
        <v>2925</v>
      </c>
      <c r="AS62" s="171" t="s">
        <v>481</v>
      </c>
      <c r="AT62" s="172" t="s">
        <v>2926</v>
      </c>
      <c r="AU62" s="171" t="s">
        <v>481</v>
      </c>
      <c r="AV62" s="174" t="s">
        <v>2927</v>
      </c>
      <c r="AW62" s="171" t="s">
        <v>481</v>
      </c>
      <c r="AX62" s="172" t="s">
        <v>2928</v>
      </c>
      <c r="AY62" s="171" t="s">
        <v>481</v>
      </c>
      <c r="AZ62" s="174" t="s">
        <v>2924</v>
      </c>
      <c r="BA62" s="96" t="s">
        <v>481</v>
      </c>
      <c r="BB62" s="95" t="s">
        <v>710</v>
      </c>
      <c r="BC62" s="128" t="s">
        <v>481</v>
      </c>
      <c r="BD62" s="160" t="s">
        <v>1918</v>
      </c>
      <c r="BE62" s="128" t="s">
        <v>482</v>
      </c>
      <c r="BF62" s="129"/>
      <c r="BG62" s="128" t="s">
        <v>481</v>
      </c>
      <c r="BH62" s="160" t="s">
        <v>1919</v>
      </c>
      <c r="BI62" s="128" t="s">
        <v>481</v>
      </c>
      <c r="BJ62" s="160" t="s">
        <v>1917</v>
      </c>
      <c r="BK62" s="96" t="s">
        <v>482</v>
      </c>
      <c r="BL62" s="95"/>
      <c r="BM62" s="96" t="s">
        <v>482</v>
      </c>
      <c r="BN62" s="95"/>
      <c r="BO62" s="96" t="s">
        <v>482</v>
      </c>
      <c r="BP62" s="95" t="s">
        <v>2219</v>
      </c>
      <c r="BQ62" s="96" t="s">
        <v>482</v>
      </c>
      <c r="BR62" s="95"/>
      <c r="BS62" s="96" t="s">
        <v>482</v>
      </c>
      <c r="BT62" s="95"/>
      <c r="BU62" s="96" t="s">
        <v>481</v>
      </c>
      <c r="BV62" s="95" t="s">
        <v>619</v>
      </c>
      <c r="BW62" s="96" t="s">
        <v>482</v>
      </c>
      <c r="BX62" s="95"/>
      <c r="BY62" s="96" t="s">
        <v>481</v>
      </c>
      <c r="BZ62" s="160" t="s">
        <v>2220</v>
      </c>
      <c r="CA62" s="96" t="s">
        <v>481</v>
      </c>
      <c r="CB62" s="119" t="s">
        <v>1164</v>
      </c>
      <c r="CC62" s="96" t="s">
        <v>481</v>
      </c>
      <c r="CD62" s="160" t="s">
        <v>2221</v>
      </c>
      <c r="CE62" s="96" t="s">
        <v>481</v>
      </c>
      <c r="CF62" s="160" t="s">
        <v>2380</v>
      </c>
      <c r="CG62" s="96" t="s">
        <v>481</v>
      </c>
      <c r="CH62" s="160" t="s">
        <v>2378</v>
      </c>
      <c r="CI62" s="96" t="s">
        <v>481</v>
      </c>
      <c r="CJ62" s="160" t="s">
        <v>2381</v>
      </c>
      <c r="CK62" s="96" t="s">
        <v>482</v>
      </c>
      <c r="CL62" s="95"/>
      <c r="CM62" s="96" t="s">
        <v>481</v>
      </c>
      <c r="CN62" s="160" t="s">
        <v>2382</v>
      </c>
      <c r="CO62" s="132" t="s">
        <v>481</v>
      </c>
      <c r="CP62" s="160" t="s">
        <v>2532</v>
      </c>
      <c r="CQ62" s="130" t="s">
        <v>481</v>
      </c>
      <c r="CR62" s="160" t="s">
        <v>2582</v>
      </c>
      <c r="CS62" s="132" t="s">
        <v>481</v>
      </c>
      <c r="CT62" s="148" t="s">
        <v>2629</v>
      </c>
      <c r="CU62" s="132" t="s">
        <v>481</v>
      </c>
      <c r="CV62" s="160" t="s">
        <v>2669</v>
      </c>
      <c r="CW62" s="132" t="s">
        <v>482</v>
      </c>
      <c r="CX62" s="133"/>
      <c r="CY62" s="88"/>
      <c r="CZ62" s="88"/>
      <c r="DA62" s="88"/>
      <c r="DB62" s="88"/>
      <c r="DC62" s="88"/>
      <c r="DD62" s="88"/>
      <c r="DE62" s="88"/>
      <c r="DF62" s="88"/>
      <c r="DG62" s="88"/>
      <c r="DH62" s="88"/>
      <c r="DI62" s="88"/>
      <c r="DJ62" s="88"/>
      <c r="DK62" s="88"/>
      <c r="DL62" s="88"/>
      <c r="DM62" s="88"/>
      <c r="DN62" s="88"/>
      <c r="DO62" s="88"/>
      <c r="DP62" s="88"/>
      <c r="DQ62" s="88"/>
      <c r="DR62" s="88"/>
      <c r="DS62" s="88"/>
      <c r="DT62" s="88"/>
      <c r="DU62" s="88"/>
      <c r="DV62" s="88"/>
      <c r="DW62" s="88"/>
      <c r="DX62" s="88"/>
    </row>
    <row r="63" spans="1:128" ht="40.200000000000003" customHeight="1" x14ac:dyDescent="0.3">
      <c r="A63" s="160" t="s">
        <v>364</v>
      </c>
      <c r="B63" s="161" t="s">
        <v>192</v>
      </c>
      <c r="C63" s="96" t="s">
        <v>481</v>
      </c>
      <c r="D63" s="160" t="s">
        <v>1303</v>
      </c>
      <c r="E63" s="96" t="s">
        <v>482</v>
      </c>
      <c r="F63" s="95"/>
      <c r="G63" s="96" t="s">
        <v>481</v>
      </c>
      <c r="H63" s="160" t="s">
        <v>1381</v>
      </c>
      <c r="I63" s="96" t="s">
        <v>481</v>
      </c>
      <c r="J63" s="95" t="s">
        <v>1106</v>
      </c>
      <c r="K63" s="96" t="s">
        <v>481</v>
      </c>
      <c r="L63" s="95" t="s">
        <v>1418</v>
      </c>
      <c r="M63" s="101" t="s">
        <v>481</v>
      </c>
      <c r="N63" s="160" t="s">
        <v>1606</v>
      </c>
      <c r="O63" s="101" t="s">
        <v>481</v>
      </c>
      <c r="P63" s="160" t="s">
        <v>1605</v>
      </c>
      <c r="Q63" s="101" t="s">
        <v>481</v>
      </c>
      <c r="R63" s="160" t="s">
        <v>535</v>
      </c>
      <c r="S63" s="101" t="s">
        <v>481</v>
      </c>
      <c r="T63" s="160" t="s">
        <v>1607</v>
      </c>
      <c r="U63" s="101" t="s">
        <v>481</v>
      </c>
      <c r="V63" s="160" t="s">
        <v>1603</v>
      </c>
      <c r="W63" s="96" t="s">
        <v>481</v>
      </c>
      <c r="X63" s="95" t="s">
        <v>1784</v>
      </c>
      <c r="Y63" s="96" t="s">
        <v>481</v>
      </c>
      <c r="Z63" s="95" t="s">
        <v>1785</v>
      </c>
      <c r="AA63" s="96" t="s">
        <v>481</v>
      </c>
      <c r="AB63" s="95" t="s">
        <v>1786</v>
      </c>
      <c r="AC63" s="96" t="s">
        <v>481</v>
      </c>
      <c r="AD63" s="98" t="s">
        <v>1782</v>
      </c>
      <c r="AE63" s="96" t="s">
        <v>481</v>
      </c>
      <c r="AF63" s="95" t="s">
        <v>1787</v>
      </c>
      <c r="AG63" s="125" t="s">
        <v>482</v>
      </c>
      <c r="AH63" s="127"/>
      <c r="AI63" s="125" t="s">
        <v>1331</v>
      </c>
      <c r="AJ63" s="160" t="s">
        <v>2466</v>
      </c>
      <c r="AK63" s="125" t="s">
        <v>481</v>
      </c>
      <c r="AL63" s="127"/>
      <c r="AM63" s="96" t="s">
        <v>481</v>
      </c>
      <c r="AN63" s="126" t="s">
        <v>1251</v>
      </c>
      <c r="AO63" s="125" t="s">
        <v>481</v>
      </c>
      <c r="AP63" s="127" t="s">
        <v>686</v>
      </c>
      <c r="AQ63" s="171" t="s">
        <v>481</v>
      </c>
      <c r="AR63" s="174" t="s">
        <v>1122</v>
      </c>
      <c r="AS63" s="171" t="s">
        <v>481</v>
      </c>
      <c r="AT63" s="172" t="s">
        <v>2929</v>
      </c>
      <c r="AU63" s="171" t="s">
        <v>481</v>
      </c>
      <c r="AV63" s="174" t="s">
        <v>2930</v>
      </c>
      <c r="AW63" s="171" t="s">
        <v>481</v>
      </c>
      <c r="AX63" s="172" t="s">
        <v>2931</v>
      </c>
      <c r="AY63" s="171" t="s">
        <v>481</v>
      </c>
      <c r="AZ63" s="174" t="s">
        <v>2932</v>
      </c>
      <c r="BA63" s="96" t="s">
        <v>481</v>
      </c>
      <c r="BB63" s="160" t="s">
        <v>1136</v>
      </c>
      <c r="BC63" s="128" t="s">
        <v>481</v>
      </c>
      <c r="BD63" s="129" t="s">
        <v>644</v>
      </c>
      <c r="BE63" s="128" t="s">
        <v>481</v>
      </c>
      <c r="BF63" s="160" t="s">
        <v>1915</v>
      </c>
      <c r="BG63" s="128" t="s">
        <v>481</v>
      </c>
      <c r="BH63" s="160" t="s">
        <v>1920</v>
      </c>
      <c r="BI63" s="128" t="s">
        <v>481</v>
      </c>
      <c r="BJ63" s="160" t="s">
        <v>1917</v>
      </c>
      <c r="BK63" s="96" t="s">
        <v>481</v>
      </c>
      <c r="BL63" s="160" t="s">
        <v>2215</v>
      </c>
      <c r="BM63" s="96" t="s">
        <v>481</v>
      </c>
      <c r="BN63" s="160" t="s">
        <v>2216</v>
      </c>
      <c r="BO63" s="96" t="s">
        <v>481</v>
      </c>
      <c r="BP63" s="98" t="s">
        <v>2222</v>
      </c>
      <c r="BQ63" s="96" t="s">
        <v>481</v>
      </c>
      <c r="BR63" s="160" t="s">
        <v>617</v>
      </c>
      <c r="BS63" s="96" t="s">
        <v>481</v>
      </c>
      <c r="BT63" s="95" t="s">
        <v>618</v>
      </c>
      <c r="BU63" s="96" t="s">
        <v>481</v>
      </c>
      <c r="BV63" s="95" t="s">
        <v>619</v>
      </c>
      <c r="BW63" s="96" t="s">
        <v>481</v>
      </c>
      <c r="BX63" s="95" t="s">
        <v>1163</v>
      </c>
      <c r="BY63" s="96" t="s">
        <v>481</v>
      </c>
      <c r="BZ63" s="160" t="s">
        <v>2223</v>
      </c>
      <c r="CA63" s="96" t="s">
        <v>481</v>
      </c>
      <c r="CB63" s="98" t="s">
        <v>2224</v>
      </c>
      <c r="CC63" s="96" t="s">
        <v>481</v>
      </c>
      <c r="CD63" s="98" t="s">
        <v>2225</v>
      </c>
      <c r="CE63" s="96" t="s">
        <v>481</v>
      </c>
      <c r="CF63" s="160" t="s">
        <v>2380</v>
      </c>
      <c r="CG63" s="96" t="s">
        <v>481</v>
      </c>
      <c r="CH63" s="160" t="s">
        <v>2378</v>
      </c>
      <c r="CI63" s="96" t="s">
        <v>481</v>
      </c>
      <c r="CJ63" s="160" t="s">
        <v>2383</v>
      </c>
      <c r="CK63" s="96" t="s">
        <v>481</v>
      </c>
      <c r="CL63" s="95" t="s">
        <v>1189</v>
      </c>
      <c r="CM63" s="96" t="s">
        <v>481</v>
      </c>
      <c r="CN63" s="160" t="s">
        <v>589</v>
      </c>
      <c r="CO63" s="132" t="s">
        <v>481</v>
      </c>
      <c r="CP63" s="160" t="s">
        <v>2531</v>
      </c>
      <c r="CQ63" s="130" t="s">
        <v>481</v>
      </c>
      <c r="CR63" s="160" t="s">
        <v>2582</v>
      </c>
      <c r="CS63" s="132" t="s">
        <v>481</v>
      </c>
      <c r="CT63" s="160" t="s">
        <v>2630</v>
      </c>
      <c r="CU63" s="132" t="s">
        <v>481</v>
      </c>
      <c r="CV63" s="160" t="s">
        <v>2669</v>
      </c>
      <c r="CW63" s="132" t="s">
        <v>481</v>
      </c>
      <c r="CX63" s="160" t="s">
        <v>2713</v>
      </c>
      <c r="CZ63" s="87"/>
      <c r="DA63" s="87"/>
      <c r="DB63" s="87"/>
      <c r="DC63" s="87"/>
      <c r="DD63" s="87"/>
      <c r="DE63" s="87"/>
      <c r="DF63" s="87"/>
      <c r="DG63" s="87"/>
      <c r="DH63" s="87"/>
      <c r="DI63" s="87"/>
      <c r="DJ63" s="87"/>
      <c r="DK63" s="87"/>
      <c r="DL63" s="87"/>
      <c r="DM63" s="87"/>
      <c r="DN63" s="87"/>
      <c r="DO63" s="87"/>
      <c r="DP63" s="87"/>
      <c r="DQ63" s="87"/>
      <c r="DR63" s="87"/>
      <c r="DS63" s="87"/>
      <c r="DT63" s="87"/>
      <c r="DU63" s="87"/>
      <c r="DV63" s="87"/>
      <c r="DW63" s="87"/>
      <c r="DX63" s="87"/>
    </row>
    <row r="64" spans="1:128" ht="40.200000000000003" customHeight="1" x14ac:dyDescent="0.3">
      <c r="A64" s="160" t="s">
        <v>365</v>
      </c>
      <c r="B64" s="161" t="s">
        <v>193</v>
      </c>
      <c r="C64" s="96" t="s">
        <v>481</v>
      </c>
      <c r="D64" s="160" t="s">
        <v>1304</v>
      </c>
      <c r="E64" s="96" t="s">
        <v>482</v>
      </c>
      <c r="F64" s="95"/>
      <c r="G64" s="96" t="s">
        <v>482</v>
      </c>
      <c r="H64" s="95"/>
      <c r="I64" s="96" t="s">
        <v>481</v>
      </c>
      <c r="J64" s="95" t="s">
        <v>1212</v>
      </c>
      <c r="K64" s="96" t="s">
        <v>482</v>
      </c>
      <c r="L64" s="95"/>
      <c r="M64" s="101" t="s">
        <v>481</v>
      </c>
      <c r="N64" s="160" t="s">
        <v>1608</v>
      </c>
      <c r="O64" s="101" t="s">
        <v>481</v>
      </c>
      <c r="P64" s="103" t="s">
        <v>1609</v>
      </c>
      <c r="Q64" s="101" t="s">
        <v>482</v>
      </c>
      <c r="R64" s="104"/>
      <c r="S64" s="101" t="s">
        <v>481</v>
      </c>
      <c r="T64" s="103" t="s">
        <v>1602</v>
      </c>
      <c r="U64" s="101" t="s">
        <v>482</v>
      </c>
      <c r="V64" s="104"/>
      <c r="W64" s="96" t="s">
        <v>481</v>
      </c>
      <c r="X64" s="95" t="s">
        <v>1788</v>
      </c>
      <c r="Y64" s="96" t="s">
        <v>482</v>
      </c>
      <c r="Z64" s="108"/>
      <c r="AA64" s="96" t="s">
        <v>481</v>
      </c>
      <c r="AB64" s="95" t="s">
        <v>1786</v>
      </c>
      <c r="AC64" s="96" t="s">
        <v>481</v>
      </c>
      <c r="AD64" s="95" t="s">
        <v>1789</v>
      </c>
      <c r="AE64" s="96" t="s">
        <v>481</v>
      </c>
      <c r="AF64" s="107" t="s">
        <v>2730</v>
      </c>
      <c r="AG64" s="125" t="s">
        <v>482</v>
      </c>
      <c r="AH64" s="127"/>
      <c r="AI64" s="125" t="s">
        <v>1955</v>
      </c>
      <c r="AJ64" s="127"/>
      <c r="AK64" s="125" t="s">
        <v>482</v>
      </c>
      <c r="AL64" s="127"/>
      <c r="AM64" s="96" t="s">
        <v>481</v>
      </c>
      <c r="AN64" s="160" t="s">
        <v>1252</v>
      </c>
      <c r="AO64" s="125" t="s">
        <v>482</v>
      </c>
      <c r="AP64" s="127"/>
      <c r="AQ64" s="171" t="s">
        <v>482</v>
      </c>
      <c r="AR64" s="174"/>
      <c r="AS64" s="171" t="s">
        <v>481</v>
      </c>
      <c r="AT64" s="172" t="s">
        <v>2933</v>
      </c>
      <c r="AU64" s="171" t="s">
        <v>482</v>
      </c>
      <c r="AV64" s="174"/>
      <c r="AW64" s="171" t="s">
        <v>481</v>
      </c>
      <c r="AX64" s="172" t="s">
        <v>2934</v>
      </c>
      <c r="AY64" s="171" t="s">
        <v>482</v>
      </c>
      <c r="AZ64" s="172"/>
      <c r="BA64" s="96" t="s">
        <v>482</v>
      </c>
      <c r="BB64" s="95"/>
      <c r="BC64" s="128" t="s">
        <v>481</v>
      </c>
      <c r="BD64" s="160" t="s">
        <v>1918</v>
      </c>
      <c r="BE64" s="128" t="s">
        <v>482</v>
      </c>
      <c r="BF64" s="129"/>
      <c r="BG64" s="128" t="s">
        <v>481</v>
      </c>
      <c r="BH64" s="160" t="s">
        <v>1921</v>
      </c>
      <c r="BI64" s="128" t="s">
        <v>481</v>
      </c>
      <c r="BJ64" s="160" t="s">
        <v>1917</v>
      </c>
      <c r="BK64" s="96" t="s">
        <v>482</v>
      </c>
      <c r="BL64" s="95"/>
      <c r="BM64" s="96" t="s">
        <v>482</v>
      </c>
      <c r="BN64" s="95"/>
      <c r="BO64" s="96" t="s">
        <v>482</v>
      </c>
      <c r="BP64" s="95"/>
      <c r="BQ64" s="96" t="s">
        <v>482</v>
      </c>
      <c r="BR64" s="95"/>
      <c r="BS64" s="96" t="s">
        <v>482</v>
      </c>
      <c r="BT64" s="95"/>
      <c r="BU64" s="96" t="s">
        <v>482</v>
      </c>
      <c r="BV64" s="95"/>
      <c r="BW64" s="96" t="s">
        <v>482</v>
      </c>
      <c r="BX64" s="95"/>
      <c r="BY64" s="96" t="s">
        <v>481</v>
      </c>
      <c r="BZ64" s="98" t="s">
        <v>2226</v>
      </c>
      <c r="CA64" s="96" t="s">
        <v>481</v>
      </c>
      <c r="CB64" s="119" t="s">
        <v>1164</v>
      </c>
      <c r="CC64" s="96" t="s">
        <v>481</v>
      </c>
      <c r="CD64" s="160" t="s">
        <v>2227</v>
      </c>
      <c r="CE64" s="96" t="s">
        <v>482</v>
      </c>
      <c r="CF64" s="95"/>
      <c r="CG64" s="96" t="s">
        <v>481</v>
      </c>
      <c r="CH64" s="160" t="s">
        <v>2384</v>
      </c>
      <c r="CI64" s="96" t="s">
        <v>481</v>
      </c>
      <c r="CJ64" s="160" t="s">
        <v>742</v>
      </c>
      <c r="CK64" s="96" t="s">
        <v>482</v>
      </c>
      <c r="CL64" s="95"/>
      <c r="CM64" s="96" t="s">
        <v>482</v>
      </c>
      <c r="CN64" s="95"/>
      <c r="CO64" s="132" t="s">
        <v>481</v>
      </c>
      <c r="CP64" s="160" t="s">
        <v>2533</v>
      </c>
      <c r="CQ64" s="130" t="s">
        <v>482</v>
      </c>
      <c r="CR64" s="130"/>
      <c r="CS64" s="132" t="s">
        <v>481</v>
      </c>
      <c r="CT64" s="160" t="s">
        <v>2631</v>
      </c>
      <c r="CU64" s="132" t="s">
        <v>481</v>
      </c>
      <c r="CV64" s="160" t="s">
        <v>2670</v>
      </c>
      <c r="CW64" s="132" t="s">
        <v>482</v>
      </c>
      <c r="CX64" s="133"/>
      <c r="CZ64" s="87"/>
      <c r="DA64" s="87"/>
      <c r="DB64" s="87"/>
      <c r="DC64" s="87"/>
      <c r="DD64" s="87"/>
      <c r="DE64" s="87"/>
      <c r="DF64" s="87"/>
      <c r="DG64" s="87"/>
      <c r="DH64" s="87"/>
      <c r="DI64" s="87"/>
      <c r="DJ64" s="87"/>
      <c r="DK64" s="87"/>
      <c r="DL64" s="87"/>
      <c r="DM64" s="87"/>
      <c r="DN64" s="87"/>
      <c r="DO64" s="87"/>
      <c r="DP64" s="87"/>
      <c r="DQ64" s="87"/>
      <c r="DR64" s="87"/>
      <c r="DS64" s="87"/>
      <c r="DT64" s="87"/>
      <c r="DU64" s="87"/>
      <c r="DV64" s="87"/>
      <c r="DW64" s="87"/>
      <c r="DX64" s="87"/>
    </row>
    <row r="65" spans="1:128" ht="40.200000000000003" customHeight="1" x14ac:dyDescent="0.3">
      <c r="A65" s="160" t="s">
        <v>366</v>
      </c>
      <c r="B65" s="161" t="s">
        <v>194</v>
      </c>
      <c r="C65" s="96" t="s">
        <v>481</v>
      </c>
      <c r="D65" s="98" t="s">
        <v>1305</v>
      </c>
      <c r="E65" s="96" t="s">
        <v>482</v>
      </c>
      <c r="F65" s="95"/>
      <c r="G65" s="96" t="s">
        <v>481</v>
      </c>
      <c r="H65" s="98" t="s">
        <v>1382</v>
      </c>
      <c r="I65" s="96" t="s">
        <v>481</v>
      </c>
      <c r="J65" s="160" t="s">
        <v>505</v>
      </c>
      <c r="K65" s="96" t="s">
        <v>482</v>
      </c>
      <c r="L65" s="95"/>
      <c r="M65" s="101" t="s">
        <v>481</v>
      </c>
      <c r="N65" s="102" t="s">
        <v>1610</v>
      </c>
      <c r="O65" s="101" t="s">
        <v>481</v>
      </c>
      <c r="P65" s="103" t="s">
        <v>1611</v>
      </c>
      <c r="Q65" s="101" t="s">
        <v>482</v>
      </c>
      <c r="R65" s="104"/>
      <c r="S65" s="101" t="s">
        <v>481</v>
      </c>
      <c r="T65" s="103" t="s">
        <v>1602</v>
      </c>
      <c r="U65" s="101" t="s">
        <v>482</v>
      </c>
      <c r="V65" s="104"/>
      <c r="W65" s="96" t="s">
        <v>481</v>
      </c>
      <c r="X65" s="95" t="s">
        <v>1790</v>
      </c>
      <c r="Y65" s="96" t="s">
        <v>482</v>
      </c>
      <c r="Z65" s="108"/>
      <c r="AA65" s="96" t="s">
        <v>481</v>
      </c>
      <c r="AB65" s="95" t="s">
        <v>1791</v>
      </c>
      <c r="AC65" s="96" t="s">
        <v>481</v>
      </c>
      <c r="AD65" s="95" t="s">
        <v>1789</v>
      </c>
      <c r="AE65" s="96" t="s">
        <v>483</v>
      </c>
      <c r="AF65" s="98" t="s">
        <v>1792</v>
      </c>
      <c r="AG65" s="125" t="s">
        <v>482</v>
      </c>
      <c r="AH65" s="126"/>
      <c r="AI65" s="125" t="s">
        <v>1955</v>
      </c>
      <c r="AJ65" s="127"/>
      <c r="AK65" s="125" t="s">
        <v>482</v>
      </c>
      <c r="AL65" s="127"/>
      <c r="AM65" s="96" t="s">
        <v>481</v>
      </c>
      <c r="AN65" s="160" t="s">
        <v>1252</v>
      </c>
      <c r="AO65" s="125" t="s">
        <v>482</v>
      </c>
      <c r="AP65" s="127"/>
      <c r="AQ65" s="171" t="s">
        <v>482</v>
      </c>
      <c r="AR65" s="174"/>
      <c r="AS65" s="171" t="s">
        <v>481</v>
      </c>
      <c r="AT65" s="172" t="s">
        <v>2935</v>
      </c>
      <c r="AU65" s="171" t="s">
        <v>482</v>
      </c>
      <c r="AV65" s="174"/>
      <c r="AW65" s="171" t="s">
        <v>482</v>
      </c>
      <c r="AX65" s="174"/>
      <c r="AY65" s="171" t="s">
        <v>481</v>
      </c>
      <c r="AZ65" s="172" t="s">
        <v>2932</v>
      </c>
      <c r="BA65" s="96" t="s">
        <v>482</v>
      </c>
      <c r="BB65" s="95"/>
      <c r="BC65" s="128" t="s">
        <v>483</v>
      </c>
      <c r="BD65" s="160" t="s">
        <v>1922</v>
      </c>
      <c r="BE65" s="128" t="s">
        <v>482</v>
      </c>
      <c r="BF65" s="129"/>
      <c r="BG65" s="128" t="s">
        <v>481</v>
      </c>
      <c r="BH65" s="160" t="s">
        <v>3759</v>
      </c>
      <c r="BI65" s="128" t="s">
        <v>481</v>
      </c>
      <c r="BJ65" s="160" t="s">
        <v>1917</v>
      </c>
      <c r="BK65" s="96" t="s">
        <v>482</v>
      </c>
      <c r="BL65" s="95"/>
      <c r="BM65" s="96" t="s">
        <v>482</v>
      </c>
      <c r="BN65" s="95"/>
      <c r="BO65" s="96" t="s">
        <v>482</v>
      </c>
      <c r="BP65" s="95"/>
      <c r="BQ65" s="96" t="s">
        <v>482</v>
      </c>
      <c r="BR65" s="95"/>
      <c r="BS65" s="96" t="s">
        <v>482</v>
      </c>
      <c r="BT65" s="95"/>
      <c r="BU65" s="96" t="s">
        <v>482</v>
      </c>
      <c r="BV65" s="95"/>
      <c r="BW65" s="96" t="s">
        <v>482</v>
      </c>
      <c r="BX65" s="95"/>
      <c r="BY65" s="96" t="s">
        <v>481</v>
      </c>
      <c r="BZ65" s="98" t="s">
        <v>2226</v>
      </c>
      <c r="CA65" s="96" t="s">
        <v>481</v>
      </c>
      <c r="CB65" s="119" t="s">
        <v>1164</v>
      </c>
      <c r="CC65" s="96" t="s">
        <v>481</v>
      </c>
      <c r="CD65" s="98" t="s">
        <v>2228</v>
      </c>
      <c r="CE65" s="96" t="s">
        <v>482</v>
      </c>
      <c r="CF65" s="95"/>
      <c r="CG65" s="96" t="s">
        <v>481</v>
      </c>
      <c r="CH65" s="98" t="s">
        <v>2385</v>
      </c>
      <c r="CI65" s="96" t="s">
        <v>482</v>
      </c>
      <c r="CJ65" s="160" t="s">
        <v>742</v>
      </c>
      <c r="CK65" s="96" t="s">
        <v>481</v>
      </c>
      <c r="CL65" s="160" t="s">
        <v>2386</v>
      </c>
      <c r="CM65" s="96" t="s">
        <v>482</v>
      </c>
      <c r="CN65" s="95"/>
      <c r="CO65" s="132" t="s">
        <v>481</v>
      </c>
      <c r="CP65" s="160" t="s">
        <v>2531</v>
      </c>
      <c r="CQ65" s="130" t="s">
        <v>482</v>
      </c>
      <c r="CR65" s="130"/>
      <c r="CS65" s="132" t="s">
        <v>481</v>
      </c>
      <c r="CT65" s="160" t="s">
        <v>2632</v>
      </c>
      <c r="CU65" s="132" t="s">
        <v>481</v>
      </c>
      <c r="CV65" s="160" t="s">
        <v>2670</v>
      </c>
      <c r="CW65" s="132" t="s">
        <v>482</v>
      </c>
      <c r="CX65" s="133"/>
      <c r="CZ65" s="87"/>
      <c r="DA65" s="87"/>
      <c r="DB65" s="87"/>
      <c r="DC65" s="87"/>
      <c r="DD65" s="87"/>
      <c r="DE65" s="87"/>
      <c r="DF65" s="87"/>
      <c r="DG65" s="87"/>
      <c r="DH65" s="87"/>
      <c r="DI65" s="87"/>
      <c r="DJ65" s="87"/>
      <c r="DK65" s="87"/>
      <c r="DL65" s="87"/>
      <c r="DM65" s="87"/>
      <c r="DN65" s="87"/>
      <c r="DO65" s="87"/>
      <c r="DP65" s="87"/>
      <c r="DQ65" s="87"/>
      <c r="DR65" s="87"/>
      <c r="DS65" s="87"/>
      <c r="DT65" s="87"/>
      <c r="DU65" s="87"/>
      <c r="DV65" s="87"/>
      <c r="DW65" s="87"/>
      <c r="DX65" s="87"/>
    </row>
    <row r="66" spans="1:128" ht="40.200000000000003" customHeight="1" x14ac:dyDescent="0.3">
      <c r="A66" s="160" t="s">
        <v>367</v>
      </c>
      <c r="B66" s="161" t="s">
        <v>300</v>
      </c>
      <c r="C66" s="96" t="s">
        <v>481</v>
      </c>
      <c r="D66" s="95" t="s">
        <v>1306</v>
      </c>
      <c r="E66" s="96" t="s">
        <v>481</v>
      </c>
      <c r="F66" s="95" t="s">
        <v>1335</v>
      </c>
      <c r="G66" s="96" t="s">
        <v>481</v>
      </c>
      <c r="H66" s="98" t="s">
        <v>1383</v>
      </c>
      <c r="I66" s="96" t="s">
        <v>481</v>
      </c>
      <c r="J66" s="95" t="s">
        <v>1193</v>
      </c>
      <c r="K66" s="96" t="s">
        <v>481</v>
      </c>
      <c r="L66" s="160" t="s">
        <v>1112</v>
      </c>
      <c r="M66" s="101" t="s">
        <v>481</v>
      </c>
      <c r="N66" s="102" t="s">
        <v>1612</v>
      </c>
      <c r="O66" s="101" t="s">
        <v>481</v>
      </c>
      <c r="P66" s="102" t="s">
        <v>1613</v>
      </c>
      <c r="Q66" s="101" t="s">
        <v>482</v>
      </c>
      <c r="R66" s="104"/>
      <c r="S66" s="101" t="s">
        <v>481</v>
      </c>
      <c r="T66" s="103" t="s">
        <v>1614</v>
      </c>
      <c r="U66" s="101" t="s">
        <v>482</v>
      </c>
      <c r="V66" s="104"/>
      <c r="W66" s="96" t="s">
        <v>481</v>
      </c>
      <c r="X66" s="95" t="s">
        <v>1793</v>
      </c>
      <c r="Y66" s="96" t="s">
        <v>482</v>
      </c>
      <c r="Z66" s="108"/>
      <c r="AA66" s="96" t="s">
        <v>482</v>
      </c>
      <c r="AB66" s="95"/>
      <c r="AC66" s="96" t="s">
        <v>481</v>
      </c>
      <c r="AD66" s="95" t="s">
        <v>1794</v>
      </c>
      <c r="AE66" s="96" t="s">
        <v>481</v>
      </c>
      <c r="AF66" s="95" t="s">
        <v>1795</v>
      </c>
      <c r="AG66" s="125" t="s">
        <v>482</v>
      </c>
      <c r="AH66" s="127"/>
      <c r="AI66" s="125" t="s">
        <v>1331</v>
      </c>
      <c r="AJ66" s="160" t="s">
        <v>2467</v>
      </c>
      <c r="AK66" s="125" t="s">
        <v>482</v>
      </c>
      <c r="AL66" s="127"/>
      <c r="AM66" s="96" t="s">
        <v>482</v>
      </c>
      <c r="AN66" s="127"/>
      <c r="AO66" s="125" t="s">
        <v>481</v>
      </c>
      <c r="AP66" s="127" t="s">
        <v>687</v>
      </c>
      <c r="AQ66" s="171" t="s">
        <v>481</v>
      </c>
      <c r="AR66" s="174" t="s">
        <v>2936</v>
      </c>
      <c r="AS66" s="171" t="s">
        <v>481</v>
      </c>
      <c r="AT66" s="172" t="s">
        <v>2937</v>
      </c>
      <c r="AU66" s="171" t="s">
        <v>481</v>
      </c>
      <c r="AV66" s="174" t="s">
        <v>2938</v>
      </c>
      <c r="AW66" s="171" t="s">
        <v>481</v>
      </c>
      <c r="AX66" s="174" t="s">
        <v>2939</v>
      </c>
      <c r="AY66" s="171" t="s">
        <v>482</v>
      </c>
      <c r="AZ66" s="174"/>
      <c r="BA66" s="96" t="s">
        <v>481</v>
      </c>
      <c r="BB66" s="95" t="s">
        <v>1137</v>
      </c>
      <c r="BC66" s="128" t="s">
        <v>481</v>
      </c>
      <c r="BD66" s="129" t="s">
        <v>1147</v>
      </c>
      <c r="BE66" s="128" t="s">
        <v>481</v>
      </c>
      <c r="BF66" s="160" t="s">
        <v>1923</v>
      </c>
      <c r="BG66" s="128" t="s">
        <v>481</v>
      </c>
      <c r="BH66" s="160" t="s">
        <v>3771</v>
      </c>
      <c r="BI66" s="128" t="s">
        <v>481</v>
      </c>
      <c r="BJ66" s="160" t="s">
        <v>1924</v>
      </c>
      <c r="BK66" s="96" t="s">
        <v>482</v>
      </c>
      <c r="BL66" s="95"/>
      <c r="BM66" s="96" t="s">
        <v>482</v>
      </c>
      <c r="BN66" s="95" t="s">
        <v>2229</v>
      </c>
      <c r="BO66" s="96" t="s">
        <v>482</v>
      </c>
      <c r="BP66" s="95" t="s">
        <v>2230</v>
      </c>
      <c r="BQ66" s="96" t="s">
        <v>481</v>
      </c>
      <c r="BR66" s="160" t="s">
        <v>1154</v>
      </c>
      <c r="BS66" s="96" t="s">
        <v>482</v>
      </c>
      <c r="BT66" s="95"/>
      <c r="BU66" s="96" t="s">
        <v>482</v>
      </c>
      <c r="BV66" s="95"/>
      <c r="BW66" s="96" t="s">
        <v>482</v>
      </c>
      <c r="BX66" s="95"/>
      <c r="BY66" s="96" t="s">
        <v>481</v>
      </c>
      <c r="BZ66" s="160" t="s">
        <v>2231</v>
      </c>
      <c r="CA66" s="96" t="s">
        <v>481</v>
      </c>
      <c r="CB66" s="119" t="s">
        <v>2232</v>
      </c>
      <c r="CC66" s="96" t="s">
        <v>481</v>
      </c>
      <c r="CD66" s="160" t="s">
        <v>1167</v>
      </c>
      <c r="CE66" s="96" t="s">
        <v>481</v>
      </c>
      <c r="CF66" s="95" t="s">
        <v>1177</v>
      </c>
      <c r="CG66" s="96" t="s">
        <v>481</v>
      </c>
      <c r="CH66" s="119" t="s">
        <v>2387</v>
      </c>
      <c r="CI66" s="96" t="s">
        <v>482</v>
      </c>
      <c r="CJ66" s="119" t="s">
        <v>2289</v>
      </c>
      <c r="CK66" s="96" t="s">
        <v>482</v>
      </c>
      <c r="CL66" s="95" t="s">
        <v>3584</v>
      </c>
      <c r="CM66" s="96" t="s">
        <v>481</v>
      </c>
      <c r="CN66" s="98" t="s">
        <v>2388</v>
      </c>
      <c r="CO66" s="132" t="s">
        <v>481</v>
      </c>
      <c r="CP66" s="160" t="s">
        <v>2534</v>
      </c>
      <c r="CQ66" s="130" t="s">
        <v>481</v>
      </c>
      <c r="CR66" s="160" t="s">
        <v>2583</v>
      </c>
      <c r="CS66" s="132" t="s">
        <v>481</v>
      </c>
      <c r="CT66" s="148" t="s">
        <v>2633</v>
      </c>
      <c r="CU66" s="132" t="s">
        <v>482</v>
      </c>
      <c r="CV66" s="133"/>
      <c r="CW66" s="132" t="s">
        <v>481</v>
      </c>
      <c r="CX66" s="160" t="s">
        <v>2714</v>
      </c>
      <c r="CZ66" s="87"/>
      <c r="DA66" s="87"/>
      <c r="DB66" s="87"/>
      <c r="DC66" s="87"/>
      <c r="DD66" s="87"/>
      <c r="DE66" s="87"/>
      <c r="DF66" s="87"/>
      <c r="DG66" s="87"/>
      <c r="DH66" s="87"/>
      <c r="DI66" s="87"/>
      <c r="DJ66" s="87"/>
      <c r="DK66" s="87"/>
      <c r="DL66" s="87"/>
      <c r="DM66" s="87"/>
      <c r="DN66" s="87"/>
      <c r="DO66" s="87"/>
      <c r="DP66" s="87"/>
      <c r="DQ66" s="87"/>
      <c r="DR66" s="87"/>
      <c r="DS66" s="87"/>
      <c r="DT66" s="87"/>
      <c r="DU66" s="87"/>
      <c r="DV66" s="87"/>
      <c r="DW66" s="87"/>
      <c r="DX66" s="87"/>
    </row>
    <row r="67" spans="1:128" ht="40.200000000000003" customHeight="1" x14ac:dyDescent="0.3">
      <c r="A67" s="160" t="s">
        <v>368</v>
      </c>
      <c r="B67" s="161" t="s">
        <v>195</v>
      </c>
      <c r="C67" s="96" t="s">
        <v>482</v>
      </c>
      <c r="D67" s="160" t="s">
        <v>1307</v>
      </c>
      <c r="E67" s="96" t="s">
        <v>481</v>
      </c>
      <c r="F67" s="160" t="s">
        <v>1336</v>
      </c>
      <c r="G67" s="96" t="s">
        <v>481</v>
      </c>
      <c r="H67" s="160" t="s">
        <v>1384</v>
      </c>
      <c r="I67" s="96" t="s">
        <v>482</v>
      </c>
      <c r="J67" s="95"/>
      <c r="K67" s="96" t="s">
        <v>482</v>
      </c>
      <c r="L67" s="95"/>
      <c r="M67" s="101" t="s">
        <v>481</v>
      </c>
      <c r="N67" s="102" t="s">
        <v>1615</v>
      </c>
      <c r="O67" s="101" t="s">
        <v>481</v>
      </c>
      <c r="P67" s="102" t="s">
        <v>1616</v>
      </c>
      <c r="Q67" s="101" t="s">
        <v>481</v>
      </c>
      <c r="R67" s="160" t="s">
        <v>1219</v>
      </c>
      <c r="S67" s="101" t="s">
        <v>481</v>
      </c>
      <c r="T67" s="160" t="s">
        <v>1457</v>
      </c>
      <c r="U67" s="101" t="s">
        <v>482</v>
      </c>
      <c r="V67" s="160"/>
      <c r="W67" s="96" t="s">
        <v>483</v>
      </c>
      <c r="X67" s="98" t="s">
        <v>3696</v>
      </c>
      <c r="Y67" s="96" t="s">
        <v>481</v>
      </c>
      <c r="Z67" s="95" t="s">
        <v>979</v>
      </c>
      <c r="AA67" s="96" t="s">
        <v>482</v>
      </c>
      <c r="AB67" s="95" t="s">
        <v>1796</v>
      </c>
      <c r="AC67" s="96" t="s">
        <v>482</v>
      </c>
      <c r="AD67" s="108"/>
      <c r="AE67" s="96" t="s">
        <v>481</v>
      </c>
      <c r="AF67" s="98" t="s">
        <v>3735</v>
      </c>
      <c r="AG67" s="125" t="s">
        <v>481</v>
      </c>
      <c r="AH67" s="127" t="s">
        <v>2422</v>
      </c>
      <c r="AI67" s="125" t="s">
        <v>1331</v>
      </c>
      <c r="AJ67" s="160" t="s">
        <v>2468</v>
      </c>
      <c r="AK67" s="125" t="s">
        <v>481</v>
      </c>
      <c r="AL67" s="127" t="s">
        <v>666</v>
      </c>
      <c r="AM67" s="96" t="s">
        <v>481</v>
      </c>
      <c r="AN67" s="160" t="s">
        <v>1253</v>
      </c>
      <c r="AO67" s="125" t="s">
        <v>483</v>
      </c>
      <c r="AP67" s="127" t="s">
        <v>688</v>
      </c>
      <c r="AQ67" s="171" t="s">
        <v>482</v>
      </c>
      <c r="AR67" s="172"/>
      <c r="AS67" s="171" t="s">
        <v>482</v>
      </c>
      <c r="AT67" s="174"/>
      <c r="AU67" s="171" t="s">
        <v>482</v>
      </c>
      <c r="AV67" s="172" t="s">
        <v>2940</v>
      </c>
      <c r="AW67" s="171" t="s">
        <v>481</v>
      </c>
      <c r="AX67" s="174" t="s">
        <v>2941</v>
      </c>
      <c r="AY67" s="171" t="s">
        <v>481</v>
      </c>
      <c r="AZ67" s="172" t="s">
        <v>2942</v>
      </c>
      <c r="BA67" s="96" t="s">
        <v>482</v>
      </c>
      <c r="BB67" s="95"/>
      <c r="BC67" s="128" t="s">
        <v>481</v>
      </c>
      <c r="BD67" s="129" t="s">
        <v>645</v>
      </c>
      <c r="BE67" s="128" t="s">
        <v>482</v>
      </c>
      <c r="BF67" s="129" t="s">
        <v>1925</v>
      </c>
      <c r="BG67" s="128" t="s">
        <v>481</v>
      </c>
      <c r="BH67" s="160" t="s">
        <v>3772</v>
      </c>
      <c r="BI67" s="128" t="s">
        <v>482</v>
      </c>
      <c r="BJ67" s="129"/>
      <c r="BK67" s="96" t="s">
        <v>483</v>
      </c>
      <c r="BL67" s="95" t="s">
        <v>3390</v>
      </c>
      <c r="BM67" s="96" t="s">
        <v>482</v>
      </c>
      <c r="BN67" s="118"/>
      <c r="BO67" s="96" t="s">
        <v>481</v>
      </c>
      <c r="BP67" s="160" t="s">
        <v>2233</v>
      </c>
      <c r="BQ67" s="96" t="s">
        <v>481</v>
      </c>
      <c r="BR67" s="95" t="s">
        <v>2234</v>
      </c>
      <c r="BS67" s="96" t="s">
        <v>483</v>
      </c>
      <c r="BT67" s="95" t="s">
        <v>993</v>
      </c>
      <c r="BU67" s="96" t="s">
        <v>482</v>
      </c>
      <c r="BV67" s="95"/>
      <c r="BW67" s="96" t="s">
        <v>483</v>
      </c>
      <c r="BX67" s="95" t="s">
        <v>734</v>
      </c>
      <c r="BY67" s="96" t="s">
        <v>481</v>
      </c>
      <c r="BZ67" s="160" t="s">
        <v>2235</v>
      </c>
      <c r="CA67" s="96" t="s">
        <v>483</v>
      </c>
      <c r="CB67" s="119" t="s">
        <v>2236</v>
      </c>
      <c r="CC67" s="96" t="s">
        <v>481</v>
      </c>
      <c r="CD67" s="98" t="s">
        <v>2237</v>
      </c>
      <c r="CE67" s="96" t="s">
        <v>481</v>
      </c>
      <c r="CF67" s="160" t="s">
        <v>975</v>
      </c>
      <c r="CG67" s="96" t="s">
        <v>481</v>
      </c>
      <c r="CH67" s="98" t="s">
        <v>2389</v>
      </c>
      <c r="CI67" s="96" t="s">
        <v>482</v>
      </c>
      <c r="CJ67" s="119" t="s">
        <v>2289</v>
      </c>
      <c r="CK67" s="96" t="s">
        <v>483</v>
      </c>
      <c r="CL67" s="95" t="s">
        <v>751</v>
      </c>
      <c r="CM67" s="96" t="s">
        <v>482</v>
      </c>
      <c r="CN67" s="95"/>
      <c r="CO67" s="132" t="s">
        <v>481</v>
      </c>
      <c r="CP67" s="148" t="s">
        <v>2535</v>
      </c>
      <c r="CQ67" s="130" t="s">
        <v>483</v>
      </c>
      <c r="CR67" s="160" t="s">
        <v>2584</v>
      </c>
      <c r="CS67" s="132" t="s">
        <v>481</v>
      </c>
      <c r="CT67" s="148" t="s">
        <v>2634</v>
      </c>
      <c r="CU67" s="132" t="s">
        <v>483</v>
      </c>
      <c r="CV67" s="133" t="s">
        <v>2671</v>
      </c>
      <c r="CW67" s="132" t="s">
        <v>483</v>
      </c>
      <c r="CX67" s="133" t="s">
        <v>2715</v>
      </c>
      <c r="CZ67" s="87"/>
      <c r="DA67" s="87"/>
      <c r="DB67" s="87"/>
      <c r="DC67" s="87"/>
      <c r="DD67" s="87"/>
      <c r="DE67" s="87"/>
      <c r="DF67" s="87"/>
      <c r="DG67" s="87"/>
      <c r="DH67" s="87"/>
      <c r="DI67" s="87"/>
      <c r="DJ67" s="87"/>
      <c r="DK67" s="87"/>
      <c r="DL67" s="87"/>
      <c r="DM67" s="87"/>
      <c r="DN67" s="87"/>
      <c r="DO67" s="87"/>
      <c r="DP67" s="87"/>
      <c r="DQ67" s="87"/>
      <c r="DR67" s="87"/>
      <c r="DS67" s="87"/>
      <c r="DT67" s="87"/>
      <c r="DU67" s="87"/>
      <c r="DV67" s="87"/>
      <c r="DW67" s="87"/>
      <c r="DX67" s="87"/>
    </row>
    <row r="68" spans="1:128" ht="40.200000000000003" customHeight="1" x14ac:dyDescent="0.3">
      <c r="A68" s="160" t="s">
        <v>369</v>
      </c>
      <c r="B68" s="161" t="s">
        <v>283</v>
      </c>
      <c r="C68" s="96" t="s">
        <v>481</v>
      </c>
      <c r="D68" s="160" t="s">
        <v>1308</v>
      </c>
      <c r="E68" s="96" t="s">
        <v>481</v>
      </c>
      <c r="F68" s="160" t="s">
        <v>1337</v>
      </c>
      <c r="G68" s="96" t="s">
        <v>482</v>
      </c>
      <c r="H68" s="95"/>
      <c r="I68" s="96" t="s">
        <v>482</v>
      </c>
      <c r="J68" s="95"/>
      <c r="K68" s="96" t="s">
        <v>482</v>
      </c>
      <c r="L68" s="95"/>
      <c r="M68" s="101" t="s">
        <v>481</v>
      </c>
      <c r="N68" s="160" t="s">
        <v>1617</v>
      </c>
      <c r="O68" s="101" t="s">
        <v>481</v>
      </c>
      <c r="P68" s="160" t="s">
        <v>1618</v>
      </c>
      <c r="Q68" s="101" t="s">
        <v>482</v>
      </c>
      <c r="R68" s="104"/>
      <c r="S68" s="101" t="s">
        <v>481</v>
      </c>
      <c r="T68" s="103" t="s">
        <v>1619</v>
      </c>
      <c r="U68" s="101" t="s">
        <v>482</v>
      </c>
      <c r="V68" s="104"/>
      <c r="W68" s="96" t="s">
        <v>481</v>
      </c>
      <c r="X68" s="95" t="s">
        <v>1797</v>
      </c>
      <c r="Y68" s="96" t="s">
        <v>482</v>
      </c>
      <c r="Z68" s="108"/>
      <c r="AA68" s="96" t="s">
        <v>482</v>
      </c>
      <c r="AB68" s="108"/>
      <c r="AC68" s="96" t="s">
        <v>481</v>
      </c>
      <c r="AD68" s="95" t="s">
        <v>1798</v>
      </c>
      <c r="AE68" s="96" t="s">
        <v>481</v>
      </c>
      <c r="AF68" s="160" t="s">
        <v>1799</v>
      </c>
      <c r="AG68" s="125" t="s">
        <v>481</v>
      </c>
      <c r="AH68" s="126" t="s">
        <v>2423</v>
      </c>
      <c r="AI68" s="125" t="s">
        <v>1331</v>
      </c>
      <c r="AJ68" s="160" t="s">
        <v>2469</v>
      </c>
      <c r="AK68" s="125" t="s">
        <v>481</v>
      </c>
      <c r="AL68" s="127" t="s">
        <v>2470</v>
      </c>
      <c r="AM68" s="96" t="s">
        <v>481</v>
      </c>
      <c r="AN68" s="160" t="s">
        <v>1254</v>
      </c>
      <c r="AO68" s="125" t="s">
        <v>481</v>
      </c>
      <c r="AP68" s="127" t="s">
        <v>2471</v>
      </c>
      <c r="AQ68" s="171" t="s">
        <v>482</v>
      </c>
      <c r="AR68" s="174"/>
      <c r="AS68" s="171" t="s">
        <v>481</v>
      </c>
      <c r="AT68" s="174" t="s">
        <v>2943</v>
      </c>
      <c r="AU68" s="171" t="s">
        <v>482</v>
      </c>
      <c r="AV68" s="174"/>
      <c r="AW68" s="171" t="s">
        <v>481</v>
      </c>
      <c r="AX68" s="174" t="s">
        <v>2941</v>
      </c>
      <c r="AY68" s="171" t="s">
        <v>481</v>
      </c>
      <c r="AZ68" s="179" t="s">
        <v>2944</v>
      </c>
      <c r="BA68" s="96" t="s">
        <v>481</v>
      </c>
      <c r="BB68" s="95" t="s">
        <v>711</v>
      </c>
      <c r="BC68" s="128" t="s">
        <v>481</v>
      </c>
      <c r="BD68" s="160" t="s">
        <v>1926</v>
      </c>
      <c r="BE68" s="128" t="s">
        <v>481</v>
      </c>
      <c r="BF68" s="129" t="s">
        <v>1927</v>
      </c>
      <c r="BG68" s="128" t="s">
        <v>481</v>
      </c>
      <c r="BH68" s="160" t="s">
        <v>1928</v>
      </c>
      <c r="BI68" s="128" t="s">
        <v>481</v>
      </c>
      <c r="BJ68" s="160" t="s">
        <v>1929</v>
      </c>
      <c r="BK68" s="96" t="s">
        <v>482</v>
      </c>
      <c r="BL68" s="95"/>
      <c r="BM68" s="96" t="s">
        <v>482</v>
      </c>
      <c r="BN68" s="95"/>
      <c r="BO68" s="96" t="s">
        <v>482</v>
      </c>
      <c r="BP68" s="98" t="s">
        <v>2238</v>
      </c>
      <c r="BQ68" s="96" t="s">
        <v>481</v>
      </c>
      <c r="BR68" s="160" t="s">
        <v>2239</v>
      </c>
      <c r="BS68" s="96" t="s">
        <v>482</v>
      </c>
      <c r="BT68" s="95"/>
      <c r="BU68" s="96" t="s">
        <v>482</v>
      </c>
      <c r="BV68" s="95"/>
      <c r="BW68" s="96" t="s">
        <v>482</v>
      </c>
      <c r="BX68" s="95"/>
      <c r="BY68" s="96" t="s">
        <v>481</v>
      </c>
      <c r="BZ68" s="160" t="s">
        <v>2231</v>
      </c>
      <c r="CA68" s="96" t="s">
        <v>482</v>
      </c>
      <c r="CB68" s="119" t="s">
        <v>2240</v>
      </c>
      <c r="CC68" s="96" t="s">
        <v>483</v>
      </c>
      <c r="CD68" s="98" t="s">
        <v>2241</v>
      </c>
      <c r="CE68" s="96" t="s">
        <v>482</v>
      </c>
      <c r="CF68" s="95"/>
      <c r="CG68" s="96" t="s">
        <v>481</v>
      </c>
      <c r="CH68" s="98" t="s">
        <v>2390</v>
      </c>
      <c r="CI68" s="96" t="s">
        <v>482</v>
      </c>
      <c r="CJ68" s="119" t="s">
        <v>2289</v>
      </c>
      <c r="CK68" s="96" t="s">
        <v>482</v>
      </c>
      <c r="CL68" s="95"/>
      <c r="CM68" s="96" t="s">
        <v>482</v>
      </c>
      <c r="CN68" s="95"/>
      <c r="CO68" s="132" t="s">
        <v>481</v>
      </c>
      <c r="CP68" s="160" t="s">
        <v>2536</v>
      </c>
      <c r="CQ68" s="130" t="s">
        <v>482</v>
      </c>
      <c r="CR68" s="130"/>
      <c r="CS68" s="132" t="s">
        <v>482</v>
      </c>
      <c r="CT68" s="133"/>
      <c r="CU68" s="132" t="s">
        <v>482</v>
      </c>
      <c r="CV68" s="133"/>
      <c r="CW68" s="132" t="s">
        <v>481</v>
      </c>
      <c r="CX68" s="160" t="s">
        <v>2716</v>
      </c>
      <c r="CZ68" s="87"/>
      <c r="DA68" s="87"/>
      <c r="DB68" s="87"/>
      <c r="DC68" s="87"/>
      <c r="DD68" s="87"/>
      <c r="DE68" s="87"/>
      <c r="DF68" s="87"/>
      <c r="DG68" s="87"/>
      <c r="DH68" s="87"/>
      <c r="DI68" s="87"/>
      <c r="DJ68" s="87"/>
      <c r="DK68" s="87"/>
      <c r="DL68" s="87"/>
      <c r="DM68" s="87"/>
      <c r="DN68" s="87"/>
      <c r="DO68" s="87"/>
      <c r="DP68" s="87"/>
      <c r="DQ68" s="87"/>
      <c r="DR68" s="87"/>
      <c r="DS68" s="87"/>
      <c r="DT68" s="87"/>
      <c r="DU68" s="87"/>
      <c r="DV68" s="87"/>
      <c r="DW68" s="87"/>
      <c r="DX68" s="87"/>
    </row>
    <row r="69" spans="1:128" ht="40.200000000000003" customHeight="1" x14ac:dyDescent="0.3">
      <c r="A69" s="160" t="s">
        <v>370</v>
      </c>
      <c r="B69" s="161" t="s">
        <v>196</v>
      </c>
      <c r="C69" s="96" t="s">
        <v>481</v>
      </c>
      <c r="D69" s="160" t="s">
        <v>1309</v>
      </c>
      <c r="E69" s="96" t="s">
        <v>482</v>
      </c>
      <c r="F69" s="95"/>
      <c r="G69" s="96" t="s">
        <v>482</v>
      </c>
      <c r="H69" s="95"/>
      <c r="I69" s="96" t="s">
        <v>481</v>
      </c>
      <c r="J69" s="160" t="s">
        <v>1429</v>
      </c>
      <c r="K69" s="96" t="s">
        <v>481</v>
      </c>
      <c r="L69" s="160" t="s">
        <v>1419</v>
      </c>
      <c r="M69" s="101" t="s">
        <v>481</v>
      </c>
      <c r="N69" s="160" t="s">
        <v>1620</v>
      </c>
      <c r="O69" s="101" t="s">
        <v>482</v>
      </c>
      <c r="P69" s="104"/>
      <c r="Q69" s="101" t="s">
        <v>482</v>
      </c>
      <c r="R69" s="104"/>
      <c r="S69" s="101" t="s">
        <v>481</v>
      </c>
      <c r="T69" s="103" t="s">
        <v>1621</v>
      </c>
      <c r="U69" s="101" t="s">
        <v>482</v>
      </c>
      <c r="V69" s="104"/>
      <c r="W69" s="96" t="s">
        <v>481</v>
      </c>
      <c r="X69" s="95" t="s">
        <v>1797</v>
      </c>
      <c r="Y69" s="96" t="s">
        <v>482</v>
      </c>
      <c r="Z69" s="108"/>
      <c r="AA69" s="96" t="s">
        <v>482</v>
      </c>
      <c r="AB69" s="108"/>
      <c r="AC69" s="96" t="s">
        <v>481</v>
      </c>
      <c r="AD69" s="95" t="s">
        <v>1800</v>
      </c>
      <c r="AE69" s="96" t="s">
        <v>481</v>
      </c>
      <c r="AF69" s="98" t="s">
        <v>3736</v>
      </c>
      <c r="AG69" s="125" t="s">
        <v>481</v>
      </c>
      <c r="AH69" s="127" t="s">
        <v>2423</v>
      </c>
      <c r="AI69" s="125" t="s">
        <v>1331</v>
      </c>
      <c r="AJ69" s="160" t="s">
        <v>2469</v>
      </c>
      <c r="AK69" s="125" t="s">
        <v>481</v>
      </c>
      <c r="AL69" s="127" t="s">
        <v>667</v>
      </c>
      <c r="AM69" s="96" t="s">
        <v>481</v>
      </c>
      <c r="AN69" s="160" t="s">
        <v>1255</v>
      </c>
      <c r="AO69" s="125" t="s">
        <v>482</v>
      </c>
      <c r="AP69" s="127"/>
      <c r="AQ69" s="171" t="s">
        <v>482</v>
      </c>
      <c r="AR69" s="174"/>
      <c r="AS69" s="171" t="s">
        <v>481</v>
      </c>
      <c r="AT69" s="172" t="s">
        <v>2945</v>
      </c>
      <c r="AU69" s="171" t="s">
        <v>481</v>
      </c>
      <c r="AV69" s="174" t="s">
        <v>2946</v>
      </c>
      <c r="AW69" s="171" t="s">
        <v>481</v>
      </c>
      <c r="AX69" s="174" t="s">
        <v>2947</v>
      </c>
      <c r="AY69" s="171" t="s">
        <v>481</v>
      </c>
      <c r="AZ69" s="172" t="s">
        <v>2948</v>
      </c>
      <c r="BA69" s="96" t="s">
        <v>482</v>
      </c>
      <c r="BB69" s="95"/>
      <c r="BC69" s="128" t="s">
        <v>481</v>
      </c>
      <c r="BD69" s="160" t="s">
        <v>1930</v>
      </c>
      <c r="BE69" s="128" t="s">
        <v>482</v>
      </c>
      <c r="BF69" s="129"/>
      <c r="BG69" s="128" t="s">
        <v>481</v>
      </c>
      <c r="BH69" s="160" t="s">
        <v>1931</v>
      </c>
      <c r="BI69" s="128" t="s">
        <v>482</v>
      </c>
      <c r="BJ69" s="129"/>
      <c r="BK69" s="96" t="s">
        <v>482</v>
      </c>
      <c r="BL69" s="95"/>
      <c r="BM69" s="96" t="s">
        <v>482</v>
      </c>
      <c r="BN69" s="95"/>
      <c r="BO69" s="96" t="s">
        <v>481</v>
      </c>
      <c r="BP69" s="98" t="s">
        <v>3403</v>
      </c>
      <c r="BQ69" s="96" t="s">
        <v>482</v>
      </c>
      <c r="BR69" s="95"/>
      <c r="BS69" s="96" t="s">
        <v>483</v>
      </c>
      <c r="BT69" s="95" t="s">
        <v>620</v>
      </c>
      <c r="BU69" s="96" t="s">
        <v>482</v>
      </c>
      <c r="BV69" s="95"/>
      <c r="BW69" s="96" t="s">
        <v>481</v>
      </c>
      <c r="BX69" s="160" t="s">
        <v>2198</v>
      </c>
      <c r="BY69" s="96" t="s">
        <v>481</v>
      </c>
      <c r="BZ69" s="160" t="s">
        <v>2242</v>
      </c>
      <c r="CA69" s="96" t="s">
        <v>481</v>
      </c>
      <c r="CB69" s="119" t="s">
        <v>2243</v>
      </c>
      <c r="CC69" s="96" t="s">
        <v>483</v>
      </c>
      <c r="CD69" s="160" t="s">
        <v>2244</v>
      </c>
      <c r="CE69" s="96" t="s">
        <v>482</v>
      </c>
      <c r="CF69" s="95"/>
      <c r="CG69" s="96" t="s">
        <v>481</v>
      </c>
      <c r="CH69" s="98" t="s">
        <v>2486</v>
      </c>
      <c r="CI69" s="96" t="s">
        <v>482</v>
      </c>
      <c r="CJ69" s="119" t="s">
        <v>2289</v>
      </c>
      <c r="CK69" s="96" t="s">
        <v>481</v>
      </c>
      <c r="CL69" s="160" t="s">
        <v>2391</v>
      </c>
      <c r="CM69" s="96" t="s">
        <v>481</v>
      </c>
      <c r="CN69" s="160" t="s">
        <v>590</v>
      </c>
      <c r="CO69" s="132" t="s">
        <v>481</v>
      </c>
      <c r="CP69" s="160" t="s">
        <v>2537</v>
      </c>
      <c r="CQ69" s="130" t="s">
        <v>482</v>
      </c>
      <c r="CR69" s="130"/>
      <c r="CS69" s="132" t="s">
        <v>482</v>
      </c>
      <c r="CT69" s="133"/>
      <c r="CU69" s="132" t="s">
        <v>481</v>
      </c>
      <c r="CV69" s="133" t="s">
        <v>2672</v>
      </c>
      <c r="CW69" s="132" t="s">
        <v>481</v>
      </c>
      <c r="CX69" s="160" t="s">
        <v>2717</v>
      </c>
      <c r="CZ69" s="87"/>
      <c r="DA69" s="87"/>
      <c r="DB69" s="87"/>
      <c r="DC69" s="87"/>
      <c r="DD69" s="87"/>
      <c r="DE69" s="87"/>
      <c r="DF69" s="87"/>
      <c r="DG69" s="87"/>
      <c r="DH69" s="87"/>
      <c r="DI69" s="87"/>
      <c r="DJ69" s="87"/>
      <c r="DK69" s="87"/>
      <c r="DL69" s="87"/>
      <c r="DM69" s="87"/>
      <c r="DN69" s="87"/>
      <c r="DO69" s="87"/>
      <c r="DP69" s="87"/>
      <c r="DQ69" s="87"/>
      <c r="DR69" s="87"/>
      <c r="DS69" s="87"/>
      <c r="DT69" s="87"/>
      <c r="DU69" s="87"/>
      <c r="DV69" s="87"/>
      <c r="DW69" s="87"/>
      <c r="DX69" s="87"/>
    </row>
    <row r="70" spans="1:128" ht="40.200000000000003" customHeight="1" x14ac:dyDescent="0.3">
      <c r="A70" s="160" t="s">
        <v>371</v>
      </c>
      <c r="B70" s="161" t="s">
        <v>539</v>
      </c>
      <c r="C70" s="96" t="s">
        <v>483</v>
      </c>
      <c r="D70" s="98" t="s">
        <v>3760</v>
      </c>
      <c r="E70" s="96" t="s">
        <v>482</v>
      </c>
      <c r="F70" s="95"/>
      <c r="G70" s="96" t="s">
        <v>482</v>
      </c>
      <c r="H70" s="95"/>
      <c r="I70" s="96" t="s">
        <v>481</v>
      </c>
      <c r="J70" s="95" t="s">
        <v>506</v>
      </c>
      <c r="K70" s="96" t="s">
        <v>482</v>
      </c>
      <c r="L70" s="95"/>
      <c r="M70" s="101" t="s">
        <v>481</v>
      </c>
      <c r="N70" s="160" t="s">
        <v>1622</v>
      </c>
      <c r="O70" s="101" t="s">
        <v>482</v>
      </c>
      <c r="P70" s="104"/>
      <c r="Q70" s="101" t="s">
        <v>482</v>
      </c>
      <c r="R70" s="104"/>
      <c r="S70" s="101" t="s">
        <v>482</v>
      </c>
      <c r="T70" s="104"/>
      <c r="U70" s="101" t="s">
        <v>482</v>
      </c>
      <c r="V70" s="104"/>
      <c r="W70" s="96" t="s">
        <v>482</v>
      </c>
      <c r="X70" s="108"/>
      <c r="Y70" s="96" t="s">
        <v>482</v>
      </c>
      <c r="Z70" s="108"/>
      <c r="AA70" s="96" t="s">
        <v>482</v>
      </c>
      <c r="AB70" s="108"/>
      <c r="AC70" s="96" t="s">
        <v>483</v>
      </c>
      <c r="AD70" s="95" t="s">
        <v>1801</v>
      </c>
      <c r="AE70" s="96" t="s">
        <v>481</v>
      </c>
      <c r="AF70" s="98" t="s">
        <v>3737</v>
      </c>
      <c r="AG70" s="125" t="s">
        <v>482</v>
      </c>
      <c r="AH70" s="127"/>
      <c r="AI70" s="125" t="s">
        <v>1331</v>
      </c>
      <c r="AJ70" s="160" t="s">
        <v>2469</v>
      </c>
      <c r="AK70" s="125" t="s">
        <v>481</v>
      </c>
      <c r="AL70" s="127" t="s">
        <v>667</v>
      </c>
      <c r="AM70" s="96" t="s">
        <v>481</v>
      </c>
      <c r="AN70" s="126" t="s">
        <v>1260</v>
      </c>
      <c r="AO70" s="125" t="s">
        <v>482</v>
      </c>
      <c r="AP70" s="127"/>
      <c r="AQ70" s="171" t="s">
        <v>482</v>
      </c>
      <c r="AR70" s="174"/>
      <c r="AS70" s="171" t="s">
        <v>482</v>
      </c>
      <c r="AT70" s="174"/>
      <c r="AU70" s="171" t="s">
        <v>482</v>
      </c>
      <c r="AV70" s="174"/>
      <c r="AW70" s="171" t="s">
        <v>481</v>
      </c>
      <c r="AX70" s="172" t="s">
        <v>2949</v>
      </c>
      <c r="AY70" s="171" t="s">
        <v>482</v>
      </c>
      <c r="AZ70" s="172"/>
      <c r="BA70" s="96" t="s">
        <v>481</v>
      </c>
      <c r="BB70" s="95" t="s">
        <v>712</v>
      </c>
      <c r="BC70" s="128" t="s">
        <v>482</v>
      </c>
      <c r="BD70" s="129"/>
      <c r="BE70" s="128" t="s">
        <v>481</v>
      </c>
      <c r="BF70" s="129" t="s">
        <v>1932</v>
      </c>
      <c r="BG70" s="128" t="s">
        <v>481</v>
      </c>
      <c r="BH70" s="129" t="s">
        <v>3777</v>
      </c>
      <c r="BI70" s="128" t="s">
        <v>481</v>
      </c>
      <c r="BJ70" s="160" t="s">
        <v>1929</v>
      </c>
      <c r="BK70" s="96" t="s">
        <v>482</v>
      </c>
      <c r="BL70" s="95"/>
      <c r="BM70" s="96" t="s">
        <v>482</v>
      </c>
      <c r="BN70" s="95"/>
      <c r="BO70" s="96" t="s">
        <v>482</v>
      </c>
      <c r="BP70" s="95"/>
      <c r="BQ70" s="96" t="s">
        <v>482</v>
      </c>
      <c r="BR70" s="95"/>
      <c r="BS70" s="96" t="s">
        <v>482</v>
      </c>
      <c r="BT70" s="95"/>
      <c r="BU70" s="96" t="s">
        <v>482</v>
      </c>
      <c r="BV70" s="95"/>
      <c r="BW70" s="96" t="s">
        <v>482</v>
      </c>
      <c r="BX70" s="95"/>
      <c r="BY70" s="96" t="s">
        <v>481</v>
      </c>
      <c r="BZ70" s="160" t="s">
        <v>2245</v>
      </c>
      <c r="CA70" s="96" t="s">
        <v>481</v>
      </c>
      <c r="CB70" s="119" t="s">
        <v>2243</v>
      </c>
      <c r="CC70" s="96" t="s">
        <v>482</v>
      </c>
      <c r="CD70" s="95"/>
      <c r="CE70" s="96" t="s">
        <v>481</v>
      </c>
      <c r="CF70" s="95" t="s">
        <v>554</v>
      </c>
      <c r="CG70" s="96" t="s">
        <v>481</v>
      </c>
      <c r="CH70" s="160" t="s">
        <v>2392</v>
      </c>
      <c r="CI70" s="96" t="s">
        <v>482</v>
      </c>
      <c r="CJ70" s="119" t="s">
        <v>2289</v>
      </c>
      <c r="CK70" s="96" t="s">
        <v>482</v>
      </c>
      <c r="CL70" s="95"/>
      <c r="CM70" s="96" t="s">
        <v>482</v>
      </c>
      <c r="CN70" s="95"/>
      <c r="CO70" s="132" t="s">
        <v>481</v>
      </c>
      <c r="CP70" s="160" t="s">
        <v>2538</v>
      </c>
      <c r="CQ70" s="130" t="s">
        <v>482</v>
      </c>
      <c r="CR70" s="130"/>
      <c r="CS70" s="132" t="s">
        <v>482</v>
      </c>
      <c r="CT70" s="133"/>
      <c r="CU70" s="132" t="s">
        <v>482</v>
      </c>
      <c r="CV70" s="133"/>
      <c r="CW70" s="132" t="s">
        <v>481</v>
      </c>
      <c r="CX70" s="160" t="s">
        <v>2716</v>
      </c>
      <c r="CZ70" s="87"/>
      <c r="DA70" s="87"/>
      <c r="DB70" s="87"/>
      <c r="DC70" s="87"/>
      <c r="DD70" s="87"/>
      <c r="DE70" s="87"/>
      <c r="DF70" s="87"/>
      <c r="DG70" s="87"/>
      <c r="DH70" s="87"/>
      <c r="DI70" s="87"/>
      <c r="DJ70" s="87"/>
      <c r="DK70" s="87"/>
      <c r="DL70" s="87"/>
      <c r="DM70" s="87"/>
      <c r="DN70" s="87"/>
      <c r="DO70" s="87"/>
      <c r="DP70" s="87"/>
      <c r="DQ70" s="87"/>
      <c r="DR70" s="87"/>
      <c r="DS70" s="87"/>
      <c r="DT70" s="87"/>
      <c r="DU70" s="87"/>
      <c r="DV70" s="87"/>
      <c r="DW70" s="87"/>
      <c r="DX70" s="87"/>
    </row>
    <row r="71" spans="1:128" ht="40.200000000000003" customHeight="1" x14ac:dyDescent="0.3">
      <c r="A71" s="160" t="s">
        <v>372</v>
      </c>
      <c r="B71" s="161" t="s">
        <v>197</v>
      </c>
      <c r="C71" s="96" t="s">
        <v>482</v>
      </c>
      <c r="D71" s="98" t="s">
        <v>3008</v>
      </c>
      <c r="E71" s="96" t="s">
        <v>482</v>
      </c>
      <c r="F71" s="160"/>
      <c r="G71" s="96" t="s">
        <v>481</v>
      </c>
      <c r="H71" s="160" t="s">
        <v>1385</v>
      </c>
      <c r="I71" s="96" t="s">
        <v>481</v>
      </c>
      <c r="J71" s="95" t="s">
        <v>1096</v>
      </c>
      <c r="K71" s="96" t="s">
        <v>481</v>
      </c>
      <c r="L71" s="95" t="s">
        <v>1113</v>
      </c>
      <c r="M71" s="101" t="s">
        <v>481</v>
      </c>
      <c r="N71" s="160" t="s">
        <v>1622</v>
      </c>
      <c r="O71" s="101" t="s">
        <v>482</v>
      </c>
      <c r="P71" s="103" t="s">
        <v>1623</v>
      </c>
      <c r="Q71" s="101" t="s">
        <v>481</v>
      </c>
      <c r="R71" s="103" t="s">
        <v>1199</v>
      </c>
      <c r="S71" s="101" t="s">
        <v>482</v>
      </c>
      <c r="T71" s="104"/>
      <c r="U71" s="101" t="s">
        <v>482</v>
      </c>
      <c r="V71" s="104"/>
      <c r="W71" s="96" t="s">
        <v>481</v>
      </c>
      <c r="X71" s="95" t="s">
        <v>1802</v>
      </c>
      <c r="Y71" s="96" t="s">
        <v>483</v>
      </c>
      <c r="Z71" s="95" t="s">
        <v>1803</v>
      </c>
      <c r="AA71" s="96" t="s">
        <v>481</v>
      </c>
      <c r="AB71" s="95" t="s">
        <v>555</v>
      </c>
      <c r="AC71" s="96" t="s">
        <v>481</v>
      </c>
      <c r="AD71" s="95" t="s">
        <v>1804</v>
      </c>
      <c r="AE71" s="96" t="s">
        <v>481</v>
      </c>
      <c r="AF71" s="98" t="s">
        <v>1805</v>
      </c>
      <c r="AG71" s="125" t="s">
        <v>481</v>
      </c>
      <c r="AH71" s="126" t="s">
        <v>2426</v>
      </c>
      <c r="AI71" s="125" t="s">
        <v>1331</v>
      </c>
      <c r="AJ71" s="160" t="s">
        <v>2472</v>
      </c>
      <c r="AK71" s="125" t="s">
        <v>481</v>
      </c>
      <c r="AL71" s="127" t="s">
        <v>667</v>
      </c>
      <c r="AM71" s="96" t="s">
        <v>481</v>
      </c>
      <c r="AN71" s="127" t="s">
        <v>1260</v>
      </c>
      <c r="AO71" s="125" t="s">
        <v>482</v>
      </c>
      <c r="AP71" s="127"/>
      <c r="AQ71" s="171" t="s">
        <v>481</v>
      </c>
      <c r="AR71" s="174" t="s">
        <v>2950</v>
      </c>
      <c r="AS71" s="171" t="s">
        <v>481</v>
      </c>
      <c r="AT71" s="172" t="s">
        <v>2945</v>
      </c>
      <c r="AU71" s="171" t="s">
        <v>482</v>
      </c>
      <c r="AV71" s="174"/>
      <c r="AW71" s="171" t="s">
        <v>482</v>
      </c>
      <c r="AX71" s="174"/>
      <c r="AY71" s="171" t="s">
        <v>482</v>
      </c>
      <c r="AZ71" s="172" t="s">
        <v>1126</v>
      </c>
      <c r="BA71" s="96" t="s">
        <v>481</v>
      </c>
      <c r="BB71" s="95" t="s">
        <v>1138</v>
      </c>
      <c r="BC71" s="128" t="s">
        <v>481</v>
      </c>
      <c r="BD71" s="129" t="s">
        <v>1148</v>
      </c>
      <c r="BE71" s="128" t="s">
        <v>481</v>
      </c>
      <c r="BF71" s="160" t="s">
        <v>1933</v>
      </c>
      <c r="BG71" s="128" t="s">
        <v>481</v>
      </c>
      <c r="BH71" s="160" t="s">
        <v>1934</v>
      </c>
      <c r="BI71" s="128" t="s">
        <v>482</v>
      </c>
      <c r="BJ71" s="129"/>
      <c r="BK71" s="96" t="s">
        <v>481</v>
      </c>
      <c r="BL71" s="160" t="s">
        <v>2246</v>
      </c>
      <c r="BM71" s="96" t="s">
        <v>482</v>
      </c>
      <c r="BN71" s="95"/>
      <c r="BO71" s="96" t="s">
        <v>481</v>
      </c>
      <c r="BP71" s="98" t="s">
        <v>3403</v>
      </c>
      <c r="BQ71" s="96" t="s">
        <v>482</v>
      </c>
      <c r="BR71" s="95"/>
      <c r="BS71" s="96" t="s">
        <v>482</v>
      </c>
      <c r="BT71" s="95"/>
      <c r="BU71" s="96" t="s">
        <v>481</v>
      </c>
      <c r="BV71" s="95" t="s">
        <v>2247</v>
      </c>
      <c r="BW71" s="96" t="s">
        <v>482</v>
      </c>
      <c r="BX71" s="95"/>
      <c r="BY71" s="96" t="s">
        <v>482</v>
      </c>
      <c r="BZ71" s="95"/>
      <c r="CA71" s="96" t="s">
        <v>481</v>
      </c>
      <c r="CB71" s="119" t="s">
        <v>2243</v>
      </c>
      <c r="CC71" s="96" t="s">
        <v>481</v>
      </c>
      <c r="CD71" s="160" t="s">
        <v>2248</v>
      </c>
      <c r="CE71" s="96" t="s">
        <v>481</v>
      </c>
      <c r="CF71" s="95" t="s">
        <v>1178</v>
      </c>
      <c r="CG71" s="96" t="s">
        <v>481</v>
      </c>
      <c r="CH71" s="160" t="s">
        <v>2393</v>
      </c>
      <c r="CI71" s="96" t="s">
        <v>481</v>
      </c>
      <c r="CJ71" s="160" t="s">
        <v>1182</v>
      </c>
      <c r="CK71" s="96" t="s">
        <v>481</v>
      </c>
      <c r="CL71" s="95" t="s">
        <v>1190</v>
      </c>
      <c r="CM71" s="96" t="s">
        <v>482</v>
      </c>
      <c r="CN71" s="95"/>
      <c r="CO71" s="132" t="s">
        <v>481</v>
      </c>
      <c r="CP71" s="148" t="s">
        <v>2539</v>
      </c>
      <c r="CQ71" s="130" t="s">
        <v>481</v>
      </c>
      <c r="CR71" s="160" t="s">
        <v>2549</v>
      </c>
      <c r="CS71" s="132" t="s">
        <v>482</v>
      </c>
      <c r="CT71" s="133"/>
      <c r="CU71" s="132" t="s">
        <v>481</v>
      </c>
      <c r="CV71" s="133" t="s">
        <v>3666</v>
      </c>
      <c r="CW71" s="132" t="s">
        <v>481</v>
      </c>
      <c r="CX71" s="160" t="s">
        <v>2716</v>
      </c>
      <c r="CZ71" s="87"/>
      <c r="DA71" s="87"/>
      <c r="DB71" s="87"/>
      <c r="DC71" s="87"/>
      <c r="DD71" s="87"/>
      <c r="DE71" s="87"/>
      <c r="DF71" s="87"/>
      <c r="DG71" s="87"/>
      <c r="DH71" s="87"/>
      <c r="DI71" s="87"/>
      <c r="DJ71" s="87"/>
      <c r="DK71" s="87"/>
      <c r="DL71" s="87"/>
      <c r="DM71" s="87"/>
      <c r="DN71" s="87"/>
      <c r="DO71" s="87"/>
      <c r="DP71" s="87"/>
      <c r="DQ71" s="87"/>
      <c r="DR71" s="87"/>
      <c r="DS71" s="87"/>
      <c r="DT71" s="87"/>
      <c r="DU71" s="87"/>
      <c r="DV71" s="87"/>
      <c r="DW71" s="87"/>
      <c r="DX71" s="87"/>
    </row>
    <row r="72" spans="1:128" ht="40.200000000000003" customHeight="1" x14ac:dyDescent="0.3">
      <c r="A72" s="160" t="s">
        <v>373</v>
      </c>
      <c r="B72" s="161" t="s">
        <v>198</v>
      </c>
      <c r="C72" s="96" t="s">
        <v>481</v>
      </c>
      <c r="D72" s="160" t="s">
        <v>1310</v>
      </c>
      <c r="E72" s="96" t="s">
        <v>481</v>
      </c>
      <c r="F72" s="160" t="s">
        <v>1338</v>
      </c>
      <c r="G72" s="96" t="s">
        <v>481</v>
      </c>
      <c r="H72" s="160" t="s">
        <v>1386</v>
      </c>
      <c r="I72" s="96" t="s">
        <v>481</v>
      </c>
      <c r="J72" s="160" t="s">
        <v>1107</v>
      </c>
      <c r="K72" s="96" t="s">
        <v>481</v>
      </c>
      <c r="L72" s="95" t="s">
        <v>1114</v>
      </c>
      <c r="M72" s="160" t="s">
        <v>481</v>
      </c>
      <c r="N72" s="160" t="s">
        <v>1624</v>
      </c>
      <c r="O72" s="101" t="s">
        <v>481</v>
      </c>
      <c r="P72" s="102" t="s">
        <v>1625</v>
      </c>
      <c r="Q72" s="101" t="s">
        <v>482</v>
      </c>
      <c r="R72" s="104"/>
      <c r="S72" s="101" t="s">
        <v>481</v>
      </c>
      <c r="T72" s="103" t="s">
        <v>1626</v>
      </c>
      <c r="U72" s="101" t="s">
        <v>481</v>
      </c>
      <c r="V72" s="159" t="s">
        <v>1627</v>
      </c>
      <c r="W72" s="96" t="s">
        <v>481</v>
      </c>
      <c r="X72" s="95" t="s">
        <v>1806</v>
      </c>
      <c r="Y72" s="96" t="s">
        <v>481</v>
      </c>
      <c r="Z72" s="95" t="s">
        <v>3738</v>
      </c>
      <c r="AA72" s="96" t="s">
        <v>481</v>
      </c>
      <c r="AB72" s="95" t="s">
        <v>565</v>
      </c>
      <c r="AC72" s="96" t="s">
        <v>481</v>
      </c>
      <c r="AD72" s="98" t="s">
        <v>1807</v>
      </c>
      <c r="AE72" s="96" t="s">
        <v>481</v>
      </c>
      <c r="AF72" s="98" t="s">
        <v>3766</v>
      </c>
      <c r="AG72" s="125" t="s">
        <v>481</v>
      </c>
      <c r="AH72" s="127" t="s">
        <v>2428</v>
      </c>
      <c r="AI72" s="125" t="s">
        <v>1331</v>
      </c>
      <c r="AJ72" s="160" t="s">
        <v>2473</v>
      </c>
      <c r="AK72" s="125" t="s">
        <v>483</v>
      </c>
      <c r="AL72" s="127" t="s">
        <v>2474</v>
      </c>
      <c r="AM72" s="96" t="s">
        <v>481</v>
      </c>
      <c r="AN72" s="127" t="s">
        <v>1256</v>
      </c>
      <c r="AO72" s="125" t="s">
        <v>481</v>
      </c>
      <c r="AP72" s="127" t="s">
        <v>689</v>
      </c>
      <c r="AQ72" s="171" t="s">
        <v>481</v>
      </c>
      <c r="AR72" s="174" t="s">
        <v>2951</v>
      </c>
      <c r="AS72" s="171" t="s">
        <v>481</v>
      </c>
      <c r="AT72" s="172" t="s">
        <v>2952</v>
      </c>
      <c r="AU72" s="171" t="s">
        <v>481</v>
      </c>
      <c r="AV72" s="174" t="s">
        <v>2953</v>
      </c>
      <c r="AW72" s="171" t="s">
        <v>481</v>
      </c>
      <c r="AX72" s="172" t="s">
        <v>2954</v>
      </c>
      <c r="AY72" s="171" t="s">
        <v>481</v>
      </c>
      <c r="AZ72" s="172" t="s">
        <v>2944</v>
      </c>
      <c r="BA72" s="96" t="s">
        <v>481</v>
      </c>
      <c r="BB72" s="95" t="s">
        <v>1139</v>
      </c>
      <c r="BC72" s="128" t="s">
        <v>481</v>
      </c>
      <c r="BD72" s="160" t="s">
        <v>1149</v>
      </c>
      <c r="BE72" s="128" t="s">
        <v>481</v>
      </c>
      <c r="BF72" s="160" t="s">
        <v>1935</v>
      </c>
      <c r="BG72" s="128" t="s">
        <v>481</v>
      </c>
      <c r="BH72" s="160" t="s">
        <v>1936</v>
      </c>
      <c r="BI72" s="128" t="s">
        <v>481</v>
      </c>
      <c r="BJ72" s="160" t="s">
        <v>1937</v>
      </c>
      <c r="BK72" s="96" t="s">
        <v>482</v>
      </c>
      <c r="BL72" s="95"/>
      <c r="BM72" s="96" t="s">
        <v>481</v>
      </c>
      <c r="BN72" s="95" t="s">
        <v>1153</v>
      </c>
      <c r="BO72" s="96" t="s">
        <v>481</v>
      </c>
      <c r="BP72" s="98" t="s">
        <v>2249</v>
      </c>
      <c r="BQ72" s="96" t="s">
        <v>481</v>
      </c>
      <c r="BR72" s="98" t="s">
        <v>2250</v>
      </c>
      <c r="BS72" s="96" t="s">
        <v>481</v>
      </c>
      <c r="BT72" s="98" t="s">
        <v>621</v>
      </c>
      <c r="BU72" s="96" t="s">
        <v>481</v>
      </c>
      <c r="BV72" s="95" t="s">
        <v>1159</v>
      </c>
      <c r="BW72" s="96" t="s">
        <v>481</v>
      </c>
      <c r="BX72" s="160" t="s">
        <v>2251</v>
      </c>
      <c r="BY72" s="96" t="s">
        <v>481</v>
      </c>
      <c r="BZ72" s="160" t="s">
        <v>2252</v>
      </c>
      <c r="CA72" s="96" t="s">
        <v>481</v>
      </c>
      <c r="CB72" s="95" t="s">
        <v>1165</v>
      </c>
      <c r="CC72" s="96" t="s">
        <v>481</v>
      </c>
      <c r="CD72" s="160" t="s">
        <v>1168</v>
      </c>
      <c r="CE72" s="96" t="s">
        <v>481</v>
      </c>
      <c r="CF72" s="95" t="s">
        <v>1179</v>
      </c>
      <c r="CG72" s="96" t="s">
        <v>481</v>
      </c>
      <c r="CH72" s="160" t="s">
        <v>2394</v>
      </c>
      <c r="CI72" s="96" t="s">
        <v>481</v>
      </c>
      <c r="CJ72" s="160" t="s">
        <v>743</v>
      </c>
      <c r="CK72" s="96" t="s">
        <v>481</v>
      </c>
      <c r="CL72" s="95" t="s">
        <v>1191</v>
      </c>
      <c r="CM72" s="96" t="s">
        <v>481</v>
      </c>
      <c r="CN72" s="160" t="s">
        <v>995</v>
      </c>
      <c r="CO72" s="132" t="s">
        <v>481</v>
      </c>
      <c r="CP72" s="148" t="s">
        <v>2540</v>
      </c>
      <c r="CQ72" s="130" t="s">
        <v>481</v>
      </c>
      <c r="CR72" s="160" t="s">
        <v>2585</v>
      </c>
      <c r="CS72" s="132" t="s">
        <v>481</v>
      </c>
      <c r="CT72" s="160" t="s">
        <v>2635</v>
      </c>
      <c r="CU72" s="132" t="s">
        <v>481</v>
      </c>
      <c r="CV72" s="160" t="s">
        <v>2673</v>
      </c>
      <c r="CW72" s="132" t="s">
        <v>481</v>
      </c>
      <c r="CX72" s="160" t="s">
        <v>2718</v>
      </c>
      <c r="CZ72" s="87"/>
      <c r="DA72" s="87"/>
      <c r="DB72" s="87"/>
      <c r="DC72" s="87"/>
      <c r="DD72" s="87"/>
      <c r="DE72" s="87"/>
      <c r="DF72" s="87"/>
      <c r="DG72" s="87"/>
      <c r="DH72" s="87"/>
      <c r="DI72" s="87"/>
      <c r="DJ72" s="87"/>
      <c r="DK72" s="87"/>
      <c r="DL72" s="87"/>
      <c r="DM72" s="87"/>
      <c r="DN72" s="87"/>
      <c r="DO72" s="87"/>
      <c r="DP72" s="87"/>
      <c r="DQ72" s="87"/>
      <c r="DR72" s="87"/>
      <c r="DS72" s="87"/>
      <c r="DT72" s="87"/>
      <c r="DU72" s="87"/>
      <c r="DV72" s="87"/>
      <c r="DW72" s="87"/>
      <c r="DX72" s="87"/>
    </row>
    <row r="73" spans="1:128" ht="40.200000000000003" customHeight="1" x14ac:dyDescent="0.3">
      <c r="A73" s="160" t="s">
        <v>374</v>
      </c>
      <c r="B73" s="161" t="s">
        <v>199</v>
      </c>
      <c r="C73" s="96" t="s">
        <v>481</v>
      </c>
      <c r="D73" s="160" t="s">
        <v>1311</v>
      </c>
      <c r="E73" s="96" t="s">
        <v>481</v>
      </c>
      <c r="F73" s="160" t="s">
        <v>490</v>
      </c>
      <c r="G73" s="96" t="s">
        <v>482</v>
      </c>
      <c r="H73" s="98" t="s">
        <v>1387</v>
      </c>
      <c r="I73" s="96" t="s">
        <v>482</v>
      </c>
      <c r="J73" s="95"/>
      <c r="K73" s="96" t="s">
        <v>482</v>
      </c>
      <c r="L73" s="95"/>
      <c r="M73" s="101" t="s">
        <v>481</v>
      </c>
      <c r="N73" s="160" t="s">
        <v>1628</v>
      </c>
      <c r="O73" s="101" t="s">
        <v>481</v>
      </c>
      <c r="P73" s="102" t="s">
        <v>1629</v>
      </c>
      <c r="Q73" s="101" t="s">
        <v>481</v>
      </c>
      <c r="R73" s="160" t="s">
        <v>537</v>
      </c>
      <c r="S73" s="101" t="s">
        <v>481</v>
      </c>
      <c r="T73" s="103" t="s">
        <v>1630</v>
      </c>
      <c r="U73" s="101" t="s">
        <v>482</v>
      </c>
      <c r="V73" s="104"/>
      <c r="W73" s="96" t="s">
        <v>481</v>
      </c>
      <c r="X73" s="95" t="s">
        <v>1808</v>
      </c>
      <c r="Y73" s="96" t="s">
        <v>482</v>
      </c>
      <c r="Z73" s="108"/>
      <c r="AA73" s="96" t="s">
        <v>481</v>
      </c>
      <c r="AB73" s="95" t="s">
        <v>1809</v>
      </c>
      <c r="AC73" s="96" t="s">
        <v>481</v>
      </c>
      <c r="AD73" s="95" t="s">
        <v>1810</v>
      </c>
      <c r="AE73" s="96" t="s">
        <v>482</v>
      </c>
      <c r="AF73" s="108"/>
      <c r="AG73" s="125" t="s">
        <v>482</v>
      </c>
      <c r="AH73" s="127"/>
      <c r="AI73" s="125" t="s">
        <v>1331</v>
      </c>
      <c r="AJ73" s="160" t="s">
        <v>2475</v>
      </c>
      <c r="AK73" s="125" t="s">
        <v>481</v>
      </c>
      <c r="AL73" s="127" t="s">
        <v>660</v>
      </c>
      <c r="AM73" s="96" t="s">
        <v>482</v>
      </c>
      <c r="AN73" s="126"/>
      <c r="AO73" s="125" t="s">
        <v>481</v>
      </c>
      <c r="AP73" s="127" t="s">
        <v>2476</v>
      </c>
      <c r="AQ73" s="171" t="s">
        <v>481</v>
      </c>
      <c r="AR73" s="174" t="s">
        <v>2955</v>
      </c>
      <c r="AS73" s="171" t="s">
        <v>481</v>
      </c>
      <c r="AT73" s="172" t="s">
        <v>2956</v>
      </c>
      <c r="AU73" s="171" t="s">
        <v>481</v>
      </c>
      <c r="AV73" s="174" t="s">
        <v>2957</v>
      </c>
      <c r="AW73" s="171" t="s">
        <v>481</v>
      </c>
      <c r="AX73" s="172" t="s">
        <v>2958</v>
      </c>
      <c r="AY73" s="171" t="s">
        <v>481</v>
      </c>
      <c r="AZ73" s="174" t="s">
        <v>2959</v>
      </c>
      <c r="BA73" s="96" t="s">
        <v>483</v>
      </c>
      <c r="BB73" s="95" t="s">
        <v>713</v>
      </c>
      <c r="BC73" s="128" t="s">
        <v>482</v>
      </c>
      <c r="BD73" s="129"/>
      <c r="BE73" s="128" t="s">
        <v>482</v>
      </c>
      <c r="BF73" s="129"/>
      <c r="BG73" s="128" t="s">
        <v>481</v>
      </c>
      <c r="BH73" s="160" t="s">
        <v>1938</v>
      </c>
      <c r="BI73" s="128" t="s">
        <v>481</v>
      </c>
      <c r="BJ73" s="160" t="s">
        <v>1939</v>
      </c>
      <c r="BK73" s="96" t="s">
        <v>481</v>
      </c>
      <c r="BL73" s="98" t="s">
        <v>2253</v>
      </c>
      <c r="BM73" s="96" t="s">
        <v>482</v>
      </c>
      <c r="BN73" s="95"/>
      <c r="BO73" s="96" t="s">
        <v>482</v>
      </c>
      <c r="BP73" s="95"/>
      <c r="BQ73" s="96" t="s">
        <v>481</v>
      </c>
      <c r="BR73" s="98" t="s">
        <v>2254</v>
      </c>
      <c r="BS73" s="96" t="s">
        <v>481</v>
      </c>
      <c r="BT73" s="95" t="s">
        <v>622</v>
      </c>
      <c r="BU73" s="96" t="s">
        <v>481</v>
      </c>
      <c r="BV73" s="160" t="s">
        <v>2255</v>
      </c>
      <c r="BW73" s="96" t="s">
        <v>482</v>
      </c>
      <c r="BX73" s="95"/>
      <c r="BY73" s="96" t="s">
        <v>481</v>
      </c>
      <c r="BZ73" s="160" t="s">
        <v>2256</v>
      </c>
      <c r="CA73" s="96" t="s">
        <v>481</v>
      </c>
      <c r="CB73" s="98" t="s">
        <v>2257</v>
      </c>
      <c r="CC73" s="96" t="s">
        <v>481</v>
      </c>
      <c r="CD73" s="160" t="s">
        <v>2258</v>
      </c>
      <c r="CE73" s="96" t="s">
        <v>483</v>
      </c>
      <c r="CF73" s="95" t="s">
        <v>547</v>
      </c>
      <c r="CG73" s="96" t="s">
        <v>481</v>
      </c>
      <c r="CH73" s="98" t="s">
        <v>2395</v>
      </c>
      <c r="CI73" s="96" t="s">
        <v>482</v>
      </c>
      <c r="CJ73" s="119" t="s">
        <v>2289</v>
      </c>
      <c r="CK73" s="96" t="s">
        <v>482</v>
      </c>
      <c r="CL73" s="95"/>
      <c r="CM73" s="96" t="s">
        <v>481</v>
      </c>
      <c r="CN73" s="160" t="s">
        <v>2396</v>
      </c>
      <c r="CO73" s="132" t="s">
        <v>481</v>
      </c>
      <c r="CP73" s="133" t="s">
        <v>2541</v>
      </c>
      <c r="CQ73" s="130" t="s">
        <v>482</v>
      </c>
      <c r="CR73" s="130"/>
      <c r="CS73" s="132" t="s">
        <v>482</v>
      </c>
      <c r="CT73" s="133"/>
      <c r="CU73" s="132" t="s">
        <v>482</v>
      </c>
      <c r="CV73" s="133" t="s">
        <v>2674</v>
      </c>
      <c r="CW73" s="132" t="s">
        <v>481</v>
      </c>
      <c r="CX73" s="148" t="s">
        <v>2719</v>
      </c>
      <c r="CZ73" s="87"/>
      <c r="DA73" s="87"/>
      <c r="DB73" s="87"/>
      <c r="DC73" s="87"/>
      <c r="DD73" s="87"/>
      <c r="DE73" s="87"/>
      <c r="DF73" s="87"/>
      <c r="DG73" s="87"/>
      <c r="DH73" s="87"/>
      <c r="DI73" s="87"/>
      <c r="DJ73" s="87"/>
      <c r="DK73" s="87"/>
      <c r="DL73" s="87"/>
      <c r="DM73" s="87"/>
      <c r="DN73" s="87"/>
      <c r="DO73" s="87"/>
      <c r="DP73" s="87"/>
      <c r="DQ73" s="87"/>
      <c r="DR73" s="87"/>
      <c r="DS73" s="87"/>
      <c r="DT73" s="87"/>
      <c r="DU73" s="87"/>
      <c r="DV73" s="87"/>
      <c r="DW73" s="87"/>
      <c r="DX73" s="87"/>
    </row>
    <row r="74" spans="1:128" ht="40.200000000000003" customHeight="1" x14ac:dyDescent="0.3">
      <c r="A74" s="160" t="s">
        <v>375</v>
      </c>
      <c r="B74" s="161" t="s">
        <v>285</v>
      </c>
      <c r="C74" s="96" t="s">
        <v>481</v>
      </c>
      <c r="D74" s="160" t="s">
        <v>1312</v>
      </c>
      <c r="E74" s="96" t="s">
        <v>482</v>
      </c>
      <c r="F74" s="95"/>
      <c r="G74" s="96" t="s">
        <v>481</v>
      </c>
      <c r="H74" s="160" t="s">
        <v>1388</v>
      </c>
      <c r="I74" s="96" t="s">
        <v>482</v>
      </c>
      <c r="J74" s="95"/>
      <c r="K74" s="96" t="s">
        <v>482</v>
      </c>
      <c r="L74" s="95"/>
      <c r="M74" s="101" t="s">
        <v>481</v>
      </c>
      <c r="N74" s="160" t="s">
        <v>1480</v>
      </c>
      <c r="O74" s="101" t="s">
        <v>481</v>
      </c>
      <c r="P74" s="103" t="s">
        <v>1631</v>
      </c>
      <c r="Q74" s="101" t="s">
        <v>482</v>
      </c>
      <c r="R74" s="104"/>
      <c r="S74" s="101" t="s">
        <v>482</v>
      </c>
      <c r="T74" s="103"/>
      <c r="U74" s="101" t="s">
        <v>482</v>
      </c>
      <c r="V74" s="104"/>
      <c r="W74" s="96" t="s">
        <v>482</v>
      </c>
      <c r="X74" s="95" t="s">
        <v>1811</v>
      </c>
      <c r="Y74" s="96" t="s">
        <v>482</v>
      </c>
      <c r="Z74" s="108"/>
      <c r="AA74" s="96" t="s">
        <v>482</v>
      </c>
      <c r="AB74" s="108"/>
      <c r="AC74" s="96" t="s">
        <v>481</v>
      </c>
      <c r="AD74" s="95" t="s">
        <v>1812</v>
      </c>
      <c r="AE74" s="96" t="s">
        <v>481</v>
      </c>
      <c r="AF74" s="95" t="s">
        <v>1813</v>
      </c>
      <c r="AG74" s="125" t="s">
        <v>482</v>
      </c>
      <c r="AH74" s="126"/>
      <c r="AI74" s="125" t="s">
        <v>1955</v>
      </c>
      <c r="AJ74" s="126"/>
      <c r="AK74" s="125" t="s">
        <v>482</v>
      </c>
      <c r="AL74" s="127"/>
      <c r="AM74" s="96" t="s">
        <v>481</v>
      </c>
      <c r="AN74" s="160" t="s">
        <v>1257</v>
      </c>
      <c r="AO74" s="125" t="s">
        <v>482</v>
      </c>
      <c r="AP74" s="127"/>
      <c r="AQ74" s="171" t="s">
        <v>481</v>
      </c>
      <c r="AR74" s="174" t="s">
        <v>2960</v>
      </c>
      <c r="AS74" s="171" t="s">
        <v>481</v>
      </c>
      <c r="AT74" s="172" t="s">
        <v>2961</v>
      </c>
      <c r="AU74" s="171" t="s">
        <v>481</v>
      </c>
      <c r="AV74" s="174" t="s">
        <v>2962</v>
      </c>
      <c r="AW74" s="171" t="s">
        <v>482</v>
      </c>
      <c r="AX74" s="174"/>
      <c r="AY74" s="171" t="s">
        <v>481</v>
      </c>
      <c r="AZ74" s="174" t="s">
        <v>2963</v>
      </c>
      <c r="BA74" s="96" t="s">
        <v>482</v>
      </c>
      <c r="BB74" s="95"/>
      <c r="BC74" s="128" t="s">
        <v>482</v>
      </c>
      <c r="BD74" s="129"/>
      <c r="BE74" s="128" t="s">
        <v>481</v>
      </c>
      <c r="BF74" s="160" t="s">
        <v>1935</v>
      </c>
      <c r="BG74" s="128" t="s">
        <v>481</v>
      </c>
      <c r="BH74" s="160" t="s">
        <v>1940</v>
      </c>
      <c r="BI74" s="128" t="s">
        <v>481</v>
      </c>
      <c r="BJ74" s="160" t="s">
        <v>1841</v>
      </c>
      <c r="BK74" s="96" t="s">
        <v>482</v>
      </c>
      <c r="BL74" s="95"/>
      <c r="BM74" s="96" t="s">
        <v>482</v>
      </c>
      <c r="BN74" s="95"/>
      <c r="BO74" s="96" t="s">
        <v>481</v>
      </c>
      <c r="BP74" s="98" t="s">
        <v>2259</v>
      </c>
      <c r="BQ74" s="96" t="s">
        <v>481</v>
      </c>
      <c r="BR74" s="98" t="s">
        <v>2260</v>
      </c>
      <c r="BS74" s="96" t="s">
        <v>482</v>
      </c>
      <c r="BT74" s="95"/>
      <c r="BU74" s="96" t="s">
        <v>481</v>
      </c>
      <c r="BV74" s="158" t="s">
        <v>2261</v>
      </c>
      <c r="BW74" s="96" t="s">
        <v>483</v>
      </c>
      <c r="BX74" s="160" t="s">
        <v>2262</v>
      </c>
      <c r="BY74" s="96" t="s">
        <v>481</v>
      </c>
      <c r="BZ74" s="98" t="s">
        <v>2263</v>
      </c>
      <c r="CA74" s="96" t="s">
        <v>482</v>
      </c>
      <c r="CB74" s="95"/>
      <c r="CC74" s="96" t="s">
        <v>482</v>
      </c>
      <c r="CD74" s="98" t="s">
        <v>2264</v>
      </c>
      <c r="CE74" s="96" t="s">
        <v>481</v>
      </c>
      <c r="CF74" s="160" t="s">
        <v>2397</v>
      </c>
      <c r="CG74" s="96" t="s">
        <v>481</v>
      </c>
      <c r="CH74" s="160" t="s">
        <v>2398</v>
      </c>
      <c r="CI74" s="96" t="s">
        <v>481</v>
      </c>
      <c r="CJ74" s="160" t="s">
        <v>2399</v>
      </c>
      <c r="CK74" s="96" t="s">
        <v>481</v>
      </c>
      <c r="CL74" s="160" t="s">
        <v>2400</v>
      </c>
      <c r="CM74" s="96" t="s">
        <v>482</v>
      </c>
      <c r="CN74" s="95"/>
      <c r="CO74" s="132" t="s">
        <v>481</v>
      </c>
      <c r="CP74" s="148" t="s">
        <v>2542</v>
      </c>
      <c r="CQ74" s="130" t="s">
        <v>482</v>
      </c>
      <c r="CR74" s="130"/>
      <c r="CS74" s="132" t="s">
        <v>481</v>
      </c>
      <c r="CT74" s="160" t="s">
        <v>2636</v>
      </c>
      <c r="CU74" s="132" t="s">
        <v>482</v>
      </c>
      <c r="CV74" s="133" t="s">
        <v>2675</v>
      </c>
      <c r="CW74" s="132" t="s">
        <v>481</v>
      </c>
      <c r="CX74" s="160" t="s">
        <v>2720</v>
      </c>
      <c r="CZ74" s="87"/>
      <c r="DA74" s="87"/>
      <c r="DB74" s="87"/>
      <c r="DC74" s="87"/>
      <c r="DD74" s="87"/>
      <c r="DE74" s="87"/>
      <c r="DF74" s="87"/>
      <c r="DG74" s="87"/>
      <c r="DH74" s="87"/>
      <c r="DI74" s="87"/>
      <c r="DJ74" s="87"/>
      <c r="DK74" s="87"/>
      <c r="DL74" s="87"/>
      <c r="DM74" s="87"/>
      <c r="DN74" s="87"/>
      <c r="DO74" s="87"/>
      <c r="DP74" s="87"/>
      <c r="DQ74" s="87"/>
      <c r="DR74" s="87"/>
      <c r="DS74" s="87"/>
      <c r="DT74" s="87"/>
      <c r="DU74" s="87"/>
      <c r="DV74" s="87"/>
      <c r="DW74" s="87"/>
      <c r="DX74" s="87"/>
    </row>
    <row r="75" spans="1:128" ht="40.200000000000003" customHeight="1" x14ac:dyDescent="0.3">
      <c r="A75" s="160" t="s">
        <v>376</v>
      </c>
      <c r="B75" s="161" t="s">
        <v>200</v>
      </c>
      <c r="C75" s="96" t="s">
        <v>481</v>
      </c>
      <c r="D75" s="160" t="s">
        <v>1313</v>
      </c>
      <c r="E75" s="96" t="s">
        <v>481</v>
      </c>
      <c r="F75" s="160" t="s">
        <v>488</v>
      </c>
      <c r="G75" s="96" t="s">
        <v>481</v>
      </c>
      <c r="H75" s="160" t="s">
        <v>3739</v>
      </c>
      <c r="I75" s="96" t="s">
        <v>481</v>
      </c>
      <c r="J75" s="160" t="s">
        <v>508</v>
      </c>
      <c r="K75" s="96" t="s">
        <v>481</v>
      </c>
      <c r="L75" s="98" t="s">
        <v>2735</v>
      </c>
      <c r="M75" s="101" t="s">
        <v>481</v>
      </c>
      <c r="N75" s="160" t="s">
        <v>1632</v>
      </c>
      <c r="O75" s="101" t="s">
        <v>481</v>
      </c>
      <c r="P75" s="102" t="s">
        <v>1633</v>
      </c>
      <c r="Q75" s="101" t="s">
        <v>481</v>
      </c>
      <c r="R75" s="160" t="s">
        <v>525</v>
      </c>
      <c r="S75" s="101" t="s">
        <v>481</v>
      </c>
      <c r="T75" s="103" t="s">
        <v>1634</v>
      </c>
      <c r="U75" s="101" t="s">
        <v>481</v>
      </c>
      <c r="V75" s="160" t="s">
        <v>1635</v>
      </c>
      <c r="W75" s="96" t="s">
        <v>481</v>
      </c>
      <c r="X75" s="95" t="s">
        <v>3740</v>
      </c>
      <c r="Y75" s="96" t="s">
        <v>481</v>
      </c>
      <c r="Z75" s="95" t="s">
        <v>572</v>
      </c>
      <c r="AA75" s="96" t="s">
        <v>481</v>
      </c>
      <c r="AB75" s="95" t="s">
        <v>559</v>
      </c>
      <c r="AC75" s="96" t="s">
        <v>481</v>
      </c>
      <c r="AD75" s="95" t="s">
        <v>1814</v>
      </c>
      <c r="AE75" s="96" t="s">
        <v>481</v>
      </c>
      <c r="AF75" s="95" t="s">
        <v>1758</v>
      </c>
      <c r="AG75" s="125" t="s">
        <v>481</v>
      </c>
      <c r="AH75" s="127" t="s">
        <v>2431</v>
      </c>
      <c r="AI75" s="125" t="s">
        <v>1331</v>
      </c>
      <c r="AJ75" s="160" t="s">
        <v>2427</v>
      </c>
      <c r="AK75" s="125" t="s">
        <v>481</v>
      </c>
      <c r="AL75" s="127" t="s">
        <v>658</v>
      </c>
      <c r="AM75" s="96" t="s">
        <v>481</v>
      </c>
      <c r="AN75" s="160" t="s">
        <v>1258</v>
      </c>
      <c r="AO75" s="125" t="s">
        <v>481</v>
      </c>
      <c r="AP75" s="127" t="s">
        <v>2477</v>
      </c>
      <c r="AQ75" s="171" t="s">
        <v>481</v>
      </c>
      <c r="AR75" s="174" t="s">
        <v>631</v>
      </c>
      <c r="AS75" s="171" t="s">
        <v>481</v>
      </c>
      <c r="AT75" s="174" t="s">
        <v>2964</v>
      </c>
      <c r="AU75" s="171" t="s">
        <v>481</v>
      </c>
      <c r="AV75" s="174" t="s">
        <v>2965</v>
      </c>
      <c r="AW75" s="171" t="s">
        <v>481</v>
      </c>
      <c r="AX75" s="172" t="s">
        <v>2966</v>
      </c>
      <c r="AY75" s="171" t="s">
        <v>481</v>
      </c>
      <c r="AZ75" s="172" t="s">
        <v>2967</v>
      </c>
      <c r="BA75" s="96" t="s">
        <v>481</v>
      </c>
      <c r="BB75" s="160" t="s">
        <v>708</v>
      </c>
      <c r="BC75" s="128" t="s">
        <v>481</v>
      </c>
      <c r="BD75" s="129" t="s">
        <v>646</v>
      </c>
      <c r="BE75" s="128" t="s">
        <v>481</v>
      </c>
      <c r="BF75" s="160" t="s">
        <v>1941</v>
      </c>
      <c r="BG75" s="128" t="s">
        <v>481</v>
      </c>
      <c r="BH75" s="160" t="s">
        <v>1942</v>
      </c>
      <c r="BI75" s="128" t="s">
        <v>481</v>
      </c>
      <c r="BJ75" s="160" t="s">
        <v>1899</v>
      </c>
      <c r="BK75" s="96" t="s">
        <v>481</v>
      </c>
      <c r="BL75" s="98" t="s">
        <v>2265</v>
      </c>
      <c r="BM75" s="96" t="s">
        <v>481</v>
      </c>
      <c r="BN75" s="160" t="s">
        <v>997</v>
      </c>
      <c r="BO75" s="96" t="s">
        <v>481</v>
      </c>
      <c r="BP75" s="98" t="s">
        <v>2266</v>
      </c>
      <c r="BQ75" s="96" t="s">
        <v>481</v>
      </c>
      <c r="BR75" s="160" t="s">
        <v>2168</v>
      </c>
      <c r="BS75" s="96" t="s">
        <v>482</v>
      </c>
      <c r="BT75" s="95"/>
      <c r="BU75" s="96" t="s">
        <v>481</v>
      </c>
      <c r="BV75" s="160" t="s">
        <v>2169</v>
      </c>
      <c r="BW75" s="96" t="s">
        <v>481</v>
      </c>
      <c r="BX75" s="160" t="s">
        <v>2267</v>
      </c>
      <c r="BY75" s="96" t="s">
        <v>481</v>
      </c>
      <c r="BZ75" s="160" t="s">
        <v>2268</v>
      </c>
      <c r="CA75" s="96" t="s">
        <v>481</v>
      </c>
      <c r="CB75" s="98" t="s">
        <v>2269</v>
      </c>
      <c r="CC75" s="96" t="s">
        <v>481</v>
      </c>
      <c r="CD75" s="98" t="s">
        <v>2270</v>
      </c>
      <c r="CE75" s="96" t="s">
        <v>481</v>
      </c>
      <c r="CF75" s="160" t="s">
        <v>551</v>
      </c>
      <c r="CG75" s="96" t="s">
        <v>481</v>
      </c>
      <c r="CH75" s="160" t="s">
        <v>2401</v>
      </c>
      <c r="CI75" s="96" t="s">
        <v>481</v>
      </c>
      <c r="CJ75" s="160" t="s">
        <v>737</v>
      </c>
      <c r="CK75" s="96" t="s">
        <v>482</v>
      </c>
      <c r="CL75" s="95"/>
      <c r="CM75" s="96" t="s">
        <v>481</v>
      </c>
      <c r="CN75" s="146" t="s">
        <v>2731</v>
      </c>
      <c r="CO75" s="132" t="s">
        <v>481</v>
      </c>
      <c r="CP75" s="133" t="s">
        <v>2543</v>
      </c>
      <c r="CQ75" s="130" t="s">
        <v>481</v>
      </c>
      <c r="CR75" s="147" t="s">
        <v>2586</v>
      </c>
      <c r="CS75" s="132" t="s">
        <v>481</v>
      </c>
      <c r="CT75" s="160" t="s">
        <v>2637</v>
      </c>
      <c r="CU75" s="132" t="s">
        <v>481</v>
      </c>
      <c r="CV75" s="133" t="s">
        <v>2676</v>
      </c>
      <c r="CW75" s="132" t="s">
        <v>481</v>
      </c>
      <c r="CX75" s="160" t="s">
        <v>2721</v>
      </c>
      <c r="CZ75" s="87"/>
      <c r="DA75" s="87"/>
      <c r="DB75" s="87"/>
      <c r="DC75" s="87"/>
      <c r="DD75" s="87"/>
      <c r="DE75" s="87"/>
      <c r="DF75" s="87"/>
      <c r="DG75" s="87"/>
      <c r="DH75" s="87"/>
      <c r="DI75" s="87"/>
      <c r="DJ75" s="87"/>
      <c r="DK75" s="87"/>
      <c r="DL75" s="87"/>
      <c r="DM75" s="87"/>
      <c r="DN75" s="87"/>
      <c r="DO75" s="87"/>
      <c r="DP75" s="87"/>
      <c r="DQ75" s="87"/>
      <c r="DR75" s="87"/>
      <c r="DS75" s="87"/>
      <c r="DT75" s="87"/>
      <c r="DU75" s="87"/>
      <c r="DV75" s="87"/>
      <c r="DW75" s="87"/>
      <c r="DX75" s="87"/>
    </row>
    <row r="76" spans="1:128" ht="40.200000000000003" customHeight="1" x14ac:dyDescent="0.3">
      <c r="A76" s="160" t="s">
        <v>377</v>
      </c>
      <c r="B76" s="161" t="s">
        <v>201</v>
      </c>
      <c r="C76" s="96" t="s">
        <v>481</v>
      </c>
      <c r="D76" s="160" t="s">
        <v>1314</v>
      </c>
      <c r="E76" s="96" t="s">
        <v>481</v>
      </c>
      <c r="F76" s="160" t="s">
        <v>1092</v>
      </c>
      <c r="G76" s="96" t="s">
        <v>481</v>
      </c>
      <c r="H76" s="116" t="s">
        <v>1389</v>
      </c>
      <c r="I76" s="96" t="s">
        <v>481</v>
      </c>
      <c r="J76" s="160" t="s">
        <v>1108</v>
      </c>
      <c r="K76" s="96" t="s">
        <v>481</v>
      </c>
      <c r="L76" s="95" t="s">
        <v>1420</v>
      </c>
      <c r="M76" s="101" t="s">
        <v>481</v>
      </c>
      <c r="N76" s="160" t="s">
        <v>1636</v>
      </c>
      <c r="O76" s="101" t="s">
        <v>481</v>
      </c>
      <c r="P76" s="102" t="s">
        <v>1637</v>
      </c>
      <c r="Q76" s="101" t="s">
        <v>481</v>
      </c>
      <c r="R76" s="160" t="s">
        <v>538</v>
      </c>
      <c r="S76" s="101" t="s">
        <v>481</v>
      </c>
      <c r="T76" s="103" t="s">
        <v>1638</v>
      </c>
      <c r="U76" s="101" t="s">
        <v>481</v>
      </c>
      <c r="V76" s="160" t="s">
        <v>1639</v>
      </c>
      <c r="W76" s="96" t="s">
        <v>481</v>
      </c>
      <c r="X76" s="95" t="s">
        <v>1815</v>
      </c>
      <c r="Y76" s="96" t="s">
        <v>481</v>
      </c>
      <c r="Z76" s="160" t="s">
        <v>980</v>
      </c>
      <c r="AA76" s="96" t="s">
        <v>481</v>
      </c>
      <c r="AB76" s="95" t="s">
        <v>566</v>
      </c>
      <c r="AC76" s="96" t="s">
        <v>481</v>
      </c>
      <c r="AD76" s="95" t="s">
        <v>1119</v>
      </c>
      <c r="AE76" s="96" t="s">
        <v>481</v>
      </c>
      <c r="AF76" s="98" t="s">
        <v>3214</v>
      </c>
      <c r="AG76" s="125" t="s">
        <v>481</v>
      </c>
      <c r="AH76" s="127" t="s">
        <v>2433</v>
      </c>
      <c r="AI76" s="125" t="s">
        <v>1331</v>
      </c>
      <c r="AJ76" s="160" t="s">
        <v>2478</v>
      </c>
      <c r="AK76" s="125" t="s">
        <v>482</v>
      </c>
      <c r="AL76" s="127"/>
      <c r="AM76" s="96" t="s">
        <v>481</v>
      </c>
      <c r="AN76" s="160" t="s">
        <v>1259</v>
      </c>
      <c r="AO76" s="125" t="s">
        <v>481</v>
      </c>
      <c r="AP76" s="127" t="s">
        <v>2479</v>
      </c>
      <c r="AQ76" s="171" t="s">
        <v>481</v>
      </c>
      <c r="AR76" s="174" t="s">
        <v>2968</v>
      </c>
      <c r="AS76" s="171" t="s">
        <v>481</v>
      </c>
      <c r="AT76" s="173" t="s">
        <v>2969</v>
      </c>
      <c r="AU76" s="171" t="s">
        <v>481</v>
      </c>
      <c r="AV76" s="174" t="s">
        <v>2970</v>
      </c>
      <c r="AW76" s="171" t="s">
        <v>481</v>
      </c>
      <c r="AX76" s="174" t="s">
        <v>2971</v>
      </c>
      <c r="AY76" s="171" t="s">
        <v>481</v>
      </c>
      <c r="AZ76" s="172" t="s">
        <v>2972</v>
      </c>
      <c r="BA76" s="96" t="s">
        <v>481</v>
      </c>
      <c r="BB76" s="160" t="s">
        <v>1140</v>
      </c>
      <c r="BC76" s="128" t="s">
        <v>481</v>
      </c>
      <c r="BD76" s="129" t="s">
        <v>1150</v>
      </c>
      <c r="BE76" s="128" t="s">
        <v>482</v>
      </c>
      <c r="BF76" s="144"/>
      <c r="BG76" s="128" t="s">
        <v>481</v>
      </c>
      <c r="BH76" s="160" t="s">
        <v>1943</v>
      </c>
      <c r="BI76" s="128" t="s">
        <v>481</v>
      </c>
      <c r="BJ76" s="160" t="s">
        <v>1944</v>
      </c>
      <c r="BK76" s="96" t="s">
        <v>481</v>
      </c>
      <c r="BL76" s="160" t="s">
        <v>2271</v>
      </c>
      <c r="BM76" s="96" t="s">
        <v>481</v>
      </c>
      <c r="BN76" s="160" t="s">
        <v>2166</v>
      </c>
      <c r="BO76" s="96" t="s">
        <v>481</v>
      </c>
      <c r="BP76" s="160" t="s">
        <v>2272</v>
      </c>
      <c r="BQ76" s="96" t="s">
        <v>481</v>
      </c>
      <c r="BR76" s="160" t="s">
        <v>2273</v>
      </c>
      <c r="BS76" s="96" t="s">
        <v>481</v>
      </c>
      <c r="BT76" s="95" t="s">
        <v>623</v>
      </c>
      <c r="BU76" s="96" t="s">
        <v>481</v>
      </c>
      <c r="BV76" s="160" t="s">
        <v>2255</v>
      </c>
      <c r="BW76" s="96" t="s">
        <v>481</v>
      </c>
      <c r="BX76" s="160" t="s">
        <v>2274</v>
      </c>
      <c r="BY76" s="96" t="s">
        <v>481</v>
      </c>
      <c r="BZ76" s="160" t="s">
        <v>2275</v>
      </c>
      <c r="CA76" s="96" t="s">
        <v>481</v>
      </c>
      <c r="CB76" s="98" t="s">
        <v>2276</v>
      </c>
      <c r="CC76" s="96" t="s">
        <v>481</v>
      </c>
      <c r="CD76" s="160" t="s">
        <v>2277</v>
      </c>
      <c r="CE76" s="96" t="s">
        <v>481</v>
      </c>
      <c r="CF76" s="95" t="s">
        <v>1180</v>
      </c>
      <c r="CG76" s="96" t="s">
        <v>481</v>
      </c>
      <c r="CH76" s="160" t="s">
        <v>2402</v>
      </c>
      <c r="CI76" s="96" t="s">
        <v>481</v>
      </c>
      <c r="CJ76" s="160" t="s">
        <v>744</v>
      </c>
      <c r="CK76" s="96" t="s">
        <v>481</v>
      </c>
      <c r="CL76" s="95" t="s">
        <v>1192</v>
      </c>
      <c r="CM76" s="96" t="s">
        <v>481</v>
      </c>
      <c r="CN76" s="146" t="s">
        <v>2403</v>
      </c>
      <c r="CO76" s="132" t="s">
        <v>481</v>
      </c>
      <c r="CP76" s="148" t="s">
        <v>2544</v>
      </c>
      <c r="CQ76" s="130" t="s">
        <v>481</v>
      </c>
      <c r="CR76" s="130" t="s">
        <v>2587</v>
      </c>
      <c r="CS76" s="132" t="s">
        <v>481</v>
      </c>
      <c r="CT76" s="160" t="s">
        <v>2638</v>
      </c>
      <c r="CU76" s="132" t="s">
        <v>481</v>
      </c>
      <c r="CV76" s="133" t="s">
        <v>2676</v>
      </c>
      <c r="CW76" s="132" t="s">
        <v>481</v>
      </c>
      <c r="CX76" s="160" t="s">
        <v>2722</v>
      </c>
      <c r="CZ76" s="87"/>
      <c r="DA76" s="87"/>
      <c r="DB76" s="87"/>
      <c r="DC76" s="87"/>
      <c r="DD76" s="87"/>
      <c r="DE76" s="87"/>
      <c r="DF76" s="87"/>
      <c r="DG76" s="87"/>
      <c r="DH76" s="87"/>
      <c r="DI76" s="87"/>
      <c r="DJ76" s="87"/>
      <c r="DK76" s="87"/>
      <c r="DL76" s="87"/>
      <c r="DM76" s="87"/>
      <c r="DN76" s="87"/>
      <c r="DO76" s="87"/>
      <c r="DP76" s="87"/>
      <c r="DQ76" s="87"/>
      <c r="DR76" s="87"/>
      <c r="DS76" s="87"/>
      <c r="DT76" s="87"/>
      <c r="DU76" s="87"/>
      <c r="DV76" s="87"/>
      <c r="DW76" s="87"/>
      <c r="DX76" s="87"/>
    </row>
    <row r="77" spans="1:128" ht="40.200000000000003" customHeight="1" x14ac:dyDescent="0.3">
      <c r="A77" s="160" t="s">
        <v>378</v>
      </c>
      <c r="B77" s="161" t="s">
        <v>287</v>
      </c>
      <c r="C77" s="96" t="s">
        <v>482</v>
      </c>
      <c r="D77" s="95" t="s">
        <v>1315</v>
      </c>
      <c r="E77" s="96" t="s">
        <v>482</v>
      </c>
      <c r="F77" s="95"/>
      <c r="G77" s="96" t="s">
        <v>482</v>
      </c>
      <c r="H77" s="146" t="s">
        <v>1390</v>
      </c>
      <c r="I77" s="96" t="s">
        <v>482</v>
      </c>
      <c r="J77" s="95"/>
      <c r="K77" s="96" t="s">
        <v>482</v>
      </c>
      <c r="L77" s="95"/>
      <c r="M77" s="101" t="s">
        <v>481</v>
      </c>
      <c r="N77" s="102" t="s">
        <v>3741</v>
      </c>
      <c r="O77" s="101" t="s">
        <v>481</v>
      </c>
      <c r="P77" s="102" t="s">
        <v>1640</v>
      </c>
      <c r="Q77" s="101" t="s">
        <v>482</v>
      </c>
      <c r="R77" s="104"/>
      <c r="S77" s="101" t="s">
        <v>482</v>
      </c>
      <c r="T77" s="104"/>
      <c r="U77" s="101" t="s">
        <v>482</v>
      </c>
      <c r="V77" s="104"/>
      <c r="W77" s="96" t="s">
        <v>481</v>
      </c>
      <c r="X77" s="95" t="s">
        <v>1816</v>
      </c>
      <c r="Y77" s="96" t="s">
        <v>482</v>
      </c>
      <c r="Z77" s="108"/>
      <c r="AA77" s="96" t="s">
        <v>481</v>
      </c>
      <c r="AB77" s="95" t="s">
        <v>1809</v>
      </c>
      <c r="AC77" s="96" t="s">
        <v>481</v>
      </c>
      <c r="AD77" s="95" t="s">
        <v>1810</v>
      </c>
      <c r="AE77" s="96" t="s">
        <v>481</v>
      </c>
      <c r="AF77" s="95" t="s">
        <v>3742</v>
      </c>
      <c r="AG77" s="125" t="s">
        <v>482</v>
      </c>
      <c r="AH77" s="126" t="s">
        <v>2434</v>
      </c>
      <c r="AI77" s="125" t="s">
        <v>1955</v>
      </c>
      <c r="AJ77" s="127"/>
      <c r="AK77" s="125" t="s">
        <v>482</v>
      </c>
      <c r="AL77" s="127"/>
      <c r="AM77" s="96" t="s">
        <v>482</v>
      </c>
      <c r="AN77" s="127"/>
      <c r="AO77" s="125" t="s">
        <v>482</v>
      </c>
      <c r="AP77" s="127"/>
      <c r="AQ77" s="171" t="s">
        <v>481</v>
      </c>
      <c r="AR77" s="174" t="s">
        <v>2973</v>
      </c>
      <c r="AS77" s="171" t="s">
        <v>482</v>
      </c>
      <c r="AT77" s="174"/>
      <c r="AU77" s="171" t="s">
        <v>482</v>
      </c>
      <c r="AV77" s="174"/>
      <c r="AW77" s="171" t="s">
        <v>481</v>
      </c>
      <c r="AX77" s="174" t="s">
        <v>2974</v>
      </c>
      <c r="AY77" s="181" t="s">
        <v>481</v>
      </c>
      <c r="AZ77" s="174" t="s">
        <v>692</v>
      </c>
      <c r="BA77" s="96" t="s">
        <v>482</v>
      </c>
      <c r="BB77" s="95"/>
      <c r="BC77" s="128" t="s">
        <v>482</v>
      </c>
      <c r="BD77" s="129"/>
      <c r="BE77" s="128" t="s">
        <v>482</v>
      </c>
      <c r="BF77" s="129"/>
      <c r="BG77" s="128" t="s">
        <v>481</v>
      </c>
      <c r="BH77" s="160" t="s">
        <v>1881</v>
      </c>
      <c r="BI77" s="128" t="s">
        <v>481</v>
      </c>
      <c r="BJ77" s="160" t="s">
        <v>1945</v>
      </c>
      <c r="BK77" s="96" t="s">
        <v>482</v>
      </c>
      <c r="BL77" s="95"/>
      <c r="BM77" s="96" t="s">
        <v>482</v>
      </c>
      <c r="BN77" s="95"/>
      <c r="BO77" s="96" t="s">
        <v>481</v>
      </c>
      <c r="BP77" s="98" t="s">
        <v>2278</v>
      </c>
      <c r="BQ77" s="96" t="s">
        <v>482</v>
      </c>
      <c r="BR77" s="95"/>
      <c r="BS77" s="96" t="s">
        <v>483</v>
      </c>
      <c r="BT77" s="98" t="s">
        <v>994</v>
      </c>
      <c r="BU77" s="96" t="s">
        <v>482</v>
      </c>
      <c r="BV77" s="95"/>
      <c r="BW77" s="96" t="s">
        <v>482</v>
      </c>
      <c r="BX77" s="95"/>
      <c r="BY77" s="96" t="s">
        <v>481</v>
      </c>
      <c r="BZ77" s="160" t="s">
        <v>2279</v>
      </c>
      <c r="CA77" s="96" t="s">
        <v>482</v>
      </c>
      <c r="CB77" s="95"/>
      <c r="CC77" s="96" t="s">
        <v>482</v>
      </c>
      <c r="CD77" s="95" t="s">
        <v>2280</v>
      </c>
      <c r="CE77" s="96" t="s">
        <v>481</v>
      </c>
      <c r="CF77" s="160" t="s">
        <v>2404</v>
      </c>
      <c r="CG77" s="96" t="s">
        <v>481</v>
      </c>
      <c r="CH77" s="160" t="s">
        <v>2405</v>
      </c>
      <c r="CI77" s="96" t="s">
        <v>482</v>
      </c>
      <c r="CJ77" s="119" t="s">
        <v>2289</v>
      </c>
      <c r="CK77" s="96" t="s">
        <v>482</v>
      </c>
      <c r="CL77" s="95"/>
      <c r="CM77" s="96" t="s">
        <v>481</v>
      </c>
      <c r="CN77" s="160" t="s">
        <v>2406</v>
      </c>
      <c r="CO77" s="132" t="s">
        <v>481</v>
      </c>
      <c r="CP77" s="148" t="s">
        <v>2545</v>
      </c>
      <c r="CQ77" s="130" t="s">
        <v>481</v>
      </c>
      <c r="CR77" s="147" t="s">
        <v>2588</v>
      </c>
      <c r="CS77" s="132" t="s">
        <v>481</v>
      </c>
      <c r="CT77" s="160" t="s">
        <v>2638</v>
      </c>
      <c r="CU77" s="132" t="s">
        <v>481</v>
      </c>
      <c r="CV77" s="133" t="s">
        <v>2677</v>
      </c>
      <c r="CW77" s="132" t="s">
        <v>481</v>
      </c>
      <c r="CX77" s="160" t="s">
        <v>2723</v>
      </c>
      <c r="CZ77" s="87"/>
      <c r="DA77" s="87"/>
      <c r="DB77" s="87"/>
      <c r="DC77" s="87"/>
      <c r="DD77" s="87"/>
      <c r="DE77" s="87"/>
      <c r="DF77" s="87"/>
      <c r="DG77" s="87"/>
      <c r="DH77" s="87"/>
      <c r="DI77" s="87"/>
      <c r="DJ77" s="87"/>
      <c r="DK77" s="87"/>
      <c r="DL77" s="87"/>
      <c r="DM77" s="87"/>
      <c r="DN77" s="87"/>
      <c r="DO77" s="87"/>
      <c r="DP77" s="87"/>
      <c r="DQ77" s="87"/>
      <c r="DR77" s="87"/>
      <c r="DS77" s="87"/>
      <c r="DT77" s="87"/>
      <c r="DU77" s="87"/>
      <c r="DV77" s="87"/>
      <c r="DW77" s="87"/>
      <c r="DX77" s="87"/>
    </row>
    <row r="78" spans="1:128" ht="40.200000000000003" customHeight="1" x14ac:dyDescent="0.3">
      <c r="A78" s="160" t="s">
        <v>379</v>
      </c>
      <c r="B78" s="161" t="s">
        <v>289</v>
      </c>
      <c r="C78" s="96" t="s">
        <v>481</v>
      </c>
      <c r="D78" s="160" t="s">
        <v>1316</v>
      </c>
      <c r="E78" s="96" t="s">
        <v>482</v>
      </c>
      <c r="F78" s="95"/>
      <c r="G78" s="96" t="s">
        <v>481</v>
      </c>
      <c r="H78" s="160" t="s">
        <v>1391</v>
      </c>
      <c r="I78" s="96" t="s">
        <v>481</v>
      </c>
      <c r="J78" s="160" t="s">
        <v>509</v>
      </c>
      <c r="K78" s="96" t="s">
        <v>482</v>
      </c>
      <c r="L78" s="95"/>
      <c r="M78" s="101" t="s">
        <v>481</v>
      </c>
      <c r="N78" s="160" t="s">
        <v>1641</v>
      </c>
      <c r="O78" s="101" t="s">
        <v>481</v>
      </c>
      <c r="P78" s="103" t="s">
        <v>2736</v>
      </c>
      <c r="Q78" s="101" t="s">
        <v>482</v>
      </c>
      <c r="R78" s="104"/>
      <c r="S78" s="101" t="s">
        <v>482</v>
      </c>
      <c r="T78" s="104"/>
      <c r="U78" s="101" t="s">
        <v>481</v>
      </c>
      <c r="V78" s="160" t="s">
        <v>1642</v>
      </c>
      <c r="W78" s="96" t="s">
        <v>481</v>
      </c>
      <c r="X78" s="98" t="s">
        <v>1817</v>
      </c>
      <c r="Y78" s="96" t="s">
        <v>482</v>
      </c>
      <c r="Z78" s="108"/>
      <c r="AA78" s="96" t="s">
        <v>481</v>
      </c>
      <c r="AB78" s="95" t="s">
        <v>1818</v>
      </c>
      <c r="AC78" s="96" t="s">
        <v>481</v>
      </c>
      <c r="AD78" s="98" t="s">
        <v>1819</v>
      </c>
      <c r="AE78" s="96" t="s">
        <v>481</v>
      </c>
      <c r="AF78" s="95" t="s">
        <v>3761</v>
      </c>
      <c r="AG78" s="125" t="s">
        <v>481</v>
      </c>
      <c r="AH78" s="127" t="s">
        <v>2436</v>
      </c>
      <c r="AI78" s="125" t="s">
        <v>1331</v>
      </c>
      <c r="AJ78" s="160" t="s">
        <v>2480</v>
      </c>
      <c r="AK78" s="125" t="s">
        <v>482</v>
      </c>
      <c r="AL78" s="127"/>
      <c r="AM78" s="96" t="s">
        <v>482</v>
      </c>
      <c r="AN78" s="127"/>
      <c r="AO78" s="125" t="s">
        <v>482</v>
      </c>
      <c r="AP78" s="127"/>
      <c r="AQ78" s="171" t="s">
        <v>481</v>
      </c>
      <c r="AR78" s="172" t="s">
        <v>2975</v>
      </c>
      <c r="AS78" s="171" t="s">
        <v>482</v>
      </c>
      <c r="AT78" s="174"/>
      <c r="AU78" s="171" t="s">
        <v>481</v>
      </c>
      <c r="AV78" s="174" t="s">
        <v>2976</v>
      </c>
      <c r="AW78" s="171" t="s">
        <v>481</v>
      </c>
      <c r="AX78" s="172" t="s">
        <v>2977</v>
      </c>
      <c r="AY78" s="171" t="s">
        <v>481</v>
      </c>
      <c r="AZ78" s="174" t="s">
        <v>960</v>
      </c>
      <c r="BA78" s="96" t="s">
        <v>482</v>
      </c>
      <c r="BB78" s="95"/>
      <c r="BC78" s="128" t="s">
        <v>482</v>
      </c>
      <c r="BD78" s="129"/>
      <c r="BE78" s="128" t="s">
        <v>481</v>
      </c>
      <c r="BF78" s="160" t="s">
        <v>1946</v>
      </c>
      <c r="BG78" s="128" t="s">
        <v>481</v>
      </c>
      <c r="BH78" s="160" t="s">
        <v>1947</v>
      </c>
      <c r="BI78" s="128" t="s">
        <v>481</v>
      </c>
      <c r="BJ78" s="160" t="s">
        <v>1945</v>
      </c>
      <c r="BK78" s="96" t="s">
        <v>482</v>
      </c>
      <c r="BL78" s="95"/>
      <c r="BM78" s="96" t="s">
        <v>481</v>
      </c>
      <c r="BN78" s="160" t="s">
        <v>2166</v>
      </c>
      <c r="BO78" s="96" t="s">
        <v>481</v>
      </c>
      <c r="BP78" s="160" t="s">
        <v>2281</v>
      </c>
      <c r="BQ78" s="96" t="s">
        <v>481</v>
      </c>
      <c r="BR78" s="160" t="s">
        <v>2282</v>
      </c>
      <c r="BS78" s="96" t="s">
        <v>481</v>
      </c>
      <c r="BT78" s="95" t="s">
        <v>624</v>
      </c>
      <c r="BU78" s="96" t="s">
        <v>481</v>
      </c>
      <c r="BV78" s="98" t="s">
        <v>2283</v>
      </c>
      <c r="BW78" s="96" t="s">
        <v>482</v>
      </c>
      <c r="BX78" s="95"/>
      <c r="BY78" s="96" t="s">
        <v>481</v>
      </c>
      <c r="BZ78" s="160" t="s">
        <v>2284</v>
      </c>
      <c r="CA78" s="96" t="s">
        <v>481</v>
      </c>
      <c r="CB78" s="98" t="s">
        <v>2285</v>
      </c>
      <c r="CC78" s="96" t="s">
        <v>481</v>
      </c>
      <c r="CD78" s="98" t="s">
        <v>2286</v>
      </c>
      <c r="CE78" s="96" t="s">
        <v>482</v>
      </c>
      <c r="CF78" s="95"/>
      <c r="CG78" s="96" t="s">
        <v>481</v>
      </c>
      <c r="CH78" s="160" t="s">
        <v>2405</v>
      </c>
      <c r="CI78" s="96" t="s">
        <v>481</v>
      </c>
      <c r="CJ78" s="160" t="s">
        <v>740</v>
      </c>
      <c r="CK78" s="96" t="s">
        <v>482</v>
      </c>
      <c r="CL78" s="95"/>
      <c r="CM78" s="96" t="s">
        <v>481</v>
      </c>
      <c r="CN78" s="160" t="s">
        <v>2407</v>
      </c>
      <c r="CO78" s="132" t="s">
        <v>481</v>
      </c>
      <c r="CP78" s="148" t="s">
        <v>2546</v>
      </c>
      <c r="CQ78" s="130" t="s">
        <v>481</v>
      </c>
      <c r="CR78" s="160" t="s">
        <v>2589</v>
      </c>
      <c r="CS78" s="132" t="s">
        <v>481</v>
      </c>
      <c r="CT78" s="160" t="s">
        <v>2639</v>
      </c>
      <c r="CU78" s="132" t="s">
        <v>481</v>
      </c>
      <c r="CV78" s="133" t="s">
        <v>2678</v>
      </c>
      <c r="CW78" s="132" t="s">
        <v>481</v>
      </c>
      <c r="CX78" s="160" t="s">
        <v>2724</v>
      </c>
      <c r="CZ78" s="87"/>
      <c r="DA78" s="87"/>
      <c r="DB78" s="87"/>
      <c r="DC78" s="87"/>
      <c r="DD78" s="87"/>
      <c r="DE78" s="87"/>
      <c r="DF78" s="87"/>
      <c r="DG78" s="87"/>
      <c r="DH78" s="87"/>
      <c r="DI78" s="87"/>
      <c r="DJ78" s="87"/>
      <c r="DK78" s="87"/>
      <c r="DL78" s="87"/>
      <c r="DM78" s="87"/>
      <c r="DN78" s="87"/>
      <c r="DO78" s="87"/>
      <c r="DP78" s="87"/>
      <c r="DQ78" s="87"/>
      <c r="DR78" s="87"/>
      <c r="DS78" s="87"/>
      <c r="DT78" s="87"/>
      <c r="DU78" s="87"/>
      <c r="DV78" s="87"/>
      <c r="DW78" s="87"/>
      <c r="DX78" s="87"/>
    </row>
    <row r="79" spans="1:128" x14ac:dyDescent="0.3">
      <c r="D79" s="91"/>
      <c r="CZ79" s="87"/>
      <c r="DA79" s="87"/>
      <c r="DB79" s="87"/>
      <c r="DC79" s="87"/>
      <c r="DD79" s="87"/>
      <c r="DE79" s="87"/>
      <c r="DF79" s="87"/>
      <c r="DG79" s="87"/>
      <c r="DH79" s="87"/>
      <c r="DI79" s="87"/>
      <c r="DJ79" s="87"/>
      <c r="DK79" s="87"/>
      <c r="DL79" s="87"/>
      <c r="DM79" s="87"/>
      <c r="DN79" s="87"/>
      <c r="DO79" s="87"/>
      <c r="DP79" s="87"/>
      <c r="DQ79" s="87"/>
      <c r="DR79" s="87"/>
      <c r="DS79" s="87"/>
      <c r="DT79" s="87"/>
      <c r="DU79" s="87"/>
      <c r="DV79" s="87"/>
      <c r="DW79" s="87"/>
      <c r="DX79" s="87"/>
    </row>
  </sheetData>
  <sortState ref="CE3:CN78">
    <sortCondition sortBy="cellColor" ref="CE2" dxfId="3"/>
  </sortState>
  <hyperlinks>
    <hyperlink ref="D41" r:id="rId1" display="http://artemrada.gov.ua/uk/documents/%D0%B0%D1%80%D1%82%D0%B5%D0%BC%D0%BE%D0%B2%D1%81%D0%BA/6-%D1%81%D0%BE%D0%B7%D1%8B%D0%B2/20151223-%E2%84%96676-1357"/>
    <hyperlink ref="D56" r:id="rId2"/>
    <hyperlink ref="F34" r:id="rId3"/>
    <hyperlink ref="L48" r:id="rId4"/>
    <hyperlink ref="AF58" r:id="rId5"/>
    <hyperlink ref="AF59" r:id="rId6"/>
    <hyperlink ref="AN20" r:id="rId7" display="http://krm.gov.ua/article/view/498"/>
    <hyperlink ref="AN23" r:id="rId8" display="http://krm.gov.ua/article/view/444"/>
    <hyperlink ref="AN24" r:id="rId9" display="http://krm.gov.ua/article/view/444"/>
    <hyperlink ref="AR19" r:id="rId10"/>
    <hyperlink ref="CX46" r:id="rId11"/>
  </hyperlinks>
  <pageMargins left="0.7" right="0.7" top="0.75" bottom="0.75" header="0.3" footer="0.3"/>
  <pageSetup paperSize="9" orientation="landscape" r:id="rId1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G79"/>
  <sheetViews>
    <sheetView workbookViewId="0">
      <selection activeCell="G5" sqref="G5"/>
    </sheetView>
  </sheetViews>
  <sheetFormatPr defaultColWidth="20.6640625" defaultRowHeight="14.4" x14ac:dyDescent="0.3"/>
  <cols>
    <col min="1" max="1" width="24.5546875" style="4" customWidth="1"/>
    <col min="2" max="4" width="34.33203125" style="4" customWidth="1"/>
    <col min="5" max="5" width="37" style="4" customWidth="1"/>
    <col min="6" max="6" width="43.109375" style="12" customWidth="1"/>
    <col min="7" max="7" width="55.109375" style="12" customWidth="1"/>
    <col min="8" max="8" width="19.44140625" style="4" customWidth="1"/>
    <col min="9" max="9" width="49.44140625" style="4" customWidth="1"/>
    <col min="10" max="16384" width="20.6640625" style="4"/>
  </cols>
  <sheetData>
    <row r="1" spans="1:7" s="1" customFormat="1" ht="15" customHeight="1" x14ac:dyDescent="0.3">
      <c r="A1" s="1" t="s">
        <v>0</v>
      </c>
      <c r="B1" s="1" t="s">
        <v>0</v>
      </c>
      <c r="C1" s="1" t="s">
        <v>0</v>
      </c>
      <c r="D1" s="1" t="s">
        <v>0</v>
      </c>
      <c r="E1" s="1" t="s">
        <v>0</v>
      </c>
    </row>
    <row r="2" spans="1:7" s="1" customFormat="1" ht="15" customHeight="1" x14ac:dyDescent="0.3">
      <c r="A2" s="2" t="s">
        <v>82</v>
      </c>
      <c r="B2" s="2" t="s">
        <v>1</v>
      </c>
      <c r="C2" s="2" t="s">
        <v>202</v>
      </c>
      <c r="D2" s="1" t="s">
        <v>83</v>
      </c>
      <c r="E2" s="1" t="s">
        <v>84</v>
      </c>
      <c r="F2" s="1" t="s">
        <v>869</v>
      </c>
      <c r="G2" s="1" t="s">
        <v>868</v>
      </c>
    </row>
    <row r="3" spans="1:7" ht="15" customHeight="1" x14ac:dyDescent="0.3">
      <c r="A3" s="17" t="s">
        <v>2</v>
      </c>
      <c r="B3" s="3" t="s">
        <v>3</v>
      </c>
      <c r="C3" s="3" t="s">
        <v>215</v>
      </c>
      <c r="D3" s="3" t="s">
        <v>85</v>
      </c>
      <c r="E3" s="3" t="s">
        <v>98</v>
      </c>
      <c r="F3" s="36" t="s">
        <v>870</v>
      </c>
      <c r="G3" s="4" t="s">
        <v>2982</v>
      </c>
    </row>
    <row r="4" spans="1:7" ht="15" customHeight="1" x14ac:dyDescent="0.3">
      <c r="A4" s="17" t="s">
        <v>2</v>
      </c>
      <c r="B4" s="3" t="s">
        <v>4</v>
      </c>
      <c r="C4" s="3" t="s">
        <v>214</v>
      </c>
      <c r="D4" s="3" t="s">
        <v>86</v>
      </c>
      <c r="E4" s="3" t="s">
        <v>99</v>
      </c>
      <c r="F4" s="36"/>
      <c r="G4" s="4" t="s">
        <v>1085</v>
      </c>
    </row>
    <row r="5" spans="1:7" ht="15" customHeight="1" x14ac:dyDescent="0.3">
      <c r="A5" s="17" t="s">
        <v>2</v>
      </c>
      <c r="B5" s="3" t="s">
        <v>5</v>
      </c>
      <c r="C5" s="3" t="s">
        <v>213</v>
      </c>
      <c r="D5" s="3" t="s">
        <v>87</v>
      </c>
      <c r="E5" s="3" t="s">
        <v>100</v>
      </c>
      <c r="F5" s="36"/>
      <c r="G5" s="4" t="s">
        <v>1084</v>
      </c>
    </row>
    <row r="6" spans="1:7" ht="15" customHeight="1" x14ac:dyDescent="0.3">
      <c r="A6" s="17" t="s">
        <v>2</v>
      </c>
      <c r="B6" s="3" t="s">
        <v>6</v>
      </c>
      <c r="C6" s="3" t="s">
        <v>212</v>
      </c>
      <c r="D6" s="3" t="s">
        <v>88</v>
      </c>
      <c r="E6" s="3" t="s">
        <v>101</v>
      </c>
      <c r="F6" s="36"/>
      <c r="G6" s="4"/>
    </row>
    <row r="7" spans="1:7" ht="15" customHeight="1" x14ac:dyDescent="0.3">
      <c r="A7" s="17" t="s">
        <v>2</v>
      </c>
      <c r="B7" s="3" t="s">
        <v>7</v>
      </c>
      <c r="C7" s="3" t="s">
        <v>211</v>
      </c>
      <c r="D7" s="3" t="s">
        <v>764</v>
      </c>
      <c r="E7" s="3" t="s">
        <v>761</v>
      </c>
      <c r="F7" s="36"/>
      <c r="G7" s="4"/>
    </row>
    <row r="8" spans="1:7" ht="15" customHeight="1" x14ac:dyDescent="0.3">
      <c r="A8" s="17" t="s">
        <v>2</v>
      </c>
      <c r="B8" s="3" t="s">
        <v>8</v>
      </c>
      <c r="C8" s="3" t="s">
        <v>210</v>
      </c>
      <c r="D8" s="3" t="s">
        <v>765</v>
      </c>
      <c r="E8" s="3" t="s">
        <v>760</v>
      </c>
      <c r="F8" s="36"/>
      <c r="G8" s="4"/>
    </row>
    <row r="9" spans="1:7" ht="15" customHeight="1" x14ac:dyDescent="0.3">
      <c r="A9" s="17" t="s">
        <v>2</v>
      </c>
      <c r="B9" s="3" t="s">
        <v>9</v>
      </c>
      <c r="C9" s="3" t="s">
        <v>209</v>
      </c>
      <c r="D9" s="3" t="s">
        <v>766</v>
      </c>
      <c r="E9" s="3" t="s">
        <v>762</v>
      </c>
      <c r="F9" s="36"/>
      <c r="G9" s="4"/>
    </row>
    <row r="10" spans="1:7" ht="15" customHeight="1" x14ac:dyDescent="0.3">
      <c r="A10" s="17" t="s">
        <v>2</v>
      </c>
      <c r="B10" s="3" t="s">
        <v>10</v>
      </c>
      <c r="C10" s="3" t="s">
        <v>208</v>
      </c>
      <c r="D10" s="3" t="s">
        <v>767</v>
      </c>
      <c r="E10" s="3" t="s">
        <v>763</v>
      </c>
      <c r="F10" s="36"/>
      <c r="G10" s="4"/>
    </row>
    <row r="11" spans="1:7" ht="15" customHeight="1" x14ac:dyDescent="0.3">
      <c r="A11" s="17" t="s">
        <v>2</v>
      </c>
      <c r="B11" s="3" t="s">
        <v>11</v>
      </c>
      <c r="C11" s="3" t="s">
        <v>207</v>
      </c>
      <c r="D11" s="3" t="s">
        <v>97</v>
      </c>
      <c r="E11" s="3" t="s">
        <v>102</v>
      </c>
      <c r="F11" s="36"/>
      <c r="G11" s="4"/>
    </row>
    <row r="12" spans="1:7" ht="15" customHeight="1" x14ac:dyDescent="0.3">
      <c r="A12" s="17" t="s">
        <v>2</v>
      </c>
      <c r="B12" s="3" t="s">
        <v>12</v>
      </c>
      <c r="C12" s="3" t="s">
        <v>206</v>
      </c>
      <c r="D12" s="3" t="s">
        <v>89</v>
      </c>
      <c r="E12" s="3" t="s">
        <v>103</v>
      </c>
      <c r="F12" s="36"/>
      <c r="G12" s="4"/>
    </row>
    <row r="13" spans="1:7" ht="15" customHeight="1" x14ac:dyDescent="0.3">
      <c r="A13" s="17" t="s">
        <v>2</v>
      </c>
      <c r="B13" s="3" t="s">
        <v>13</v>
      </c>
      <c r="C13" s="3" t="s">
        <v>205</v>
      </c>
      <c r="D13" s="3" t="s">
        <v>90</v>
      </c>
      <c r="E13" s="3" t="s">
        <v>104</v>
      </c>
      <c r="F13" s="36"/>
      <c r="G13" s="4"/>
    </row>
    <row r="14" spans="1:7" ht="15" customHeight="1" x14ac:dyDescent="0.3">
      <c r="A14" s="17" t="s">
        <v>2</v>
      </c>
      <c r="B14" s="3" t="s">
        <v>14</v>
      </c>
      <c r="C14" s="3" t="s">
        <v>204</v>
      </c>
      <c r="D14" s="3" t="s">
        <v>91</v>
      </c>
      <c r="E14" s="3" t="s">
        <v>105</v>
      </c>
      <c r="F14" s="36"/>
      <c r="G14" s="4"/>
    </row>
    <row r="15" spans="1:7" ht="15" customHeight="1" x14ac:dyDescent="0.3">
      <c r="A15" s="17" t="s">
        <v>2</v>
      </c>
      <c r="B15" s="3" t="s">
        <v>15</v>
      </c>
      <c r="C15" s="3" t="s">
        <v>203</v>
      </c>
      <c r="D15" s="3" t="s">
        <v>92</v>
      </c>
      <c r="E15" s="3" t="s">
        <v>106</v>
      </c>
      <c r="F15" s="36"/>
      <c r="G15" s="4"/>
    </row>
    <row r="16" spans="1:7" ht="15" customHeight="1" x14ac:dyDescent="0.3">
      <c r="A16" s="17"/>
      <c r="B16" s="3"/>
      <c r="C16" s="3"/>
      <c r="D16" s="3" t="s">
        <v>93</v>
      </c>
      <c r="E16" s="3" t="s">
        <v>107</v>
      </c>
      <c r="F16" s="36"/>
      <c r="G16" s="4"/>
    </row>
    <row r="17" spans="1:7" ht="15" customHeight="1" x14ac:dyDescent="0.3">
      <c r="A17" s="17"/>
      <c r="B17" s="3"/>
      <c r="C17" s="3"/>
      <c r="D17" s="3" t="s">
        <v>94</v>
      </c>
      <c r="E17" s="3" t="s">
        <v>108</v>
      </c>
      <c r="F17" s="36"/>
      <c r="G17" s="4"/>
    </row>
    <row r="18" spans="1:7" ht="15" customHeight="1" x14ac:dyDescent="0.3">
      <c r="A18" s="17"/>
      <c r="B18" s="3"/>
      <c r="C18" s="3"/>
      <c r="D18" s="3" t="s">
        <v>95</v>
      </c>
      <c r="E18" s="3" t="s">
        <v>109</v>
      </c>
      <c r="F18" s="36" t="s">
        <v>870</v>
      </c>
      <c r="G18" s="4"/>
    </row>
    <row r="19" spans="1:7" ht="15" customHeight="1" x14ac:dyDescent="0.3">
      <c r="A19" s="17"/>
      <c r="B19" s="3"/>
      <c r="C19" s="3"/>
      <c r="D19" s="3" t="s">
        <v>96</v>
      </c>
      <c r="E19" s="3" t="s">
        <v>110</v>
      </c>
      <c r="F19" s="36"/>
      <c r="G19" s="4"/>
    </row>
    <row r="20" spans="1:7" ht="15" customHeight="1" x14ac:dyDescent="0.3">
      <c r="A20" s="18" t="s">
        <v>16</v>
      </c>
      <c r="B20" s="5" t="s">
        <v>17</v>
      </c>
      <c r="C20" s="5" t="s">
        <v>216</v>
      </c>
      <c r="D20" s="5" t="s">
        <v>111</v>
      </c>
      <c r="E20" s="5" t="s">
        <v>299</v>
      </c>
      <c r="F20" s="36"/>
      <c r="G20" s="4"/>
    </row>
    <row r="21" spans="1:7" ht="15" customHeight="1" x14ac:dyDescent="0.3">
      <c r="A21" s="18" t="s">
        <v>16</v>
      </c>
      <c r="B21" s="5" t="s">
        <v>18</v>
      </c>
      <c r="C21" s="5" t="s">
        <v>217</v>
      </c>
      <c r="D21" s="5" t="s">
        <v>274</v>
      </c>
      <c r="E21" s="5" t="s">
        <v>273</v>
      </c>
      <c r="F21" s="36"/>
      <c r="G21" s="4"/>
    </row>
    <row r="22" spans="1:7" ht="15" customHeight="1" x14ac:dyDescent="0.3">
      <c r="A22" s="18" t="s">
        <v>16</v>
      </c>
      <c r="B22" s="5" t="s">
        <v>19</v>
      </c>
      <c r="C22" s="5" t="s">
        <v>219</v>
      </c>
      <c r="D22" s="5" t="s">
        <v>112</v>
      </c>
      <c r="E22" s="5" t="s">
        <v>124</v>
      </c>
      <c r="F22" s="36" t="s">
        <v>870</v>
      </c>
      <c r="G22" s="4"/>
    </row>
    <row r="23" spans="1:7" ht="15" customHeight="1" x14ac:dyDescent="0.3">
      <c r="A23" s="18" t="s">
        <v>16</v>
      </c>
      <c r="B23" s="5" t="s">
        <v>20</v>
      </c>
      <c r="C23" s="5" t="s">
        <v>220</v>
      </c>
      <c r="D23" s="5" t="s">
        <v>276</v>
      </c>
      <c r="E23" s="5" t="s">
        <v>275</v>
      </c>
      <c r="F23" s="36"/>
      <c r="G23" s="4"/>
    </row>
    <row r="24" spans="1:7" ht="15" customHeight="1" x14ac:dyDescent="0.3">
      <c r="A24" s="18" t="s">
        <v>16</v>
      </c>
      <c r="B24" s="5" t="s">
        <v>21</v>
      </c>
      <c r="C24" s="5" t="s">
        <v>218</v>
      </c>
      <c r="D24" s="5" t="s">
        <v>113</v>
      </c>
      <c r="E24" s="5" t="s">
        <v>125</v>
      </c>
      <c r="F24" s="36"/>
      <c r="G24" s="4"/>
    </row>
    <row r="25" spans="1:7" ht="15" customHeight="1" x14ac:dyDescent="0.3">
      <c r="A25" s="18" t="s">
        <v>16</v>
      </c>
      <c r="B25" s="5" t="s">
        <v>22</v>
      </c>
      <c r="C25" s="5" t="s">
        <v>222</v>
      </c>
      <c r="D25" s="5" t="s">
        <v>114</v>
      </c>
      <c r="E25" s="5" t="s">
        <v>126</v>
      </c>
      <c r="F25" s="36"/>
      <c r="G25" s="4"/>
    </row>
    <row r="26" spans="1:7" ht="15" customHeight="1" x14ac:dyDescent="0.3">
      <c r="A26" s="18" t="s">
        <v>16</v>
      </c>
      <c r="B26" s="5" t="s">
        <v>23</v>
      </c>
      <c r="C26" s="5" t="s">
        <v>221</v>
      </c>
      <c r="D26" s="5" t="s">
        <v>115</v>
      </c>
      <c r="E26" s="5" t="s">
        <v>127</v>
      </c>
      <c r="F26" s="36"/>
      <c r="G26" s="4"/>
    </row>
    <row r="27" spans="1:7" ht="15" customHeight="1" x14ac:dyDescent="0.3">
      <c r="A27" s="18" t="s">
        <v>16</v>
      </c>
      <c r="B27" s="5" t="s">
        <v>24</v>
      </c>
      <c r="C27" s="5" t="s">
        <v>223</v>
      </c>
      <c r="D27" s="5" t="s">
        <v>116</v>
      </c>
      <c r="E27" s="5" t="s">
        <v>128</v>
      </c>
      <c r="F27" s="36"/>
      <c r="G27" s="4"/>
    </row>
    <row r="28" spans="1:7" ht="15" customHeight="1" x14ac:dyDescent="0.3">
      <c r="A28" s="18" t="s">
        <v>16</v>
      </c>
      <c r="B28" s="5" t="s">
        <v>25</v>
      </c>
      <c r="C28" s="5" t="s">
        <v>224</v>
      </c>
      <c r="D28" s="5" t="s">
        <v>117</v>
      </c>
      <c r="E28" s="5" t="s">
        <v>129</v>
      </c>
      <c r="F28" s="36"/>
      <c r="G28" s="4"/>
    </row>
    <row r="29" spans="1:7" ht="15" customHeight="1" x14ac:dyDescent="0.3">
      <c r="A29" s="18" t="s">
        <v>16</v>
      </c>
      <c r="B29" s="5" t="s">
        <v>26</v>
      </c>
      <c r="C29" s="5" t="s">
        <v>225</v>
      </c>
      <c r="D29" s="5" t="s">
        <v>118</v>
      </c>
      <c r="E29" s="5" t="s">
        <v>130</v>
      </c>
      <c r="F29" s="36"/>
      <c r="G29" s="4"/>
    </row>
    <row r="30" spans="1:7" ht="15" customHeight="1" x14ac:dyDescent="0.3">
      <c r="A30" s="18" t="s">
        <v>16</v>
      </c>
      <c r="B30" s="5" t="s">
        <v>27</v>
      </c>
      <c r="C30" s="5" t="s">
        <v>226</v>
      </c>
      <c r="D30" s="5" t="s">
        <v>119</v>
      </c>
      <c r="E30" s="5" t="s">
        <v>131</v>
      </c>
      <c r="F30" s="36"/>
      <c r="G30" s="4"/>
    </row>
    <row r="31" spans="1:7" ht="15" customHeight="1" x14ac:dyDescent="0.3">
      <c r="A31" s="18" t="s">
        <v>16</v>
      </c>
      <c r="B31" s="5" t="s">
        <v>28</v>
      </c>
      <c r="C31" s="5" t="s">
        <v>227</v>
      </c>
      <c r="D31" s="5" t="s">
        <v>120</v>
      </c>
      <c r="E31" s="5" t="s">
        <v>132</v>
      </c>
      <c r="F31" s="36"/>
      <c r="G31" s="4"/>
    </row>
    <row r="32" spans="1:7" ht="15" customHeight="1" x14ac:dyDescent="0.3">
      <c r="A32" s="18" t="s">
        <v>16</v>
      </c>
      <c r="B32" s="5" t="s">
        <v>29</v>
      </c>
      <c r="C32" s="5" t="s">
        <v>228</v>
      </c>
      <c r="D32" s="5" t="s">
        <v>121</v>
      </c>
      <c r="E32" s="5" t="s">
        <v>133</v>
      </c>
      <c r="F32" s="36"/>
      <c r="G32" s="4"/>
    </row>
    <row r="33" spans="1:7" ht="15" customHeight="1" x14ac:dyDescent="0.3">
      <c r="A33" s="18" t="s">
        <v>16</v>
      </c>
      <c r="B33" s="5" t="s">
        <v>30</v>
      </c>
      <c r="C33" s="5" t="s">
        <v>229</v>
      </c>
      <c r="D33" s="5" t="s">
        <v>122</v>
      </c>
      <c r="E33" s="5" t="s">
        <v>134</v>
      </c>
      <c r="F33" s="36"/>
      <c r="G33" s="4"/>
    </row>
    <row r="34" spans="1:7" ht="15" customHeight="1" x14ac:dyDescent="0.3">
      <c r="A34" s="18" t="s">
        <v>16</v>
      </c>
      <c r="B34" s="5" t="s">
        <v>31</v>
      </c>
      <c r="C34" s="5" t="s">
        <v>230</v>
      </c>
      <c r="D34" s="5" t="s">
        <v>123</v>
      </c>
      <c r="E34" s="5" t="s">
        <v>135</v>
      </c>
      <c r="F34" s="36" t="s">
        <v>870</v>
      </c>
      <c r="G34" s="4"/>
    </row>
    <row r="35" spans="1:7" ht="15" customHeight="1" x14ac:dyDescent="0.3">
      <c r="A35" s="19" t="s">
        <v>32</v>
      </c>
      <c r="B35" s="13" t="s">
        <v>33</v>
      </c>
      <c r="C35" s="16" t="s">
        <v>235</v>
      </c>
      <c r="D35" s="15" t="s">
        <v>136</v>
      </c>
      <c r="E35" s="6" t="s">
        <v>141</v>
      </c>
      <c r="F35" s="36" t="s">
        <v>870</v>
      </c>
      <c r="G35" s="4"/>
    </row>
    <row r="36" spans="1:7" ht="15" customHeight="1" x14ac:dyDescent="0.3">
      <c r="A36" s="19" t="s">
        <v>32</v>
      </c>
      <c r="B36" s="13" t="s">
        <v>34</v>
      </c>
      <c r="C36" s="16" t="s">
        <v>234</v>
      </c>
      <c r="D36" s="15" t="s">
        <v>137</v>
      </c>
      <c r="E36" s="6" t="s">
        <v>190</v>
      </c>
      <c r="F36" s="36"/>
      <c r="G36" s="4"/>
    </row>
    <row r="37" spans="1:7" ht="15" customHeight="1" x14ac:dyDescent="0.3">
      <c r="A37" s="19" t="s">
        <v>32</v>
      </c>
      <c r="B37" s="13" t="s">
        <v>35</v>
      </c>
      <c r="C37" s="16" t="s">
        <v>233</v>
      </c>
      <c r="D37" s="15" t="s">
        <v>138</v>
      </c>
      <c r="E37" s="6" t="s">
        <v>142</v>
      </c>
      <c r="F37" s="36" t="s">
        <v>870</v>
      </c>
      <c r="G37" s="4"/>
    </row>
    <row r="38" spans="1:7" ht="15" customHeight="1" x14ac:dyDescent="0.3">
      <c r="A38" s="19" t="s">
        <v>32</v>
      </c>
      <c r="B38" s="13" t="s">
        <v>36</v>
      </c>
      <c r="C38" s="16" t="s">
        <v>232</v>
      </c>
      <c r="D38" s="15" t="s">
        <v>139</v>
      </c>
      <c r="E38" s="6" t="s">
        <v>143</v>
      </c>
      <c r="F38" s="36"/>
      <c r="G38" s="4"/>
    </row>
    <row r="39" spans="1:7" ht="15" customHeight="1" x14ac:dyDescent="0.3">
      <c r="A39" s="19" t="s">
        <v>32</v>
      </c>
      <c r="B39" s="13" t="s">
        <v>37</v>
      </c>
      <c r="C39" s="13" t="s">
        <v>231</v>
      </c>
      <c r="D39" s="15" t="s">
        <v>140</v>
      </c>
      <c r="E39" s="6" t="s">
        <v>144</v>
      </c>
      <c r="F39" s="36"/>
      <c r="G39" s="4"/>
    </row>
    <row r="40" spans="1:7" ht="15" customHeight="1" x14ac:dyDescent="0.3">
      <c r="A40" s="20" t="s">
        <v>38</v>
      </c>
      <c r="B40" s="7" t="s">
        <v>39</v>
      </c>
      <c r="C40" s="7" t="s">
        <v>237</v>
      </c>
      <c r="D40" s="7" t="s">
        <v>278</v>
      </c>
      <c r="E40" s="7" t="s">
        <v>277</v>
      </c>
      <c r="F40" s="36"/>
      <c r="G40" s="4"/>
    </row>
    <row r="41" spans="1:7" ht="15" customHeight="1" x14ac:dyDescent="0.3">
      <c r="A41" s="20" t="s">
        <v>38</v>
      </c>
      <c r="B41" s="7" t="s">
        <v>40</v>
      </c>
      <c r="C41" s="7" t="s">
        <v>244</v>
      </c>
      <c r="D41" s="7" t="s">
        <v>280</v>
      </c>
      <c r="E41" s="7" t="s">
        <v>279</v>
      </c>
      <c r="F41" s="36"/>
      <c r="G41" s="4"/>
    </row>
    <row r="42" spans="1:7" ht="15" customHeight="1" x14ac:dyDescent="0.3">
      <c r="A42" s="20" t="s">
        <v>38</v>
      </c>
      <c r="B42" s="7" t="s">
        <v>41</v>
      </c>
      <c r="C42" s="7" t="s">
        <v>243</v>
      </c>
      <c r="D42" s="7" t="s">
        <v>282</v>
      </c>
      <c r="E42" s="7" t="s">
        <v>281</v>
      </c>
      <c r="F42" s="36"/>
      <c r="G42" s="4"/>
    </row>
    <row r="43" spans="1:7" ht="15" customHeight="1" x14ac:dyDescent="0.3">
      <c r="A43" s="20" t="s">
        <v>38</v>
      </c>
      <c r="B43" s="7" t="s">
        <v>42</v>
      </c>
      <c r="C43" s="7" t="s">
        <v>242</v>
      </c>
      <c r="D43" s="7" t="s">
        <v>298</v>
      </c>
      <c r="E43" s="7" t="s">
        <v>297</v>
      </c>
      <c r="F43" s="36"/>
      <c r="G43" s="4"/>
    </row>
    <row r="44" spans="1:7" ht="15" customHeight="1" x14ac:dyDescent="0.3">
      <c r="A44" s="20" t="s">
        <v>38</v>
      </c>
      <c r="B44" s="7" t="s">
        <v>43</v>
      </c>
      <c r="C44" s="7" t="s">
        <v>241</v>
      </c>
      <c r="D44" s="7" t="s">
        <v>145</v>
      </c>
      <c r="E44" s="7" t="s">
        <v>150</v>
      </c>
      <c r="F44" s="36" t="s">
        <v>870</v>
      </c>
      <c r="G44" s="4"/>
    </row>
    <row r="45" spans="1:7" ht="15" customHeight="1" x14ac:dyDescent="0.3">
      <c r="A45" s="20" t="s">
        <v>38</v>
      </c>
      <c r="B45" s="7" t="s">
        <v>44</v>
      </c>
      <c r="C45" s="7" t="s">
        <v>240</v>
      </c>
      <c r="D45" s="7" t="s">
        <v>146</v>
      </c>
      <c r="E45" s="7" t="s">
        <v>151</v>
      </c>
      <c r="F45" s="36"/>
      <c r="G45" s="4"/>
    </row>
    <row r="46" spans="1:7" ht="15" customHeight="1" x14ac:dyDescent="0.3">
      <c r="A46" s="20" t="s">
        <v>38</v>
      </c>
      <c r="B46" s="7" t="s">
        <v>45</v>
      </c>
      <c r="C46" s="7" t="s">
        <v>239</v>
      </c>
      <c r="D46" s="7" t="s">
        <v>147</v>
      </c>
      <c r="E46" s="7" t="s">
        <v>1086</v>
      </c>
      <c r="F46" s="36"/>
      <c r="G46" s="4"/>
    </row>
    <row r="47" spans="1:7" ht="15" customHeight="1" x14ac:dyDescent="0.3">
      <c r="A47" s="20" t="s">
        <v>38</v>
      </c>
      <c r="B47" s="7" t="s">
        <v>46</v>
      </c>
      <c r="C47" s="7" t="s">
        <v>238</v>
      </c>
      <c r="D47" s="7" t="s">
        <v>148</v>
      </c>
      <c r="E47" s="7" t="s">
        <v>153</v>
      </c>
      <c r="F47" s="36" t="s">
        <v>870</v>
      </c>
      <c r="G47" s="4"/>
    </row>
    <row r="48" spans="1:7" ht="15" customHeight="1" x14ac:dyDescent="0.3">
      <c r="A48" s="20" t="s">
        <v>38</v>
      </c>
      <c r="B48" s="7" t="s">
        <v>47</v>
      </c>
      <c r="C48" s="7" t="s">
        <v>236</v>
      </c>
      <c r="D48" s="7" t="s">
        <v>149</v>
      </c>
      <c r="E48" s="7" t="s">
        <v>1087</v>
      </c>
      <c r="F48" s="36"/>
      <c r="G48" s="4"/>
    </row>
    <row r="49" spans="1:7" ht="15" customHeight="1" x14ac:dyDescent="0.3">
      <c r="A49" s="14" t="s">
        <v>48</v>
      </c>
      <c r="B49" s="8" t="s">
        <v>49</v>
      </c>
      <c r="C49" s="8" t="s">
        <v>245</v>
      </c>
      <c r="D49" s="8" t="s">
        <v>155</v>
      </c>
      <c r="E49" s="8" t="s">
        <v>178</v>
      </c>
      <c r="F49" s="36"/>
      <c r="G49" s="4"/>
    </row>
    <row r="50" spans="1:7" ht="15" customHeight="1" x14ac:dyDescent="0.3">
      <c r="A50" s="14" t="s">
        <v>48</v>
      </c>
      <c r="B50" s="8" t="s">
        <v>50</v>
      </c>
      <c r="C50" s="8" t="s">
        <v>246</v>
      </c>
      <c r="D50" s="8" t="s">
        <v>156</v>
      </c>
      <c r="E50" s="8" t="s">
        <v>179</v>
      </c>
      <c r="F50" s="36" t="s">
        <v>870</v>
      </c>
      <c r="G50" s="4"/>
    </row>
    <row r="51" spans="1:7" ht="15" customHeight="1" x14ac:dyDescent="0.3">
      <c r="A51" s="14" t="s">
        <v>48</v>
      </c>
      <c r="B51" s="8" t="s">
        <v>51</v>
      </c>
      <c r="C51" s="8" t="s">
        <v>247</v>
      </c>
      <c r="D51" s="8" t="s">
        <v>157</v>
      </c>
      <c r="E51" s="8" t="s">
        <v>180</v>
      </c>
      <c r="F51" s="36"/>
      <c r="G51" s="4"/>
    </row>
    <row r="52" spans="1:7" ht="15" customHeight="1" x14ac:dyDescent="0.3">
      <c r="A52" s="14" t="s">
        <v>48</v>
      </c>
      <c r="B52" s="8" t="s">
        <v>52</v>
      </c>
      <c r="C52" s="8" t="s">
        <v>182</v>
      </c>
      <c r="D52" s="8" t="s">
        <v>158</v>
      </c>
      <c r="E52" s="8" t="s">
        <v>181</v>
      </c>
      <c r="F52" s="36"/>
      <c r="G52" s="4"/>
    </row>
    <row r="53" spans="1:7" ht="15" customHeight="1" x14ac:dyDescent="0.3">
      <c r="A53" s="14" t="s">
        <v>48</v>
      </c>
      <c r="B53" s="8" t="s">
        <v>53</v>
      </c>
      <c r="C53" s="8" t="s">
        <v>248</v>
      </c>
      <c r="D53" s="8" t="s">
        <v>296</v>
      </c>
      <c r="E53" s="8" t="s">
        <v>1088</v>
      </c>
      <c r="F53" s="36" t="s">
        <v>870</v>
      </c>
      <c r="G53" s="4"/>
    </row>
    <row r="54" spans="1:7" ht="15" customHeight="1" x14ac:dyDescent="0.3">
      <c r="A54" s="26" t="s">
        <v>48</v>
      </c>
      <c r="B54" s="8"/>
      <c r="C54" s="8"/>
      <c r="D54" s="8" t="s">
        <v>159</v>
      </c>
      <c r="E54" s="8" t="s">
        <v>183</v>
      </c>
      <c r="F54" s="36"/>
      <c r="G54" s="4"/>
    </row>
    <row r="55" spans="1:7" ht="15" customHeight="1" x14ac:dyDescent="0.3">
      <c r="A55" s="26" t="s">
        <v>48</v>
      </c>
      <c r="B55" s="8"/>
      <c r="C55" s="8"/>
      <c r="D55" s="8" t="s">
        <v>160</v>
      </c>
      <c r="E55" s="8" t="s">
        <v>184</v>
      </c>
      <c r="F55" s="36"/>
      <c r="G55" s="4"/>
    </row>
    <row r="56" spans="1:7" ht="15" customHeight="1" x14ac:dyDescent="0.3">
      <c r="A56" s="9" t="s">
        <v>54</v>
      </c>
      <c r="B56" s="9" t="s">
        <v>55</v>
      </c>
      <c r="C56" s="9" t="s">
        <v>249</v>
      </c>
      <c r="D56" s="9" t="s">
        <v>174</v>
      </c>
      <c r="E56" s="9" t="s">
        <v>185</v>
      </c>
      <c r="F56" s="36" t="s">
        <v>870</v>
      </c>
      <c r="G56" s="4"/>
    </row>
    <row r="57" spans="1:7" ht="15" customHeight="1" x14ac:dyDescent="0.3">
      <c r="A57" s="9" t="s">
        <v>54</v>
      </c>
      <c r="B57" s="9" t="s">
        <v>56</v>
      </c>
      <c r="C57" s="9" t="s">
        <v>250</v>
      </c>
      <c r="D57" s="9" t="s">
        <v>175</v>
      </c>
      <c r="E57" s="9" t="s">
        <v>186</v>
      </c>
      <c r="F57" s="36"/>
      <c r="G57" s="4"/>
    </row>
    <row r="58" spans="1:7" ht="15" customHeight="1" x14ac:dyDescent="0.3">
      <c r="A58" s="9" t="s">
        <v>54</v>
      </c>
      <c r="B58" s="9" t="s">
        <v>57</v>
      </c>
      <c r="C58" s="9" t="s">
        <v>251</v>
      </c>
      <c r="D58" s="9" t="s">
        <v>161</v>
      </c>
      <c r="E58" s="9" t="s">
        <v>187</v>
      </c>
      <c r="F58" s="36"/>
      <c r="G58" s="4"/>
    </row>
    <row r="59" spans="1:7" ht="15" customHeight="1" x14ac:dyDescent="0.3">
      <c r="A59" s="9" t="s">
        <v>54</v>
      </c>
      <c r="B59" s="9" t="s">
        <v>58</v>
      </c>
      <c r="C59" s="9" t="s">
        <v>252</v>
      </c>
      <c r="D59" s="9" t="s">
        <v>176</v>
      </c>
      <c r="E59" s="9" t="s">
        <v>188</v>
      </c>
      <c r="F59" s="36" t="s">
        <v>870</v>
      </c>
      <c r="G59" s="4"/>
    </row>
    <row r="60" spans="1:7" ht="15" customHeight="1" x14ac:dyDescent="0.3">
      <c r="A60" s="9" t="s">
        <v>54</v>
      </c>
      <c r="B60" s="9" t="s">
        <v>59</v>
      </c>
      <c r="C60" s="9" t="s">
        <v>253</v>
      </c>
      <c r="D60" s="9" t="s">
        <v>177</v>
      </c>
      <c r="E60" s="9" t="s">
        <v>189</v>
      </c>
      <c r="F60" s="36"/>
      <c r="G60" s="4"/>
    </row>
    <row r="61" spans="1:7" ht="15" customHeight="1" x14ac:dyDescent="0.3">
      <c r="A61" s="9" t="s">
        <v>54</v>
      </c>
      <c r="B61" s="9" t="s">
        <v>60</v>
      </c>
      <c r="C61" s="9" t="s">
        <v>254</v>
      </c>
      <c r="D61" s="9" t="s">
        <v>294</v>
      </c>
      <c r="E61" s="9" t="s">
        <v>293</v>
      </c>
      <c r="F61" s="36"/>
      <c r="G61" s="4"/>
    </row>
    <row r="62" spans="1:7" ht="15" customHeight="1" x14ac:dyDescent="0.3">
      <c r="A62" s="10" t="s">
        <v>61</v>
      </c>
      <c r="B62" s="10" t="s">
        <v>62</v>
      </c>
      <c r="C62" s="10" t="s">
        <v>257</v>
      </c>
      <c r="D62" s="10" t="s">
        <v>162</v>
      </c>
      <c r="E62" s="10" t="s">
        <v>191</v>
      </c>
      <c r="F62" s="36" t="s">
        <v>870</v>
      </c>
      <c r="G62" s="4"/>
    </row>
    <row r="63" spans="1:7" ht="15" customHeight="1" x14ac:dyDescent="0.3">
      <c r="A63" s="10" t="s">
        <v>61</v>
      </c>
      <c r="B63" s="10" t="s">
        <v>63</v>
      </c>
      <c r="C63" s="10" t="s">
        <v>258</v>
      </c>
      <c r="D63" s="10" t="s">
        <v>292</v>
      </c>
      <c r="E63" s="10" t="s">
        <v>291</v>
      </c>
      <c r="F63" s="36"/>
      <c r="G63" s="4"/>
    </row>
    <row r="64" spans="1:7" ht="15" customHeight="1" x14ac:dyDescent="0.3">
      <c r="A64" s="10" t="s">
        <v>61</v>
      </c>
      <c r="B64" s="10" t="s">
        <v>64</v>
      </c>
      <c r="C64" s="10" t="s">
        <v>259</v>
      </c>
      <c r="D64" s="10" t="s">
        <v>163</v>
      </c>
      <c r="E64" s="10" t="s">
        <v>192</v>
      </c>
      <c r="F64" s="36" t="s">
        <v>870</v>
      </c>
      <c r="G64" s="4"/>
    </row>
    <row r="65" spans="1:7" ht="15" customHeight="1" x14ac:dyDescent="0.3">
      <c r="A65" s="10" t="s">
        <v>61</v>
      </c>
      <c r="B65" s="10" t="s">
        <v>65</v>
      </c>
      <c r="C65" s="10" t="s">
        <v>256</v>
      </c>
      <c r="D65" s="10" t="s">
        <v>164</v>
      </c>
      <c r="E65" s="10" t="s">
        <v>193</v>
      </c>
      <c r="F65" s="36"/>
      <c r="G65" s="4"/>
    </row>
    <row r="66" spans="1:7" ht="15" customHeight="1" x14ac:dyDescent="0.3">
      <c r="A66" s="10" t="s">
        <v>61</v>
      </c>
      <c r="B66" s="10" t="s">
        <v>66</v>
      </c>
      <c r="C66" s="10" t="s">
        <v>255</v>
      </c>
      <c r="D66" s="10" t="s">
        <v>165</v>
      </c>
      <c r="E66" s="10" t="s">
        <v>194</v>
      </c>
      <c r="F66" s="36"/>
      <c r="G66" s="4"/>
    </row>
    <row r="67" spans="1:7" ht="15" customHeight="1" x14ac:dyDescent="0.3">
      <c r="A67" s="7" t="s">
        <v>67</v>
      </c>
      <c r="B67" s="7" t="s">
        <v>68</v>
      </c>
      <c r="C67" s="7" t="s">
        <v>261</v>
      </c>
      <c r="D67" s="7" t="s">
        <v>301</v>
      </c>
      <c r="E67" s="7" t="s">
        <v>300</v>
      </c>
      <c r="F67" s="36" t="s">
        <v>870</v>
      </c>
      <c r="G67" s="4"/>
    </row>
    <row r="68" spans="1:7" ht="15" customHeight="1" x14ac:dyDescent="0.3">
      <c r="A68" s="7" t="s">
        <v>67</v>
      </c>
      <c r="B68" s="7" t="s">
        <v>69</v>
      </c>
      <c r="C68" s="7" t="s">
        <v>262</v>
      </c>
      <c r="D68" s="7" t="s">
        <v>166</v>
      </c>
      <c r="E68" s="7" t="s">
        <v>195</v>
      </c>
      <c r="F68" s="36"/>
      <c r="G68" s="4"/>
    </row>
    <row r="69" spans="1:7" ht="15" customHeight="1" x14ac:dyDescent="0.3">
      <c r="A69" s="7" t="s">
        <v>67</v>
      </c>
      <c r="B69" s="7" t="s">
        <v>70</v>
      </c>
      <c r="C69" s="7" t="s">
        <v>260</v>
      </c>
      <c r="D69" s="7" t="s">
        <v>284</v>
      </c>
      <c r="E69" s="7" t="s">
        <v>283</v>
      </c>
      <c r="F69" s="36"/>
      <c r="G69" s="4"/>
    </row>
    <row r="70" spans="1:7" ht="15" customHeight="1" x14ac:dyDescent="0.3">
      <c r="A70" s="7" t="s">
        <v>67</v>
      </c>
      <c r="B70" s="7" t="s">
        <v>71</v>
      </c>
      <c r="C70" s="7" t="s">
        <v>263</v>
      </c>
      <c r="D70" s="7" t="s">
        <v>167</v>
      </c>
      <c r="E70" s="7" t="s">
        <v>196</v>
      </c>
      <c r="F70" s="36"/>
      <c r="G70" s="4"/>
    </row>
    <row r="71" spans="1:7" ht="15" customHeight="1" x14ac:dyDescent="0.3">
      <c r="A71" s="7" t="s">
        <v>67</v>
      </c>
      <c r="B71" s="7" t="s">
        <v>72</v>
      </c>
      <c r="C71" s="7" t="s">
        <v>264</v>
      </c>
      <c r="D71" s="7" t="s">
        <v>168</v>
      </c>
      <c r="E71" s="7" t="s">
        <v>539</v>
      </c>
      <c r="F71" s="36"/>
      <c r="G71" s="4"/>
    </row>
    <row r="72" spans="1:7" ht="15" customHeight="1" x14ac:dyDescent="0.3">
      <c r="A72" s="7" t="s">
        <v>67</v>
      </c>
      <c r="B72" s="7" t="s">
        <v>73</v>
      </c>
      <c r="C72" s="7" t="s">
        <v>265</v>
      </c>
      <c r="D72" s="7" t="s">
        <v>169</v>
      </c>
      <c r="E72" s="7" t="s">
        <v>197</v>
      </c>
      <c r="F72" s="36" t="s">
        <v>870</v>
      </c>
      <c r="G72" s="4"/>
    </row>
    <row r="73" spans="1:7" ht="15" customHeight="1" x14ac:dyDescent="0.3">
      <c r="A73" s="11" t="s">
        <v>74</v>
      </c>
      <c r="B73" s="11" t="s">
        <v>75</v>
      </c>
      <c r="C73" s="11" t="s">
        <v>267</v>
      </c>
      <c r="D73" s="11" t="s">
        <v>170</v>
      </c>
      <c r="E73" s="11" t="s">
        <v>198</v>
      </c>
      <c r="F73" s="36" t="s">
        <v>870</v>
      </c>
      <c r="G73" s="4"/>
    </row>
    <row r="74" spans="1:7" ht="15" customHeight="1" x14ac:dyDescent="0.3">
      <c r="A74" s="11" t="s">
        <v>74</v>
      </c>
      <c r="B74" s="11" t="s">
        <v>76</v>
      </c>
      <c r="C74" s="11" t="s">
        <v>268</v>
      </c>
      <c r="D74" s="11" t="s">
        <v>171</v>
      </c>
      <c r="E74" s="11" t="s">
        <v>199</v>
      </c>
      <c r="F74" s="36"/>
      <c r="G74" s="4"/>
    </row>
    <row r="75" spans="1:7" ht="15" customHeight="1" x14ac:dyDescent="0.3">
      <c r="A75" s="11" t="s">
        <v>74</v>
      </c>
      <c r="B75" s="11" t="s">
        <v>77</v>
      </c>
      <c r="C75" s="11" t="s">
        <v>269</v>
      </c>
      <c r="D75" s="11" t="s">
        <v>286</v>
      </c>
      <c r="E75" s="11" t="s">
        <v>285</v>
      </c>
      <c r="F75" s="36"/>
      <c r="G75" s="4"/>
    </row>
    <row r="76" spans="1:7" ht="15" customHeight="1" x14ac:dyDescent="0.3">
      <c r="A76" s="11" t="s">
        <v>74</v>
      </c>
      <c r="B76" s="11" t="s">
        <v>78</v>
      </c>
      <c r="C76" s="11" t="s">
        <v>270</v>
      </c>
      <c r="D76" s="11" t="s">
        <v>172</v>
      </c>
      <c r="E76" s="11" t="s">
        <v>1089</v>
      </c>
      <c r="F76" s="36"/>
      <c r="G76" s="4"/>
    </row>
    <row r="77" spans="1:7" ht="15" customHeight="1" x14ac:dyDescent="0.3">
      <c r="A77" s="11" t="s">
        <v>74</v>
      </c>
      <c r="B77" s="11" t="s">
        <v>79</v>
      </c>
      <c r="C77" s="11" t="s">
        <v>271</v>
      </c>
      <c r="D77" s="11" t="s">
        <v>173</v>
      </c>
      <c r="E77" s="11" t="s">
        <v>201</v>
      </c>
      <c r="F77" s="36" t="s">
        <v>870</v>
      </c>
      <c r="G77" s="4"/>
    </row>
    <row r="78" spans="1:7" ht="15" customHeight="1" x14ac:dyDescent="0.3">
      <c r="A78" s="11" t="s">
        <v>74</v>
      </c>
      <c r="B78" s="11" t="s">
        <v>80</v>
      </c>
      <c r="C78" s="11" t="s">
        <v>272</v>
      </c>
      <c r="D78" s="11" t="s">
        <v>288</v>
      </c>
      <c r="E78" s="11" t="s">
        <v>287</v>
      </c>
      <c r="F78" s="36"/>
      <c r="G78" s="4"/>
    </row>
    <row r="79" spans="1:7" ht="15" customHeight="1" x14ac:dyDescent="0.3">
      <c r="A79" s="11" t="s">
        <v>74</v>
      </c>
      <c r="B79" s="11" t="s">
        <v>81</v>
      </c>
      <c r="C79" s="11" t="s">
        <v>266</v>
      </c>
      <c r="D79" s="11" t="s">
        <v>290</v>
      </c>
      <c r="E79" s="11" t="s">
        <v>289</v>
      </c>
      <c r="F79" s="36"/>
      <c r="G79" s="4"/>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4"/>
  <dimension ref="A1:BR133"/>
  <sheetViews>
    <sheetView zoomScale="85" zoomScaleNormal="85" workbookViewId="0">
      <pane xSplit="8" ySplit="2" topLeftCell="BE3" activePane="bottomRight" state="frozen"/>
      <selection pane="topRight" activeCell="G1" sqref="G1"/>
      <selection pane="bottomLeft" activeCell="A2" sqref="A2"/>
      <selection pane="bottomRight" activeCell="U2" sqref="U2:BR2"/>
    </sheetView>
  </sheetViews>
  <sheetFormatPr defaultColWidth="9.109375" defaultRowHeight="14.4" x14ac:dyDescent="0.3"/>
  <cols>
    <col min="1" max="2" width="9.109375" style="37"/>
    <col min="3" max="4" width="5.109375" style="37" customWidth="1"/>
    <col min="5" max="6" width="34.109375" style="37" customWidth="1"/>
    <col min="7" max="16384" width="9.109375" style="37"/>
  </cols>
  <sheetData>
    <row r="1" spans="1:70" x14ac:dyDescent="0.3">
      <c r="U1" s="37">
        <f>INDEX([1]entities!$A$2:$A$51,MATCH(U2,[1]entities!$C$2:$C$51,0))</f>
        <v>1</v>
      </c>
      <c r="V1" s="37">
        <f>INDEX([1]entities!$A$2:$A$51,MATCH(V2,[1]entities!$C$2:$C$51,0))</f>
        <v>3</v>
      </c>
      <c r="W1" s="37">
        <f>INDEX([1]entities!$A$2:$A$51,MATCH(W2,[1]entities!$C$2:$C$51,0))</f>
        <v>2</v>
      </c>
      <c r="X1" s="37">
        <f>INDEX([1]entities!$A$2:$A$51,MATCH(X2,[1]entities!$C$2:$C$51,0))</f>
        <v>4</v>
      </c>
      <c r="Y1" s="37">
        <f>INDEX([1]entities!$A$2:$A$51,MATCH(Y2,[1]entities!$C$2:$C$51,0))</f>
        <v>5</v>
      </c>
      <c r="Z1" s="37">
        <f>INDEX([1]entities!$A$2:$A$51,MATCH(Z2,[1]entities!$C$2:$C$51,0))</f>
        <v>48</v>
      </c>
      <c r="AA1" s="37">
        <f>INDEX([1]entities!$A$2:$A$51,MATCH(AA2,[1]entities!$C$2:$C$51,0))</f>
        <v>6</v>
      </c>
      <c r="AB1" s="37">
        <f>INDEX([1]entities!$A$2:$A$51,MATCH(AB2,[1]entities!$C$2:$C$51,0))</f>
        <v>7</v>
      </c>
      <c r="AC1" s="37">
        <f>INDEX([1]entities!$A$2:$A$51,MATCH(AC2,[1]entities!$C$2:$C$51,0))</f>
        <v>50</v>
      </c>
      <c r="AD1" s="37">
        <f>INDEX([1]entities!$A$2:$A$51,MATCH(AD2,[1]entities!$C$2:$C$51,0))</f>
        <v>49</v>
      </c>
      <c r="AE1" s="37">
        <f>INDEX([1]entities!$A$2:$A$51,MATCH(AE2,[1]entities!$C$2:$C$51,0))</f>
        <v>11</v>
      </c>
      <c r="AF1" s="37">
        <f>INDEX([1]entities!$A$2:$A$51,MATCH(AF2,[1]entities!$C$2:$C$51,0))</f>
        <v>12</v>
      </c>
      <c r="AG1" s="37">
        <f>INDEX([1]entities!$A$2:$A$51,MATCH(AG2,[1]entities!$C$2:$C$51,0))</f>
        <v>13</v>
      </c>
      <c r="AH1" s="37">
        <f>INDEX([1]entities!$A$2:$A$51,MATCH(AH2,[1]entities!$C$2:$C$51,0))</f>
        <v>14</v>
      </c>
      <c r="AI1" s="37">
        <f>INDEX([1]entities!$A$2:$A$51,MATCH(AI2,[1]entities!$C$2:$C$51,0))</f>
        <v>25</v>
      </c>
      <c r="AJ1" s="37">
        <f>INDEX([1]entities!$A$2:$A$51,MATCH(AJ2,[1]entities!$C$2:$C$51,0))</f>
        <v>20</v>
      </c>
      <c r="AK1" s="37">
        <f>INDEX([1]entities!$A$2:$A$51,MATCH(AK2,[1]entities!$C$2:$C$51,0))</f>
        <v>18</v>
      </c>
      <c r="AL1" s="37">
        <f>INDEX([1]entities!$A$2:$A$51,MATCH(AL2,[1]entities!$C$2:$C$51,0))</f>
        <v>19</v>
      </c>
      <c r="AM1" s="37">
        <f>INDEX([1]entities!$A$2:$A$51,MATCH(AM2,[1]entities!$C$2:$C$51,0))</f>
        <v>21</v>
      </c>
      <c r="AN1" s="37">
        <f>INDEX([1]entities!$A$2:$A$51,MATCH(AN2,[1]entities!$C$2:$C$51,0))</f>
        <v>22</v>
      </c>
      <c r="AO1" s="37">
        <f>INDEX([1]entities!$A$2:$A$51,MATCH(AO2,[1]entities!$C$2:$C$51,0))</f>
        <v>24</v>
      </c>
      <c r="AP1" s="37">
        <f>INDEX([1]entities!$A$2:$A$51,MATCH(AP2,[1]entities!$C$2:$C$51,0))</f>
        <v>23</v>
      </c>
      <c r="AQ1" s="37">
        <f>INDEX([1]entities!$A$2:$A$51,MATCH(AQ2,[1]entities!$C$2:$C$51,0))</f>
        <v>28</v>
      </c>
      <c r="AR1" s="37">
        <f>INDEX([1]entities!$A$2:$A$51,MATCH(AR2,[1]entities!$C$2:$C$51,0))</f>
        <v>26</v>
      </c>
      <c r="AS1" s="37">
        <f>INDEX([1]entities!$A$2:$A$51,MATCH(AS2,[1]entities!$C$2:$C$51,0))</f>
        <v>27</v>
      </c>
      <c r="AT1" s="37">
        <f>INDEX([1]entities!$A$2:$A$51,MATCH(AT2,[1]entities!$C$2:$C$51,0))</f>
        <v>29</v>
      </c>
      <c r="AU1" s="37">
        <f>INDEX([1]entities!$A$2:$A$51,MATCH(AU2,[1]entities!$C$2:$C$51,0))</f>
        <v>30</v>
      </c>
      <c r="AV1" s="37">
        <f>INDEX([1]entities!$A$2:$A$51,MATCH(AV2,[1]entities!$C$2:$C$51,0))</f>
        <v>32</v>
      </c>
      <c r="AW1" s="37">
        <f>INDEX([1]entities!$A$2:$A$51,MATCH(AW2,[1]entities!$C$2:$C$51,0))</f>
        <v>31</v>
      </c>
      <c r="AX1" s="37">
        <f>INDEX([1]entities!$A$2:$A$51,MATCH(AX2,[1]entities!$C$2:$C$51,0))</f>
        <v>34</v>
      </c>
      <c r="AY1" s="37">
        <f>INDEX([1]entities!$A$2:$A$51,MATCH(AY2,[1]entities!$C$2:$C$51,0))</f>
        <v>33</v>
      </c>
      <c r="AZ1" s="37">
        <f>INDEX([1]entities!$A$2:$A$51,MATCH(AZ2,[1]entities!$C$2:$C$51,0))</f>
        <v>35</v>
      </c>
      <c r="BA1" s="37">
        <f>INDEX([1]entities!$A$2:$A$51,MATCH(BA2,[1]entities!$C$2:$C$51,0))</f>
        <v>36</v>
      </c>
      <c r="BB1" s="37">
        <f>INDEX([1]entities!$A$2:$A$51,MATCH(BB2,[1]entities!$C$2:$C$51,0))</f>
        <v>37</v>
      </c>
      <c r="BC1" s="37">
        <f>INDEX([1]entities!$A$2:$A$51,MATCH(BC2,[1]entities!$C$2:$C$51,0))</f>
        <v>38</v>
      </c>
      <c r="BD1" s="37">
        <f>INDEX([1]entities!$A$2:$A$51,MATCH(BD2,[1]entities!$C$2:$C$51,0))</f>
        <v>39</v>
      </c>
      <c r="BE1" s="37">
        <f>INDEX([1]entities!$A$2:$A$51,MATCH(BE2,[1]entities!$C$2:$C$51,0))</f>
        <v>40</v>
      </c>
      <c r="BF1" s="37">
        <f>INDEX([1]entities!$A$2:$A$51,MATCH(BF2,[1]entities!$C$2:$C$51,0))</f>
        <v>42</v>
      </c>
      <c r="BG1" s="37">
        <f>INDEX([1]entities!$A$2:$A$51,MATCH(BG2,[1]entities!$C$2:$C$51,0))</f>
        <v>43</v>
      </c>
      <c r="BH1" s="37">
        <f>INDEX([1]entities!$A$2:$A$51,MATCH(BH2,[1]entities!$C$2:$C$51,0))</f>
        <v>44</v>
      </c>
      <c r="BI1" s="37">
        <f>INDEX([1]entities!$A$2:$A$51,MATCH(BI2,[1]entities!$C$2:$C$51,0))</f>
        <v>45</v>
      </c>
      <c r="BJ1" s="37">
        <f>INDEX([1]entities!$A$2:$A$51,MATCH(BJ2,[1]entities!$C$2:$C$51,0))</f>
        <v>47</v>
      </c>
      <c r="BK1" s="37">
        <f>INDEX([1]entities!$A$2:$A$51,MATCH(BK2,[1]entities!$C$2:$C$51,0))</f>
        <v>46</v>
      </c>
      <c r="BL1" s="37">
        <f>INDEX([1]entities!$A$2:$A$51,MATCH(BL2,[1]entities!$C$2:$C$51,0))</f>
        <v>15</v>
      </c>
      <c r="BM1" s="37">
        <f>INDEX([1]entities!$A$2:$A$51,MATCH(BM2,[1]entities!$C$2:$C$51,0))</f>
        <v>16</v>
      </c>
      <c r="BN1" s="37">
        <f>INDEX([1]entities!$A$2:$A$51,MATCH(BN2,[1]entities!$C$2:$C$51,0))</f>
        <v>17</v>
      </c>
      <c r="BO1" s="37">
        <f>INDEX([1]entities!$A$2:$A$51,MATCH(BO2,[1]entities!$C$2:$C$51,0))</f>
        <v>8</v>
      </c>
      <c r="BP1" s="37">
        <f>INDEX([1]entities!$A$2:$A$51,MATCH(BP2,[1]entities!$C$2:$C$51,0))</f>
        <v>10</v>
      </c>
      <c r="BQ1" s="37">
        <f>INDEX([1]entities!$A$2:$A$51,MATCH(BQ2,[1]entities!$C$2:$C$51,0))</f>
        <v>9</v>
      </c>
      <c r="BR1" s="37">
        <f>INDEX([1]entities!$A$2:$A$51,MATCH(BR2,[1]entities!$C$2:$C$51,0))</f>
        <v>41</v>
      </c>
    </row>
    <row r="2" spans="1:70" s="56" customFormat="1" x14ac:dyDescent="0.3">
      <c r="A2" s="56" t="s">
        <v>3822</v>
      </c>
      <c r="B2" s="56" t="s">
        <v>3821</v>
      </c>
      <c r="C2" s="57" t="s">
        <v>302</v>
      </c>
      <c r="D2" s="57"/>
      <c r="E2" s="58" t="s">
        <v>875</v>
      </c>
      <c r="F2" s="58" t="s">
        <v>876</v>
      </c>
      <c r="G2" s="56" t="s">
        <v>877</v>
      </c>
      <c r="H2" s="56" t="s">
        <v>878</v>
      </c>
      <c r="I2" s="56" t="s">
        <v>879</v>
      </c>
      <c r="J2" s="56" t="s">
        <v>880</v>
      </c>
      <c r="K2" s="56" t="s">
        <v>881</v>
      </c>
      <c r="L2" s="56" t="s">
        <v>882</v>
      </c>
      <c r="M2" s="56" t="s">
        <v>883</v>
      </c>
      <c r="N2" s="56" t="s">
        <v>884</v>
      </c>
      <c r="O2" s="56" t="s">
        <v>885</v>
      </c>
      <c r="P2" s="56" t="s">
        <v>886</v>
      </c>
      <c r="Q2" s="56" t="s">
        <v>887</v>
      </c>
      <c r="R2" s="56" t="s">
        <v>888</v>
      </c>
      <c r="S2" s="56" t="s">
        <v>889</v>
      </c>
      <c r="T2" s="56" t="s">
        <v>890</v>
      </c>
      <c r="U2" s="56" t="s">
        <v>768</v>
      </c>
      <c r="V2" s="56" t="s">
        <v>770</v>
      </c>
      <c r="W2" s="56" t="s">
        <v>772</v>
      </c>
      <c r="X2" s="56" t="s">
        <v>774</v>
      </c>
      <c r="Y2" s="56" t="s">
        <v>776</v>
      </c>
      <c r="Z2" s="56" t="s">
        <v>778</v>
      </c>
      <c r="AA2" s="56" t="s">
        <v>780</v>
      </c>
      <c r="AB2" s="56" t="s">
        <v>782</v>
      </c>
      <c r="AC2" s="56" t="s">
        <v>784</v>
      </c>
      <c r="AD2" s="56" t="s">
        <v>786</v>
      </c>
      <c r="AE2" s="56" t="s">
        <v>788</v>
      </c>
      <c r="AF2" s="56" t="s">
        <v>790</v>
      </c>
      <c r="AG2" s="56" t="s">
        <v>792</v>
      </c>
      <c r="AH2" s="56" t="s">
        <v>794</v>
      </c>
      <c r="AI2" s="56" t="s">
        <v>796</v>
      </c>
      <c r="AJ2" s="56" t="s">
        <v>798</v>
      </c>
      <c r="AK2" s="56" t="s">
        <v>800</v>
      </c>
      <c r="AL2" s="56" t="s">
        <v>802</v>
      </c>
      <c r="AM2" s="56" t="s">
        <v>804</v>
      </c>
      <c r="AN2" s="56" t="s">
        <v>806</v>
      </c>
      <c r="AO2" s="56" t="s">
        <v>808</v>
      </c>
      <c r="AP2" s="56" t="s">
        <v>810</v>
      </c>
      <c r="AQ2" s="56" t="s">
        <v>812</v>
      </c>
      <c r="AR2" s="56" t="s">
        <v>814</v>
      </c>
      <c r="AS2" s="56" t="s">
        <v>816</v>
      </c>
      <c r="AT2" s="56" t="s">
        <v>818</v>
      </c>
      <c r="AU2" s="56" t="s">
        <v>820</v>
      </c>
      <c r="AV2" s="56" t="s">
        <v>822</v>
      </c>
      <c r="AW2" s="56" t="s">
        <v>824</v>
      </c>
      <c r="AX2" s="56" t="s">
        <v>826</v>
      </c>
      <c r="AY2" s="56" t="s">
        <v>828</v>
      </c>
      <c r="AZ2" s="56" t="s">
        <v>830</v>
      </c>
      <c r="BA2" s="56" t="s">
        <v>832</v>
      </c>
      <c r="BB2" s="56" t="s">
        <v>834</v>
      </c>
      <c r="BC2" s="56" t="s">
        <v>836</v>
      </c>
      <c r="BD2" s="56" t="s">
        <v>838</v>
      </c>
      <c r="BE2" s="56" t="s">
        <v>840</v>
      </c>
      <c r="BF2" s="56" t="s">
        <v>842</v>
      </c>
      <c r="BG2" s="56" t="s">
        <v>844</v>
      </c>
      <c r="BH2" s="56" t="s">
        <v>846</v>
      </c>
      <c r="BI2" s="56" t="s">
        <v>848</v>
      </c>
      <c r="BJ2" s="56" t="s">
        <v>850</v>
      </c>
      <c r="BK2" s="56" t="s">
        <v>852</v>
      </c>
      <c r="BL2" s="56" t="s">
        <v>854</v>
      </c>
      <c r="BM2" s="56" t="s">
        <v>856</v>
      </c>
      <c r="BN2" s="56" t="s">
        <v>858</v>
      </c>
      <c r="BO2" s="56" t="s">
        <v>860</v>
      </c>
      <c r="BP2" s="56" t="s">
        <v>862</v>
      </c>
      <c r="BQ2" s="56" t="s">
        <v>864</v>
      </c>
      <c r="BR2" s="56" t="s">
        <v>866</v>
      </c>
    </row>
    <row r="3" spans="1:70" x14ac:dyDescent="0.3">
      <c r="A3" s="37" t="s">
        <v>3823</v>
      </c>
      <c r="B3" s="37" t="s">
        <v>1004</v>
      </c>
      <c r="C3" s="37" t="s">
        <v>303</v>
      </c>
      <c r="D3" s="37">
        <v>2</v>
      </c>
      <c r="E3" s="38" t="s">
        <v>85</v>
      </c>
      <c r="F3" s="38" t="s">
        <v>98</v>
      </c>
      <c r="G3" s="38" t="s">
        <v>2</v>
      </c>
      <c r="H3" s="37">
        <v>1</v>
      </c>
      <c r="I3" s="37" t="s">
        <v>481</v>
      </c>
      <c r="J3" s="37" t="s">
        <v>757</v>
      </c>
      <c r="K3" s="37" t="s">
        <v>482</v>
      </c>
      <c r="L3" s="59" t="s">
        <v>758</v>
      </c>
      <c r="M3" s="37" t="s">
        <v>483</v>
      </c>
      <c r="N3" s="37" t="s">
        <v>759</v>
      </c>
      <c r="O3" s="37" t="s">
        <v>892</v>
      </c>
      <c r="P3" s="37" t="s">
        <v>892</v>
      </c>
      <c r="Q3" s="37">
        <f>H3</f>
        <v>1</v>
      </c>
      <c r="R3" s="37">
        <v>0</v>
      </c>
      <c r="S3" s="37">
        <f>H3/2</f>
        <v>0.5</v>
      </c>
      <c r="T3" s="37" t="s">
        <v>892</v>
      </c>
      <c r="U3" s="60">
        <f>IF(ISBLANK(HLOOKUP(U$2,Monitoring_eng!$A$1:$DB$79,Results!$D3,FALSE)),"",IF(HLOOKUP(U$2,Monitoring_eng!$A$1:$DB$79,Results!$D3,FALSE)=$J3,$Q3,IF(HLOOKUP(U$2,Monitoring_eng!$A$1:$DB$79,Results!$D3,FALSE)=$L3,$R3,IF(HLOOKUP(U$2,Monitoring_eng!$A$1:$DB$79,Results!$D3,FALSE)=$N3,$S3,IF(HLOOKUP(U$2,Monitoring_eng!$A$1:$DB$79,Results!$D3,FALSE)=$P3,$T3,"CHYBA")))))</f>
        <v>1</v>
      </c>
      <c r="V3" s="60">
        <f>IF(ISBLANK(HLOOKUP(V$2,Monitoring_eng!$A$1:$DB$79,Results!$D3,FALSE)),"",IF(HLOOKUP(V$2,Monitoring_eng!$A$1:$DB$79,Results!$D3,FALSE)=$J3,$Q3,IF(HLOOKUP(V$2,Monitoring_eng!$A$1:$DB$79,Results!$D3,FALSE)=$L3,$R3,IF(HLOOKUP(V$2,Monitoring_eng!$A$1:$DB$79,Results!$D3,FALSE)=$N3,$S3,IF(HLOOKUP(V$2,Monitoring_eng!$A$1:$DB$79,Results!$D3,FALSE)=$P3,$T3,"CHYBA")))))</f>
        <v>1</v>
      </c>
      <c r="W3" s="60">
        <f>IF(ISBLANK(HLOOKUP(W$2,Monitoring_eng!$A$1:$DB$79,Results!$D3,FALSE)),"",IF(HLOOKUP(W$2,Monitoring_eng!$A$1:$DB$79,Results!$D3,FALSE)=$J3,$Q3,IF(HLOOKUP(W$2,Monitoring_eng!$A$1:$DB$79,Results!$D3,FALSE)=$L3,$R3,IF(HLOOKUP(W$2,Monitoring_eng!$A$1:$DB$79,Results!$D3,FALSE)=$N3,$S3,IF(HLOOKUP(W$2,Monitoring_eng!$A$1:$DB$79,Results!$D3,FALSE)=$P3,$T3,"CHYBA")))))</f>
        <v>1</v>
      </c>
      <c r="X3" s="60">
        <f>IF(ISBLANK(HLOOKUP(X$2,Monitoring_eng!$A$1:$DB$79,Results!$D3,FALSE)),"",IF(HLOOKUP(X$2,Monitoring_eng!$A$1:$DB$79,Results!$D3,FALSE)=$J3,$Q3,IF(HLOOKUP(X$2,Monitoring_eng!$A$1:$DB$79,Results!$D3,FALSE)=$L3,$R3,IF(HLOOKUP(X$2,Monitoring_eng!$A$1:$DB$79,Results!$D3,FALSE)=$N3,$S3,IF(HLOOKUP(X$2,Monitoring_eng!$A$1:$DB$79,Results!$D3,FALSE)=$P3,$T3,"CHYBA")))))</f>
        <v>1</v>
      </c>
      <c r="Y3" s="60">
        <f>IF(ISBLANK(HLOOKUP(Y$2,Monitoring_eng!$A$1:$DB$79,Results!$D3,FALSE)),"",IF(HLOOKUP(Y$2,Monitoring_eng!$A$1:$DB$79,Results!$D3,FALSE)=$J3,$Q3,IF(HLOOKUP(Y$2,Monitoring_eng!$A$1:$DB$79,Results!$D3,FALSE)=$L3,$R3,IF(HLOOKUP(Y$2,Monitoring_eng!$A$1:$DB$79,Results!$D3,FALSE)=$N3,$S3,IF(HLOOKUP(Y$2,Monitoring_eng!$A$1:$DB$79,Results!$D3,FALSE)=$P3,$T3,"CHYBA")))))</f>
        <v>1</v>
      </c>
      <c r="Z3" s="60">
        <f>IF(ISBLANK(HLOOKUP(Z$2,Monitoring_eng!$A$1:$DB$79,Results!$D3,FALSE)),"",IF(HLOOKUP(Z$2,Monitoring_eng!$A$1:$DB$79,Results!$D3,FALSE)=$J3,$Q3,IF(HLOOKUP(Z$2,Monitoring_eng!$A$1:$DB$79,Results!$D3,FALSE)=$L3,$R3,IF(HLOOKUP(Z$2,Monitoring_eng!$A$1:$DB$79,Results!$D3,FALSE)=$N3,$S3,IF(HLOOKUP(Z$2,Monitoring_eng!$A$1:$DB$79,Results!$D3,FALSE)=$P3,$T3,"CHYBA")))))</f>
        <v>1</v>
      </c>
      <c r="AA3" s="60">
        <f>IF(ISBLANK(HLOOKUP(AA$2,Monitoring_eng!$A$1:$DB$79,Results!$D3,FALSE)),"",IF(HLOOKUP(AA$2,Monitoring_eng!$A$1:$DB$79,Results!$D3,FALSE)=$J3,$Q3,IF(HLOOKUP(AA$2,Monitoring_eng!$A$1:$DB$79,Results!$D3,FALSE)=$L3,$R3,IF(HLOOKUP(AA$2,Monitoring_eng!$A$1:$DB$79,Results!$D3,FALSE)=$N3,$S3,IF(HLOOKUP(AA$2,Monitoring_eng!$A$1:$DB$79,Results!$D3,FALSE)=$P3,$T3,"CHYBA")))))</f>
        <v>1</v>
      </c>
      <c r="AB3" s="60">
        <f>IF(ISBLANK(HLOOKUP(AB$2,Monitoring_eng!$A$1:$DB$79,Results!$D3,FALSE)),"",IF(HLOOKUP(AB$2,Monitoring_eng!$A$1:$DB$79,Results!$D3,FALSE)=$J3,$Q3,IF(HLOOKUP(AB$2,Monitoring_eng!$A$1:$DB$79,Results!$D3,FALSE)=$L3,$R3,IF(HLOOKUP(AB$2,Monitoring_eng!$A$1:$DB$79,Results!$D3,FALSE)=$N3,$S3,IF(HLOOKUP(AB$2,Monitoring_eng!$A$1:$DB$79,Results!$D3,FALSE)=$P3,$T3,"CHYBA")))))</f>
        <v>1</v>
      </c>
      <c r="AC3" s="60">
        <f>IF(ISBLANK(HLOOKUP(AC$2,Monitoring_eng!$A$1:$DB$79,Results!$D3,FALSE)),"",IF(HLOOKUP(AC$2,Monitoring_eng!$A$1:$DB$79,Results!$D3,FALSE)=$J3,$Q3,IF(HLOOKUP(AC$2,Monitoring_eng!$A$1:$DB$79,Results!$D3,FALSE)=$L3,$R3,IF(HLOOKUP(AC$2,Monitoring_eng!$A$1:$DB$79,Results!$D3,FALSE)=$N3,$S3,IF(HLOOKUP(AC$2,Monitoring_eng!$A$1:$DB$79,Results!$D3,FALSE)=$P3,$T3,"CHYBA")))))</f>
        <v>0</v>
      </c>
      <c r="AD3" s="60">
        <f>IF(ISBLANK(HLOOKUP(AD$2,Monitoring_eng!$A$1:$DB$79,Results!$D3,FALSE)),"",IF(HLOOKUP(AD$2,Monitoring_eng!$A$1:$DB$79,Results!$D3,FALSE)=$J3,$Q3,IF(HLOOKUP(AD$2,Monitoring_eng!$A$1:$DB$79,Results!$D3,FALSE)=$L3,$R3,IF(HLOOKUP(AD$2,Monitoring_eng!$A$1:$DB$79,Results!$D3,FALSE)=$N3,$S3,IF(HLOOKUP(AD$2,Monitoring_eng!$A$1:$DB$79,Results!$D3,FALSE)=$P3,$T3,"CHYBA")))))</f>
        <v>1</v>
      </c>
      <c r="AE3" s="60">
        <f>IF(ISBLANK(HLOOKUP(AE$2,Monitoring_eng!$A$1:$DB$79,Results!$D3,FALSE)),"",IF(HLOOKUP(AE$2,Monitoring_eng!$A$1:$DB$79,Results!$D3,FALSE)=$J3,$Q3,IF(HLOOKUP(AE$2,Monitoring_eng!$A$1:$DB$79,Results!$D3,FALSE)=$L3,$R3,IF(HLOOKUP(AE$2,Monitoring_eng!$A$1:$DB$79,Results!$D3,FALSE)=$N3,$S3,IF(HLOOKUP(AE$2,Monitoring_eng!$A$1:$DB$79,Results!$D3,FALSE)=$P3,$T3,"CHYBA")))))</f>
        <v>1</v>
      </c>
      <c r="AF3" s="60">
        <f>IF(ISBLANK(HLOOKUP(AF$2,Monitoring_eng!$A$1:$DB$79,Results!$D3,FALSE)),"",IF(HLOOKUP(AF$2,Monitoring_eng!$A$1:$DB$79,Results!$D3,FALSE)=$J3,$Q3,IF(HLOOKUP(AF$2,Monitoring_eng!$A$1:$DB$79,Results!$D3,FALSE)=$L3,$R3,IF(HLOOKUP(AF$2,Monitoring_eng!$A$1:$DB$79,Results!$D3,FALSE)=$N3,$S3,IF(HLOOKUP(AF$2,Monitoring_eng!$A$1:$DB$79,Results!$D3,FALSE)=$P3,$T3,"CHYBA")))))</f>
        <v>1</v>
      </c>
      <c r="AG3" s="60">
        <f>IF(ISBLANK(HLOOKUP(AG$2,Monitoring_eng!$A$1:$DB$79,Results!$D3,FALSE)),"",IF(HLOOKUP(AG$2,Monitoring_eng!$A$1:$DB$79,Results!$D3,FALSE)=$J3,$Q3,IF(HLOOKUP(AG$2,Monitoring_eng!$A$1:$DB$79,Results!$D3,FALSE)=$L3,$R3,IF(HLOOKUP(AG$2,Monitoring_eng!$A$1:$DB$79,Results!$D3,FALSE)=$N3,$S3,IF(HLOOKUP(AG$2,Monitoring_eng!$A$1:$DB$79,Results!$D3,FALSE)=$P3,$T3,"CHYBA")))))</f>
        <v>1</v>
      </c>
      <c r="AH3" s="60">
        <f>IF(ISBLANK(HLOOKUP(AH$2,Monitoring_eng!$A$1:$DB$79,Results!$D3,FALSE)),"",IF(HLOOKUP(AH$2,Monitoring_eng!$A$1:$DB$79,Results!$D3,FALSE)=$J3,$Q3,IF(HLOOKUP(AH$2,Monitoring_eng!$A$1:$DB$79,Results!$D3,FALSE)=$L3,$R3,IF(HLOOKUP(AH$2,Monitoring_eng!$A$1:$DB$79,Results!$D3,FALSE)=$N3,$S3,IF(HLOOKUP(AH$2,Monitoring_eng!$A$1:$DB$79,Results!$D3,FALSE)=$P3,$T3,"CHYBA")))))</f>
        <v>1</v>
      </c>
      <c r="AI3" s="60">
        <f>IF(ISBLANK(HLOOKUP(AI$2,Monitoring_eng!$A$1:$DB$79,Results!$D3,FALSE)),"",IF(HLOOKUP(AI$2,Monitoring_eng!$A$1:$DB$79,Results!$D3,FALSE)=$J3,$Q3,IF(HLOOKUP(AI$2,Monitoring_eng!$A$1:$DB$79,Results!$D3,FALSE)=$L3,$R3,IF(HLOOKUP(AI$2,Monitoring_eng!$A$1:$DB$79,Results!$D3,FALSE)=$N3,$S3,IF(HLOOKUP(AI$2,Monitoring_eng!$A$1:$DB$79,Results!$D3,FALSE)=$P3,$T3,"CHYBA")))))</f>
        <v>1</v>
      </c>
      <c r="AJ3" s="60">
        <f>IF(ISBLANK(HLOOKUP(AJ$2,Monitoring_eng!$A$1:$DB$79,Results!$D3,FALSE)),"",IF(HLOOKUP(AJ$2,Monitoring_eng!$A$1:$DB$79,Results!$D3,FALSE)=$J3,$Q3,IF(HLOOKUP(AJ$2,Monitoring_eng!$A$1:$DB$79,Results!$D3,FALSE)=$L3,$R3,IF(HLOOKUP(AJ$2,Monitoring_eng!$A$1:$DB$79,Results!$D3,FALSE)=$N3,$S3,IF(HLOOKUP(AJ$2,Monitoring_eng!$A$1:$DB$79,Results!$D3,FALSE)=$P3,$T3,"CHYBA")))))</f>
        <v>1</v>
      </c>
      <c r="AK3" s="60">
        <f>IF(ISBLANK(HLOOKUP(AK$2,Monitoring_eng!$A$1:$DB$79,Results!$D3,FALSE)),"",IF(HLOOKUP(AK$2,Monitoring_eng!$A$1:$DB$79,Results!$D3,FALSE)=$J3,$Q3,IF(HLOOKUP(AK$2,Monitoring_eng!$A$1:$DB$79,Results!$D3,FALSE)=$L3,$R3,IF(HLOOKUP(AK$2,Monitoring_eng!$A$1:$DB$79,Results!$D3,FALSE)=$N3,$S3,IF(HLOOKUP(AK$2,Monitoring_eng!$A$1:$DB$79,Results!$D3,FALSE)=$P3,$T3,"CHYBA")))))</f>
        <v>1</v>
      </c>
      <c r="AL3" s="60">
        <f>IF(ISBLANK(HLOOKUP(AL$2,Monitoring_eng!$A$1:$DB$79,Results!$D3,FALSE)),"",IF(HLOOKUP(AL$2,Monitoring_eng!$A$1:$DB$79,Results!$D3,FALSE)=$J3,$Q3,IF(HLOOKUP(AL$2,Monitoring_eng!$A$1:$DB$79,Results!$D3,FALSE)=$L3,$R3,IF(HLOOKUP(AL$2,Monitoring_eng!$A$1:$DB$79,Results!$D3,FALSE)=$N3,$S3,IF(HLOOKUP(AL$2,Monitoring_eng!$A$1:$DB$79,Results!$D3,FALSE)=$P3,$T3,"CHYBA")))))</f>
        <v>1</v>
      </c>
      <c r="AM3" s="60">
        <f>IF(ISBLANK(HLOOKUP(AM$2,Monitoring_eng!$A$1:$DB$79,Results!$D3,FALSE)),"",IF(HLOOKUP(AM$2,Monitoring_eng!$A$1:$DB$79,Results!$D3,FALSE)=$J3,$Q3,IF(HLOOKUP(AM$2,Monitoring_eng!$A$1:$DB$79,Results!$D3,FALSE)=$L3,$R3,IF(HLOOKUP(AM$2,Monitoring_eng!$A$1:$DB$79,Results!$D3,FALSE)=$N3,$S3,IF(HLOOKUP(AM$2,Monitoring_eng!$A$1:$DB$79,Results!$D3,FALSE)=$P3,$T3,"CHYBA")))))</f>
        <v>1</v>
      </c>
      <c r="AN3" s="60">
        <f>IF(ISBLANK(HLOOKUP(AN$2,Monitoring_eng!$A$1:$DB$79,Results!$D3,FALSE)),"",IF(HLOOKUP(AN$2,Monitoring_eng!$A$1:$DB$79,Results!$D3,FALSE)=$J3,$Q3,IF(HLOOKUP(AN$2,Monitoring_eng!$A$1:$DB$79,Results!$D3,FALSE)=$L3,$R3,IF(HLOOKUP(AN$2,Monitoring_eng!$A$1:$DB$79,Results!$D3,FALSE)=$N3,$S3,IF(HLOOKUP(AN$2,Monitoring_eng!$A$1:$DB$79,Results!$D3,FALSE)=$P3,$T3,"CHYBA")))))</f>
        <v>1</v>
      </c>
      <c r="AO3" s="60">
        <f>IF(ISBLANK(HLOOKUP(AO$2,Monitoring_eng!$A$1:$DB$79,Results!$D3,FALSE)),"",IF(HLOOKUP(AO$2,Monitoring_eng!$A$1:$DB$79,Results!$D3,FALSE)=$J3,$Q3,IF(HLOOKUP(AO$2,Monitoring_eng!$A$1:$DB$79,Results!$D3,FALSE)=$L3,$R3,IF(HLOOKUP(AO$2,Monitoring_eng!$A$1:$DB$79,Results!$D3,FALSE)=$N3,$S3,IF(HLOOKUP(AO$2,Monitoring_eng!$A$1:$DB$79,Results!$D3,FALSE)=$P3,$T3,"CHYBA")))))</f>
        <v>1</v>
      </c>
      <c r="AP3" s="60">
        <f>IF(ISBLANK(HLOOKUP(AP$2,Monitoring_eng!$A$1:$DB$79,Results!$D3,FALSE)),"",IF(HLOOKUP(AP$2,Monitoring_eng!$A$1:$DB$79,Results!$D3,FALSE)=$J3,$Q3,IF(HLOOKUP(AP$2,Monitoring_eng!$A$1:$DB$79,Results!$D3,FALSE)=$L3,$R3,IF(HLOOKUP(AP$2,Monitoring_eng!$A$1:$DB$79,Results!$D3,FALSE)=$N3,$S3,IF(HLOOKUP(AP$2,Monitoring_eng!$A$1:$DB$79,Results!$D3,FALSE)=$P3,$T3,"CHYBA")))))</f>
        <v>1</v>
      </c>
      <c r="AQ3" s="60">
        <f>IF(ISBLANK(HLOOKUP(AQ$2,Monitoring_eng!$A$1:$DB$79,Results!$D3,FALSE)),"",IF(HLOOKUP(AQ$2,Monitoring_eng!$A$1:$DB$79,Results!$D3,FALSE)=$J3,$Q3,IF(HLOOKUP(AQ$2,Monitoring_eng!$A$1:$DB$79,Results!$D3,FALSE)=$L3,$R3,IF(HLOOKUP(AQ$2,Monitoring_eng!$A$1:$DB$79,Results!$D3,FALSE)=$N3,$S3,IF(HLOOKUP(AQ$2,Monitoring_eng!$A$1:$DB$79,Results!$D3,FALSE)=$P3,$T3,"CHYBA")))))</f>
        <v>1</v>
      </c>
      <c r="AR3" s="60">
        <f>IF(ISBLANK(HLOOKUP(AR$2,Monitoring_eng!$A$1:$DB$79,Results!$D3,FALSE)),"",IF(HLOOKUP(AR$2,Monitoring_eng!$A$1:$DB$79,Results!$D3,FALSE)=$J3,$Q3,IF(HLOOKUP(AR$2,Monitoring_eng!$A$1:$DB$79,Results!$D3,FALSE)=$L3,$R3,IF(HLOOKUP(AR$2,Monitoring_eng!$A$1:$DB$79,Results!$D3,FALSE)=$N3,$S3,IF(HLOOKUP(AR$2,Monitoring_eng!$A$1:$DB$79,Results!$D3,FALSE)=$P3,$T3,"CHYBA")))))</f>
        <v>1</v>
      </c>
      <c r="AS3" s="60">
        <f>IF(ISBLANK(HLOOKUP(AS$2,Monitoring_eng!$A$1:$DB$79,Results!$D3,FALSE)),"",IF(HLOOKUP(AS$2,Monitoring_eng!$A$1:$DB$79,Results!$D3,FALSE)=$J3,$Q3,IF(HLOOKUP(AS$2,Monitoring_eng!$A$1:$DB$79,Results!$D3,FALSE)=$L3,$R3,IF(HLOOKUP(AS$2,Monitoring_eng!$A$1:$DB$79,Results!$D3,FALSE)=$N3,$S3,IF(HLOOKUP(AS$2,Monitoring_eng!$A$1:$DB$79,Results!$D3,FALSE)=$P3,$T3,"CHYBA")))))</f>
        <v>1</v>
      </c>
      <c r="AT3" s="60">
        <f>IF(ISBLANK(HLOOKUP(AT$2,Monitoring_eng!$A$1:$DB$79,Results!$D3,FALSE)),"",IF(HLOOKUP(AT$2,Monitoring_eng!$A$1:$DB$79,Results!$D3,FALSE)=$J3,$Q3,IF(HLOOKUP(AT$2,Monitoring_eng!$A$1:$DB$79,Results!$D3,FALSE)=$L3,$R3,IF(HLOOKUP(AT$2,Monitoring_eng!$A$1:$DB$79,Results!$D3,FALSE)=$N3,$S3,IF(HLOOKUP(AT$2,Monitoring_eng!$A$1:$DB$79,Results!$D3,FALSE)=$P3,$T3,"CHYBA")))))</f>
        <v>1</v>
      </c>
      <c r="AU3" s="60">
        <f>IF(ISBLANK(HLOOKUP(AU$2,Monitoring_eng!$A$1:$DB$79,Results!$D3,FALSE)),"",IF(HLOOKUP(AU$2,Monitoring_eng!$A$1:$DB$79,Results!$D3,FALSE)=$J3,$Q3,IF(HLOOKUP(AU$2,Monitoring_eng!$A$1:$DB$79,Results!$D3,FALSE)=$L3,$R3,IF(HLOOKUP(AU$2,Monitoring_eng!$A$1:$DB$79,Results!$D3,FALSE)=$N3,$S3,IF(HLOOKUP(AU$2,Monitoring_eng!$A$1:$DB$79,Results!$D3,FALSE)=$P3,$T3,"CHYBA")))))</f>
        <v>1</v>
      </c>
      <c r="AV3" s="60">
        <f>IF(ISBLANK(HLOOKUP(AV$2,Monitoring_eng!$A$1:$DB$79,Results!$D3,FALSE)),"",IF(HLOOKUP(AV$2,Monitoring_eng!$A$1:$DB$79,Results!$D3,FALSE)=$J3,$Q3,IF(HLOOKUP(AV$2,Monitoring_eng!$A$1:$DB$79,Results!$D3,FALSE)=$L3,$R3,IF(HLOOKUP(AV$2,Monitoring_eng!$A$1:$DB$79,Results!$D3,FALSE)=$N3,$S3,IF(HLOOKUP(AV$2,Monitoring_eng!$A$1:$DB$79,Results!$D3,FALSE)=$P3,$T3,"CHYBA")))))</f>
        <v>1</v>
      </c>
      <c r="AW3" s="60">
        <f>IF(ISBLANK(HLOOKUP(AW$2,Monitoring_eng!$A$1:$DB$79,Results!$D3,FALSE)),"",IF(HLOOKUP(AW$2,Monitoring_eng!$A$1:$DB$79,Results!$D3,FALSE)=$J3,$Q3,IF(HLOOKUP(AW$2,Monitoring_eng!$A$1:$DB$79,Results!$D3,FALSE)=$L3,$R3,IF(HLOOKUP(AW$2,Monitoring_eng!$A$1:$DB$79,Results!$D3,FALSE)=$N3,$S3,IF(HLOOKUP(AW$2,Monitoring_eng!$A$1:$DB$79,Results!$D3,FALSE)=$P3,$T3,"CHYBA")))))</f>
        <v>0</v>
      </c>
      <c r="AX3" s="60">
        <f>IF(ISBLANK(HLOOKUP(AX$2,Monitoring_eng!$A$1:$DB$79,Results!$D3,FALSE)),"",IF(HLOOKUP(AX$2,Monitoring_eng!$A$1:$DB$79,Results!$D3,FALSE)=$J3,$Q3,IF(HLOOKUP(AX$2,Monitoring_eng!$A$1:$DB$79,Results!$D3,FALSE)=$L3,$R3,IF(HLOOKUP(AX$2,Monitoring_eng!$A$1:$DB$79,Results!$D3,FALSE)=$N3,$S3,IF(HLOOKUP(AX$2,Monitoring_eng!$A$1:$DB$79,Results!$D3,FALSE)=$P3,$T3,"CHYBA")))))</f>
        <v>1</v>
      </c>
      <c r="AY3" s="60">
        <f>IF(ISBLANK(HLOOKUP(AY$2,Monitoring_eng!$A$1:$DB$79,Results!$D3,FALSE)),"",IF(HLOOKUP(AY$2,Monitoring_eng!$A$1:$DB$79,Results!$D3,FALSE)=$J3,$Q3,IF(HLOOKUP(AY$2,Monitoring_eng!$A$1:$DB$79,Results!$D3,FALSE)=$L3,$R3,IF(HLOOKUP(AY$2,Monitoring_eng!$A$1:$DB$79,Results!$D3,FALSE)=$N3,$S3,IF(HLOOKUP(AY$2,Monitoring_eng!$A$1:$DB$79,Results!$D3,FALSE)=$P3,$T3,"CHYBA")))))</f>
        <v>1</v>
      </c>
      <c r="AZ3" s="60">
        <f>IF(ISBLANK(HLOOKUP(AZ$2,Monitoring_eng!$A$1:$DB$79,Results!$D3,FALSE)),"",IF(HLOOKUP(AZ$2,Monitoring_eng!$A$1:$DB$79,Results!$D3,FALSE)=$J3,$Q3,IF(HLOOKUP(AZ$2,Monitoring_eng!$A$1:$DB$79,Results!$D3,FALSE)=$L3,$R3,IF(HLOOKUP(AZ$2,Monitoring_eng!$A$1:$DB$79,Results!$D3,FALSE)=$N3,$S3,IF(HLOOKUP(AZ$2,Monitoring_eng!$A$1:$DB$79,Results!$D3,FALSE)=$P3,$T3,"CHYBA")))))</f>
        <v>0</v>
      </c>
      <c r="BA3" s="60">
        <f>IF(ISBLANK(HLOOKUP(BA$2,Monitoring_eng!$A$1:$DB$79,Results!$D3,FALSE)),"",IF(HLOOKUP(BA$2,Monitoring_eng!$A$1:$DB$79,Results!$D3,FALSE)=$J3,$Q3,IF(HLOOKUP(BA$2,Monitoring_eng!$A$1:$DB$79,Results!$D3,FALSE)=$L3,$R3,IF(HLOOKUP(BA$2,Monitoring_eng!$A$1:$DB$79,Results!$D3,FALSE)=$N3,$S3,IF(HLOOKUP(BA$2,Monitoring_eng!$A$1:$DB$79,Results!$D3,FALSE)=$P3,$T3,"CHYBA")))))</f>
        <v>1</v>
      </c>
      <c r="BB3" s="60">
        <f>IF(ISBLANK(HLOOKUP(BB$2,Monitoring_eng!$A$1:$DB$79,Results!$D3,FALSE)),"",IF(HLOOKUP(BB$2,Monitoring_eng!$A$1:$DB$79,Results!$D3,FALSE)=$J3,$Q3,IF(HLOOKUP(BB$2,Monitoring_eng!$A$1:$DB$79,Results!$D3,FALSE)=$L3,$R3,IF(HLOOKUP(BB$2,Monitoring_eng!$A$1:$DB$79,Results!$D3,FALSE)=$N3,$S3,IF(HLOOKUP(BB$2,Monitoring_eng!$A$1:$DB$79,Results!$D3,FALSE)=$P3,$T3,"CHYBA")))))</f>
        <v>1</v>
      </c>
      <c r="BC3" s="60">
        <f>IF(ISBLANK(HLOOKUP(BC$2,Monitoring_eng!$A$1:$DB$79,Results!$D3,FALSE)),"",IF(HLOOKUP(BC$2,Monitoring_eng!$A$1:$DB$79,Results!$D3,FALSE)=$J3,$Q3,IF(HLOOKUP(BC$2,Monitoring_eng!$A$1:$DB$79,Results!$D3,FALSE)=$L3,$R3,IF(HLOOKUP(BC$2,Monitoring_eng!$A$1:$DB$79,Results!$D3,FALSE)=$N3,$S3,IF(HLOOKUP(BC$2,Monitoring_eng!$A$1:$DB$79,Results!$D3,FALSE)=$P3,$T3,"CHYBA")))))</f>
        <v>0.5</v>
      </c>
      <c r="BD3" s="60">
        <f>IF(ISBLANK(HLOOKUP(BD$2,Monitoring_eng!$A$1:$DB$79,Results!$D3,FALSE)),"",IF(HLOOKUP(BD$2,Monitoring_eng!$A$1:$DB$79,Results!$D3,FALSE)=$J3,$Q3,IF(HLOOKUP(BD$2,Monitoring_eng!$A$1:$DB$79,Results!$D3,FALSE)=$L3,$R3,IF(HLOOKUP(BD$2,Monitoring_eng!$A$1:$DB$79,Results!$D3,FALSE)=$N3,$S3,IF(HLOOKUP(BD$2,Monitoring_eng!$A$1:$DB$79,Results!$D3,FALSE)=$P3,$T3,"CHYBA")))))</f>
        <v>1</v>
      </c>
      <c r="BE3" s="60">
        <f>IF(ISBLANK(HLOOKUP(BE$2,Monitoring_eng!$A$1:$DB$79,Results!$D3,FALSE)),"",IF(HLOOKUP(BE$2,Monitoring_eng!$A$1:$DB$79,Results!$D3,FALSE)=$J3,$Q3,IF(HLOOKUP(BE$2,Monitoring_eng!$A$1:$DB$79,Results!$D3,FALSE)=$L3,$R3,IF(HLOOKUP(BE$2,Monitoring_eng!$A$1:$DB$79,Results!$D3,FALSE)=$N3,$S3,IF(HLOOKUP(BE$2,Monitoring_eng!$A$1:$DB$79,Results!$D3,FALSE)=$P3,$T3,"CHYBA")))))</f>
        <v>1</v>
      </c>
      <c r="BF3" s="60">
        <f>IF(ISBLANK(HLOOKUP(BF$2,Monitoring_eng!$A$1:$DB$79,Results!$D3,FALSE)),"",IF(HLOOKUP(BF$2,Monitoring_eng!$A$1:$DB$79,Results!$D3,FALSE)=$J3,$Q3,IF(HLOOKUP(BF$2,Monitoring_eng!$A$1:$DB$79,Results!$D3,FALSE)=$L3,$R3,IF(HLOOKUP(BF$2,Monitoring_eng!$A$1:$DB$79,Results!$D3,FALSE)=$N3,$S3,IF(HLOOKUP(BF$2,Monitoring_eng!$A$1:$DB$79,Results!$D3,FALSE)=$P3,$T3,"CHYBA")))))</f>
        <v>1</v>
      </c>
      <c r="BG3" s="60">
        <f>IF(ISBLANK(HLOOKUP(BG$2,Monitoring_eng!$A$1:$DB$79,Results!$D3,FALSE)),"",IF(HLOOKUP(BG$2,Monitoring_eng!$A$1:$DB$79,Results!$D3,FALSE)=$J3,$Q3,IF(HLOOKUP(BG$2,Monitoring_eng!$A$1:$DB$79,Results!$D3,FALSE)=$L3,$R3,IF(HLOOKUP(BG$2,Monitoring_eng!$A$1:$DB$79,Results!$D3,FALSE)=$N3,$S3,IF(HLOOKUP(BG$2,Monitoring_eng!$A$1:$DB$79,Results!$D3,FALSE)=$P3,$T3,"CHYBA")))))</f>
        <v>1</v>
      </c>
      <c r="BH3" s="60">
        <f>IF(ISBLANK(HLOOKUP(BH$2,Monitoring_eng!$A$1:$DB$79,Results!$D3,FALSE)),"",IF(HLOOKUP(BH$2,Monitoring_eng!$A$1:$DB$79,Results!$D3,FALSE)=$J3,$Q3,IF(HLOOKUP(BH$2,Monitoring_eng!$A$1:$DB$79,Results!$D3,FALSE)=$L3,$R3,IF(HLOOKUP(BH$2,Monitoring_eng!$A$1:$DB$79,Results!$D3,FALSE)=$N3,$S3,IF(HLOOKUP(BH$2,Monitoring_eng!$A$1:$DB$79,Results!$D3,FALSE)=$P3,$T3,"CHYBA")))))</f>
        <v>0.5</v>
      </c>
      <c r="BI3" s="60">
        <f>IF(ISBLANK(HLOOKUP(BI$2,Monitoring_eng!$A$1:$DB$79,Results!$D3,FALSE)),"",IF(HLOOKUP(BI$2,Monitoring_eng!$A$1:$DB$79,Results!$D3,FALSE)=$J3,$Q3,IF(HLOOKUP(BI$2,Monitoring_eng!$A$1:$DB$79,Results!$D3,FALSE)=$L3,$R3,IF(HLOOKUP(BI$2,Monitoring_eng!$A$1:$DB$79,Results!$D3,FALSE)=$N3,$S3,IF(HLOOKUP(BI$2,Monitoring_eng!$A$1:$DB$79,Results!$D3,FALSE)=$P3,$T3,"CHYBA")))))</f>
        <v>0.5</v>
      </c>
      <c r="BJ3" s="60">
        <f>IF(ISBLANK(HLOOKUP(BJ$2,Monitoring_eng!$A$1:$DB$79,Results!$D3,FALSE)),"",IF(HLOOKUP(BJ$2,Monitoring_eng!$A$1:$DB$79,Results!$D3,FALSE)=$J3,$Q3,IF(HLOOKUP(BJ$2,Monitoring_eng!$A$1:$DB$79,Results!$D3,FALSE)=$L3,$R3,IF(HLOOKUP(BJ$2,Monitoring_eng!$A$1:$DB$79,Results!$D3,FALSE)=$N3,$S3,IF(HLOOKUP(BJ$2,Monitoring_eng!$A$1:$DB$79,Results!$D3,FALSE)=$P3,$T3,"CHYBA")))))</f>
        <v>1</v>
      </c>
      <c r="BK3" s="60">
        <f>IF(ISBLANK(HLOOKUP(BK$2,Monitoring_eng!$A$1:$DB$79,Results!$D3,FALSE)),"",IF(HLOOKUP(BK$2,Monitoring_eng!$A$1:$DB$79,Results!$D3,FALSE)=$J3,$Q3,IF(HLOOKUP(BK$2,Monitoring_eng!$A$1:$DB$79,Results!$D3,FALSE)=$L3,$R3,IF(HLOOKUP(BK$2,Monitoring_eng!$A$1:$DB$79,Results!$D3,FALSE)=$N3,$S3,IF(HLOOKUP(BK$2,Monitoring_eng!$A$1:$DB$79,Results!$D3,FALSE)=$P3,$T3,"CHYBA")))))</f>
        <v>1</v>
      </c>
      <c r="BL3" s="60">
        <f>IF(ISBLANK(HLOOKUP(BL$2,Monitoring_eng!$A$1:$DB$79,Results!$D3,FALSE)),"",IF(HLOOKUP(BL$2,Monitoring_eng!$A$1:$DB$79,Results!$D3,FALSE)=$J3,$Q3,IF(HLOOKUP(BL$2,Monitoring_eng!$A$1:$DB$79,Results!$D3,FALSE)=$L3,$R3,IF(HLOOKUP(BL$2,Monitoring_eng!$A$1:$DB$79,Results!$D3,FALSE)=$N3,$S3,IF(HLOOKUP(BL$2,Monitoring_eng!$A$1:$DB$79,Results!$D3,FALSE)=$P3,$T3,"CHYBA")))))</f>
        <v>1</v>
      </c>
      <c r="BM3" s="60">
        <f>IF(ISBLANK(HLOOKUP(BM$2,Monitoring_eng!$A$1:$DB$79,Results!$D3,FALSE)),"",IF(HLOOKUP(BM$2,Monitoring_eng!$A$1:$DB$79,Results!$D3,FALSE)=$J3,$Q3,IF(HLOOKUP(BM$2,Monitoring_eng!$A$1:$DB$79,Results!$D3,FALSE)=$L3,$R3,IF(HLOOKUP(BM$2,Monitoring_eng!$A$1:$DB$79,Results!$D3,FALSE)=$N3,$S3,IF(HLOOKUP(BM$2,Monitoring_eng!$A$1:$DB$79,Results!$D3,FALSE)=$P3,$T3,"CHYBA")))))</f>
        <v>1</v>
      </c>
      <c r="BN3" s="60">
        <f>IF(ISBLANK(HLOOKUP(BN$2,Monitoring_eng!$A$1:$DB$79,Results!$D3,FALSE)),"",IF(HLOOKUP(BN$2,Monitoring_eng!$A$1:$DB$79,Results!$D3,FALSE)=$J3,$Q3,IF(HLOOKUP(BN$2,Monitoring_eng!$A$1:$DB$79,Results!$D3,FALSE)=$L3,$R3,IF(HLOOKUP(BN$2,Monitoring_eng!$A$1:$DB$79,Results!$D3,FALSE)=$N3,$S3,IF(HLOOKUP(BN$2,Monitoring_eng!$A$1:$DB$79,Results!$D3,FALSE)=$P3,$T3,"CHYBA")))))</f>
        <v>1</v>
      </c>
      <c r="BO3" s="60">
        <f>IF(ISBLANK(HLOOKUP(BO$2,Monitoring_eng!$A$1:$DB$79,Results!$D3,FALSE)),"",IF(HLOOKUP(BO$2,Monitoring_eng!$A$1:$DB$79,Results!$D3,FALSE)=$J3,$Q3,IF(HLOOKUP(BO$2,Monitoring_eng!$A$1:$DB$79,Results!$D3,FALSE)=$L3,$R3,IF(HLOOKUP(BO$2,Monitoring_eng!$A$1:$DB$79,Results!$D3,FALSE)=$N3,$S3,IF(HLOOKUP(BO$2,Monitoring_eng!$A$1:$DB$79,Results!$D3,FALSE)=$P3,$T3,"CHYBA")))))</f>
        <v>1</v>
      </c>
      <c r="BP3" s="60">
        <f>IF(ISBLANK(HLOOKUP(BP$2,Monitoring_eng!$A$1:$DB$79,Results!$D3,FALSE)),"",IF(HLOOKUP(BP$2,Monitoring_eng!$A$1:$DB$79,Results!$D3,FALSE)=$J3,$Q3,IF(HLOOKUP(BP$2,Monitoring_eng!$A$1:$DB$79,Results!$D3,FALSE)=$L3,$R3,IF(HLOOKUP(BP$2,Monitoring_eng!$A$1:$DB$79,Results!$D3,FALSE)=$N3,$S3,IF(HLOOKUP(BP$2,Monitoring_eng!$A$1:$DB$79,Results!$D3,FALSE)=$P3,$T3,"CHYBA")))))</f>
        <v>1</v>
      </c>
      <c r="BQ3" s="60">
        <f>IF(ISBLANK(HLOOKUP(BQ$2,Monitoring_eng!$A$1:$DB$79,Results!$D3,FALSE)),"",IF(HLOOKUP(BQ$2,Monitoring_eng!$A$1:$DB$79,Results!$D3,FALSE)=$J3,$Q3,IF(HLOOKUP(BQ$2,Monitoring_eng!$A$1:$DB$79,Results!$D3,FALSE)=$L3,$R3,IF(HLOOKUP(BQ$2,Monitoring_eng!$A$1:$DB$79,Results!$D3,FALSE)=$N3,$S3,IF(HLOOKUP(BQ$2,Monitoring_eng!$A$1:$DB$79,Results!$D3,FALSE)=$P3,$T3,"CHYBA")))))</f>
        <v>1</v>
      </c>
      <c r="BR3" s="60">
        <f>IF(ISBLANK(HLOOKUP(BR$2,Monitoring_eng!$A$1:$DB$79,Results!$D3,FALSE)),"",IF(HLOOKUP(BR$2,Monitoring_eng!$A$1:$DB$79,Results!$D3,FALSE)=$J3,$Q3,IF(HLOOKUP(BR$2,Monitoring_eng!$A$1:$DB$79,Results!$D3,FALSE)=$L3,$R3,IF(HLOOKUP(BR$2,Monitoring_eng!$A$1:$DB$79,Results!$D3,FALSE)=$N3,$S3,IF(HLOOKUP(BR$2,Monitoring_eng!$A$1:$DB$79,Results!$D3,FALSE)=$P3,$T3,"CHYBA")))))</f>
        <v>1</v>
      </c>
    </row>
    <row r="4" spans="1:70" x14ac:dyDescent="0.3">
      <c r="A4" s="37" t="s">
        <v>3824</v>
      </c>
      <c r="B4" s="37" t="s">
        <v>1005</v>
      </c>
      <c r="C4" s="37" t="s">
        <v>304</v>
      </c>
      <c r="D4" s="37">
        <v>3</v>
      </c>
      <c r="E4" s="38" t="s">
        <v>86</v>
      </c>
      <c r="F4" s="38" t="s">
        <v>99</v>
      </c>
      <c r="G4" s="38" t="s">
        <v>2</v>
      </c>
      <c r="H4" s="37">
        <v>1</v>
      </c>
      <c r="I4" s="37" t="s">
        <v>481</v>
      </c>
      <c r="J4" s="37" t="s">
        <v>757</v>
      </c>
      <c r="K4" s="37" t="s">
        <v>482</v>
      </c>
      <c r="L4" s="59" t="s">
        <v>758</v>
      </c>
      <c r="M4" s="37" t="s">
        <v>483</v>
      </c>
      <c r="N4" s="37" t="s">
        <v>759</v>
      </c>
      <c r="O4" s="37" t="s">
        <v>892</v>
      </c>
      <c r="P4" s="37" t="s">
        <v>892</v>
      </c>
      <c r="Q4" s="37">
        <f t="shared" ref="Q4:Q67" si="0">H4</f>
        <v>1</v>
      </c>
      <c r="R4" s="37">
        <v>0</v>
      </c>
      <c r="S4" s="37">
        <f t="shared" ref="S4:S67" si="1">H4/2</f>
        <v>0.5</v>
      </c>
      <c r="T4" s="37" t="s">
        <v>892</v>
      </c>
      <c r="U4" s="60">
        <f>IF(ISBLANK(HLOOKUP(U$2,Monitoring_eng!$A$1:$DB$79,Results!$D4,FALSE)),"",IF(HLOOKUP(U$2,Monitoring_eng!$A$1:$DB$79,Results!$D4,FALSE)=$J4,$Q4,IF(HLOOKUP(U$2,Monitoring_eng!$A$1:$DB$79,Results!$D4,FALSE)=$L4,$R4,IF(HLOOKUP(U$2,Monitoring_eng!$A$1:$DB$79,Results!$D4,FALSE)=$N4,$S4,IF(HLOOKUP(U$2,Monitoring_eng!$A$1:$DB$79,Results!$D4,FALSE)=$P4,$T4,"CHYBA")))))</f>
        <v>0</v>
      </c>
      <c r="V4" s="60">
        <f>IF(ISBLANK(HLOOKUP(V$2,Monitoring_eng!$A$1:$DB$79,Results!$D4,FALSE)),"",IF(HLOOKUP(V$2,Monitoring_eng!$A$1:$DB$79,Results!$D4,FALSE)=$J4,$Q4,IF(HLOOKUP(V$2,Monitoring_eng!$A$1:$DB$79,Results!$D4,FALSE)=$L4,$R4,IF(HLOOKUP(V$2,Monitoring_eng!$A$1:$DB$79,Results!$D4,FALSE)=$N4,$S4,IF(HLOOKUP(V$2,Monitoring_eng!$A$1:$DB$79,Results!$D4,FALSE)=$P4,$T4,"CHYBA")))))</f>
        <v>0</v>
      </c>
      <c r="W4" s="60">
        <f>IF(ISBLANK(HLOOKUP(W$2,Monitoring_eng!$A$1:$DB$79,Results!$D4,FALSE)),"",IF(HLOOKUP(W$2,Monitoring_eng!$A$1:$DB$79,Results!$D4,FALSE)=$J4,$Q4,IF(HLOOKUP(W$2,Monitoring_eng!$A$1:$DB$79,Results!$D4,FALSE)=$L4,$R4,IF(HLOOKUP(W$2,Monitoring_eng!$A$1:$DB$79,Results!$D4,FALSE)=$N4,$S4,IF(HLOOKUP(W$2,Monitoring_eng!$A$1:$DB$79,Results!$D4,FALSE)=$P4,$T4,"CHYBA")))))</f>
        <v>0</v>
      </c>
      <c r="X4" s="60">
        <f>IF(ISBLANK(HLOOKUP(X$2,Monitoring_eng!$A$1:$DB$79,Results!$D4,FALSE)),"",IF(HLOOKUP(X$2,Monitoring_eng!$A$1:$DB$79,Results!$D4,FALSE)=$J4,$Q4,IF(HLOOKUP(X$2,Monitoring_eng!$A$1:$DB$79,Results!$D4,FALSE)=$L4,$R4,IF(HLOOKUP(X$2,Monitoring_eng!$A$1:$DB$79,Results!$D4,FALSE)=$N4,$S4,IF(HLOOKUP(X$2,Monitoring_eng!$A$1:$DB$79,Results!$D4,FALSE)=$P4,$T4,"CHYBA")))))</f>
        <v>0</v>
      </c>
      <c r="Y4" s="60">
        <f>IF(ISBLANK(HLOOKUP(Y$2,Monitoring_eng!$A$1:$DB$79,Results!$D4,FALSE)),"",IF(HLOOKUP(Y$2,Monitoring_eng!$A$1:$DB$79,Results!$D4,FALSE)=$J4,$Q4,IF(HLOOKUP(Y$2,Monitoring_eng!$A$1:$DB$79,Results!$D4,FALSE)=$L4,$R4,IF(HLOOKUP(Y$2,Monitoring_eng!$A$1:$DB$79,Results!$D4,FALSE)=$N4,$S4,IF(HLOOKUP(Y$2,Monitoring_eng!$A$1:$DB$79,Results!$D4,FALSE)=$P4,$T4,"CHYBA")))))</f>
        <v>1</v>
      </c>
      <c r="Z4" s="60">
        <f>IF(ISBLANK(HLOOKUP(Z$2,Monitoring_eng!$A$1:$DB$79,Results!$D4,FALSE)),"",IF(HLOOKUP(Z$2,Monitoring_eng!$A$1:$DB$79,Results!$D4,FALSE)=$J4,$Q4,IF(HLOOKUP(Z$2,Monitoring_eng!$A$1:$DB$79,Results!$D4,FALSE)=$L4,$R4,IF(HLOOKUP(Z$2,Monitoring_eng!$A$1:$DB$79,Results!$D4,FALSE)=$N4,$S4,IF(HLOOKUP(Z$2,Monitoring_eng!$A$1:$DB$79,Results!$D4,FALSE)=$P4,$T4,"CHYBA")))))</f>
        <v>1</v>
      </c>
      <c r="AA4" s="60">
        <f>IF(ISBLANK(HLOOKUP(AA$2,Monitoring_eng!$A$1:$DB$79,Results!$D4,FALSE)),"",IF(HLOOKUP(AA$2,Monitoring_eng!$A$1:$DB$79,Results!$D4,FALSE)=$J4,$Q4,IF(HLOOKUP(AA$2,Monitoring_eng!$A$1:$DB$79,Results!$D4,FALSE)=$L4,$R4,IF(HLOOKUP(AA$2,Monitoring_eng!$A$1:$DB$79,Results!$D4,FALSE)=$N4,$S4,IF(HLOOKUP(AA$2,Monitoring_eng!$A$1:$DB$79,Results!$D4,FALSE)=$P4,$T4,"CHYBA")))))</f>
        <v>0</v>
      </c>
      <c r="AB4" s="60">
        <f>IF(ISBLANK(HLOOKUP(AB$2,Monitoring_eng!$A$1:$DB$79,Results!$D4,FALSE)),"",IF(HLOOKUP(AB$2,Monitoring_eng!$A$1:$DB$79,Results!$D4,FALSE)=$J4,$Q4,IF(HLOOKUP(AB$2,Monitoring_eng!$A$1:$DB$79,Results!$D4,FALSE)=$L4,$R4,IF(HLOOKUP(AB$2,Monitoring_eng!$A$1:$DB$79,Results!$D4,FALSE)=$N4,$S4,IF(HLOOKUP(AB$2,Monitoring_eng!$A$1:$DB$79,Results!$D4,FALSE)=$P4,$T4,"CHYBA")))))</f>
        <v>0</v>
      </c>
      <c r="AC4" s="60">
        <f>IF(ISBLANK(HLOOKUP(AC$2,Monitoring_eng!$A$1:$DB$79,Results!$D4,FALSE)),"",IF(HLOOKUP(AC$2,Monitoring_eng!$A$1:$DB$79,Results!$D4,FALSE)=$J4,$Q4,IF(HLOOKUP(AC$2,Monitoring_eng!$A$1:$DB$79,Results!$D4,FALSE)=$L4,$R4,IF(HLOOKUP(AC$2,Monitoring_eng!$A$1:$DB$79,Results!$D4,FALSE)=$N4,$S4,IF(HLOOKUP(AC$2,Monitoring_eng!$A$1:$DB$79,Results!$D4,FALSE)=$P4,$T4,"CHYBA")))))</f>
        <v>0</v>
      </c>
      <c r="AD4" s="60">
        <f>IF(ISBLANK(HLOOKUP(AD$2,Monitoring_eng!$A$1:$DB$79,Results!$D4,FALSE)),"",IF(HLOOKUP(AD$2,Monitoring_eng!$A$1:$DB$79,Results!$D4,FALSE)=$J4,$Q4,IF(HLOOKUP(AD$2,Monitoring_eng!$A$1:$DB$79,Results!$D4,FALSE)=$L4,$R4,IF(HLOOKUP(AD$2,Monitoring_eng!$A$1:$DB$79,Results!$D4,FALSE)=$N4,$S4,IF(HLOOKUP(AD$2,Monitoring_eng!$A$1:$DB$79,Results!$D4,FALSE)=$P4,$T4,"CHYBA")))))</f>
        <v>0</v>
      </c>
      <c r="AE4" s="60">
        <f>IF(ISBLANK(HLOOKUP(AE$2,Monitoring_eng!$A$1:$DB$79,Results!$D4,FALSE)),"",IF(HLOOKUP(AE$2,Monitoring_eng!$A$1:$DB$79,Results!$D4,FALSE)=$J4,$Q4,IF(HLOOKUP(AE$2,Monitoring_eng!$A$1:$DB$79,Results!$D4,FALSE)=$L4,$R4,IF(HLOOKUP(AE$2,Monitoring_eng!$A$1:$DB$79,Results!$D4,FALSE)=$N4,$S4,IF(HLOOKUP(AE$2,Monitoring_eng!$A$1:$DB$79,Results!$D4,FALSE)=$P4,$T4,"CHYBA")))))</f>
        <v>0</v>
      </c>
      <c r="AF4" s="60">
        <f>IF(ISBLANK(HLOOKUP(AF$2,Monitoring_eng!$A$1:$DB$79,Results!$D4,FALSE)),"",IF(HLOOKUP(AF$2,Monitoring_eng!$A$1:$DB$79,Results!$D4,FALSE)=$J4,$Q4,IF(HLOOKUP(AF$2,Monitoring_eng!$A$1:$DB$79,Results!$D4,FALSE)=$L4,$R4,IF(HLOOKUP(AF$2,Monitoring_eng!$A$1:$DB$79,Results!$D4,FALSE)=$N4,$S4,IF(HLOOKUP(AF$2,Monitoring_eng!$A$1:$DB$79,Results!$D4,FALSE)=$P4,$T4,"CHYBA")))))</f>
        <v>1</v>
      </c>
      <c r="AG4" s="60">
        <f>IF(ISBLANK(HLOOKUP(AG$2,Monitoring_eng!$A$1:$DB$79,Results!$D4,FALSE)),"",IF(HLOOKUP(AG$2,Monitoring_eng!$A$1:$DB$79,Results!$D4,FALSE)=$J4,$Q4,IF(HLOOKUP(AG$2,Monitoring_eng!$A$1:$DB$79,Results!$D4,FALSE)=$L4,$R4,IF(HLOOKUP(AG$2,Monitoring_eng!$A$1:$DB$79,Results!$D4,FALSE)=$N4,$S4,IF(HLOOKUP(AG$2,Monitoring_eng!$A$1:$DB$79,Results!$D4,FALSE)=$P4,$T4,"CHYBA")))))</f>
        <v>1</v>
      </c>
      <c r="AH4" s="60">
        <f>IF(ISBLANK(HLOOKUP(AH$2,Monitoring_eng!$A$1:$DB$79,Results!$D4,FALSE)),"",IF(HLOOKUP(AH$2,Monitoring_eng!$A$1:$DB$79,Results!$D4,FALSE)=$J4,$Q4,IF(HLOOKUP(AH$2,Monitoring_eng!$A$1:$DB$79,Results!$D4,FALSE)=$L4,$R4,IF(HLOOKUP(AH$2,Monitoring_eng!$A$1:$DB$79,Results!$D4,FALSE)=$N4,$S4,IF(HLOOKUP(AH$2,Monitoring_eng!$A$1:$DB$79,Results!$D4,FALSE)=$P4,$T4,"CHYBA")))))</f>
        <v>0</v>
      </c>
      <c r="AI4" s="60">
        <f>IF(ISBLANK(HLOOKUP(AI$2,Monitoring_eng!$A$1:$DB$79,Results!$D4,FALSE)),"",IF(HLOOKUP(AI$2,Monitoring_eng!$A$1:$DB$79,Results!$D4,FALSE)=$J4,$Q4,IF(HLOOKUP(AI$2,Monitoring_eng!$A$1:$DB$79,Results!$D4,FALSE)=$L4,$R4,IF(HLOOKUP(AI$2,Monitoring_eng!$A$1:$DB$79,Results!$D4,FALSE)=$N4,$S4,IF(HLOOKUP(AI$2,Monitoring_eng!$A$1:$DB$79,Results!$D4,FALSE)=$P4,$T4,"CHYBA")))))</f>
        <v>1</v>
      </c>
      <c r="AJ4" s="60">
        <f>IF(ISBLANK(HLOOKUP(AJ$2,Monitoring_eng!$A$1:$DB$79,Results!$D4,FALSE)),"",IF(HLOOKUP(AJ$2,Monitoring_eng!$A$1:$DB$79,Results!$D4,FALSE)=$J4,$Q4,IF(HLOOKUP(AJ$2,Monitoring_eng!$A$1:$DB$79,Results!$D4,FALSE)=$L4,$R4,IF(HLOOKUP(AJ$2,Monitoring_eng!$A$1:$DB$79,Results!$D4,FALSE)=$N4,$S4,IF(HLOOKUP(AJ$2,Monitoring_eng!$A$1:$DB$79,Results!$D4,FALSE)=$P4,$T4,"CHYBA")))))</f>
        <v>0</v>
      </c>
      <c r="AK4" s="60">
        <f>IF(ISBLANK(HLOOKUP(AK$2,Monitoring_eng!$A$1:$DB$79,Results!$D4,FALSE)),"",IF(HLOOKUP(AK$2,Monitoring_eng!$A$1:$DB$79,Results!$D4,FALSE)=$J4,$Q4,IF(HLOOKUP(AK$2,Monitoring_eng!$A$1:$DB$79,Results!$D4,FALSE)=$L4,$R4,IF(HLOOKUP(AK$2,Monitoring_eng!$A$1:$DB$79,Results!$D4,FALSE)=$N4,$S4,IF(HLOOKUP(AK$2,Monitoring_eng!$A$1:$DB$79,Results!$D4,FALSE)=$P4,$T4,"CHYBA")))))</f>
        <v>0</v>
      </c>
      <c r="AL4" s="60">
        <f>IF(ISBLANK(HLOOKUP(AL$2,Monitoring_eng!$A$1:$DB$79,Results!$D4,FALSE)),"",IF(HLOOKUP(AL$2,Monitoring_eng!$A$1:$DB$79,Results!$D4,FALSE)=$J4,$Q4,IF(HLOOKUP(AL$2,Monitoring_eng!$A$1:$DB$79,Results!$D4,FALSE)=$L4,$R4,IF(HLOOKUP(AL$2,Monitoring_eng!$A$1:$DB$79,Results!$D4,FALSE)=$N4,$S4,IF(HLOOKUP(AL$2,Monitoring_eng!$A$1:$DB$79,Results!$D4,FALSE)=$P4,$T4,"CHYBA")))))</f>
        <v>0</v>
      </c>
      <c r="AM4" s="60">
        <f>IF(ISBLANK(HLOOKUP(AM$2,Monitoring_eng!$A$1:$DB$79,Results!$D4,FALSE)),"",IF(HLOOKUP(AM$2,Monitoring_eng!$A$1:$DB$79,Results!$D4,FALSE)=$J4,$Q4,IF(HLOOKUP(AM$2,Monitoring_eng!$A$1:$DB$79,Results!$D4,FALSE)=$L4,$R4,IF(HLOOKUP(AM$2,Monitoring_eng!$A$1:$DB$79,Results!$D4,FALSE)=$N4,$S4,IF(HLOOKUP(AM$2,Monitoring_eng!$A$1:$DB$79,Results!$D4,FALSE)=$P4,$T4,"CHYBA")))))</f>
        <v>0</v>
      </c>
      <c r="AN4" s="60">
        <f>IF(ISBLANK(HLOOKUP(AN$2,Monitoring_eng!$A$1:$DB$79,Results!$D4,FALSE)),"",IF(HLOOKUP(AN$2,Monitoring_eng!$A$1:$DB$79,Results!$D4,FALSE)=$J4,$Q4,IF(HLOOKUP(AN$2,Monitoring_eng!$A$1:$DB$79,Results!$D4,FALSE)=$L4,$R4,IF(HLOOKUP(AN$2,Monitoring_eng!$A$1:$DB$79,Results!$D4,FALSE)=$N4,$S4,IF(HLOOKUP(AN$2,Monitoring_eng!$A$1:$DB$79,Results!$D4,FALSE)=$P4,$T4,"CHYBA")))))</f>
        <v>0</v>
      </c>
      <c r="AO4" s="60">
        <f>IF(ISBLANK(HLOOKUP(AO$2,Monitoring_eng!$A$1:$DB$79,Results!$D4,FALSE)),"",IF(HLOOKUP(AO$2,Monitoring_eng!$A$1:$DB$79,Results!$D4,FALSE)=$J4,$Q4,IF(HLOOKUP(AO$2,Monitoring_eng!$A$1:$DB$79,Results!$D4,FALSE)=$L4,$R4,IF(HLOOKUP(AO$2,Monitoring_eng!$A$1:$DB$79,Results!$D4,FALSE)=$N4,$S4,IF(HLOOKUP(AO$2,Monitoring_eng!$A$1:$DB$79,Results!$D4,FALSE)=$P4,$T4,"CHYBA")))))</f>
        <v>1</v>
      </c>
      <c r="AP4" s="60">
        <f>IF(ISBLANK(HLOOKUP(AP$2,Monitoring_eng!$A$1:$DB$79,Results!$D4,FALSE)),"",IF(HLOOKUP(AP$2,Monitoring_eng!$A$1:$DB$79,Results!$D4,FALSE)=$J4,$Q4,IF(HLOOKUP(AP$2,Monitoring_eng!$A$1:$DB$79,Results!$D4,FALSE)=$L4,$R4,IF(HLOOKUP(AP$2,Monitoring_eng!$A$1:$DB$79,Results!$D4,FALSE)=$N4,$S4,IF(HLOOKUP(AP$2,Monitoring_eng!$A$1:$DB$79,Results!$D4,FALSE)=$P4,$T4,"CHYBA")))))</f>
        <v>0</v>
      </c>
      <c r="AQ4" s="60">
        <f>IF(ISBLANK(HLOOKUP(AQ$2,Monitoring_eng!$A$1:$DB$79,Results!$D4,FALSE)),"",IF(HLOOKUP(AQ$2,Monitoring_eng!$A$1:$DB$79,Results!$D4,FALSE)=$J4,$Q4,IF(HLOOKUP(AQ$2,Monitoring_eng!$A$1:$DB$79,Results!$D4,FALSE)=$L4,$R4,IF(HLOOKUP(AQ$2,Monitoring_eng!$A$1:$DB$79,Results!$D4,FALSE)=$N4,$S4,IF(HLOOKUP(AQ$2,Monitoring_eng!$A$1:$DB$79,Results!$D4,FALSE)=$P4,$T4,"CHYBA")))))</f>
        <v>1</v>
      </c>
      <c r="AR4" s="60">
        <f>IF(ISBLANK(HLOOKUP(AR$2,Monitoring_eng!$A$1:$DB$79,Results!$D4,FALSE)),"",IF(HLOOKUP(AR$2,Monitoring_eng!$A$1:$DB$79,Results!$D4,FALSE)=$J4,$Q4,IF(HLOOKUP(AR$2,Monitoring_eng!$A$1:$DB$79,Results!$D4,FALSE)=$L4,$R4,IF(HLOOKUP(AR$2,Monitoring_eng!$A$1:$DB$79,Results!$D4,FALSE)=$N4,$S4,IF(HLOOKUP(AR$2,Monitoring_eng!$A$1:$DB$79,Results!$D4,FALSE)=$P4,$T4,"CHYBA")))))</f>
        <v>1</v>
      </c>
      <c r="AS4" s="60">
        <f>IF(ISBLANK(HLOOKUP(AS$2,Monitoring_eng!$A$1:$DB$79,Results!$D4,FALSE)),"",IF(HLOOKUP(AS$2,Monitoring_eng!$A$1:$DB$79,Results!$D4,FALSE)=$J4,$Q4,IF(HLOOKUP(AS$2,Monitoring_eng!$A$1:$DB$79,Results!$D4,FALSE)=$L4,$R4,IF(HLOOKUP(AS$2,Monitoring_eng!$A$1:$DB$79,Results!$D4,FALSE)=$N4,$S4,IF(HLOOKUP(AS$2,Monitoring_eng!$A$1:$DB$79,Results!$D4,FALSE)=$P4,$T4,"CHYBA")))))</f>
        <v>0</v>
      </c>
      <c r="AT4" s="60">
        <f>IF(ISBLANK(HLOOKUP(AT$2,Monitoring_eng!$A$1:$DB$79,Results!$D4,FALSE)),"",IF(HLOOKUP(AT$2,Monitoring_eng!$A$1:$DB$79,Results!$D4,FALSE)=$J4,$Q4,IF(HLOOKUP(AT$2,Monitoring_eng!$A$1:$DB$79,Results!$D4,FALSE)=$L4,$R4,IF(HLOOKUP(AT$2,Monitoring_eng!$A$1:$DB$79,Results!$D4,FALSE)=$N4,$S4,IF(HLOOKUP(AT$2,Monitoring_eng!$A$1:$DB$79,Results!$D4,FALSE)=$P4,$T4,"CHYBA")))))</f>
        <v>0</v>
      </c>
      <c r="AU4" s="60">
        <f>IF(ISBLANK(HLOOKUP(AU$2,Monitoring_eng!$A$1:$DB$79,Results!$D4,FALSE)),"",IF(HLOOKUP(AU$2,Monitoring_eng!$A$1:$DB$79,Results!$D4,FALSE)=$J4,$Q4,IF(HLOOKUP(AU$2,Monitoring_eng!$A$1:$DB$79,Results!$D4,FALSE)=$L4,$R4,IF(HLOOKUP(AU$2,Monitoring_eng!$A$1:$DB$79,Results!$D4,FALSE)=$N4,$S4,IF(HLOOKUP(AU$2,Monitoring_eng!$A$1:$DB$79,Results!$D4,FALSE)=$P4,$T4,"CHYBA")))))</f>
        <v>0</v>
      </c>
      <c r="AV4" s="60">
        <f>IF(ISBLANK(HLOOKUP(AV$2,Monitoring_eng!$A$1:$DB$79,Results!$D4,FALSE)),"",IF(HLOOKUP(AV$2,Monitoring_eng!$A$1:$DB$79,Results!$D4,FALSE)=$J4,$Q4,IF(HLOOKUP(AV$2,Monitoring_eng!$A$1:$DB$79,Results!$D4,FALSE)=$L4,$R4,IF(HLOOKUP(AV$2,Monitoring_eng!$A$1:$DB$79,Results!$D4,FALSE)=$N4,$S4,IF(HLOOKUP(AV$2,Monitoring_eng!$A$1:$DB$79,Results!$D4,FALSE)=$P4,$T4,"CHYBA")))))</f>
        <v>0</v>
      </c>
      <c r="AW4" s="60">
        <f>IF(ISBLANK(HLOOKUP(AW$2,Monitoring_eng!$A$1:$DB$79,Results!$D4,FALSE)),"",IF(HLOOKUP(AW$2,Monitoring_eng!$A$1:$DB$79,Results!$D4,FALSE)=$J4,$Q4,IF(HLOOKUP(AW$2,Monitoring_eng!$A$1:$DB$79,Results!$D4,FALSE)=$L4,$R4,IF(HLOOKUP(AW$2,Monitoring_eng!$A$1:$DB$79,Results!$D4,FALSE)=$N4,$S4,IF(HLOOKUP(AW$2,Monitoring_eng!$A$1:$DB$79,Results!$D4,FALSE)=$P4,$T4,"CHYBA")))))</f>
        <v>0</v>
      </c>
      <c r="AX4" s="60">
        <f>IF(ISBLANK(HLOOKUP(AX$2,Monitoring_eng!$A$1:$DB$79,Results!$D4,FALSE)),"",IF(HLOOKUP(AX$2,Monitoring_eng!$A$1:$DB$79,Results!$D4,FALSE)=$J4,$Q4,IF(HLOOKUP(AX$2,Monitoring_eng!$A$1:$DB$79,Results!$D4,FALSE)=$L4,$R4,IF(HLOOKUP(AX$2,Monitoring_eng!$A$1:$DB$79,Results!$D4,FALSE)=$N4,$S4,IF(HLOOKUP(AX$2,Monitoring_eng!$A$1:$DB$79,Results!$D4,FALSE)=$P4,$T4,"CHYBA")))))</f>
        <v>1</v>
      </c>
      <c r="AY4" s="60">
        <f>IF(ISBLANK(HLOOKUP(AY$2,Monitoring_eng!$A$1:$DB$79,Results!$D4,FALSE)),"",IF(HLOOKUP(AY$2,Monitoring_eng!$A$1:$DB$79,Results!$D4,FALSE)=$J4,$Q4,IF(HLOOKUP(AY$2,Monitoring_eng!$A$1:$DB$79,Results!$D4,FALSE)=$L4,$R4,IF(HLOOKUP(AY$2,Monitoring_eng!$A$1:$DB$79,Results!$D4,FALSE)=$N4,$S4,IF(HLOOKUP(AY$2,Monitoring_eng!$A$1:$DB$79,Results!$D4,FALSE)=$P4,$T4,"CHYBA")))))</f>
        <v>1</v>
      </c>
      <c r="AZ4" s="60">
        <f>IF(ISBLANK(HLOOKUP(AZ$2,Monitoring_eng!$A$1:$DB$79,Results!$D4,FALSE)),"",IF(HLOOKUP(AZ$2,Monitoring_eng!$A$1:$DB$79,Results!$D4,FALSE)=$J4,$Q4,IF(HLOOKUP(AZ$2,Monitoring_eng!$A$1:$DB$79,Results!$D4,FALSE)=$L4,$R4,IF(HLOOKUP(AZ$2,Monitoring_eng!$A$1:$DB$79,Results!$D4,FALSE)=$N4,$S4,IF(HLOOKUP(AZ$2,Monitoring_eng!$A$1:$DB$79,Results!$D4,FALSE)=$P4,$T4,"CHYBA")))))</f>
        <v>0</v>
      </c>
      <c r="BA4" s="60">
        <f>IF(ISBLANK(HLOOKUP(BA$2,Monitoring_eng!$A$1:$DB$79,Results!$D4,FALSE)),"",IF(HLOOKUP(BA$2,Monitoring_eng!$A$1:$DB$79,Results!$D4,FALSE)=$J4,$Q4,IF(HLOOKUP(BA$2,Monitoring_eng!$A$1:$DB$79,Results!$D4,FALSE)=$L4,$R4,IF(HLOOKUP(BA$2,Monitoring_eng!$A$1:$DB$79,Results!$D4,FALSE)=$N4,$S4,IF(HLOOKUP(BA$2,Monitoring_eng!$A$1:$DB$79,Results!$D4,FALSE)=$P4,$T4,"CHYBA")))))</f>
        <v>1</v>
      </c>
      <c r="BB4" s="60">
        <f>IF(ISBLANK(HLOOKUP(BB$2,Monitoring_eng!$A$1:$DB$79,Results!$D4,FALSE)),"",IF(HLOOKUP(BB$2,Monitoring_eng!$A$1:$DB$79,Results!$D4,FALSE)=$J4,$Q4,IF(HLOOKUP(BB$2,Monitoring_eng!$A$1:$DB$79,Results!$D4,FALSE)=$L4,$R4,IF(HLOOKUP(BB$2,Monitoring_eng!$A$1:$DB$79,Results!$D4,FALSE)=$N4,$S4,IF(HLOOKUP(BB$2,Monitoring_eng!$A$1:$DB$79,Results!$D4,FALSE)=$P4,$T4,"CHYBA")))))</f>
        <v>0</v>
      </c>
      <c r="BC4" s="60">
        <f>IF(ISBLANK(HLOOKUP(BC$2,Monitoring_eng!$A$1:$DB$79,Results!$D4,FALSE)),"",IF(HLOOKUP(BC$2,Monitoring_eng!$A$1:$DB$79,Results!$D4,FALSE)=$J4,$Q4,IF(HLOOKUP(BC$2,Monitoring_eng!$A$1:$DB$79,Results!$D4,FALSE)=$L4,$R4,IF(HLOOKUP(BC$2,Monitoring_eng!$A$1:$DB$79,Results!$D4,FALSE)=$N4,$S4,IF(HLOOKUP(BC$2,Monitoring_eng!$A$1:$DB$79,Results!$D4,FALSE)=$P4,$T4,"CHYBA")))))</f>
        <v>1</v>
      </c>
      <c r="BD4" s="60">
        <f>IF(ISBLANK(HLOOKUP(BD$2,Monitoring_eng!$A$1:$DB$79,Results!$D4,FALSE)),"",IF(HLOOKUP(BD$2,Monitoring_eng!$A$1:$DB$79,Results!$D4,FALSE)=$J4,$Q4,IF(HLOOKUP(BD$2,Monitoring_eng!$A$1:$DB$79,Results!$D4,FALSE)=$L4,$R4,IF(HLOOKUP(BD$2,Monitoring_eng!$A$1:$DB$79,Results!$D4,FALSE)=$N4,$S4,IF(HLOOKUP(BD$2,Monitoring_eng!$A$1:$DB$79,Results!$D4,FALSE)=$P4,$T4,"CHYBA")))))</f>
        <v>0</v>
      </c>
      <c r="BE4" s="60">
        <f>IF(ISBLANK(HLOOKUP(BE$2,Monitoring_eng!$A$1:$DB$79,Results!$D4,FALSE)),"",IF(HLOOKUP(BE$2,Monitoring_eng!$A$1:$DB$79,Results!$D4,FALSE)=$J4,$Q4,IF(HLOOKUP(BE$2,Monitoring_eng!$A$1:$DB$79,Results!$D4,FALSE)=$L4,$R4,IF(HLOOKUP(BE$2,Monitoring_eng!$A$1:$DB$79,Results!$D4,FALSE)=$N4,$S4,IF(HLOOKUP(BE$2,Monitoring_eng!$A$1:$DB$79,Results!$D4,FALSE)=$P4,$T4,"CHYBA")))))</f>
        <v>0</v>
      </c>
      <c r="BF4" s="60">
        <f>IF(ISBLANK(HLOOKUP(BF$2,Monitoring_eng!$A$1:$DB$79,Results!$D4,FALSE)),"",IF(HLOOKUP(BF$2,Monitoring_eng!$A$1:$DB$79,Results!$D4,FALSE)=$J4,$Q4,IF(HLOOKUP(BF$2,Monitoring_eng!$A$1:$DB$79,Results!$D4,FALSE)=$L4,$R4,IF(HLOOKUP(BF$2,Monitoring_eng!$A$1:$DB$79,Results!$D4,FALSE)=$N4,$S4,IF(HLOOKUP(BF$2,Monitoring_eng!$A$1:$DB$79,Results!$D4,FALSE)=$P4,$T4,"CHYBA")))))</f>
        <v>0</v>
      </c>
      <c r="BG4" s="60">
        <f>IF(ISBLANK(HLOOKUP(BG$2,Monitoring_eng!$A$1:$DB$79,Results!$D4,FALSE)),"",IF(HLOOKUP(BG$2,Monitoring_eng!$A$1:$DB$79,Results!$D4,FALSE)=$J4,$Q4,IF(HLOOKUP(BG$2,Monitoring_eng!$A$1:$DB$79,Results!$D4,FALSE)=$L4,$R4,IF(HLOOKUP(BG$2,Monitoring_eng!$A$1:$DB$79,Results!$D4,FALSE)=$N4,$S4,IF(HLOOKUP(BG$2,Monitoring_eng!$A$1:$DB$79,Results!$D4,FALSE)=$P4,$T4,"CHYBA")))))</f>
        <v>0</v>
      </c>
      <c r="BH4" s="60">
        <f>IF(ISBLANK(HLOOKUP(BH$2,Monitoring_eng!$A$1:$DB$79,Results!$D4,FALSE)),"",IF(HLOOKUP(BH$2,Monitoring_eng!$A$1:$DB$79,Results!$D4,FALSE)=$J4,$Q4,IF(HLOOKUP(BH$2,Monitoring_eng!$A$1:$DB$79,Results!$D4,FALSE)=$L4,$R4,IF(HLOOKUP(BH$2,Monitoring_eng!$A$1:$DB$79,Results!$D4,FALSE)=$N4,$S4,IF(HLOOKUP(BH$2,Monitoring_eng!$A$1:$DB$79,Results!$D4,FALSE)=$P4,$T4,"CHYBA")))))</f>
        <v>0</v>
      </c>
      <c r="BI4" s="60">
        <f>IF(ISBLANK(HLOOKUP(BI$2,Monitoring_eng!$A$1:$DB$79,Results!$D4,FALSE)),"",IF(HLOOKUP(BI$2,Monitoring_eng!$A$1:$DB$79,Results!$D4,FALSE)=$J4,$Q4,IF(HLOOKUP(BI$2,Monitoring_eng!$A$1:$DB$79,Results!$D4,FALSE)=$L4,$R4,IF(HLOOKUP(BI$2,Monitoring_eng!$A$1:$DB$79,Results!$D4,FALSE)=$N4,$S4,IF(HLOOKUP(BI$2,Monitoring_eng!$A$1:$DB$79,Results!$D4,FALSE)=$P4,$T4,"CHYBA")))))</f>
        <v>0.5</v>
      </c>
      <c r="BJ4" s="60">
        <f>IF(ISBLANK(HLOOKUP(BJ$2,Monitoring_eng!$A$1:$DB$79,Results!$D4,FALSE)),"",IF(HLOOKUP(BJ$2,Monitoring_eng!$A$1:$DB$79,Results!$D4,FALSE)=$J4,$Q4,IF(HLOOKUP(BJ$2,Monitoring_eng!$A$1:$DB$79,Results!$D4,FALSE)=$L4,$R4,IF(HLOOKUP(BJ$2,Monitoring_eng!$A$1:$DB$79,Results!$D4,FALSE)=$N4,$S4,IF(HLOOKUP(BJ$2,Monitoring_eng!$A$1:$DB$79,Results!$D4,FALSE)=$P4,$T4,"CHYBA")))))</f>
        <v>0.5</v>
      </c>
      <c r="BK4" s="60">
        <f>IF(ISBLANK(HLOOKUP(BK$2,Monitoring_eng!$A$1:$DB$79,Results!$D4,FALSE)),"",IF(HLOOKUP(BK$2,Monitoring_eng!$A$1:$DB$79,Results!$D4,FALSE)=$J4,$Q4,IF(HLOOKUP(BK$2,Monitoring_eng!$A$1:$DB$79,Results!$D4,FALSE)=$L4,$R4,IF(HLOOKUP(BK$2,Monitoring_eng!$A$1:$DB$79,Results!$D4,FALSE)=$N4,$S4,IF(HLOOKUP(BK$2,Monitoring_eng!$A$1:$DB$79,Results!$D4,FALSE)=$P4,$T4,"CHYBA")))))</f>
        <v>0</v>
      </c>
      <c r="BL4" s="60">
        <f>IF(ISBLANK(HLOOKUP(BL$2,Monitoring_eng!$A$1:$DB$79,Results!$D4,FALSE)),"",IF(HLOOKUP(BL$2,Monitoring_eng!$A$1:$DB$79,Results!$D4,FALSE)=$J4,$Q4,IF(HLOOKUP(BL$2,Monitoring_eng!$A$1:$DB$79,Results!$D4,FALSE)=$L4,$R4,IF(HLOOKUP(BL$2,Monitoring_eng!$A$1:$DB$79,Results!$D4,FALSE)=$N4,$S4,IF(HLOOKUP(BL$2,Monitoring_eng!$A$1:$DB$79,Results!$D4,FALSE)=$P4,$T4,"CHYBA")))))</f>
        <v>0</v>
      </c>
      <c r="BM4" s="60">
        <f>IF(ISBLANK(HLOOKUP(BM$2,Monitoring_eng!$A$1:$DB$79,Results!$D4,FALSE)),"",IF(HLOOKUP(BM$2,Monitoring_eng!$A$1:$DB$79,Results!$D4,FALSE)=$J4,$Q4,IF(HLOOKUP(BM$2,Monitoring_eng!$A$1:$DB$79,Results!$D4,FALSE)=$L4,$R4,IF(HLOOKUP(BM$2,Monitoring_eng!$A$1:$DB$79,Results!$D4,FALSE)=$N4,$S4,IF(HLOOKUP(BM$2,Monitoring_eng!$A$1:$DB$79,Results!$D4,FALSE)=$P4,$T4,"CHYBA")))))</f>
        <v>0</v>
      </c>
      <c r="BN4" s="60">
        <f>IF(ISBLANK(HLOOKUP(BN$2,Monitoring_eng!$A$1:$DB$79,Results!$D4,FALSE)),"",IF(HLOOKUP(BN$2,Monitoring_eng!$A$1:$DB$79,Results!$D4,FALSE)=$J4,$Q4,IF(HLOOKUP(BN$2,Monitoring_eng!$A$1:$DB$79,Results!$D4,FALSE)=$L4,$R4,IF(HLOOKUP(BN$2,Monitoring_eng!$A$1:$DB$79,Results!$D4,FALSE)=$N4,$S4,IF(HLOOKUP(BN$2,Monitoring_eng!$A$1:$DB$79,Results!$D4,FALSE)=$P4,$T4,"CHYBA")))))</f>
        <v>1</v>
      </c>
      <c r="BO4" s="60">
        <f>IF(ISBLANK(HLOOKUP(BO$2,Monitoring_eng!$A$1:$DB$79,Results!$D4,FALSE)),"",IF(HLOOKUP(BO$2,Monitoring_eng!$A$1:$DB$79,Results!$D4,FALSE)=$J4,$Q4,IF(HLOOKUP(BO$2,Monitoring_eng!$A$1:$DB$79,Results!$D4,FALSE)=$L4,$R4,IF(HLOOKUP(BO$2,Monitoring_eng!$A$1:$DB$79,Results!$D4,FALSE)=$N4,$S4,IF(HLOOKUP(BO$2,Monitoring_eng!$A$1:$DB$79,Results!$D4,FALSE)=$P4,$T4,"CHYBA")))))</f>
        <v>0</v>
      </c>
      <c r="BP4" s="60">
        <f>IF(ISBLANK(HLOOKUP(BP$2,Monitoring_eng!$A$1:$DB$79,Results!$D4,FALSE)),"",IF(HLOOKUP(BP$2,Monitoring_eng!$A$1:$DB$79,Results!$D4,FALSE)=$J4,$Q4,IF(HLOOKUP(BP$2,Monitoring_eng!$A$1:$DB$79,Results!$D4,FALSE)=$L4,$R4,IF(HLOOKUP(BP$2,Monitoring_eng!$A$1:$DB$79,Results!$D4,FALSE)=$N4,$S4,IF(HLOOKUP(BP$2,Monitoring_eng!$A$1:$DB$79,Results!$D4,FALSE)=$P4,$T4,"CHYBA")))))</f>
        <v>1</v>
      </c>
      <c r="BQ4" s="60">
        <f>IF(ISBLANK(HLOOKUP(BQ$2,Monitoring_eng!$A$1:$DB$79,Results!$D4,FALSE)),"",IF(HLOOKUP(BQ$2,Monitoring_eng!$A$1:$DB$79,Results!$D4,FALSE)=$J4,$Q4,IF(HLOOKUP(BQ$2,Monitoring_eng!$A$1:$DB$79,Results!$D4,FALSE)=$L4,$R4,IF(HLOOKUP(BQ$2,Monitoring_eng!$A$1:$DB$79,Results!$D4,FALSE)=$N4,$S4,IF(HLOOKUP(BQ$2,Monitoring_eng!$A$1:$DB$79,Results!$D4,FALSE)=$P4,$T4,"CHYBA")))))</f>
        <v>1</v>
      </c>
      <c r="BR4" s="60">
        <f>IF(ISBLANK(HLOOKUP(BR$2,Monitoring_eng!$A$1:$DB$79,Results!$D4,FALSE)),"",IF(HLOOKUP(BR$2,Monitoring_eng!$A$1:$DB$79,Results!$D4,FALSE)=$J4,$Q4,IF(HLOOKUP(BR$2,Monitoring_eng!$A$1:$DB$79,Results!$D4,FALSE)=$L4,$R4,IF(HLOOKUP(BR$2,Monitoring_eng!$A$1:$DB$79,Results!$D4,FALSE)=$N4,$S4,IF(HLOOKUP(BR$2,Monitoring_eng!$A$1:$DB$79,Results!$D4,FALSE)=$P4,$T4,"CHYBA")))))</f>
        <v>0</v>
      </c>
    </row>
    <row r="5" spans="1:70" x14ac:dyDescent="0.3">
      <c r="A5" s="37" t="s">
        <v>3825</v>
      </c>
      <c r="B5" s="37" t="s">
        <v>1006</v>
      </c>
      <c r="C5" s="37" t="s">
        <v>305</v>
      </c>
      <c r="D5" s="37">
        <v>4</v>
      </c>
      <c r="E5" s="38" t="s">
        <v>87</v>
      </c>
      <c r="F5" s="38" t="s">
        <v>100</v>
      </c>
      <c r="G5" s="38" t="s">
        <v>2</v>
      </c>
      <c r="H5" s="37">
        <v>0.5</v>
      </c>
      <c r="I5" s="37" t="s">
        <v>481</v>
      </c>
      <c r="J5" s="37" t="s">
        <v>757</v>
      </c>
      <c r="K5" s="37" t="s">
        <v>482</v>
      </c>
      <c r="L5" s="59" t="s">
        <v>758</v>
      </c>
      <c r="M5" s="37" t="s">
        <v>483</v>
      </c>
      <c r="N5" s="37" t="s">
        <v>759</v>
      </c>
      <c r="O5" s="37" t="s">
        <v>892</v>
      </c>
      <c r="P5" s="37" t="s">
        <v>892</v>
      </c>
      <c r="Q5" s="37">
        <f t="shared" si="0"/>
        <v>0.5</v>
      </c>
      <c r="R5" s="37">
        <v>0</v>
      </c>
      <c r="S5" s="37">
        <f t="shared" si="1"/>
        <v>0.25</v>
      </c>
      <c r="T5" s="37" t="s">
        <v>892</v>
      </c>
      <c r="U5" s="60">
        <f>IF(ISBLANK(HLOOKUP(U$2,Monitoring_eng!$A$1:$DB$79,Results!$D5,FALSE)),"",IF(HLOOKUP(U$2,Monitoring_eng!$A$1:$DB$79,Results!$D5,FALSE)=$J5,$Q5,IF(HLOOKUP(U$2,Monitoring_eng!$A$1:$DB$79,Results!$D5,FALSE)=$L5,$R5,IF(HLOOKUP(U$2,Monitoring_eng!$A$1:$DB$79,Results!$D5,FALSE)=$N5,$S5,IF(HLOOKUP(U$2,Monitoring_eng!$A$1:$DB$79,Results!$D5,FALSE)=$P5,$T5,"CHYBA")))))</f>
        <v>0</v>
      </c>
      <c r="V5" s="60">
        <f>IF(ISBLANK(HLOOKUP(V$2,Monitoring_eng!$A$1:$DB$79,Results!$D5,FALSE)),"",IF(HLOOKUP(V$2,Monitoring_eng!$A$1:$DB$79,Results!$D5,FALSE)=$J5,$Q5,IF(HLOOKUP(V$2,Monitoring_eng!$A$1:$DB$79,Results!$D5,FALSE)=$L5,$R5,IF(HLOOKUP(V$2,Monitoring_eng!$A$1:$DB$79,Results!$D5,FALSE)=$N5,$S5,IF(HLOOKUP(V$2,Monitoring_eng!$A$1:$DB$79,Results!$D5,FALSE)=$P5,$T5,"CHYBA")))))</f>
        <v>0.5</v>
      </c>
      <c r="W5" s="60">
        <f>IF(ISBLANK(HLOOKUP(W$2,Monitoring_eng!$A$1:$DB$79,Results!$D5,FALSE)),"",IF(HLOOKUP(W$2,Monitoring_eng!$A$1:$DB$79,Results!$D5,FALSE)=$J5,$Q5,IF(HLOOKUP(W$2,Monitoring_eng!$A$1:$DB$79,Results!$D5,FALSE)=$L5,$R5,IF(HLOOKUP(W$2,Monitoring_eng!$A$1:$DB$79,Results!$D5,FALSE)=$N5,$S5,IF(HLOOKUP(W$2,Monitoring_eng!$A$1:$DB$79,Results!$D5,FALSE)=$P5,$T5,"CHYBA")))))</f>
        <v>0</v>
      </c>
      <c r="X5" s="60">
        <f>IF(ISBLANK(HLOOKUP(X$2,Monitoring_eng!$A$1:$DB$79,Results!$D5,FALSE)),"",IF(HLOOKUP(X$2,Monitoring_eng!$A$1:$DB$79,Results!$D5,FALSE)=$J5,$Q5,IF(HLOOKUP(X$2,Monitoring_eng!$A$1:$DB$79,Results!$D5,FALSE)=$L5,$R5,IF(HLOOKUP(X$2,Monitoring_eng!$A$1:$DB$79,Results!$D5,FALSE)=$N5,$S5,IF(HLOOKUP(X$2,Monitoring_eng!$A$1:$DB$79,Results!$D5,FALSE)=$P5,$T5,"CHYBA")))))</f>
        <v>0</v>
      </c>
      <c r="Y5" s="60">
        <f>IF(ISBLANK(HLOOKUP(Y$2,Monitoring_eng!$A$1:$DB$79,Results!$D5,FALSE)),"",IF(HLOOKUP(Y$2,Monitoring_eng!$A$1:$DB$79,Results!$D5,FALSE)=$J5,$Q5,IF(HLOOKUP(Y$2,Monitoring_eng!$A$1:$DB$79,Results!$D5,FALSE)=$L5,$R5,IF(HLOOKUP(Y$2,Monitoring_eng!$A$1:$DB$79,Results!$D5,FALSE)=$N5,$S5,IF(HLOOKUP(Y$2,Monitoring_eng!$A$1:$DB$79,Results!$D5,FALSE)=$P5,$T5,"CHYBA")))))</f>
        <v>0</v>
      </c>
      <c r="Z5" s="60">
        <f>IF(ISBLANK(HLOOKUP(Z$2,Monitoring_eng!$A$1:$DB$79,Results!$D5,FALSE)),"",IF(HLOOKUP(Z$2,Monitoring_eng!$A$1:$DB$79,Results!$D5,FALSE)=$J5,$Q5,IF(HLOOKUP(Z$2,Monitoring_eng!$A$1:$DB$79,Results!$D5,FALSE)=$L5,$R5,IF(HLOOKUP(Z$2,Monitoring_eng!$A$1:$DB$79,Results!$D5,FALSE)=$N5,$S5,IF(HLOOKUP(Z$2,Monitoring_eng!$A$1:$DB$79,Results!$D5,FALSE)=$P5,$T5,"CHYBA")))))</f>
        <v>0.5</v>
      </c>
      <c r="AA5" s="60">
        <f>IF(ISBLANK(HLOOKUP(AA$2,Monitoring_eng!$A$1:$DB$79,Results!$D5,FALSE)),"",IF(HLOOKUP(AA$2,Monitoring_eng!$A$1:$DB$79,Results!$D5,FALSE)=$J5,$Q5,IF(HLOOKUP(AA$2,Monitoring_eng!$A$1:$DB$79,Results!$D5,FALSE)=$L5,$R5,IF(HLOOKUP(AA$2,Monitoring_eng!$A$1:$DB$79,Results!$D5,FALSE)=$N5,$S5,IF(HLOOKUP(AA$2,Monitoring_eng!$A$1:$DB$79,Results!$D5,FALSE)=$P5,$T5,"CHYBA")))))</f>
        <v>0</v>
      </c>
      <c r="AB5" s="60">
        <f>IF(ISBLANK(HLOOKUP(AB$2,Monitoring_eng!$A$1:$DB$79,Results!$D5,FALSE)),"",IF(HLOOKUP(AB$2,Monitoring_eng!$A$1:$DB$79,Results!$D5,FALSE)=$J5,$Q5,IF(HLOOKUP(AB$2,Monitoring_eng!$A$1:$DB$79,Results!$D5,FALSE)=$L5,$R5,IF(HLOOKUP(AB$2,Monitoring_eng!$A$1:$DB$79,Results!$D5,FALSE)=$N5,$S5,IF(HLOOKUP(AB$2,Monitoring_eng!$A$1:$DB$79,Results!$D5,FALSE)=$P5,$T5,"CHYBA")))))</f>
        <v>0</v>
      </c>
      <c r="AC5" s="60">
        <f>IF(ISBLANK(HLOOKUP(AC$2,Monitoring_eng!$A$1:$DB$79,Results!$D5,FALSE)),"",IF(HLOOKUP(AC$2,Monitoring_eng!$A$1:$DB$79,Results!$D5,FALSE)=$J5,$Q5,IF(HLOOKUP(AC$2,Monitoring_eng!$A$1:$DB$79,Results!$D5,FALSE)=$L5,$R5,IF(HLOOKUP(AC$2,Monitoring_eng!$A$1:$DB$79,Results!$D5,FALSE)=$N5,$S5,IF(HLOOKUP(AC$2,Monitoring_eng!$A$1:$DB$79,Results!$D5,FALSE)=$P5,$T5,"CHYBA")))))</f>
        <v>0.5</v>
      </c>
      <c r="AD5" s="60">
        <f>IF(ISBLANK(HLOOKUP(AD$2,Monitoring_eng!$A$1:$DB$79,Results!$D5,FALSE)),"",IF(HLOOKUP(AD$2,Monitoring_eng!$A$1:$DB$79,Results!$D5,FALSE)=$J5,$Q5,IF(HLOOKUP(AD$2,Monitoring_eng!$A$1:$DB$79,Results!$D5,FALSE)=$L5,$R5,IF(HLOOKUP(AD$2,Monitoring_eng!$A$1:$DB$79,Results!$D5,FALSE)=$N5,$S5,IF(HLOOKUP(AD$2,Monitoring_eng!$A$1:$DB$79,Results!$D5,FALSE)=$P5,$T5,"CHYBA")))))</f>
        <v>0</v>
      </c>
      <c r="AE5" s="60">
        <f>IF(ISBLANK(HLOOKUP(AE$2,Monitoring_eng!$A$1:$DB$79,Results!$D5,FALSE)),"",IF(HLOOKUP(AE$2,Monitoring_eng!$A$1:$DB$79,Results!$D5,FALSE)=$J5,$Q5,IF(HLOOKUP(AE$2,Monitoring_eng!$A$1:$DB$79,Results!$D5,FALSE)=$L5,$R5,IF(HLOOKUP(AE$2,Monitoring_eng!$A$1:$DB$79,Results!$D5,FALSE)=$N5,$S5,IF(HLOOKUP(AE$2,Monitoring_eng!$A$1:$DB$79,Results!$D5,FALSE)=$P5,$T5,"CHYBA")))))</f>
        <v>0</v>
      </c>
      <c r="AF5" s="60">
        <f>IF(ISBLANK(HLOOKUP(AF$2,Monitoring_eng!$A$1:$DB$79,Results!$D5,FALSE)),"",IF(HLOOKUP(AF$2,Monitoring_eng!$A$1:$DB$79,Results!$D5,FALSE)=$J5,$Q5,IF(HLOOKUP(AF$2,Monitoring_eng!$A$1:$DB$79,Results!$D5,FALSE)=$L5,$R5,IF(HLOOKUP(AF$2,Monitoring_eng!$A$1:$DB$79,Results!$D5,FALSE)=$N5,$S5,IF(HLOOKUP(AF$2,Monitoring_eng!$A$1:$DB$79,Results!$D5,FALSE)=$P5,$T5,"CHYBA")))))</f>
        <v>0.25</v>
      </c>
      <c r="AG5" s="60">
        <f>IF(ISBLANK(HLOOKUP(AG$2,Monitoring_eng!$A$1:$DB$79,Results!$D5,FALSE)),"",IF(HLOOKUP(AG$2,Monitoring_eng!$A$1:$DB$79,Results!$D5,FALSE)=$J5,$Q5,IF(HLOOKUP(AG$2,Monitoring_eng!$A$1:$DB$79,Results!$D5,FALSE)=$L5,$R5,IF(HLOOKUP(AG$2,Monitoring_eng!$A$1:$DB$79,Results!$D5,FALSE)=$N5,$S5,IF(HLOOKUP(AG$2,Monitoring_eng!$A$1:$DB$79,Results!$D5,FALSE)=$P5,$T5,"CHYBA")))))</f>
        <v>0.5</v>
      </c>
      <c r="AH5" s="60">
        <f>IF(ISBLANK(HLOOKUP(AH$2,Monitoring_eng!$A$1:$DB$79,Results!$D5,FALSE)),"",IF(HLOOKUP(AH$2,Monitoring_eng!$A$1:$DB$79,Results!$D5,FALSE)=$J5,$Q5,IF(HLOOKUP(AH$2,Monitoring_eng!$A$1:$DB$79,Results!$D5,FALSE)=$L5,$R5,IF(HLOOKUP(AH$2,Monitoring_eng!$A$1:$DB$79,Results!$D5,FALSE)=$N5,$S5,IF(HLOOKUP(AH$2,Monitoring_eng!$A$1:$DB$79,Results!$D5,FALSE)=$P5,$T5,"CHYBA")))))</f>
        <v>0.5</v>
      </c>
      <c r="AI5" s="60">
        <f>IF(ISBLANK(HLOOKUP(AI$2,Monitoring_eng!$A$1:$DB$79,Results!$D5,FALSE)),"",IF(HLOOKUP(AI$2,Monitoring_eng!$A$1:$DB$79,Results!$D5,FALSE)=$J5,$Q5,IF(HLOOKUP(AI$2,Monitoring_eng!$A$1:$DB$79,Results!$D5,FALSE)=$L5,$R5,IF(HLOOKUP(AI$2,Monitoring_eng!$A$1:$DB$79,Results!$D5,FALSE)=$N5,$S5,IF(HLOOKUP(AI$2,Monitoring_eng!$A$1:$DB$79,Results!$D5,FALSE)=$P5,$T5,"CHYBA")))))</f>
        <v>0.5</v>
      </c>
      <c r="AJ5" s="60">
        <f>IF(ISBLANK(HLOOKUP(AJ$2,Monitoring_eng!$A$1:$DB$79,Results!$D5,FALSE)),"",IF(HLOOKUP(AJ$2,Monitoring_eng!$A$1:$DB$79,Results!$D5,FALSE)=$J5,$Q5,IF(HLOOKUP(AJ$2,Monitoring_eng!$A$1:$DB$79,Results!$D5,FALSE)=$L5,$R5,IF(HLOOKUP(AJ$2,Monitoring_eng!$A$1:$DB$79,Results!$D5,FALSE)=$N5,$S5,IF(HLOOKUP(AJ$2,Monitoring_eng!$A$1:$DB$79,Results!$D5,FALSE)=$P5,$T5,"CHYBA")))))</f>
        <v>0.5</v>
      </c>
      <c r="AK5" s="60">
        <f>IF(ISBLANK(HLOOKUP(AK$2,Monitoring_eng!$A$1:$DB$79,Results!$D5,FALSE)),"",IF(HLOOKUP(AK$2,Monitoring_eng!$A$1:$DB$79,Results!$D5,FALSE)=$J5,$Q5,IF(HLOOKUP(AK$2,Monitoring_eng!$A$1:$DB$79,Results!$D5,FALSE)=$L5,$R5,IF(HLOOKUP(AK$2,Monitoring_eng!$A$1:$DB$79,Results!$D5,FALSE)=$N5,$S5,IF(HLOOKUP(AK$2,Monitoring_eng!$A$1:$DB$79,Results!$D5,FALSE)=$P5,$T5,"CHYBA")))))</f>
        <v>0</v>
      </c>
      <c r="AL5" s="60">
        <f>IF(ISBLANK(HLOOKUP(AL$2,Monitoring_eng!$A$1:$DB$79,Results!$D5,FALSE)),"",IF(HLOOKUP(AL$2,Monitoring_eng!$A$1:$DB$79,Results!$D5,FALSE)=$J5,$Q5,IF(HLOOKUP(AL$2,Monitoring_eng!$A$1:$DB$79,Results!$D5,FALSE)=$L5,$R5,IF(HLOOKUP(AL$2,Monitoring_eng!$A$1:$DB$79,Results!$D5,FALSE)=$N5,$S5,IF(HLOOKUP(AL$2,Monitoring_eng!$A$1:$DB$79,Results!$D5,FALSE)=$P5,$T5,"CHYBA")))))</f>
        <v>0</v>
      </c>
      <c r="AM5" s="60">
        <f>IF(ISBLANK(HLOOKUP(AM$2,Monitoring_eng!$A$1:$DB$79,Results!$D5,FALSE)),"",IF(HLOOKUP(AM$2,Monitoring_eng!$A$1:$DB$79,Results!$D5,FALSE)=$J5,$Q5,IF(HLOOKUP(AM$2,Monitoring_eng!$A$1:$DB$79,Results!$D5,FALSE)=$L5,$R5,IF(HLOOKUP(AM$2,Monitoring_eng!$A$1:$DB$79,Results!$D5,FALSE)=$N5,$S5,IF(HLOOKUP(AM$2,Monitoring_eng!$A$1:$DB$79,Results!$D5,FALSE)=$P5,$T5,"CHYBA")))))</f>
        <v>0</v>
      </c>
      <c r="AN5" s="60">
        <f>IF(ISBLANK(HLOOKUP(AN$2,Monitoring_eng!$A$1:$DB$79,Results!$D5,FALSE)),"",IF(HLOOKUP(AN$2,Monitoring_eng!$A$1:$DB$79,Results!$D5,FALSE)=$J5,$Q5,IF(HLOOKUP(AN$2,Monitoring_eng!$A$1:$DB$79,Results!$D5,FALSE)=$L5,$R5,IF(HLOOKUP(AN$2,Monitoring_eng!$A$1:$DB$79,Results!$D5,FALSE)=$N5,$S5,IF(HLOOKUP(AN$2,Monitoring_eng!$A$1:$DB$79,Results!$D5,FALSE)=$P5,$T5,"CHYBA")))))</f>
        <v>0</v>
      </c>
      <c r="AO5" s="60">
        <f>IF(ISBLANK(HLOOKUP(AO$2,Monitoring_eng!$A$1:$DB$79,Results!$D5,FALSE)),"",IF(HLOOKUP(AO$2,Monitoring_eng!$A$1:$DB$79,Results!$D5,FALSE)=$J5,$Q5,IF(HLOOKUP(AO$2,Monitoring_eng!$A$1:$DB$79,Results!$D5,FALSE)=$L5,$R5,IF(HLOOKUP(AO$2,Monitoring_eng!$A$1:$DB$79,Results!$D5,FALSE)=$N5,$S5,IF(HLOOKUP(AO$2,Monitoring_eng!$A$1:$DB$79,Results!$D5,FALSE)=$P5,$T5,"CHYBA")))))</f>
        <v>0.5</v>
      </c>
      <c r="AP5" s="60">
        <f>IF(ISBLANK(HLOOKUP(AP$2,Monitoring_eng!$A$1:$DB$79,Results!$D5,FALSE)),"",IF(HLOOKUP(AP$2,Monitoring_eng!$A$1:$DB$79,Results!$D5,FALSE)=$J5,$Q5,IF(HLOOKUP(AP$2,Monitoring_eng!$A$1:$DB$79,Results!$D5,FALSE)=$L5,$R5,IF(HLOOKUP(AP$2,Monitoring_eng!$A$1:$DB$79,Results!$D5,FALSE)=$N5,$S5,IF(HLOOKUP(AP$2,Monitoring_eng!$A$1:$DB$79,Results!$D5,FALSE)=$P5,$T5,"CHYBA")))))</f>
        <v>0</v>
      </c>
      <c r="AQ5" s="60">
        <f>IF(ISBLANK(HLOOKUP(AQ$2,Monitoring_eng!$A$1:$DB$79,Results!$D5,FALSE)),"",IF(HLOOKUP(AQ$2,Monitoring_eng!$A$1:$DB$79,Results!$D5,FALSE)=$J5,$Q5,IF(HLOOKUP(AQ$2,Monitoring_eng!$A$1:$DB$79,Results!$D5,FALSE)=$L5,$R5,IF(HLOOKUP(AQ$2,Monitoring_eng!$A$1:$DB$79,Results!$D5,FALSE)=$N5,$S5,IF(HLOOKUP(AQ$2,Monitoring_eng!$A$1:$DB$79,Results!$D5,FALSE)=$P5,$T5,"CHYBA")))))</f>
        <v>0</v>
      </c>
      <c r="AR5" s="60">
        <f>IF(ISBLANK(HLOOKUP(AR$2,Monitoring_eng!$A$1:$DB$79,Results!$D5,FALSE)),"",IF(HLOOKUP(AR$2,Monitoring_eng!$A$1:$DB$79,Results!$D5,FALSE)=$J5,$Q5,IF(HLOOKUP(AR$2,Monitoring_eng!$A$1:$DB$79,Results!$D5,FALSE)=$L5,$R5,IF(HLOOKUP(AR$2,Monitoring_eng!$A$1:$DB$79,Results!$D5,FALSE)=$N5,$S5,IF(HLOOKUP(AR$2,Monitoring_eng!$A$1:$DB$79,Results!$D5,FALSE)=$P5,$T5,"CHYBA")))))</f>
        <v>0</v>
      </c>
      <c r="AS5" s="60">
        <f>IF(ISBLANK(HLOOKUP(AS$2,Monitoring_eng!$A$1:$DB$79,Results!$D5,FALSE)),"",IF(HLOOKUP(AS$2,Monitoring_eng!$A$1:$DB$79,Results!$D5,FALSE)=$J5,$Q5,IF(HLOOKUP(AS$2,Monitoring_eng!$A$1:$DB$79,Results!$D5,FALSE)=$L5,$R5,IF(HLOOKUP(AS$2,Monitoring_eng!$A$1:$DB$79,Results!$D5,FALSE)=$N5,$S5,IF(HLOOKUP(AS$2,Monitoring_eng!$A$1:$DB$79,Results!$D5,FALSE)=$P5,$T5,"CHYBA")))))</f>
        <v>0</v>
      </c>
      <c r="AT5" s="60">
        <f>IF(ISBLANK(HLOOKUP(AT$2,Monitoring_eng!$A$1:$DB$79,Results!$D5,FALSE)),"",IF(HLOOKUP(AT$2,Monitoring_eng!$A$1:$DB$79,Results!$D5,FALSE)=$J5,$Q5,IF(HLOOKUP(AT$2,Monitoring_eng!$A$1:$DB$79,Results!$D5,FALSE)=$L5,$R5,IF(HLOOKUP(AT$2,Monitoring_eng!$A$1:$DB$79,Results!$D5,FALSE)=$N5,$S5,IF(HLOOKUP(AT$2,Monitoring_eng!$A$1:$DB$79,Results!$D5,FALSE)=$P5,$T5,"CHYBA")))))</f>
        <v>0</v>
      </c>
      <c r="AU5" s="60">
        <f>IF(ISBLANK(HLOOKUP(AU$2,Monitoring_eng!$A$1:$DB$79,Results!$D5,FALSE)),"",IF(HLOOKUP(AU$2,Monitoring_eng!$A$1:$DB$79,Results!$D5,FALSE)=$J5,$Q5,IF(HLOOKUP(AU$2,Monitoring_eng!$A$1:$DB$79,Results!$D5,FALSE)=$L5,$R5,IF(HLOOKUP(AU$2,Monitoring_eng!$A$1:$DB$79,Results!$D5,FALSE)=$N5,$S5,IF(HLOOKUP(AU$2,Monitoring_eng!$A$1:$DB$79,Results!$D5,FALSE)=$P5,$T5,"CHYBA")))))</f>
        <v>0</v>
      </c>
      <c r="AV5" s="60">
        <f>IF(ISBLANK(HLOOKUP(AV$2,Monitoring_eng!$A$1:$DB$79,Results!$D5,FALSE)),"",IF(HLOOKUP(AV$2,Monitoring_eng!$A$1:$DB$79,Results!$D5,FALSE)=$J5,$Q5,IF(HLOOKUP(AV$2,Monitoring_eng!$A$1:$DB$79,Results!$D5,FALSE)=$L5,$R5,IF(HLOOKUP(AV$2,Monitoring_eng!$A$1:$DB$79,Results!$D5,FALSE)=$N5,$S5,IF(HLOOKUP(AV$2,Monitoring_eng!$A$1:$DB$79,Results!$D5,FALSE)=$P5,$T5,"CHYBA")))))</f>
        <v>0</v>
      </c>
      <c r="AW5" s="60">
        <f>IF(ISBLANK(HLOOKUP(AW$2,Monitoring_eng!$A$1:$DB$79,Results!$D5,FALSE)),"",IF(HLOOKUP(AW$2,Monitoring_eng!$A$1:$DB$79,Results!$D5,FALSE)=$J5,$Q5,IF(HLOOKUP(AW$2,Monitoring_eng!$A$1:$DB$79,Results!$D5,FALSE)=$L5,$R5,IF(HLOOKUP(AW$2,Monitoring_eng!$A$1:$DB$79,Results!$D5,FALSE)=$N5,$S5,IF(HLOOKUP(AW$2,Monitoring_eng!$A$1:$DB$79,Results!$D5,FALSE)=$P5,$T5,"CHYBA")))))</f>
        <v>0</v>
      </c>
      <c r="AX5" s="60">
        <f>IF(ISBLANK(HLOOKUP(AX$2,Monitoring_eng!$A$1:$DB$79,Results!$D5,FALSE)),"",IF(HLOOKUP(AX$2,Monitoring_eng!$A$1:$DB$79,Results!$D5,FALSE)=$J5,$Q5,IF(HLOOKUP(AX$2,Monitoring_eng!$A$1:$DB$79,Results!$D5,FALSE)=$L5,$R5,IF(HLOOKUP(AX$2,Monitoring_eng!$A$1:$DB$79,Results!$D5,FALSE)=$N5,$S5,IF(HLOOKUP(AX$2,Monitoring_eng!$A$1:$DB$79,Results!$D5,FALSE)=$P5,$T5,"CHYBA")))))</f>
        <v>0.5</v>
      </c>
      <c r="AY5" s="60">
        <f>IF(ISBLANK(HLOOKUP(AY$2,Monitoring_eng!$A$1:$DB$79,Results!$D5,FALSE)),"",IF(HLOOKUP(AY$2,Monitoring_eng!$A$1:$DB$79,Results!$D5,FALSE)=$J5,$Q5,IF(HLOOKUP(AY$2,Monitoring_eng!$A$1:$DB$79,Results!$D5,FALSE)=$L5,$R5,IF(HLOOKUP(AY$2,Monitoring_eng!$A$1:$DB$79,Results!$D5,FALSE)=$N5,$S5,IF(HLOOKUP(AY$2,Monitoring_eng!$A$1:$DB$79,Results!$D5,FALSE)=$P5,$T5,"CHYBA")))))</f>
        <v>0.5</v>
      </c>
      <c r="AZ5" s="60">
        <f>IF(ISBLANK(HLOOKUP(AZ$2,Monitoring_eng!$A$1:$DB$79,Results!$D5,FALSE)),"",IF(HLOOKUP(AZ$2,Monitoring_eng!$A$1:$DB$79,Results!$D5,FALSE)=$J5,$Q5,IF(HLOOKUP(AZ$2,Monitoring_eng!$A$1:$DB$79,Results!$D5,FALSE)=$L5,$R5,IF(HLOOKUP(AZ$2,Monitoring_eng!$A$1:$DB$79,Results!$D5,FALSE)=$N5,$S5,IF(HLOOKUP(AZ$2,Monitoring_eng!$A$1:$DB$79,Results!$D5,FALSE)=$P5,$T5,"CHYBA")))))</f>
        <v>0</v>
      </c>
      <c r="BA5" s="60">
        <f>IF(ISBLANK(HLOOKUP(BA$2,Monitoring_eng!$A$1:$DB$79,Results!$D5,FALSE)),"",IF(HLOOKUP(BA$2,Monitoring_eng!$A$1:$DB$79,Results!$D5,FALSE)=$J5,$Q5,IF(HLOOKUP(BA$2,Monitoring_eng!$A$1:$DB$79,Results!$D5,FALSE)=$L5,$R5,IF(HLOOKUP(BA$2,Monitoring_eng!$A$1:$DB$79,Results!$D5,FALSE)=$N5,$S5,IF(HLOOKUP(BA$2,Monitoring_eng!$A$1:$DB$79,Results!$D5,FALSE)=$P5,$T5,"CHYBA")))))</f>
        <v>0.5</v>
      </c>
      <c r="BB5" s="60">
        <f>IF(ISBLANK(HLOOKUP(BB$2,Monitoring_eng!$A$1:$DB$79,Results!$D5,FALSE)),"",IF(HLOOKUP(BB$2,Monitoring_eng!$A$1:$DB$79,Results!$D5,FALSE)=$J5,$Q5,IF(HLOOKUP(BB$2,Monitoring_eng!$A$1:$DB$79,Results!$D5,FALSE)=$L5,$R5,IF(HLOOKUP(BB$2,Monitoring_eng!$A$1:$DB$79,Results!$D5,FALSE)=$N5,$S5,IF(HLOOKUP(BB$2,Monitoring_eng!$A$1:$DB$79,Results!$D5,FALSE)=$P5,$T5,"CHYBA")))))</f>
        <v>0</v>
      </c>
      <c r="BC5" s="60">
        <f>IF(ISBLANK(HLOOKUP(BC$2,Monitoring_eng!$A$1:$DB$79,Results!$D5,FALSE)),"",IF(HLOOKUP(BC$2,Monitoring_eng!$A$1:$DB$79,Results!$D5,FALSE)=$J5,$Q5,IF(HLOOKUP(BC$2,Monitoring_eng!$A$1:$DB$79,Results!$D5,FALSE)=$L5,$R5,IF(HLOOKUP(BC$2,Monitoring_eng!$A$1:$DB$79,Results!$D5,FALSE)=$N5,$S5,IF(HLOOKUP(BC$2,Monitoring_eng!$A$1:$DB$79,Results!$D5,FALSE)=$P5,$T5,"CHYBA")))))</f>
        <v>0</v>
      </c>
      <c r="BD5" s="60">
        <f>IF(ISBLANK(HLOOKUP(BD$2,Monitoring_eng!$A$1:$DB$79,Results!$D5,FALSE)),"",IF(HLOOKUP(BD$2,Monitoring_eng!$A$1:$DB$79,Results!$D5,FALSE)=$J5,$Q5,IF(HLOOKUP(BD$2,Monitoring_eng!$A$1:$DB$79,Results!$D5,FALSE)=$L5,$R5,IF(HLOOKUP(BD$2,Monitoring_eng!$A$1:$DB$79,Results!$D5,FALSE)=$N5,$S5,IF(HLOOKUP(BD$2,Monitoring_eng!$A$1:$DB$79,Results!$D5,FALSE)=$P5,$T5,"CHYBA")))))</f>
        <v>0</v>
      </c>
      <c r="BE5" s="60">
        <f>IF(ISBLANK(HLOOKUP(BE$2,Monitoring_eng!$A$1:$DB$79,Results!$D5,FALSE)),"",IF(HLOOKUP(BE$2,Monitoring_eng!$A$1:$DB$79,Results!$D5,FALSE)=$J5,$Q5,IF(HLOOKUP(BE$2,Monitoring_eng!$A$1:$DB$79,Results!$D5,FALSE)=$L5,$R5,IF(HLOOKUP(BE$2,Monitoring_eng!$A$1:$DB$79,Results!$D5,FALSE)=$N5,$S5,IF(HLOOKUP(BE$2,Monitoring_eng!$A$1:$DB$79,Results!$D5,FALSE)=$P5,$T5,"CHYBA")))))</f>
        <v>0</v>
      </c>
      <c r="BF5" s="60">
        <f>IF(ISBLANK(HLOOKUP(BF$2,Monitoring_eng!$A$1:$DB$79,Results!$D5,FALSE)),"",IF(HLOOKUP(BF$2,Monitoring_eng!$A$1:$DB$79,Results!$D5,FALSE)=$J5,$Q5,IF(HLOOKUP(BF$2,Monitoring_eng!$A$1:$DB$79,Results!$D5,FALSE)=$L5,$R5,IF(HLOOKUP(BF$2,Monitoring_eng!$A$1:$DB$79,Results!$D5,FALSE)=$N5,$S5,IF(HLOOKUP(BF$2,Monitoring_eng!$A$1:$DB$79,Results!$D5,FALSE)=$P5,$T5,"CHYBA")))))</f>
        <v>0</v>
      </c>
      <c r="BG5" s="60">
        <f>IF(ISBLANK(HLOOKUP(BG$2,Monitoring_eng!$A$1:$DB$79,Results!$D5,FALSE)),"",IF(HLOOKUP(BG$2,Monitoring_eng!$A$1:$DB$79,Results!$D5,FALSE)=$J5,$Q5,IF(HLOOKUP(BG$2,Monitoring_eng!$A$1:$DB$79,Results!$D5,FALSE)=$L5,$R5,IF(HLOOKUP(BG$2,Monitoring_eng!$A$1:$DB$79,Results!$D5,FALSE)=$N5,$S5,IF(HLOOKUP(BG$2,Monitoring_eng!$A$1:$DB$79,Results!$D5,FALSE)=$P5,$T5,"CHYBA")))))</f>
        <v>0</v>
      </c>
      <c r="BH5" s="60">
        <f>IF(ISBLANK(HLOOKUP(BH$2,Monitoring_eng!$A$1:$DB$79,Results!$D5,FALSE)),"",IF(HLOOKUP(BH$2,Monitoring_eng!$A$1:$DB$79,Results!$D5,FALSE)=$J5,$Q5,IF(HLOOKUP(BH$2,Monitoring_eng!$A$1:$DB$79,Results!$D5,FALSE)=$L5,$R5,IF(HLOOKUP(BH$2,Monitoring_eng!$A$1:$DB$79,Results!$D5,FALSE)=$N5,$S5,IF(HLOOKUP(BH$2,Monitoring_eng!$A$1:$DB$79,Results!$D5,FALSE)=$P5,$T5,"CHYBA")))))</f>
        <v>0</v>
      </c>
      <c r="BI5" s="60">
        <f>IF(ISBLANK(HLOOKUP(BI$2,Monitoring_eng!$A$1:$DB$79,Results!$D5,FALSE)),"",IF(HLOOKUP(BI$2,Monitoring_eng!$A$1:$DB$79,Results!$D5,FALSE)=$J5,$Q5,IF(HLOOKUP(BI$2,Monitoring_eng!$A$1:$DB$79,Results!$D5,FALSE)=$L5,$R5,IF(HLOOKUP(BI$2,Monitoring_eng!$A$1:$DB$79,Results!$D5,FALSE)=$N5,$S5,IF(HLOOKUP(BI$2,Monitoring_eng!$A$1:$DB$79,Results!$D5,FALSE)=$P5,$T5,"CHYBA")))))</f>
        <v>0.5</v>
      </c>
      <c r="BJ5" s="60">
        <f>IF(ISBLANK(HLOOKUP(BJ$2,Monitoring_eng!$A$1:$DB$79,Results!$D5,FALSE)),"",IF(HLOOKUP(BJ$2,Monitoring_eng!$A$1:$DB$79,Results!$D5,FALSE)=$J5,$Q5,IF(HLOOKUP(BJ$2,Monitoring_eng!$A$1:$DB$79,Results!$D5,FALSE)=$L5,$R5,IF(HLOOKUP(BJ$2,Monitoring_eng!$A$1:$DB$79,Results!$D5,FALSE)=$N5,$S5,IF(HLOOKUP(BJ$2,Monitoring_eng!$A$1:$DB$79,Results!$D5,FALSE)=$P5,$T5,"CHYBA")))))</f>
        <v>0.25</v>
      </c>
      <c r="BK5" s="60">
        <f>IF(ISBLANK(HLOOKUP(BK$2,Monitoring_eng!$A$1:$DB$79,Results!$D5,FALSE)),"",IF(HLOOKUP(BK$2,Monitoring_eng!$A$1:$DB$79,Results!$D5,FALSE)=$J5,$Q5,IF(HLOOKUP(BK$2,Monitoring_eng!$A$1:$DB$79,Results!$D5,FALSE)=$L5,$R5,IF(HLOOKUP(BK$2,Monitoring_eng!$A$1:$DB$79,Results!$D5,FALSE)=$N5,$S5,IF(HLOOKUP(BK$2,Monitoring_eng!$A$1:$DB$79,Results!$D5,FALSE)=$P5,$T5,"CHYBA")))))</f>
        <v>0.5</v>
      </c>
      <c r="BL5" s="60">
        <f>IF(ISBLANK(HLOOKUP(BL$2,Monitoring_eng!$A$1:$DB$79,Results!$D5,FALSE)),"",IF(HLOOKUP(BL$2,Monitoring_eng!$A$1:$DB$79,Results!$D5,FALSE)=$J5,$Q5,IF(HLOOKUP(BL$2,Monitoring_eng!$A$1:$DB$79,Results!$D5,FALSE)=$L5,$R5,IF(HLOOKUP(BL$2,Monitoring_eng!$A$1:$DB$79,Results!$D5,FALSE)=$N5,$S5,IF(HLOOKUP(BL$2,Monitoring_eng!$A$1:$DB$79,Results!$D5,FALSE)=$P5,$T5,"CHYBA")))))</f>
        <v>0</v>
      </c>
      <c r="BM5" s="60">
        <f>IF(ISBLANK(HLOOKUP(BM$2,Monitoring_eng!$A$1:$DB$79,Results!$D5,FALSE)),"",IF(HLOOKUP(BM$2,Monitoring_eng!$A$1:$DB$79,Results!$D5,FALSE)=$J5,$Q5,IF(HLOOKUP(BM$2,Monitoring_eng!$A$1:$DB$79,Results!$D5,FALSE)=$L5,$R5,IF(HLOOKUP(BM$2,Monitoring_eng!$A$1:$DB$79,Results!$D5,FALSE)=$N5,$S5,IF(HLOOKUP(BM$2,Monitoring_eng!$A$1:$DB$79,Results!$D5,FALSE)=$P5,$T5,"CHYBA")))))</f>
        <v>0</v>
      </c>
      <c r="BN5" s="60">
        <f>IF(ISBLANK(HLOOKUP(BN$2,Monitoring_eng!$A$1:$DB$79,Results!$D5,FALSE)),"",IF(HLOOKUP(BN$2,Monitoring_eng!$A$1:$DB$79,Results!$D5,FALSE)=$J5,$Q5,IF(HLOOKUP(BN$2,Monitoring_eng!$A$1:$DB$79,Results!$D5,FALSE)=$L5,$R5,IF(HLOOKUP(BN$2,Monitoring_eng!$A$1:$DB$79,Results!$D5,FALSE)=$N5,$S5,IF(HLOOKUP(BN$2,Monitoring_eng!$A$1:$DB$79,Results!$D5,FALSE)=$P5,$T5,"CHYBA")))))</f>
        <v>0.5</v>
      </c>
      <c r="BO5" s="60">
        <f>IF(ISBLANK(HLOOKUP(BO$2,Monitoring_eng!$A$1:$DB$79,Results!$D5,FALSE)),"",IF(HLOOKUP(BO$2,Monitoring_eng!$A$1:$DB$79,Results!$D5,FALSE)=$J5,$Q5,IF(HLOOKUP(BO$2,Monitoring_eng!$A$1:$DB$79,Results!$D5,FALSE)=$L5,$R5,IF(HLOOKUP(BO$2,Monitoring_eng!$A$1:$DB$79,Results!$D5,FALSE)=$N5,$S5,IF(HLOOKUP(BO$2,Monitoring_eng!$A$1:$DB$79,Results!$D5,FALSE)=$P5,$T5,"CHYBA")))))</f>
        <v>0.5</v>
      </c>
      <c r="BP5" s="60">
        <f>IF(ISBLANK(HLOOKUP(BP$2,Monitoring_eng!$A$1:$DB$79,Results!$D5,FALSE)),"",IF(HLOOKUP(BP$2,Monitoring_eng!$A$1:$DB$79,Results!$D5,FALSE)=$J5,$Q5,IF(HLOOKUP(BP$2,Monitoring_eng!$A$1:$DB$79,Results!$D5,FALSE)=$L5,$R5,IF(HLOOKUP(BP$2,Monitoring_eng!$A$1:$DB$79,Results!$D5,FALSE)=$N5,$S5,IF(HLOOKUP(BP$2,Monitoring_eng!$A$1:$DB$79,Results!$D5,FALSE)=$P5,$T5,"CHYBA")))))</f>
        <v>0.5</v>
      </c>
      <c r="BQ5" s="60">
        <f>IF(ISBLANK(HLOOKUP(BQ$2,Monitoring_eng!$A$1:$DB$79,Results!$D5,FALSE)),"",IF(HLOOKUP(BQ$2,Monitoring_eng!$A$1:$DB$79,Results!$D5,FALSE)=$J5,$Q5,IF(HLOOKUP(BQ$2,Monitoring_eng!$A$1:$DB$79,Results!$D5,FALSE)=$L5,$R5,IF(HLOOKUP(BQ$2,Monitoring_eng!$A$1:$DB$79,Results!$D5,FALSE)=$N5,$S5,IF(HLOOKUP(BQ$2,Monitoring_eng!$A$1:$DB$79,Results!$D5,FALSE)=$P5,$T5,"CHYBA")))))</f>
        <v>0.5</v>
      </c>
      <c r="BR5" s="60">
        <f>IF(ISBLANK(HLOOKUP(BR$2,Monitoring_eng!$A$1:$DB$79,Results!$D5,FALSE)),"",IF(HLOOKUP(BR$2,Monitoring_eng!$A$1:$DB$79,Results!$D5,FALSE)=$J5,$Q5,IF(HLOOKUP(BR$2,Monitoring_eng!$A$1:$DB$79,Results!$D5,FALSE)=$L5,$R5,IF(HLOOKUP(BR$2,Monitoring_eng!$A$1:$DB$79,Results!$D5,FALSE)=$N5,$S5,IF(HLOOKUP(BR$2,Monitoring_eng!$A$1:$DB$79,Results!$D5,FALSE)=$P5,$T5,"CHYBA")))))</f>
        <v>0.5</v>
      </c>
    </row>
    <row r="6" spans="1:70" x14ac:dyDescent="0.3">
      <c r="A6" s="37" t="s">
        <v>3826</v>
      </c>
      <c r="B6" s="37" t="s">
        <v>1007</v>
      </c>
      <c r="C6" s="37" t="s">
        <v>306</v>
      </c>
      <c r="D6" s="37">
        <v>5</v>
      </c>
      <c r="E6" s="38" t="s">
        <v>88</v>
      </c>
      <c r="F6" s="38" t="s">
        <v>101</v>
      </c>
      <c r="G6" s="38" t="s">
        <v>2</v>
      </c>
      <c r="H6" s="37">
        <v>1</v>
      </c>
      <c r="I6" s="37" t="s">
        <v>481</v>
      </c>
      <c r="J6" s="37" t="s">
        <v>757</v>
      </c>
      <c r="K6" s="37" t="s">
        <v>482</v>
      </c>
      <c r="L6" s="59" t="s">
        <v>758</v>
      </c>
      <c r="M6" s="37" t="s">
        <v>483</v>
      </c>
      <c r="N6" s="37" t="s">
        <v>759</v>
      </c>
      <c r="O6" s="37" t="s">
        <v>892</v>
      </c>
      <c r="P6" s="37" t="s">
        <v>892</v>
      </c>
      <c r="Q6" s="37">
        <f t="shared" si="0"/>
        <v>1</v>
      </c>
      <c r="R6" s="37">
        <v>0</v>
      </c>
      <c r="S6" s="37">
        <f t="shared" si="1"/>
        <v>0.5</v>
      </c>
      <c r="T6" s="37" t="s">
        <v>892</v>
      </c>
      <c r="U6" s="60">
        <f>IF(ISBLANK(HLOOKUP(U$2,Monitoring_eng!$A$1:$DB$79,Results!$D6,FALSE)),"",IF(HLOOKUP(U$2,Monitoring_eng!$A$1:$DB$79,Results!$D6,FALSE)=$J6,$Q6,IF(HLOOKUP(U$2,Monitoring_eng!$A$1:$DB$79,Results!$D6,FALSE)=$L6,$R6,IF(HLOOKUP(U$2,Monitoring_eng!$A$1:$DB$79,Results!$D6,FALSE)=$N6,$S6,IF(HLOOKUP(U$2,Monitoring_eng!$A$1:$DB$79,Results!$D6,FALSE)=$P6,$T6,"CHYBA")))))</f>
        <v>0</v>
      </c>
      <c r="V6" s="60">
        <f>IF(ISBLANK(HLOOKUP(V$2,Monitoring_eng!$A$1:$DB$79,Results!$D6,FALSE)),"",IF(HLOOKUP(V$2,Monitoring_eng!$A$1:$DB$79,Results!$D6,FALSE)=$J6,$Q6,IF(HLOOKUP(V$2,Monitoring_eng!$A$1:$DB$79,Results!$D6,FALSE)=$L6,$R6,IF(HLOOKUP(V$2,Monitoring_eng!$A$1:$DB$79,Results!$D6,FALSE)=$N6,$S6,IF(HLOOKUP(V$2,Monitoring_eng!$A$1:$DB$79,Results!$D6,FALSE)=$P6,$T6,"CHYBA")))))</f>
        <v>0</v>
      </c>
      <c r="W6" s="60">
        <f>IF(ISBLANK(HLOOKUP(W$2,Monitoring_eng!$A$1:$DB$79,Results!$D6,FALSE)),"",IF(HLOOKUP(W$2,Monitoring_eng!$A$1:$DB$79,Results!$D6,FALSE)=$J6,$Q6,IF(HLOOKUP(W$2,Monitoring_eng!$A$1:$DB$79,Results!$D6,FALSE)=$L6,$R6,IF(HLOOKUP(W$2,Monitoring_eng!$A$1:$DB$79,Results!$D6,FALSE)=$N6,$S6,IF(HLOOKUP(W$2,Monitoring_eng!$A$1:$DB$79,Results!$D6,FALSE)=$P6,$T6,"CHYBA")))))</f>
        <v>0</v>
      </c>
      <c r="X6" s="60">
        <f>IF(ISBLANK(HLOOKUP(X$2,Monitoring_eng!$A$1:$DB$79,Results!$D6,FALSE)),"",IF(HLOOKUP(X$2,Monitoring_eng!$A$1:$DB$79,Results!$D6,FALSE)=$J6,$Q6,IF(HLOOKUP(X$2,Monitoring_eng!$A$1:$DB$79,Results!$D6,FALSE)=$L6,$R6,IF(HLOOKUP(X$2,Monitoring_eng!$A$1:$DB$79,Results!$D6,FALSE)=$N6,$S6,IF(HLOOKUP(X$2,Monitoring_eng!$A$1:$DB$79,Results!$D6,FALSE)=$P6,$T6,"CHYBA")))))</f>
        <v>0</v>
      </c>
      <c r="Y6" s="60">
        <f>IF(ISBLANK(HLOOKUP(Y$2,Monitoring_eng!$A$1:$DB$79,Results!$D6,FALSE)),"",IF(HLOOKUP(Y$2,Monitoring_eng!$A$1:$DB$79,Results!$D6,FALSE)=$J6,$Q6,IF(HLOOKUP(Y$2,Monitoring_eng!$A$1:$DB$79,Results!$D6,FALSE)=$L6,$R6,IF(HLOOKUP(Y$2,Monitoring_eng!$A$1:$DB$79,Results!$D6,FALSE)=$N6,$S6,IF(HLOOKUP(Y$2,Monitoring_eng!$A$1:$DB$79,Results!$D6,FALSE)=$P6,$T6,"CHYBA")))))</f>
        <v>0</v>
      </c>
      <c r="Z6" s="60">
        <f>IF(ISBLANK(HLOOKUP(Z$2,Monitoring_eng!$A$1:$DB$79,Results!$D6,FALSE)),"",IF(HLOOKUP(Z$2,Monitoring_eng!$A$1:$DB$79,Results!$D6,FALSE)=$J6,$Q6,IF(HLOOKUP(Z$2,Monitoring_eng!$A$1:$DB$79,Results!$D6,FALSE)=$L6,$R6,IF(HLOOKUP(Z$2,Monitoring_eng!$A$1:$DB$79,Results!$D6,FALSE)=$N6,$S6,IF(HLOOKUP(Z$2,Monitoring_eng!$A$1:$DB$79,Results!$D6,FALSE)=$P6,$T6,"CHYBA")))))</f>
        <v>1</v>
      </c>
      <c r="AA6" s="60">
        <f>IF(ISBLANK(HLOOKUP(AA$2,Monitoring_eng!$A$1:$DB$79,Results!$D6,FALSE)),"",IF(HLOOKUP(AA$2,Monitoring_eng!$A$1:$DB$79,Results!$D6,FALSE)=$J6,$Q6,IF(HLOOKUP(AA$2,Monitoring_eng!$A$1:$DB$79,Results!$D6,FALSE)=$L6,$R6,IF(HLOOKUP(AA$2,Monitoring_eng!$A$1:$DB$79,Results!$D6,FALSE)=$N6,$S6,IF(HLOOKUP(AA$2,Monitoring_eng!$A$1:$DB$79,Results!$D6,FALSE)=$P6,$T6,"CHYBA")))))</f>
        <v>0</v>
      </c>
      <c r="AB6" s="60">
        <f>IF(ISBLANK(HLOOKUP(AB$2,Monitoring_eng!$A$1:$DB$79,Results!$D6,FALSE)),"",IF(HLOOKUP(AB$2,Monitoring_eng!$A$1:$DB$79,Results!$D6,FALSE)=$J6,$Q6,IF(HLOOKUP(AB$2,Monitoring_eng!$A$1:$DB$79,Results!$D6,FALSE)=$L6,$R6,IF(HLOOKUP(AB$2,Monitoring_eng!$A$1:$DB$79,Results!$D6,FALSE)=$N6,$S6,IF(HLOOKUP(AB$2,Monitoring_eng!$A$1:$DB$79,Results!$D6,FALSE)=$P6,$T6,"CHYBA")))))</f>
        <v>1</v>
      </c>
      <c r="AC6" s="60">
        <f>IF(ISBLANK(HLOOKUP(AC$2,Monitoring_eng!$A$1:$DB$79,Results!$D6,FALSE)),"",IF(HLOOKUP(AC$2,Monitoring_eng!$A$1:$DB$79,Results!$D6,FALSE)=$J6,$Q6,IF(HLOOKUP(AC$2,Monitoring_eng!$A$1:$DB$79,Results!$D6,FALSE)=$L6,$R6,IF(HLOOKUP(AC$2,Monitoring_eng!$A$1:$DB$79,Results!$D6,FALSE)=$N6,$S6,IF(HLOOKUP(AC$2,Monitoring_eng!$A$1:$DB$79,Results!$D6,FALSE)=$P6,$T6,"CHYBA")))))</f>
        <v>0</v>
      </c>
      <c r="AD6" s="60">
        <f>IF(ISBLANK(HLOOKUP(AD$2,Monitoring_eng!$A$1:$DB$79,Results!$D6,FALSE)),"",IF(HLOOKUP(AD$2,Monitoring_eng!$A$1:$DB$79,Results!$D6,FALSE)=$J6,$Q6,IF(HLOOKUP(AD$2,Monitoring_eng!$A$1:$DB$79,Results!$D6,FALSE)=$L6,$R6,IF(HLOOKUP(AD$2,Monitoring_eng!$A$1:$DB$79,Results!$D6,FALSE)=$N6,$S6,IF(HLOOKUP(AD$2,Monitoring_eng!$A$1:$DB$79,Results!$D6,FALSE)=$P6,$T6,"CHYBA")))))</f>
        <v>0</v>
      </c>
      <c r="AE6" s="60">
        <f>IF(ISBLANK(HLOOKUP(AE$2,Monitoring_eng!$A$1:$DB$79,Results!$D6,FALSE)),"",IF(HLOOKUP(AE$2,Monitoring_eng!$A$1:$DB$79,Results!$D6,FALSE)=$J6,$Q6,IF(HLOOKUP(AE$2,Monitoring_eng!$A$1:$DB$79,Results!$D6,FALSE)=$L6,$R6,IF(HLOOKUP(AE$2,Monitoring_eng!$A$1:$DB$79,Results!$D6,FALSE)=$N6,$S6,IF(HLOOKUP(AE$2,Monitoring_eng!$A$1:$DB$79,Results!$D6,FALSE)=$P6,$T6,"CHYBA")))))</f>
        <v>1</v>
      </c>
      <c r="AF6" s="60">
        <f>IF(ISBLANK(HLOOKUP(AF$2,Monitoring_eng!$A$1:$DB$79,Results!$D6,FALSE)),"",IF(HLOOKUP(AF$2,Monitoring_eng!$A$1:$DB$79,Results!$D6,FALSE)=$J6,$Q6,IF(HLOOKUP(AF$2,Monitoring_eng!$A$1:$DB$79,Results!$D6,FALSE)=$L6,$R6,IF(HLOOKUP(AF$2,Monitoring_eng!$A$1:$DB$79,Results!$D6,FALSE)=$N6,$S6,IF(HLOOKUP(AF$2,Monitoring_eng!$A$1:$DB$79,Results!$D6,FALSE)=$P6,$T6,"CHYBA")))))</f>
        <v>0</v>
      </c>
      <c r="AG6" s="60">
        <f>IF(ISBLANK(HLOOKUP(AG$2,Monitoring_eng!$A$1:$DB$79,Results!$D6,FALSE)),"",IF(HLOOKUP(AG$2,Monitoring_eng!$A$1:$DB$79,Results!$D6,FALSE)=$J6,$Q6,IF(HLOOKUP(AG$2,Monitoring_eng!$A$1:$DB$79,Results!$D6,FALSE)=$L6,$R6,IF(HLOOKUP(AG$2,Monitoring_eng!$A$1:$DB$79,Results!$D6,FALSE)=$N6,$S6,IF(HLOOKUP(AG$2,Monitoring_eng!$A$1:$DB$79,Results!$D6,FALSE)=$P6,$T6,"CHYBA")))))</f>
        <v>1</v>
      </c>
      <c r="AH6" s="60">
        <f>IF(ISBLANK(HLOOKUP(AH$2,Monitoring_eng!$A$1:$DB$79,Results!$D6,FALSE)),"",IF(HLOOKUP(AH$2,Monitoring_eng!$A$1:$DB$79,Results!$D6,FALSE)=$J6,$Q6,IF(HLOOKUP(AH$2,Monitoring_eng!$A$1:$DB$79,Results!$D6,FALSE)=$L6,$R6,IF(HLOOKUP(AH$2,Monitoring_eng!$A$1:$DB$79,Results!$D6,FALSE)=$N6,$S6,IF(HLOOKUP(AH$2,Monitoring_eng!$A$1:$DB$79,Results!$D6,FALSE)=$P6,$T6,"CHYBA")))))</f>
        <v>1</v>
      </c>
      <c r="AI6" s="60">
        <f>IF(ISBLANK(HLOOKUP(AI$2,Monitoring_eng!$A$1:$DB$79,Results!$D6,FALSE)),"",IF(HLOOKUP(AI$2,Monitoring_eng!$A$1:$DB$79,Results!$D6,FALSE)=$J6,$Q6,IF(HLOOKUP(AI$2,Monitoring_eng!$A$1:$DB$79,Results!$D6,FALSE)=$L6,$R6,IF(HLOOKUP(AI$2,Monitoring_eng!$A$1:$DB$79,Results!$D6,FALSE)=$N6,$S6,IF(HLOOKUP(AI$2,Monitoring_eng!$A$1:$DB$79,Results!$D6,FALSE)=$P6,$T6,"CHYBA")))))</f>
        <v>0</v>
      </c>
      <c r="AJ6" s="60">
        <f>IF(ISBLANK(HLOOKUP(AJ$2,Monitoring_eng!$A$1:$DB$79,Results!$D6,FALSE)),"",IF(HLOOKUP(AJ$2,Monitoring_eng!$A$1:$DB$79,Results!$D6,FALSE)=$J6,$Q6,IF(HLOOKUP(AJ$2,Monitoring_eng!$A$1:$DB$79,Results!$D6,FALSE)=$L6,$R6,IF(HLOOKUP(AJ$2,Monitoring_eng!$A$1:$DB$79,Results!$D6,FALSE)=$N6,$S6,IF(HLOOKUP(AJ$2,Monitoring_eng!$A$1:$DB$79,Results!$D6,FALSE)=$P6,$T6,"CHYBA")))))</f>
        <v>0</v>
      </c>
      <c r="AK6" s="60">
        <f>IF(ISBLANK(HLOOKUP(AK$2,Monitoring_eng!$A$1:$DB$79,Results!$D6,FALSE)),"",IF(HLOOKUP(AK$2,Monitoring_eng!$A$1:$DB$79,Results!$D6,FALSE)=$J6,$Q6,IF(HLOOKUP(AK$2,Monitoring_eng!$A$1:$DB$79,Results!$D6,FALSE)=$L6,$R6,IF(HLOOKUP(AK$2,Monitoring_eng!$A$1:$DB$79,Results!$D6,FALSE)=$N6,$S6,IF(HLOOKUP(AK$2,Monitoring_eng!$A$1:$DB$79,Results!$D6,FALSE)=$P6,$T6,"CHYBA")))))</f>
        <v>0</v>
      </c>
      <c r="AL6" s="60">
        <f>IF(ISBLANK(HLOOKUP(AL$2,Monitoring_eng!$A$1:$DB$79,Results!$D6,FALSE)),"",IF(HLOOKUP(AL$2,Monitoring_eng!$A$1:$DB$79,Results!$D6,FALSE)=$J6,$Q6,IF(HLOOKUP(AL$2,Monitoring_eng!$A$1:$DB$79,Results!$D6,FALSE)=$L6,$R6,IF(HLOOKUP(AL$2,Monitoring_eng!$A$1:$DB$79,Results!$D6,FALSE)=$N6,$S6,IF(HLOOKUP(AL$2,Monitoring_eng!$A$1:$DB$79,Results!$D6,FALSE)=$P6,$T6,"CHYBA")))))</f>
        <v>0</v>
      </c>
      <c r="AM6" s="60">
        <f>IF(ISBLANK(HLOOKUP(AM$2,Monitoring_eng!$A$1:$DB$79,Results!$D6,FALSE)),"",IF(HLOOKUP(AM$2,Monitoring_eng!$A$1:$DB$79,Results!$D6,FALSE)=$J6,$Q6,IF(HLOOKUP(AM$2,Monitoring_eng!$A$1:$DB$79,Results!$D6,FALSE)=$L6,$R6,IF(HLOOKUP(AM$2,Monitoring_eng!$A$1:$DB$79,Results!$D6,FALSE)=$N6,$S6,IF(HLOOKUP(AM$2,Monitoring_eng!$A$1:$DB$79,Results!$D6,FALSE)=$P6,$T6,"CHYBA")))))</f>
        <v>0</v>
      </c>
      <c r="AN6" s="60">
        <f>IF(ISBLANK(HLOOKUP(AN$2,Monitoring_eng!$A$1:$DB$79,Results!$D6,FALSE)),"",IF(HLOOKUP(AN$2,Monitoring_eng!$A$1:$DB$79,Results!$D6,FALSE)=$J6,$Q6,IF(HLOOKUP(AN$2,Monitoring_eng!$A$1:$DB$79,Results!$D6,FALSE)=$L6,$R6,IF(HLOOKUP(AN$2,Monitoring_eng!$A$1:$DB$79,Results!$D6,FALSE)=$N6,$S6,IF(HLOOKUP(AN$2,Monitoring_eng!$A$1:$DB$79,Results!$D6,FALSE)=$P6,$T6,"CHYBA")))))</f>
        <v>0</v>
      </c>
      <c r="AO6" s="60">
        <f>IF(ISBLANK(HLOOKUP(AO$2,Monitoring_eng!$A$1:$DB$79,Results!$D6,FALSE)),"",IF(HLOOKUP(AO$2,Monitoring_eng!$A$1:$DB$79,Results!$D6,FALSE)=$J6,$Q6,IF(HLOOKUP(AO$2,Monitoring_eng!$A$1:$DB$79,Results!$D6,FALSE)=$L6,$R6,IF(HLOOKUP(AO$2,Monitoring_eng!$A$1:$DB$79,Results!$D6,FALSE)=$N6,$S6,IF(HLOOKUP(AO$2,Monitoring_eng!$A$1:$DB$79,Results!$D6,FALSE)=$P6,$T6,"CHYBA")))))</f>
        <v>1</v>
      </c>
      <c r="AP6" s="60">
        <f>IF(ISBLANK(HLOOKUP(AP$2,Monitoring_eng!$A$1:$DB$79,Results!$D6,FALSE)),"",IF(HLOOKUP(AP$2,Monitoring_eng!$A$1:$DB$79,Results!$D6,FALSE)=$J6,$Q6,IF(HLOOKUP(AP$2,Monitoring_eng!$A$1:$DB$79,Results!$D6,FALSE)=$L6,$R6,IF(HLOOKUP(AP$2,Monitoring_eng!$A$1:$DB$79,Results!$D6,FALSE)=$N6,$S6,IF(HLOOKUP(AP$2,Monitoring_eng!$A$1:$DB$79,Results!$D6,FALSE)=$P6,$T6,"CHYBA")))))</f>
        <v>0</v>
      </c>
      <c r="AQ6" s="60">
        <f>IF(ISBLANK(HLOOKUP(AQ$2,Monitoring_eng!$A$1:$DB$79,Results!$D6,FALSE)),"",IF(HLOOKUP(AQ$2,Monitoring_eng!$A$1:$DB$79,Results!$D6,FALSE)=$J6,$Q6,IF(HLOOKUP(AQ$2,Monitoring_eng!$A$1:$DB$79,Results!$D6,FALSE)=$L6,$R6,IF(HLOOKUP(AQ$2,Monitoring_eng!$A$1:$DB$79,Results!$D6,FALSE)=$N6,$S6,IF(HLOOKUP(AQ$2,Monitoring_eng!$A$1:$DB$79,Results!$D6,FALSE)=$P6,$T6,"CHYBA")))))</f>
        <v>0</v>
      </c>
      <c r="AR6" s="60">
        <f>IF(ISBLANK(HLOOKUP(AR$2,Monitoring_eng!$A$1:$DB$79,Results!$D6,FALSE)),"",IF(HLOOKUP(AR$2,Monitoring_eng!$A$1:$DB$79,Results!$D6,FALSE)=$J6,$Q6,IF(HLOOKUP(AR$2,Monitoring_eng!$A$1:$DB$79,Results!$D6,FALSE)=$L6,$R6,IF(HLOOKUP(AR$2,Monitoring_eng!$A$1:$DB$79,Results!$D6,FALSE)=$N6,$S6,IF(HLOOKUP(AR$2,Monitoring_eng!$A$1:$DB$79,Results!$D6,FALSE)=$P6,$T6,"CHYBA")))))</f>
        <v>0</v>
      </c>
      <c r="AS6" s="60">
        <f>IF(ISBLANK(HLOOKUP(AS$2,Monitoring_eng!$A$1:$DB$79,Results!$D6,FALSE)),"",IF(HLOOKUP(AS$2,Monitoring_eng!$A$1:$DB$79,Results!$D6,FALSE)=$J6,$Q6,IF(HLOOKUP(AS$2,Monitoring_eng!$A$1:$DB$79,Results!$D6,FALSE)=$L6,$R6,IF(HLOOKUP(AS$2,Monitoring_eng!$A$1:$DB$79,Results!$D6,FALSE)=$N6,$S6,IF(HLOOKUP(AS$2,Monitoring_eng!$A$1:$DB$79,Results!$D6,FALSE)=$P6,$T6,"CHYBA")))))</f>
        <v>1</v>
      </c>
      <c r="AT6" s="60">
        <f>IF(ISBLANK(HLOOKUP(AT$2,Monitoring_eng!$A$1:$DB$79,Results!$D6,FALSE)),"",IF(HLOOKUP(AT$2,Monitoring_eng!$A$1:$DB$79,Results!$D6,FALSE)=$J6,$Q6,IF(HLOOKUP(AT$2,Monitoring_eng!$A$1:$DB$79,Results!$D6,FALSE)=$L6,$R6,IF(HLOOKUP(AT$2,Monitoring_eng!$A$1:$DB$79,Results!$D6,FALSE)=$N6,$S6,IF(HLOOKUP(AT$2,Monitoring_eng!$A$1:$DB$79,Results!$D6,FALSE)=$P6,$T6,"CHYBA")))))</f>
        <v>0</v>
      </c>
      <c r="AU6" s="60">
        <f>IF(ISBLANK(HLOOKUP(AU$2,Monitoring_eng!$A$1:$DB$79,Results!$D6,FALSE)),"",IF(HLOOKUP(AU$2,Monitoring_eng!$A$1:$DB$79,Results!$D6,FALSE)=$J6,$Q6,IF(HLOOKUP(AU$2,Monitoring_eng!$A$1:$DB$79,Results!$D6,FALSE)=$L6,$R6,IF(HLOOKUP(AU$2,Monitoring_eng!$A$1:$DB$79,Results!$D6,FALSE)=$N6,$S6,IF(HLOOKUP(AU$2,Monitoring_eng!$A$1:$DB$79,Results!$D6,FALSE)=$P6,$T6,"CHYBA")))))</f>
        <v>0</v>
      </c>
      <c r="AV6" s="60">
        <f>IF(ISBLANK(HLOOKUP(AV$2,Monitoring_eng!$A$1:$DB$79,Results!$D6,FALSE)),"",IF(HLOOKUP(AV$2,Monitoring_eng!$A$1:$DB$79,Results!$D6,FALSE)=$J6,$Q6,IF(HLOOKUP(AV$2,Monitoring_eng!$A$1:$DB$79,Results!$D6,FALSE)=$L6,$R6,IF(HLOOKUP(AV$2,Monitoring_eng!$A$1:$DB$79,Results!$D6,FALSE)=$N6,$S6,IF(HLOOKUP(AV$2,Monitoring_eng!$A$1:$DB$79,Results!$D6,FALSE)=$P6,$T6,"CHYBA")))))</f>
        <v>0</v>
      </c>
      <c r="AW6" s="60">
        <f>IF(ISBLANK(HLOOKUP(AW$2,Monitoring_eng!$A$1:$DB$79,Results!$D6,FALSE)),"",IF(HLOOKUP(AW$2,Monitoring_eng!$A$1:$DB$79,Results!$D6,FALSE)=$J6,$Q6,IF(HLOOKUP(AW$2,Monitoring_eng!$A$1:$DB$79,Results!$D6,FALSE)=$L6,$R6,IF(HLOOKUP(AW$2,Monitoring_eng!$A$1:$DB$79,Results!$D6,FALSE)=$N6,$S6,IF(HLOOKUP(AW$2,Monitoring_eng!$A$1:$DB$79,Results!$D6,FALSE)=$P6,$T6,"CHYBA")))))</f>
        <v>0</v>
      </c>
      <c r="AX6" s="60">
        <f>IF(ISBLANK(HLOOKUP(AX$2,Monitoring_eng!$A$1:$DB$79,Results!$D6,FALSE)),"",IF(HLOOKUP(AX$2,Monitoring_eng!$A$1:$DB$79,Results!$D6,FALSE)=$J6,$Q6,IF(HLOOKUP(AX$2,Monitoring_eng!$A$1:$DB$79,Results!$D6,FALSE)=$L6,$R6,IF(HLOOKUP(AX$2,Monitoring_eng!$A$1:$DB$79,Results!$D6,FALSE)=$N6,$S6,IF(HLOOKUP(AX$2,Monitoring_eng!$A$1:$DB$79,Results!$D6,FALSE)=$P6,$T6,"CHYBA")))))</f>
        <v>0</v>
      </c>
      <c r="AY6" s="60">
        <f>IF(ISBLANK(HLOOKUP(AY$2,Monitoring_eng!$A$1:$DB$79,Results!$D6,FALSE)),"",IF(HLOOKUP(AY$2,Monitoring_eng!$A$1:$DB$79,Results!$D6,FALSE)=$J6,$Q6,IF(HLOOKUP(AY$2,Monitoring_eng!$A$1:$DB$79,Results!$D6,FALSE)=$L6,$R6,IF(HLOOKUP(AY$2,Monitoring_eng!$A$1:$DB$79,Results!$D6,FALSE)=$N6,$S6,IF(HLOOKUP(AY$2,Monitoring_eng!$A$1:$DB$79,Results!$D6,FALSE)=$P6,$T6,"CHYBA")))))</f>
        <v>0</v>
      </c>
      <c r="AZ6" s="60">
        <f>IF(ISBLANK(HLOOKUP(AZ$2,Monitoring_eng!$A$1:$DB$79,Results!$D6,FALSE)),"",IF(HLOOKUP(AZ$2,Monitoring_eng!$A$1:$DB$79,Results!$D6,FALSE)=$J6,$Q6,IF(HLOOKUP(AZ$2,Monitoring_eng!$A$1:$DB$79,Results!$D6,FALSE)=$L6,$R6,IF(HLOOKUP(AZ$2,Monitoring_eng!$A$1:$DB$79,Results!$D6,FALSE)=$N6,$S6,IF(HLOOKUP(AZ$2,Monitoring_eng!$A$1:$DB$79,Results!$D6,FALSE)=$P6,$T6,"CHYBA")))))</f>
        <v>0</v>
      </c>
      <c r="BA6" s="60">
        <f>IF(ISBLANK(HLOOKUP(BA$2,Monitoring_eng!$A$1:$DB$79,Results!$D6,FALSE)),"",IF(HLOOKUP(BA$2,Monitoring_eng!$A$1:$DB$79,Results!$D6,FALSE)=$J6,$Q6,IF(HLOOKUP(BA$2,Monitoring_eng!$A$1:$DB$79,Results!$D6,FALSE)=$L6,$R6,IF(HLOOKUP(BA$2,Monitoring_eng!$A$1:$DB$79,Results!$D6,FALSE)=$N6,$S6,IF(HLOOKUP(BA$2,Monitoring_eng!$A$1:$DB$79,Results!$D6,FALSE)=$P6,$T6,"CHYBA")))))</f>
        <v>1</v>
      </c>
      <c r="BB6" s="60">
        <f>IF(ISBLANK(HLOOKUP(BB$2,Monitoring_eng!$A$1:$DB$79,Results!$D6,FALSE)),"",IF(HLOOKUP(BB$2,Monitoring_eng!$A$1:$DB$79,Results!$D6,FALSE)=$J6,$Q6,IF(HLOOKUP(BB$2,Monitoring_eng!$A$1:$DB$79,Results!$D6,FALSE)=$L6,$R6,IF(HLOOKUP(BB$2,Monitoring_eng!$A$1:$DB$79,Results!$D6,FALSE)=$N6,$S6,IF(HLOOKUP(BB$2,Monitoring_eng!$A$1:$DB$79,Results!$D6,FALSE)=$P6,$T6,"CHYBA")))))</f>
        <v>0</v>
      </c>
      <c r="BC6" s="60">
        <f>IF(ISBLANK(HLOOKUP(BC$2,Monitoring_eng!$A$1:$DB$79,Results!$D6,FALSE)),"",IF(HLOOKUP(BC$2,Monitoring_eng!$A$1:$DB$79,Results!$D6,FALSE)=$J6,$Q6,IF(HLOOKUP(BC$2,Monitoring_eng!$A$1:$DB$79,Results!$D6,FALSE)=$L6,$R6,IF(HLOOKUP(BC$2,Monitoring_eng!$A$1:$DB$79,Results!$D6,FALSE)=$N6,$S6,IF(HLOOKUP(BC$2,Monitoring_eng!$A$1:$DB$79,Results!$D6,FALSE)=$P6,$T6,"CHYBA")))))</f>
        <v>0</v>
      </c>
      <c r="BD6" s="60">
        <f>IF(ISBLANK(HLOOKUP(BD$2,Monitoring_eng!$A$1:$DB$79,Results!$D6,FALSE)),"",IF(HLOOKUP(BD$2,Monitoring_eng!$A$1:$DB$79,Results!$D6,FALSE)=$J6,$Q6,IF(HLOOKUP(BD$2,Monitoring_eng!$A$1:$DB$79,Results!$D6,FALSE)=$L6,$R6,IF(HLOOKUP(BD$2,Monitoring_eng!$A$1:$DB$79,Results!$D6,FALSE)=$N6,$S6,IF(HLOOKUP(BD$2,Monitoring_eng!$A$1:$DB$79,Results!$D6,FALSE)=$P6,$T6,"CHYBA")))))</f>
        <v>1</v>
      </c>
      <c r="BE6" s="60">
        <f>IF(ISBLANK(HLOOKUP(BE$2,Monitoring_eng!$A$1:$DB$79,Results!$D6,FALSE)),"",IF(HLOOKUP(BE$2,Monitoring_eng!$A$1:$DB$79,Results!$D6,FALSE)=$J6,$Q6,IF(HLOOKUP(BE$2,Monitoring_eng!$A$1:$DB$79,Results!$D6,FALSE)=$L6,$R6,IF(HLOOKUP(BE$2,Monitoring_eng!$A$1:$DB$79,Results!$D6,FALSE)=$N6,$S6,IF(HLOOKUP(BE$2,Monitoring_eng!$A$1:$DB$79,Results!$D6,FALSE)=$P6,$T6,"CHYBA")))))</f>
        <v>0</v>
      </c>
      <c r="BF6" s="60">
        <f>IF(ISBLANK(HLOOKUP(BF$2,Monitoring_eng!$A$1:$DB$79,Results!$D6,FALSE)),"",IF(HLOOKUP(BF$2,Monitoring_eng!$A$1:$DB$79,Results!$D6,FALSE)=$J6,$Q6,IF(HLOOKUP(BF$2,Monitoring_eng!$A$1:$DB$79,Results!$D6,FALSE)=$L6,$R6,IF(HLOOKUP(BF$2,Monitoring_eng!$A$1:$DB$79,Results!$D6,FALSE)=$N6,$S6,IF(HLOOKUP(BF$2,Monitoring_eng!$A$1:$DB$79,Results!$D6,FALSE)=$P6,$T6,"CHYBA")))))</f>
        <v>0</v>
      </c>
      <c r="BG6" s="60">
        <f>IF(ISBLANK(HLOOKUP(BG$2,Monitoring_eng!$A$1:$DB$79,Results!$D6,FALSE)),"",IF(HLOOKUP(BG$2,Monitoring_eng!$A$1:$DB$79,Results!$D6,FALSE)=$J6,$Q6,IF(HLOOKUP(BG$2,Monitoring_eng!$A$1:$DB$79,Results!$D6,FALSE)=$L6,$R6,IF(HLOOKUP(BG$2,Monitoring_eng!$A$1:$DB$79,Results!$D6,FALSE)=$N6,$S6,IF(HLOOKUP(BG$2,Monitoring_eng!$A$1:$DB$79,Results!$D6,FALSE)=$P6,$T6,"CHYBA")))))</f>
        <v>1</v>
      </c>
      <c r="BH6" s="60">
        <f>IF(ISBLANK(HLOOKUP(BH$2,Monitoring_eng!$A$1:$DB$79,Results!$D6,FALSE)),"",IF(HLOOKUP(BH$2,Monitoring_eng!$A$1:$DB$79,Results!$D6,FALSE)=$J6,$Q6,IF(HLOOKUP(BH$2,Monitoring_eng!$A$1:$DB$79,Results!$D6,FALSE)=$L6,$R6,IF(HLOOKUP(BH$2,Monitoring_eng!$A$1:$DB$79,Results!$D6,FALSE)=$N6,$S6,IF(HLOOKUP(BH$2,Monitoring_eng!$A$1:$DB$79,Results!$D6,FALSE)=$P6,$T6,"CHYBA")))))</f>
        <v>0</v>
      </c>
      <c r="BI6" s="60">
        <f>IF(ISBLANK(HLOOKUP(BI$2,Monitoring_eng!$A$1:$DB$79,Results!$D6,FALSE)),"",IF(HLOOKUP(BI$2,Monitoring_eng!$A$1:$DB$79,Results!$D6,FALSE)=$J6,$Q6,IF(HLOOKUP(BI$2,Monitoring_eng!$A$1:$DB$79,Results!$D6,FALSE)=$L6,$R6,IF(HLOOKUP(BI$2,Monitoring_eng!$A$1:$DB$79,Results!$D6,FALSE)=$N6,$S6,IF(HLOOKUP(BI$2,Monitoring_eng!$A$1:$DB$79,Results!$D6,FALSE)=$P6,$T6,"CHYBA")))))</f>
        <v>0</v>
      </c>
      <c r="BJ6" s="60">
        <f>IF(ISBLANK(HLOOKUP(BJ$2,Monitoring_eng!$A$1:$DB$79,Results!$D6,FALSE)),"",IF(HLOOKUP(BJ$2,Monitoring_eng!$A$1:$DB$79,Results!$D6,FALSE)=$J6,$Q6,IF(HLOOKUP(BJ$2,Monitoring_eng!$A$1:$DB$79,Results!$D6,FALSE)=$L6,$R6,IF(HLOOKUP(BJ$2,Monitoring_eng!$A$1:$DB$79,Results!$D6,FALSE)=$N6,$S6,IF(HLOOKUP(BJ$2,Monitoring_eng!$A$1:$DB$79,Results!$D6,FALSE)=$P6,$T6,"CHYBA")))))</f>
        <v>0.5</v>
      </c>
      <c r="BK6" s="60">
        <f>IF(ISBLANK(HLOOKUP(BK$2,Monitoring_eng!$A$1:$DB$79,Results!$D6,FALSE)),"",IF(HLOOKUP(BK$2,Monitoring_eng!$A$1:$DB$79,Results!$D6,FALSE)=$J6,$Q6,IF(HLOOKUP(BK$2,Monitoring_eng!$A$1:$DB$79,Results!$D6,FALSE)=$L6,$R6,IF(HLOOKUP(BK$2,Monitoring_eng!$A$1:$DB$79,Results!$D6,FALSE)=$N6,$S6,IF(HLOOKUP(BK$2,Monitoring_eng!$A$1:$DB$79,Results!$D6,FALSE)=$P6,$T6,"CHYBA")))))</f>
        <v>1</v>
      </c>
      <c r="BL6" s="60">
        <f>IF(ISBLANK(HLOOKUP(BL$2,Monitoring_eng!$A$1:$DB$79,Results!$D6,FALSE)),"",IF(HLOOKUP(BL$2,Monitoring_eng!$A$1:$DB$79,Results!$D6,FALSE)=$J6,$Q6,IF(HLOOKUP(BL$2,Monitoring_eng!$A$1:$DB$79,Results!$D6,FALSE)=$L6,$R6,IF(HLOOKUP(BL$2,Monitoring_eng!$A$1:$DB$79,Results!$D6,FALSE)=$N6,$S6,IF(HLOOKUP(BL$2,Monitoring_eng!$A$1:$DB$79,Results!$D6,FALSE)=$P6,$T6,"CHYBA")))))</f>
        <v>0</v>
      </c>
      <c r="BM6" s="60">
        <f>IF(ISBLANK(HLOOKUP(BM$2,Monitoring_eng!$A$1:$DB$79,Results!$D6,FALSE)),"",IF(HLOOKUP(BM$2,Monitoring_eng!$A$1:$DB$79,Results!$D6,FALSE)=$J6,$Q6,IF(HLOOKUP(BM$2,Monitoring_eng!$A$1:$DB$79,Results!$D6,FALSE)=$L6,$R6,IF(HLOOKUP(BM$2,Monitoring_eng!$A$1:$DB$79,Results!$D6,FALSE)=$N6,$S6,IF(HLOOKUP(BM$2,Monitoring_eng!$A$1:$DB$79,Results!$D6,FALSE)=$P6,$T6,"CHYBA")))))</f>
        <v>0</v>
      </c>
      <c r="BN6" s="60">
        <f>IF(ISBLANK(HLOOKUP(BN$2,Monitoring_eng!$A$1:$DB$79,Results!$D6,FALSE)),"",IF(HLOOKUP(BN$2,Monitoring_eng!$A$1:$DB$79,Results!$D6,FALSE)=$J6,$Q6,IF(HLOOKUP(BN$2,Monitoring_eng!$A$1:$DB$79,Results!$D6,FALSE)=$L6,$R6,IF(HLOOKUP(BN$2,Monitoring_eng!$A$1:$DB$79,Results!$D6,FALSE)=$N6,$S6,IF(HLOOKUP(BN$2,Monitoring_eng!$A$1:$DB$79,Results!$D6,FALSE)=$P6,$T6,"CHYBA")))))</f>
        <v>1</v>
      </c>
      <c r="BO6" s="60">
        <f>IF(ISBLANK(HLOOKUP(BO$2,Monitoring_eng!$A$1:$DB$79,Results!$D6,FALSE)),"",IF(HLOOKUP(BO$2,Monitoring_eng!$A$1:$DB$79,Results!$D6,FALSE)=$J6,$Q6,IF(HLOOKUP(BO$2,Monitoring_eng!$A$1:$DB$79,Results!$D6,FALSE)=$L6,$R6,IF(HLOOKUP(BO$2,Monitoring_eng!$A$1:$DB$79,Results!$D6,FALSE)=$N6,$S6,IF(HLOOKUP(BO$2,Monitoring_eng!$A$1:$DB$79,Results!$D6,FALSE)=$P6,$T6,"CHYBA")))))</f>
        <v>0</v>
      </c>
      <c r="BP6" s="60">
        <f>IF(ISBLANK(HLOOKUP(BP$2,Monitoring_eng!$A$1:$DB$79,Results!$D6,FALSE)),"",IF(HLOOKUP(BP$2,Monitoring_eng!$A$1:$DB$79,Results!$D6,FALSE)=$J6,$Q6,IF(HLOOKUP(BP$2,Monitoring_eng!$A$1:$DB$79,Results!$D6,FALSE)=$L6,$R6,IF(HLOOKUP(BP$2,Monitoring_eng!$A$1:$DB$79,Results!$D6,FALSE)=$N6,$S6,IF(HLOOKUP(BP$2,Monitoring_eng!$A$1:$DB$79,Results!$D6,FALSE)=$P6,$T6,"CHYBA")))))</f>
        <v>1</v>
      </c>
      <c r="BQ6" s="60">
        <f>IF(ISBLANK(HLOOKUP(BQ$2,Monitoring_eng!$A$1:$DB$79,Results!$D6,FALSE)),"",IF(HLOOKUP(BQ$2,Monitoring_eng!$A$1:$DB$79,Results!$D6,FALSE)=$J6,$Q6,IF(HLOOKUP(BQ$2,Monitoring_eng!$A$1:$DB$79,Results!$D6,FALSE)=$L6,$R6,IF(HLOOKUP(BQ$2,Monitoring_eng!$A$1:$DB$79,Results!$D6,FALSE)=$N6,$S6,IF(HLOOKUP(BQ$2,Monitoring_eng!$A$1:$DB$79,Results!$D6,FALSE)=$P6,$T6,"CHYBA")))))</f>
        <v>0</v>
      </c>
      <c r="BR6" s="60">
        <f>IF(ISBLANK(HLOOKUP(BR$2,Monitoring_eng!$A$1:$DB$79,Results!$D6,FALSE)),"",IF(HLOOKUP(BR$2,Monitoring_eng!$A$1:$DB$79,Results!$D6,FALSE)=$J6,$Q6,IF(HLOOKUP(BR$2,Monitoring_eng!$A$1:$DB$79,Results!$D6,FALSE)=$L6,$R6,IF(HLOOKUP(BR$2,Monitoring_eng!$A$1:$DB$79,Results!$D6,FALSE)=$N6,$S6,IF(HLOOKUP(BR$2,Monitoring_eng!$A$1:$DB$79,Results!$D6,FALSE)=$P6,$T6,"CHYBA")))))</f>
        <v>0</v>
      </c>
    </row>
    <row r="7" spans="1:70" x14ac:dyDescent="0.3">
      <c r="A7" s="37" t="s">
        <v>3827</v>
      </c>
      <c r="B7" s="37" t="s">
        <v>1008</v>
      </c>
      <c r="C7" s="37" t="s">
        <v>307</v>
      </c>
      <c r="D7" s="37">
        <v>6</v>
      </c>
      <c r="E7" s="38" t="s">
        <v>764</v>
      </c>
      <c r="F7" s="38" t="s">
        <v>761</v>
      </c>
      <c r="G7" s="38" t="s">
        <v>2</v>
      </c>
      <c r="H7" s="37">
        <v>1</v>
      </c>
      <c r="I7" s="37" t="s">
        <v>481</v>
      </c>
      <c r="J7" s="37" t="s">
        <v>757</v>
      </c>
      <c r="K7" s="37" t="s">
        <v>482</v>
      </c>
      <c r="L7" s="59" t="s">
        <v>758</v>
      </c>
      <c r="M7" s="37" t="s">
        <v>483</v>
      </c>
      <c r="N7" s="37" t="s">
        <v>759</v>
      </c>
      <c r="O7" s="37" t="s">
        <v>892</v>
      </c>
      <c r="P7" s="37" t="s">
        <v>892</v>
      </c>
      <c r="Q7" s="37">
        <f t="shared" si="0"/>
        <v>1</v>
      </c>
      <c r="R7" s="37">
        <v>0</v>
      </c>
      <c r="S7" s="37">
        <f t="shared" si="1"/>
        <v>0.5</v>
      </c>
      <c r="T7" s="37" t="s">
        <v>892</v>
      </c>
      <c r="U7" s="60">
        <f>IF(ISBLANK(HLOOKUP(U$2,Monitoring_eng!$A$1:$DB$79,Results!$D7,FALSE)),"",IF(HLOOKUP(U$2,Monitoring_eng!$A$1:$DB$79,Results!$D7,FALSE)=$J7,$Q7,IF(HLOOKUP(U$2,Monitoring_eng!$A$1:$DB$79,Results!$D7,FALSE)=$L7,$R7,IF(HLOOKUP(U$2,Monitoring_eng!$A$1:$DB$79,Results!$D7,FALSE)=$N7,$S7,IF(HLOOKUP(U$2,Monitoring_eng!$A$1:$DB$79,Results!$D7,FALSE)=$P7,$T7,"CHYBA")))))</f>
        <v>1</v>
      </c>
      <c r="V7" s="60">
        <f>IF(ISBLANK(HLOOKUP(V$2,Monitoring_eng!$A$1:$DB$79,Results!$D7,FALSE)),"",IF(HLOOKUP(V$2,Monitoring_eng!$A$1:$DB$79,Results!$D7,FALSE)=$J7,$Q7,IF(HLOOKUP(V$2,Monitoring_eng!$A$1:$DB$79,Results!$D7,FALSE)=$L7,$R7,IF(HLOOKUP(V$2,Monitoring_eng!$A$1:$DB$79,Results!$D7,FALSE)=$N7,$S7,IF(HLOOKUP(V$2,Monitoring_eng!$A$1:$DB$79,Results!$D7,FALSE)=$P7,$T7,"CHYBA")))))</f>
        <v>1</v>
      </c>
      <c r="W7" s="60">
        <f>IF(ISBLANK(HLOOKUP(W$2,Monitoring_eng!$A$1:$DB$79,Results!$D7,FALSE)),"",IF(HLOOKUP(W$2,Monitoring_eng!$A$1:$DB$79,Results!$D7,FALSE)=$J7,$Q7,IF(HLOOKUP(W$2,Monitoring_eng!$A$1:$DB$79,Results!$D7,FALSE)=$L7,$R7,IF(HLOOKUP(W$2,Monitoring_eng!$A$1:$DB$79,Results!$D7,FALSE)=$N7,$S7,IF(HLOOKUP(W$2,Monitoring_eng!$A$1:$DB$79,Results!$D7,FALSE)=$P7,$T7,"CHYBA")))))</f>
        <v>1</v>
      </c>
      <c r="X7" s="60">
        <f>IF(ISBLANK(HLOOKUP(X$2,Monitoring_eng!$A$1:$DB$79,Results!$D7,FALSE)),"",IF(HLOOKUP(X$2,Monitoring_eng!$A$1:$DB$79,Results!$D7,FALSE)=$J7,$Q7,IF(HLOOKUP(X$2,Monitoring_eng!$A$1:$DB$79,Results!$D7,FALSE)=$L7,$R7,IF(HLOOKUP(X$2,Monitoring_eng!$A$1:$DB$79,Results!$D7,FALSE)=$N7,$S7,IF(HLOOKUP(X$2,Monitoring_eng!$A$1:$DB$79,Results!$D7,FALSE)=$P7,$T7,"CHYBA")))))</f>
        <v>0</v>
      </c>
      <c r="Y7" s="60">
        <f>IF(ISBLANK(HLOOKUP(Y$2,Monitoring_eng!$A$1:$DB$79,Results!$D7,FALSE)),"",IF(HLOOKUP(Y$2,Monitoring_eng!$A$1:$DB$79,Results!$D7,FALSE)=$J7,$Q7,IF(HLOOKUP(Y$2,Monitoring_eng!$A$1:$DB$79,Results!$D7,FALSE)=$L7,$R7,IF(HLOOKUP(Y$2,Monitoring_eng!$A$1:$DB$79,Results!$D7,FALSE)=$N7,$S7,IF(HLOOKUP(Y$2,Monitoring_eng!$A$1:$DB$79,Results!$D7,FALSE)=$P7,$T7,"CHYBA")))))</f>
        <v>1</v>
      </c>
      <c r="Z7" s="60">
        <f>IF(ISBLANK(HLOOKUP(Z$2,Monitoring_eng!$A$1:$DB$79,Results!$D7,FALSE)),"",IF(HLOOKUP(Z$2,Monitoring_eng!$A$1:$DB$79,Results!$D7,FALSE)=$J7,$Q7,IF(HLOOKUP(Z$2,Monitoring_eng!$A$1:$DB$79,Results!$D7,FALSE)=$L7,$R7,IF(HLOOKUP(Z$2,Monitoring_eng!$A$1:$DB$79,Results!$D7,FALSE)=$N7,$S7,IF(HLOOKUP(Z$2,Monitoring_eng!$A$1:$DB$79,Results!$D7,FALSE)=$P7,$T7,"CHYBA")))))</f>
        <v>1</v>
      </c>
      <c r="AA7" s="60">
        <f>IF(ISBLANK(HLOOKUP(AA$2,Monitoring_eng!$A$1:$DB$79,Results!$D7,FALSE)),"",IF(HLOOKUP(AA$2,Monitoring_eng!$A$1:$DB$79,Results!$D7,FALSE)=$J7,$Q7,IF(HLOOKUP(AA$2,Monitoring_eng!$A$1:$DB$79,Results!$D7,FALSE)=$L7,$R7,IF(HLOOKUP(AA$2,Monitoring_eng!$A$1:$DB$79,Results!$D7,FALSE)=$N7,$S7,IF(HLOOKUP(AA$2,Monitoring_eng!$A$1:$DB$79,Results!$D7,FALSE)=$P7,$T7,"CHYBA")))))</f>
        <v>1</v>
      </c>
      <c r="AB7" s="60">
        <f>IF(ISBLANK(HLOOKUP(AB$2,Monitoring_eng!$A$1:$DB$79,Results!$D7,FALSE)),"",IF(HLOOKUP(AB$2,Monitoring_eng!$A$1:$DB$79,Results!$D7,FALSE)=$J7,$Q7,IF(HLOOKUP(AB$2,Monitoring_eng!$A$1:$DB$79,Results!$D7,FALSE)=$L7,$R7,IF(HLOOKUP(AB$2,Monitoring_eng!$A$1:$DB$79,Results!$D7,FALSE)=$N7,$S7,IF(HLOOKUP(AB$2,Monitoring_eng!$A$1:$DB$79,Results!$D7,FALSE)=$P7,$T7,"CHYBA")))))</f>
        <v>0</v>
      </c>
      <c r="AC7" s="60">
        <f>IF(ISBLANK(HLOOKUP(AC$2,Monitoring_eng!$A$1:$DB$79,Results!$D7,FALSE)),"",IF(HLOOKUP(AC$2,Monitoring_eng!$A$1:$DB$79,Results!$D7,FALSE)=$J7,$Q7,IF(HLOOKUP(AC$2,Monitoring_eng!$A$1:$DB$79,Results!$D7,FALSE)=$L7,$R7,IF(HLOOKUP(AC$2,Monitoring_eng!$A$1:$DB$79,Results!$D7,FALSE)=$N7,$S7,IF(HLOOKUP(AC$2,Monitoring_eng!$A$1:$DB$79,Results!$D7,FALSE)=$P7,$T7,"CHYBA")))))</f>
        <v>1</v>
      </c>
      <c r="AD7" s="60">
        <f>IF(ISBLANK(HLOOKUP(AD$2,Monitoring_eng!$A$1:$DB$79,Results!$D7,FALSE)),"",IF(HLOOKUP(AD$2,Monitoring_eng!$A$1:$DB$79,Results!$D7,FALSE)=$J7,$Q7,IF(HLOOKUP(AD$2,Monitoring_eng!$A$1:$DB$79,Results!$D7,FALSE)=$L7,$R7,IF(HLOOKUP(AD$2,Monitoring_eng!$A$1:$DB$79,Results!$D7,FALSE)=$N7,$S7,IF(HLOOKUP(AD$2,Monitoring_eng!$A$1:$DB$79,Results!$D7,FALSE)=$P7,$T7,"CHYBA")))))</f>
        <v>1</v>
      </c>
      <c r="AE7" s="60">
        <f>IF(ISBLANK(HLOOKUP(AE$2,Monitoring_eng!$A$1:$DB$79,Results!$D7,FALSE)),"",IF(HLOOKUP(AE$2,Monitoring_eng!$A$1:$DB$79,Results!$D7,FALSE)=$J7,$Q7,IF(HLOOKUP(AE$2,Monitoring_eng!$A$1:$DB$79,Results!$D7,FALSE)=$L7,$R7,IF(HLOOKUP(AE$2,Monitoring_eng!$A$1:$DB$79,Results!$D7,FALSE)=$N7,$S7,IF(HLOOKUP(AE$2,Monitoring_eng!$A$1:$DB$79,Results!$D7,FALSE)=$P7,$T7,"CHYBA")))))</f>
        <v>1</v>
      </c>
      <c r="AF7" s="60">
        <f>IF(ISBLANK(HLOOKUP(AF$2,Monitoring_eng!$A$1:$DB$79,Results!$D7,FALSE)),"",IF(HLOOKUP(AF$2,Monitoring_eng!$A$1:$DB$79,Results!$D7,FALSE)=$J7,$Q7,IF(HLOOKUP(AF$2,Monitoring_eng!$A$1:$DB$79,Results!$D7,FALSE)=$L7,$R7,IF(HLOOKUP(AF$2,Monitoring_eng!$A$1:$DB$79,Results!$D7,FALSE)=$N7,$S7,IF(HLOOKUP(AF$2,Monitoring_eng!$A$1:$DB$79,Results!$D7,FALSE)=$P7,$T7,"CHYBA")))))</f>
        <v>0</v>
      </c>
      <c r="AG7" s="60">
        <f>IF(ISBLANK(HLOOKUP(AG$2,Monitoring_eng!$A$1:$DB$79,Results!$D7,FALSE)),"",IF(HLOOKUP(AG$2,Monitoring_eng!$A$1:$DB$79,Results!$D7,FALSE)=$J7,$Q7,IF(HLOOKUP(AG$2,Monitoring_eng!$A$1:$DB$79,Results!$D7,FALSE)=$L7,$R7,IF(HLOOKUP(AG$2,Monitoring_eng!$A$1:$DB$79,Results!$D7,FALSE)=$N7,$S7,IF(HLOOKUP(AG$2,Monitoring_eng!$A$1:$DB$79,Results!$D7,FALSE)=$P7,$T7,"CHYBA")))))</f>
        <v>1</v>
      </c>
      <c r="AH7" s="60">
        <f>IF(ISBLANK(HLOOKUP(AH$2,Monitoring_eng!$A$1:$DB$79,Results!$D7,FALSE)),"",IF(HLOOKUP(AH$2,Monitoring_eng!$A$1:$DB$79,Results!$D7,FALSE)=$J7,$Q7,IF(HLOOKUP(AH$2,Monitoring_eng!$A$1:$DB$79,Results!$D7,FALSE)=$L7,$R7,IF(HLOOKUP(AH$2,Monitoring_eng!$A$1:$DB$79,Results!$D7,FALSE)=$N7,$S7,IF(HLOOKUP(AH$2,Monitoring_eng!$A$1:$DB$79,Results!$D7,FALSE)=$P7,$T7,"CHYBA")))))</f>
        <v>1</v>
      </c>
      <c r="AI7" s="60">
        <f>IF(ISBLANK(HLOOKUP(AI$2,Monitoring_eng!$A$1:$DB$79,Results!$D7,FALSE)),"",IF(HLOOKUP(AI$2,Monitoring_eng!$A$1:$DB$79,Results!$D7,FALSE)=$J7,$Q7,IF(HLOOKUP(AI$2,Monitoring_eng!$A$1:$DB$79,Results!$D7,FALSE)=$L7,$R7,IF(HLOOKUP(AI$2,Monitoring_eng!$A$1:$DB$79,Results!$D7,FALSE)=$N7,$S7,IF(HLOOKUP(AI$2,Monitoring_eng!$A$1:$DB$79,Results!$D7,FALSE)=$P7,$T7,"CHYBA")))))</f>
        <v>1</v>
      </c>
      <c r="AJ7" s="60">
        <f>IF(ISBLANK(HLOOKUP(AJ$2,Monitoring_eng!$A$1:$DB$79,Results!$D7,FALSE)),"",IF(HLOOKUP(AJ$2,Monitoring_eng!$A$1:$DB$79,Results!$D7,FALSE)=$J7,$Q7,IF(HLOOKUP(AJ$2,Monitoring_eng!$A$1:$DB$79,Results!$D7,FALSE)=$L7,$R7,IF(HLOOKUP(AJ$2,Monitoring_eng!$A$1:$DB$79,Results!$D7,FALSE)=$N7,$S7,IF(HLOOKUP(AJ$2,Monitoring_eng!$A$1:$DB$79,Results!$D7,FALSE)=$P7,$T7,"CHYBA")))))</f>
        <v>1</v>
      </c>
      <c r="AK7" s="60">
        <f>IF(ISBLANK(HLOOKUP(AK$2,Monitoring_eng!$A$1:$DB$79,Results!$D7,FALSE)),"",IF(HLOOKUP(AK$2,Monitoring_eng!$A$1:$DB$79,Results!$D7,FALSE)=$J7,$Q7,IF(HLOOKUP(AK$2,Monitoring_eng!$A$1:$DB$79,Results!$D7,FALSE)=$L7,$R7,IF(HLOOKUP(AK$2,Monitoring_eng!$A$1:$DB$79,Results!$D7,FALSE)=$N7,$S7,IF(HLOOKUP(AK$2,Monitoring_eng!$A$1:$DB$79,Results!$D7,FALSE)=$P7,$T7,"CHYBA")))))</f>
        <v>1</v>
      </c>
      <c r="AL7" s="60">
        <f>IF(ISBLANK(HLOOKUP(AL$2,Monitoring_eng!$A$1:$DB$79,Results!$D7,FALSE)),"",IF(HLOOKUP(AL$2,Monitoring_eng!$A$1:$DB$79,Results!$D7,FALSE)=$J7,$Q7,IF(HLOOKUP(AL$2,Monitoring_eng!$A$1:$DB$79,Results!$D7,FALSE)=$L7,$R7,IF(HLOOKUP(AL$2,Monitoring_eng!$A$1:$DB$79,Results!$D7,FALSE)=$N7,$S7,IF(HLOOKUP(AL$2,Monitoring_eng!$A$1:$DB$79,Results!$D7,FALSE)=$P7,$T7,"CHYBA")))))</f>
        <v>0</v>
      </c>
      <c r="AM7" s="60">
        <f>IF(ISBLANK(HLOOKUP(AM$2,Monitoring_eng!$A$1:$DB$79,Results!$D7,FALSE)),"",IF(HLOOKUP(AM$2,Monitoring_eng!$A$1:$DB$79,Results!$D7,FALSE)=$J7,$Q7,IF(HLOOKUP(AM$2,Monitoring_eng!$A$1:$DB$79,Results!$D7,FALSE)=$L7,$R7,IF(HLOOKUP(AM$2,Monitoring_eng!$A$1:$DB$79,Results!$D7,FALSE)=$N7,$S7,IF(HLOOKUP(AM$2,Monitoring_eng!$A$1:$DB$79,Results!$D7,FALSE)=$P7,$T7,"CHYBA")))))</f>
        <v>1</v>
      </c>
      <c r="AN7" s="60">
        <f>IF(ISBLANK(HLOOKUP(AN$2,Monitoring_eng!$A$1:$DB$79,Results!$D7,FALSE)),"",IF(HLOOKUP(AN$2,Monitoring_eng!$A$1:$DB$79,Results!$D7,FALSE)=$J7,$Q7,IF(HLOOKUP(AN$2,Monitoring_eng!$A$1:$DB$79,Results!$D7,FALSE)=$L7,$R7,IF(HLOOKUP(AN$2,Monitoring_eng!$A$1:$DB$79,Results!$D7,FALSE)=$N7,$S7,IF(HLOOKUP(AN$2,Monitoring_eng!$A$1:$DB$79,Results!$D7,FALSE)=$P7,$T7,"CHYBA")))))</f>
        <v>0</v>
      </c>
      <c r="AO7" s="60">
        <f>IF(ISBLANK(HLOOKUP(AO$2,Monitoring_eng!$A$1:$DB$79,Results!$D7,FALSE)),"",IF(HLOOKUP(AO$2,Monitoring_eng!$A$1:$DB$79,Results!$D7,FALSE)=$J7,$Q7,IF(HLOOKUP(AO$2,Monitoring_eng!$A$1:$DB$79,Results!$D7,FALSE)=$L7,$R7,IF(HLOOKUP(AO$2,Monitoring_eng!$A$1:$DB$79,Results!$D7,FALSE)=$N7,$S7,IF(HLOOKUP(AO$2,Monitoring_eng!$A$1:$DB$79,Results!$D7,FALSE)=$P7,$T7,"CHYBA")))))</f>
        <v>1</v>
      </c>
      <c r="AP7" s="60">
        <f>IF(ISBLANK(HLOOKUP(AP$2,Monitoring_eng!$A$1:$DB$79,Results!$D7,FALSE)),"",IF(HLOOKUP(AP$2,Monitoring_eng!$A$1:$DB$79,Results!$D7,FALSE)=$J7,$Q7,IF(HLOOKUP(AP$2,Monitoring_eng!$A$1:$DB$79,Results!$D7,FALSE)=$L7,$R7,IF(HLOOKUP(AP$2,Monitoring_eng!$A$1:$DB$79,Results!$D7,FALSE)=$N7,$S7,IF(HLOOKUP(AP$2,Monitoring_eng!$A$1:$DB$79,Results!$D7,FALSE)=$P7,$T7,"CHYBA")))))</f>
        <v>1</v>
      </c>
      <c r="AQ7" s="60">
        <f>IF(ISBLANK(HLOOKUP(AQ$2,Monitoring_eng!$A$1:$DB$79,Results!$D7,FALSE)),"",IF(HLOOKUP(AQ$2,Monitoring_eng!$A$1:$DB$79,Results!$D7,FALSE)=$J7,$Q7,IF(HLOOKUP(AQ$2,Monitoring_eng!$A$1:$DB$79,Results!$D7,FALSE)=$L7,$R7,IF(HLOOKUP(AQ$2,Monitoring_eng!$A$1:$DB$79,Results!$D7,FALSE)=$N7,$S7,IF(HLOOKUP(AQ$2,Monitoring_eng!$A$1:$DB$79,Results!$D7,FALSE)=$P7,$T7,"CHYBA")))))</f>
        <v>1</v>
      </c>
      <c r="AR7" s="60">
        <f>IF(ISBLANK(HLOOKUP(AR$2,Monitoring_eng!$A$1:$DB$79,Results!$D7,FALSE)),"",IF(HLOOKUP(AR$2,Monitoring_eng!$A$1:$DB$79,Results!$D7,FALSE)=$J7,$Q7,IF(HLOOKUP(AR$2,Monitoring_eng!$A$1:$DB$79,Results!$D7,FALSE)=$L7,$R7,IF(HLOOKUP(AR$2,Monitoring_eng!$A$1:$DB$79,Results!$D7,FALSE)=$N7,$S7,IF(HLOOKUP(AR$2,Monitoring_eng!$A$1:$DB$79,Results!$D7,FALSE)=$P7,$T7,"CHYBA")))))</f>
        <v>1</v>
      </c>
      <c r="AS7" s="60">
        <f>IF(ISBLANK(HLOOKUP(AS$2,Monitoring_eng!$A$1:$DB$79,Results!$D7,FALSE)),"",IF(HLOOKUP(AS$2,Monitoring_eng!$A$1:$DB$79,Results!$D7,FALSE)=$J7,$Q7,IF(HLOOKUP(AS$2,Monitoring_eng!$A$1:$DB$79,Results!$D7,FALSE)=$L7,$R7,IF(HLOOKUP(AS$2,Monitoring_eng!$A$1:$DB$79,Results!$D7,FALSE)=$N7,$S7,IF(HLOOKUP(AS$2,Monitoring_eng!$A$1:$DB$79,Results!$D7,FALSE)=$P7,$T7,"CHYBA")))))</f>
        <v>1</v>
      </c>
      <c r="AT7" s="60">
        <f>IF(ISBLANK(HLOOKUP(AT$2,Monitoring_eng!$A$1:$DB$79,Results!$D7,FALSE)),"",IF(HLOOKUP(AT$2,Monitoring_eng!$A$1:$DB$79,Results!$D7,FALSE)=$J7,$Q7,IF(HLOOKUP(AT$2,Monitoring_eng!$A$1:$DB$79,Results!$D7,FALSE)=$L7,$R7,IF(HLOOKUP(AT$2,Monitoring_eng!$A$1:$DB$79,Results!$D7,FALSE)=$N7,$S7,IF(HLOOKUP(AT$2,Monitoring_eng!$A$1:$DB$79,Results!$D7,FALSE)=$P7,$T7,"CHYBA")))))</f>
        <v>1</v>
      </c>
      <c r="AU7" s="60">
        <f>IF(ISBLANK(HLOOKUP(AU$2,Monitoring_eng!$A$1:$DB$79,Results!$D7,FALSE)),"",IF(HLOOKUP(AU$2,Monitoring_eng!$A$1:$DB$79,Results!$D7,FALSE)=$J7,$Q7,IF(HLOOKUP(AU$2,Monitoring_eng!$A$1:$DB$79,Results!$D7,FALSE)=$L7,$R7,IF(HLOOKUP(AU$2,Monitoring_eng!$A$1:$DB$79,Results!$D7,FALSE)=$N7,$S7,IF(HLOOKUP(AU$2,Monitoring_eng!$A$1:$DB$79,Results!$D7,FALSE)=$P7,$T7,"CHYBA")))))</f>
        <v>0</v>
      </c>
      <c r="AV7" s="60">
        <f>IF(ISBLANK(HLOOKUP(AV$2,Monitoring_eng!$A$1:$DB$79,Results!$D7,FALSE)),"",IF(HLOOKUP(AV$2,Monitoring_eng!$A$1:$DB$79,Results!$D7,FALSE)=$J7,$Q7,IF(HLOOKUP(AV$2,Monitoring_eng!$A$1:$DB$79,Results!$D7,FALSE)=$L7,$R7,IF(HLOOKUP(AV$2,Monitoring_eng!$A$1:$DB$79,Results!$D7,FALSE)=$N7,$S7,IF(HLOOKUP(AV$2,Monitoring_eng!$A$1:$DB$79,Results!$D7,FALSE)=$P7,$T7,"CHYBA")))))</f>
        <v>1</v>
      </c>
      <c r="AW7" s="60">
        <f>IF(ISBLANK(HLOOKUP(AW$2,Monitoring_eng!$A$1:$DB$79,Results!$D7,FALSE)),"",IF(HLOOKUP(AW$2,Monitoring_eng!$A$1:$DB$79,Results!$D7,FALSE)=$J7,$Q7,IF(HLOOKUP(AW$2,Monitoring_eng!$A$1:$DB$79,Results!$D7,FALSE)=$L7,$R7,IF(HLOOKUP(AW$2,Monitoring_eng!$A$1:$DB$79,Results!$D7,FALSE)=$N7,$S7,IF(HLOOKUP(AW$2,Monitoring_eng!$A$1:$DB$79,Results!$D7,FALSE)=$P7,$T7,"CHYBA")))))</f>
        <v>1</v>
      </c>
      <c r="AX7" s="60">
        <f>IF(ISBLANK(HLOOKUP(AX$2,Monitoring_eng!$A$1:$DB$79,Results!$D7,FALSE)),"",IF(HLOOKUP(AX$2,Monitoring_eng!$A$1:$DB$79,Results!$D7,FALSE)=$J7,$Q7,IF(HLOOKUP(AX$2,Monitoring_eng!$A$1:$DB$79,Results!$D7,FALSE)=$L7,$R7,IF(HLOOKUP(AX$2,Monitoring_eng!$A$1:$DB$79,Results!$D7,FALSE)=$N7,$S7,IF(HLOOKUP(AX$2,Monitoring_eng!$A$1:$DB$79,Results!$D7,FALSE)=$P7,$T7,"CHYBA")))))</f>
        <v>1</v>
      </c>
      <c r="AY7" s="60">
        <f>IF(ISBLANK(HLOOKUP(AY$2,Monitoring_eng!$A$1:$DB$79,Results!$D7,FALSE)),"",IF(HLOOKUP(AY$2,Monitoring_eng!$A$1:$DB$79,Results!$D7,FALSE)=$J7,$Q7,IF(HLOOKUP(AY$2,Monitoring_eng!$A$1:$DB$79,Results!$D7,FALSE)=$L7,$R7,IF(HLOOKUP(AY$2,Monitoring_eng!$A$1:$DB$79,Results!$D7,FALSE)=$N7,$S7,IF(HLOOKUP(AY$2,Monitoring_eng!$A$1:$DB$79,Results!$D7,FALSE)=$P7,$T7,"CHYBA")))))</f>
        <v>1</v>
      </c>
      <c r="AZ7" s="60">
        <f>IF(ISBLANK(HLOOKUP(AZ$2,Monitoring_eng!$A$1:$DB$79,Results!$D7,FALSE)),"",IF(HLOOKUP(AZ$2,Monitoring_eng!$A$1:$DB$79,Results!$D7,FALSE)=$J7,$Q7,IF(HLOOKUP(AZ$2,Monitoring_eng!$A$1:$DB$79,Results!$D7,FALSE)=$L7,$R7,IF(HLOOKUP(AZ$2,Monitoring_eng!$A$1:$DB$79,Results!$D7,FALSE)=$N7,$S7,IF(HLOOKUP(AZ$2,Monitoring_eng!$A$1:$DB$79,Results!$D7,FALSE)=$P7,$T7,"CHYBA")))))</f>
        <v>1</v>
      </c>
      <c r="BA7" s="60">
        <f>IF(ISBLANK(HLOOKUP(BA$2,Monitoring_eng!$A$1:$DB$79,Results!$D7,FALSE)),"",IF(HLOOKUP(BA$2,Monitoring_eng!$A$1:$DB$79,Results!$D7,FALSE)=$J7,$Q7,IF(HLOOKUP(BA$2,Monitoring_eng!$A$1:$DB$79,Results!$D7,FALSE)=$L7,$R7,IF(HLOOKUP(BA$2,Monitoring_eng!$A$1:$DB$79,Results!$D7,FALSE)=$N7,$S7,IF(HLOOKUP(BA$2,Monitoring_eng!$A$1:$DB$79,Results!$D7,FALSE)=$P7,$T7,"CHYBA")))))</f>
        <v>1</v>
      </c>
      <c r="BB7" s="60">
        <f>IF(ISBLANK(HLOOKUP(BB$2,Monitoring_eng!$A$1:$DB$79,Results!$D7,FALSE)),"",IF(HLOOKUP(BB$2,Monitoring_eng!$A$1:$DB$79,Results!$D7,FALSE)=$J7,$Q7,IF(HLOOKUP(BB$2,Monitoring_eng!$A$1:$DB$79,Results!$D7,FALSE)=$L7,$R7,IF(HLOOKUP(BB$2,Monitoring_eng!$A$1:$DB$79,Results!$D7,FALSE)=$N7,$S7,IF(HLOOKUP(BB$2,Monitoring_eng!$A$1:$DB$79,Results!$D7,FALSE)=$P7,$T7,"CHYBA")))))</f>
        <v>1</v>
      </c>
      <c r="BC7" s="60">
        <f>IF(ISBLANK(HLOOKUP(BC$2,Monitoring_eng!$A$1:$DB$79,Results!$D7,FALSE)),"",IF(HLOOKUP(BC$2,Monitoring_eng!$A$1:$DB$79,Results!$D7,FALSE)=$J7,$Q7,IF(HLOOKUP(BC$2,Monitoring_eng!$A$1:$DB$79,Results!$D7,FALSE)=$L7,$R7,IF(HLOOKUP(BC$2,Monitoring_eng!$A$1:$DB$79,Results!$D7,FALSE)=$N7,$S7,IF(HLOOKUP(BC$2,Monitoring_eng!$A$1:$DB$79,Results!$D7,FALSE)=$P7,$T7,"CHYBA")))))</f>
        <v>0</v>
      </c>
      <c r="BD7" s="60">
        <f>IF(ISBLANK(HLOOKUP(BD$2,Monitoring_eng!$A$1:$DB$79,Results!$D7,FALSE)),"",IF(HLOOKUP(BD$2,Monitoring_eng!$A$1:$DB$79,Results!$D7,FALSE)=$J7,$Q7,IF(HLOOKUP(BD$2,Monitoring_eng!$A$1:$DB$79,Results!$D7,FALSE)=$L7,$R7,IF(HLOOKUP(BD$2,Monitoring_eng!$A$1:$DB$79,Results!$D7,FALSE)=$N7,$S7,IF(HLOOKUP(BD$2,Monitoring_eng!$A$1:$DB$79,Results!$D7,FALSE)=$P7,$T7,"CHYBA")))))</f>
        <v>1</v>
      </c>
      <c r="BE7" s="60">
        <f>IF(ISBLANK(HLOOKUP(BE$2,Monitoring_eng!$A$1:$DB$79,Results!$D7,FALSE)),"",IF(HLOOKUP(BE$2,Monitoring_eng!$A$1:$DB$79,Results!$D7,FALSE)=$J7,$Q7,IF(HLOOKUP(BE$2,Monitoring_eng!$A$1:$DB$79,Results!$D7,FALSE)=$L7,$R7,IF(HLOOKUP(BE$2,Monitoring_eng!$A$1:$DB$79,Results!$D7,FALSE)=$N7,$S7,IF(HLOOKUP(BE$2,Monitoring_eng!$A$1:$DB$79,Results!$D7,FALSE)=$P7,$T7,"CHYBA")))))</f>
        <v>1</v>
      </c>
      <c r="BF7" s="60">
        <f>IF(ISBLANK(HLOOKUP(BF$2,Monitoring_eng!$A$1:$DB$79,Results!$D7,FALSE)),"",IF(HLOOKUP(BF$2,Monitoring_eng!$A$1:$DB$79,Results!$D7,FALSE)=$J7,$Q7,IF(HLOOKUP(BF$2,Monitoring_eng!$A$1:$DB$79,Results!$D7,FALSE)=$L7,$R7,IF(HLOOKUP(BF$2,Monitoring_eng!$A$1:$DB$79,Results!$D7,FALSE)=$N7,$S7,IF(HLOOKUP(BF$2,Monitoring_eng!$A$1:$DB$79,Results!$D7,FALSE)=$P7,$T7,"CHYBA")))))</f>
        <v>1</v>
      </c>
      <c r="BG7" s="60">
        <f>IF(ISBLANK(HLOOKUP(BG$2,Monitoring_eng!$A$1:$DB$79,Results!$D7,FALSE)),"",IF(HLOOKUP(BG$2,Monitoring_eng!$A$1:$DB$79,Results!$D7,FALSE)=$J7,$Q7,IF(HLOOKUP(BG$2,Monitoring_eng!$A$1:$DB$79,Results!$D7,FALSE)=$L7,$R7,IF(HLOOKUP(BG$2,Monitoring_eng!$A$1:$DB$79,Results!$D7,FALSE)=$N7,$S7,IF(HLOOKUP(BG$2,Monitoring_eng!$A$1:$DB$79,Results!$D7,FALSE)=$P7,$T7,"CHYBA")))))</f>
        <v>1</v>
      </c>
      <c r="BH7" s="60">
        <f>IF(ISBLANK(HLOOKUP(BH$2,Monitoring_eng!$A$1:$DB$79,Results!$D7,FALSE)),"",IF(HLOOKUP(BH$2,Monitoring_eng!$A$1:$DB$79,Results!$D7,FALSE)=$J7,$Q7,IF(HLOOKUP(BH$2,Monitoring_eng!$A$1:$DB$79,Results!$D7,FALSE)=$L7,$R7,IF(HLOOKUP(BH$2,Monitoring_eng!$A$1:$DB$79,Results!$D7,FALSE)=$N7,$S7,IF(HLOOKUP(BH$2,Monitoring_eng!$A$1:$DB$79,Results!$D7,FALSE)=$P7,$T7,"CHYBA")))))</f>
        <v>1</v>
      </c>
      <c r="BI7" s="60">
        <f>IF(ISBLANK(HLOOKUP(BI$2,Monitoring_eng!$A$1:$DB$79,Results!$D7,FALSE)),"",IF(HLOOKUP(BI$2,Monitoring_eng!$A$1:$DB$79,Results!$D7,FALSE)=$J7,$Q7,IF(HLOOKUP(BI$2,Monitoring_eng!$A$1:$DB$79,Results!$D7,FALSE)=$L7,$R7,IF(HLOOKUP(BI$2,Monitoring_eng!$A$1:$DB$79,Results!$D7,FALSE)=$N7,$S7,IF(HLOOKUP(BI$2,Monitoring_eng!$A$1:$DB$79,Results!$D7,FALSE)=$P7,$T7,"CHYBA")))))</f>
        <v>0</v>
      </c>
      <c r="BJ7" s="60">
        <f>IF(ISBLANK(HLOOKUP(BJ$2,Monitoring_eng!$A$1:$DB$79,Results!$D7,FALSE)),"",IF(HLOOKUP(BJ$2,Monitoring_eng!$A$1:$DB$79,Results!$D7,FALSE)=$J7,$Q7,IF(HLOOKUP(BJ$2,Monitoring_eng!$A$1:$DB$79,Results!$D7,FALSE)=$L7,$R7,IF(HLOOKUP(BJ$2,Monitoring_eng!$A$1:$DB$79,Results!$D7,FALSE)=$N7,$S7,IF(HLOOKUP(BJ$2,Monitoring_eng!$A$1:$DB$79,Results!$D7,FALSE)=$P7,$T7,"CHYBA")))))</f>
        <v>1</v>
      </c>
      <c r="BK7" s="60">
        <f>IF(ISBLANK(HLOOKUP(BK$2,Monitoring_eng!$A$1:$DB$79,Results!$D7,FALSE)),"",IF(HLOOKUP(BK$2,Monitoring_eng!$A$1:$DB$79,Results!$D7,FALSE)=$J7,$Q7,IF(HLOOKUP(BK$2,Monitoring_eng!$A$1:$DB$79,Results!$D7,FALSE)=$L7,$R7,IF(HLOOKUP(BK$2,Monitoring_eng!$A$1:$DB$79,Results!$D7,FALSE)=$N7,$S7,IF(HLOOKUP(BK$2,Monitoring_eng!$A$1:$DB$79,Results!$D7,FALSE)=$P7,$T7,"CHYBA")))))</f>
        <v>1</v>
      </c>
      <c r="BL7" s="60">
        <f>IF(ISBLANK(HLOOKUP(BL$2,Monitoring_eng!$A$1:$DB$79,Results!$D7,FALSE)),"",IF(HLOOKUP(BL$2,Monitoring_eng!$A$1:$DB$79,Results!$D7,FALSE)=$J7,$Q7,IF(HLOOKUP(BL$2,Monitoring_eng!$A$1:$DB$79,Results!$D7,FALSE)=$L7,$R7,IF(HLOOKUP(BL$2,Monitoring_eng!$A$1:$DB$79,Results!$D7,FALSE)=$N7,$S7,IF(HLOOKUP(BL$2,Monitoring_eng!$A$1:$DB$79,Results!$D7,FALSE)=$P7,$T7,"CHYBA")))))</f>
        <v>0</v>
      </c>
      <c r="BM7" s="60">
        <f>IF(ISBLANK(HLOOKUP(BM$2,Monitoring_eng!$A$1:$DB$79,Results!$D7,FALSE)),"",IF(HLOOKUP(BM$2,Monitoring_eng!$A$1:$DB$79,Results!$D7,FALSE)=$J7,$Q7,IF(HLOOKUP(BM$2,Monitoring_eng!$A$1:$DB$79,Results!$D7,FALSE)=$L7,$R7,IF(HLOOKUP(BM$2,Monitoring_eng!$A$1:$DB$79,Results!$D7,FALSE)=$N7,$S7,IF(HLOOKUP(BM$2,Monitoring_eng!$A$1:$DB$79,Results!$D7,FALSE)=$P7,$T7,"CHYBA")))))</f>
        <v>1</v>
      </c>
      <c r="BN7" s="60">
        <f>IF(ISBLANK(HLOOKUP(BN$2,Monitoring_eng!$A$1:$DB$79,Results!$D7,FALSE)),"",IF(HLOOKUP(BN$2,Monitoring_eng!$A$1:$DB$79,Results!$D7,FALSE)=$J7,$Q7,IF(HLOOKUP(BN$2,Monitoring_eng!$A$1:$DB$79,Results!$D7,FALSE)=$L7,$R7,IF(HLOOKUP(BN$2,Monitoring_eng!$A$1:$DB$79,Results!$D7,FALSE)=$N7,$S7,IF(HLOOKUP(BN$2,Monitoring_eng!$A$1:$DB$79,Results!$D7,FALSE)=$P7,$T7,"CHYBA")))))</f>
        <v>1</v>
      </c>
      <c r="BO7" s="60">
        <f>IF(ISBLANK(HLOOKUP(BO$2,Monitoring_eng!$A$1:$DB$79,Results!$D7,FALSE)),"",IF(HLOOKUP(BO$2,Monitoring_eng!$A$1:$DB$79,Results!$D7,FALSE)=$J7,$Q7,IF(HLOOKUP(BO$2,Monitoring_eng!$A$1:$DB$79,Results!$D7,FALSE)=$L7,$R7,IF(HLOOKUP(BO$2,Monitoring_eng!$A$1:$DB$79,Results!$D7,FALSE)=$N7,$S7,IF(HLOOKUP(BO$2,Monitoring_eng!$A$1:$DB$79,Results!$D7,FALSE)=$P7,$T7,"CHYBA")))))</f>
        <v>1</v>
      </c>
      <c r="BP7" s="60">
        <f>IF(ISBLANK(HLOOKUP(BP$2,Monitoring_eng!$A$1:$DB$79,Results!$D7,FALSE)),"",IF(HLOOKUP(BP$2,Monitoring_eng!$A$1:$DB$79,Results!$D7,FALSE)=$J7,$Q7,IF(HLOOKUP(BP$2,Monitoring_eng!$A$1:$DB$79,Results!$D7,FALSE)=$L7,$R7,IF(HLOOKUP(BP$2,Monitoring_eng!$A$1:$DB$79,Results!$D7,FALSE)=$N7,$S7,IF(HLOOKUP(BP$2,Monitoring_eng!$A$1:$DB$79,Results!$D7,FALSE)=$P7,$T7,"CHYBA")))))</f>
        <v>1</v>
      </c>
      <c r="BQ7" s="60">
        <f>IF(ISBLANK(HLOOKUP(BQ$2,Monitoring_eng!$A$1:$DB$79,Results!$D7,FALSE)),"",IF(HLOOKUP(BQ$2,Monitoring_eng!$A$1:$DB$79,Results!$D7,FALSE)=$J7,$Q7,IF(HLOOKUP(BQ$2,Monitoring_eng!$A$1:$DB$79,Results!$D7,FALSE)=$L7,$R7,IF(HLOOKUP(BQ$2,Monitoring_eng!$A$1:$DB$79,Results!$D7,FALSE)=$N7,$S7,IF(HLOOKUP(BQ$2,Monitoring_eng!$A$1:$DB$79,Results!$D7,FALSE)=$P7,$T7,"CHYBA")))))</f>
        <v>1</v>
      </c>
      <c r="BR7" s="60">
        <f>IF(ISBLANK(HLOOKUP(BR$2,Monitoring_eng!$A$1:$DB$79,Results!$D7,FALSE)),"",IF(HLOOKUP(BR$2,Monitoring_eng!$A$1:$DB$79,Results!$D7,FALSE)=$J7,$Q7,IF(HLOOKUP(BR$2,Monitoring_eng!$A$1:$DB$79,Results!$D7,FALSE)=$L7,$R7,IF(HLOOKUP(BR$2,Monitoring_eng!$A$1:$DB$79,Results!$D7,FALSE)=$N7,$S7,IF(HLOOKUP(BR$2,Monitoring_eng!$A$1:$DB$79,Results!$D7,FALSE)=$P7,$T7,"CHYBA")))))</f>
        <v>1</v>
      </c>
    </row>
    <row r="8" spans="1:70" x14ac:dyDescent="0.3">
      <c r="A8" s="37" t="s">
        <v>3828</v>
      </c>
      <c r="B8" s="37" t="s">
        <v>1009</v>
      </c>
      <c r="C8" s="37" t="s">
        <v>308</v>
      </c>
      <c r="D8" s="37">
        <v>7</v>
      </c>
      <c r="E8" s="38" t="s">
        <v>765</v>
      </c>
      <c r="F8" s="38" t="s">
        <v>760</v>
      </c>
      <c r="G8" s="38" t="s">
        <v>2</v>
      </c>
      <c r="H8" s="37">
        <v>1</v>
      </c>
      <c r="I8" s="37" t="s">
        <v>481</v>
      </c>
      <c r="J8" s="37" t="s">
        <v>757</v>
      </c>
      <c r="K8" s="37" t="s">
        <v>482</v>
      </c>
      <c r="L8" s="59" t="s">
        <v>758</v>
      </c>
      <c r="M8" s="37" t="s">
        <v>483</v>
      </c>
      <c r="N8" s="37" t="s">
        <v>759</v>
      </c>
      <c r="O8" s="37" t="s">
        <v>892</v>
      </c>
      <c r="P8" s="37" t="s">
        <v>892</v>
      </c>
      <c r="Q8" s="37">
        <f t="shared" si="0"/>
        <v>1</v>
      </c>
      <c r="R8" s="37">
        <v>0</v>
      </c>
      <c r="S8" s="37">
        <f t="shared" si="1"/>
        <v>0.5</v>
      </c>
      <c r="T8" s="37" t="s">
        <v>892</v>
      </c>
      <c r="U8" s="60">
        <f>IF(ISBLANK(HLOOKUP(U$2,Monitoring_eng!$A$1:$DB$79,Results!$D8,FALSE)),"",IF(HLOOKUP(U$2,Monitoring_eng!$A$1:$DB$79,Results!$D8,FALSE)=$J8,$Q8,IF(HLOOKUP(U$2,Monitoring_eng!$A$1:$DB$79,Results!$D8,FALSE)=$L8,$R8,IF(HLOOKUP(U$2,Monitoring_eng!$A$1:$DB$79,Results!$D8,FALSE)=$N8,$S8,IF(HLOOKUP(U$2,Monitoring_eng!$A$1:$DB$79,Results!$D8,FALSE)=$P8,$T8,"CHYBA")))))</f>
        <v>1</v>
      </c>
      <c r="V8" s="60">
        <f>IF(ISBLANK(HLOOKUP(V$2,Monitoring_eng!$A$1:$DB$79,Results!$D8,FALSE)),"",IF(HLOOKUP(V$2,Monitoring_eng!$A$1:$DB$79,Results!$D8,FALSE)=$J8,$Q8,IF(HLOOKUP(V$2,Monitoring_eng!$A$1:$DB$79,Results!$D8,FALSE)=$L8,$R8,IF(HLOOKUP(V$2,Monitoring_eng!$A$1:$DB$79,Results!$D8,FALSE)=$N8,$S8,IF(HLOOKUP(V$2,Monitoring_eng!$A$1:$DB$79,Results!$D8,FALSE)=$P8,$T8,"CHYBA")))))</f>
        <v>1</v>
      </c>
      <c r="W8" s="60">
        <f>IF(ISBLANK(HLOOKUP(W$2,Monitoring_eng!$A$1:$DB$79,Results!$D8,FALSE)),"",IF(HLOOKUP(W$2,Monitoring_eng!$A$1:$DB$79,Results!$D8,FALSE)=$J8,$Q8,IF(HLOOKUP(W$2,Monitoring_eng!$A$1:$DB$79,Results!$D8,FALSE)=$L8,$R8,IF(HLOOKUP(W$2,Monitoring_eng!$A$1:$DB$79,Results!$D8,FALSE)=$N8,$S8,IF(HLOOKUP(W$2,Monitoring_eng!$A$1:$DB$79,Results!$D8,FALSE)=$P8,$T8,"CHYBA")))))</f>
        <v>1</v>
      </c>
      <c r="X8" s="60">
        <f>IF(ISBLANK(HLOOKUP(X$2,Monitoring_eng!$A$1:$DB$79,Results!$D8,FALSE)),"",IF(HLOOKUP(X$2,Monitoring_eng!$A$1:$DB$79,Results!$D8,FALSE)=$J8,$Q8,IF(HLOOKUP(X$2,Monitoring_eng!$A$1:$DB$79,Results!$D8,FALSE)=$L8,$R8,IF(HLOOKUP(X$2,Monitoring_eng!$A$1:$DB$79,Results!$D8,FALSE)=$N8,$S8,IF(HLOOKUP(X$2,Monitoring_eng!$A$1:$DB$79,Results!$D8,FALSE)=$P8,$T8,"CHYBA")))))</f>
        <v>0</v>
      </c>
      <c r="Y8" s="60">
        <f>IF(ISBLANK(HLOOKUP(Y$2,Monitoring_eng!$A$1:$DB$79,Results!$D8,FALSE)),"",IF(HLOOKUP(Y$2,Monitoring_eng!$A$1:$DB$79,Results!$D8,FALSE)=$J8,$Q8,IF(HLOOKUP(Y$2,Monitoring_eng!$A$1:$DB$79,Results!$D8,FALSE)=$L8,$R8,IF(HLOOKUP(Y$2,Monitoring_eng!$A$1:$DB$79,Results!$D8,FALSE)=$N8,$S8,IF(HLOOKUP(Y$2,Monitoring_eng!$A$1:$DB$79,Results!$D8,FALSE)=$P8,$T8,"CHYBA")))))</f>
        <v>1</v>
      </c>
      <c r="Z8" s="60">
        <f>IF(ISBLANK(HLOOKUP(Z$2,Monitoring_eng!$A$1:$DB$79,Results!$D8,FALSE)),"",IF(HLOOKUP(Z$2,Monitoring_eng!$A$1:$DB$79,Results!$D8,FALSE)=$J8,$Q8,IF(HLOOKUP(Z$2,Monitoring_eng!$A$1:$DB$79,Results!$D8,FALSE)=$L8,$R8,IF(HLOOKUP(Z$2,Monitoring_eng!$A$1:$DB$79,Results!$D8,FALSE)=$N8,$S8,IF(HLOOKUP(Z$2,Monitoring_eng!$A$1:$DB$79,Results!$D8,FALSE)=$P8,$T8,"CHYBA")))))</f>
        <v>1</v>
      </c>
      <c r="AA8" s="60">
        <f>IF(ISBLANK(HLOOKUP(AA$2,Monitoring_eng!$A$1:$DB$79,Results!$D8,FALSE)),"",IF(HLOOKUP(AA$2,Monitoring_eng!$A$1:$DB$79,Results!$D8,FALSE)=$J8,$Q8,IF(HLOOKUP(AA$2,Monitoring_eng!$A$1:$DB$79,Results!$D8,FALSE)=$L8,$R8,IF(HLOOKUP(AA$2,Monitoring_eng!$A$1:$DB$79,Results!$D8,FALSE)=$N8,$S8,IF(HLOOKUP(AA$2,Monitoring_eng!$A$1:$DB$79,Results!$D8,FALSE)=$P8,$T8,"CHYBA")))))</f>
        <v>1</v>
      </c>
      <c r="AB8" s="60">
        <f>IF(ISBLANK(HLOOKUP(AB$2,Monitoring_eng!$A$1:$DB$79,Results!$D8,FALSE)),"",IF(HLOOKUP(AB$2,Monitoring_eng!$A$1:$DB$79,Results!$D8,FALSE)=$J8,$Q8,IF(HLOOKUP(AB$2,Monitoring_eng!$A$1:$DB$79,Results!$D8,FALSE)=$L8,$R8,IF(HLOOKUP(AB$2,Monitoring_eng!$A$1:$DB$79,Results!$D8,FALSE)=$N8,$S8,IF(HLOOKUP(AB$2,Monitoring_eng!$A$1:$DB$79,Results!$D8,FALSE)=$P8,$T8,"CHYBA")))))</f>
        <v>0</v>
      </c>
      <c r="AC8" s="60">
        <f>IF(ISBLANK(HLOOKUP(AC$2,Monitoring_eng!$A$1:$DB$79,Results!$D8,FALSE)),"",IF(HLOOKUP(AC$2,Monitoring_eng!$A$1:$DB$79,Results!$D8,FALSE)=$J8,$Q8,IF(HLOOKUP(AC$2,Monitoring_eng!$A$1:$DB$79,Results!$D8,FALSE)=$L8,$R8,IF(HLOOKUP(AC$2,Monitoring_eng!$A$1:$DB$79,Results!$D8,FALSE)=$N8,$S8,IF(HLOOKUP(AC$2,Monitoring_eng!$A$1:$DB$79,Results!$D8,FALSE)=$P8,$T8,"CHYBA")))))</f>
        <v>1</v>
      </c>
      <c r="AD8" s="60">
        <f>IF(ISBLANK(HLOOKUP(AD$2,Monitoring_eng!$A$1:$DB$79,Results!$D8,FALSE)),"",IF(HLOOKUP(AD$2,Monitoring_eng!$A$1:$DB$79,Results!$D8,FALSE)=$J8,$Q8,IF(HLOOKUP(AD$2,Monitoring_eng!$A$1:$DB$79,Results!$D8,FALSE)=$L8,$R8,IF(HLOOKUP(AD$2,Monitoring_eng!$A$1:$DB$79,Results!$D8,FALSE)=$N8,$S8,IF(HLOOKUP(AD$2,Monitoring_eng!$A$1:$DB$79,Results!$D8,FALSE)=$P8,$T8,"CHYBA")))))</f>
        <v>1</v>
      </c>
      <c r="AE8" s="60">
        <f>IF(ISBLANK(HLOOKUP(AE$2,Monitoring_eng!$A$1:$DB$79,Results!$D8,FALSE)),"",IF(HLOOKUP(AE$2,Monitoring_eng!$A$1:$DB$79,Results!$D8,FALSE)=$J8,$Q8,IF(HLOOKUP(AE$2,Monitoring_eng!$A$1:$DB$79,Results!$D8,FALSE)=$L8,$R8,IF(HLOOKUP(AE$2,Monitoring_eng!$A$1:$DB$79,Results!$D8,FALSE)=$N8,$S8,IF(HLOOKUP(AE$2,Monitoring_eng!$A$1:$DB$79,Results!$D8,FALSE)=$P8,$T8,"CHYBA")))))</f>
        <v>1</v>
      </c>
      <c r="AF8" s="60">
        <f>IF(ISBLANK(HLOOKUP(AF$2,Monitoring_eng!$A$1:$DB$79,Results!$D8,FALSE)),"",IF(HLOOKUP(AF$2,Monitoring_eng!$A$1:$DB$79,Results!$D8,FALSE)=$J8,$Q8,IF(HLOOKUP(AF$2,Monitoring_eng!$A$1:$DB$79,Results!$D8,FALSE)=$L8,$R8,IF(HLOOKUP(AF$2,Monitoring_eng!$A$1:$DB$79,Results!$D8,FALSE)=$N8,$S8,IF(HLOOKUP(AF$2,Monitoring_eng!$A$1:$DB$79,Results!$D8,FALSE)=$P8,$T8,"CHYBA")))))</f>
        <v>0</v>
      </c>
      <c r="AG8" s="60">
        <f>IF(ISBLANK(HLOOKUP(AG$2,Monitoring_eng!$A$1:$DB$79,Results!$D8,FALSE)),"",IF(HLOOKUP(AG$2,Monitoring_eng!$A$1:$DB$79,Results!$D8,FALSE)=$J8,$Q8,IF(HLOOKUP(AG$2,Monitoring_eng!$A$1:$DB$79,Results!$D8,FALSE)=$L8,$R8,IF(HLOOKUP(AG$2,Monitoring_eng!$A$1:$DB$79,Results!$D8,FALSE)=$N8,$S8,IF(HLOOKUP(AG$2,Monitoring_eng!$A$1:$DB$79,Results!$D8,FALSE)=$P8,$T8,"CHYBA")))))</f>
        <v>1</v>
      </c>
      <c r="AH8" s="60">
        <f>IF(ISBLANK(HLOOKUP(AH$2,Monitoring_eng!$A$1:$DB$79,Results!$D8,FALSE)),"",IF(HLOOKUP(AH$2,Monitoring_eng!$A$1:$DB$79,Results!$D8,FALSE)=$J8,$Q8,IF(HLOOKUP(AH$2,Monitoring_eng!$A$1:$DB$79,Results!$D8,FALSE)=$L8,$R8,IF(HLOOKUP(AH$2,Monitoring_eng!$A$1:$DB$79,Results!$D8,FALSE)=$N8,$S8,IF(HLOOKUP(AH$2,Monitoring_eng!$A$1:$DB$79,Results!$D8,FALSE)=$P8,$T8,"CHYBA")))))</f>
        <v>1</v>
      </c>
      <c r="AI8" s="60">
        <f>IF(ISBLANK(HLOOKUP(AI$2,Monitoring_eng!$A$1:$DB$79,Results!$D8,FALSE)),"",IF(HLOOKUP(AI$2,Monitoring_eng!$A$1:$DB$79,Results!$D8,FALSE)=$J8,$Q8,IF(HLOOKUP(AI$2,Monitoring_eng!$A$1:$DB$79,Results!$D8,FALSE)=$L8,$R8,IF(HLOOKUP(AI$2,Monitoring_eng!$A$1:$DB$79,Results!$D8,FALSE)=$N8,$S8,IF(HLOOKUP(AI$2,Monitoring_eng!$A$1:$DB$79,Results!$D8,FALSE)=$P8,$T8,"CHYBA")))))</f>
        <v>1</v>
      </c>
      <c r="AJ8" s="60">
        <f>IF(ISBLANK(HLOOKUP(AJ$2,Monitoring_eng!$A$1:$DB$79,Results!$D8,FALSE)),"",IF(HLOOKUP(AJ$2,Monitoring_eng!$A$1:$DB$79,Results!$D8,FALSE)=$J8,$Q8,IF(HLOOKUP(AJ$2,Monitoring_eng!$A$1:$DB$79,Results!$D8,FALSE)=$L8,$R8,IF(HLOOKUP(AJ$2,Monitoring_eng!$A$1:$DB$79,Results!$D8,FALSE)=$N8,$S8,IF(HLOOKUP(AJ$2,Monitoring_eng!$A$1:$DB$79,Results!$D8,FALSE)=$P8,$T8,"CHYBA")))))</f>
        <v>1</v>
      </c>
      <c r="AK8" s="60">
        <f>IF(ISBLANK(HLOOKUP(AK$2,Monitoring_eng!$A$1:$DB$79,Results!$D8,FALSE)),"",IF(HLOOKUP(AK$2,Monitoring_eng!$A$1:$DB$79,Results!$D8,FALSE)=$J8,$Q8,IF(HLOOKUP(AK$2,Monitoring_eng!$A$1:$DB$79,Results!$D8,FALSE)=$L8,$R8,IF(HLOOKUP(AK$2,Monitoring_eng!$A$1:$DB$79,Results!$D8,FALSE)=$N8,$S8,IF(HLOOKUP(AK$2,Monitoring_eng!$A$1:$DB$79,Results!$D8,FALSE)=$P8,$T8,"CHYBA")))))</f>
        <v>1</v>
      </c>
      <c r="AL8" s="60">
        <f>IF(ISBLANK(HLOOKUP(AL$2,Monitoring_eng!$A$1:$DB$79,Results!$D8,FALSE)),"",IF(HLOOKUP(AL$2,Monitoring_eng!$A$1:$DB$79,Results!$D8,FALSE)=$J8,$Q8,IF(HLOOKUP(AL$2,Monitoring_eng!$A$1:$DB$79,Results!$D8,FALSE)=$L8,$R8,IF(HLOOKUP(AL$2,Monitoring_eng!$A$1:$DB$79,Results!$D8,FALSE)=$N8,$S8,IF(HLOOKUP(AL$2,Monitoring_eng!$A$1:$DB$79,Results!$D8,FALSE)=$P8,$T8,"CHYBA")))))</f>
        <v>0</v>
      </c>
      <c r="AM8" s="60">
        <f>IF(ISBLANK(HLOOKUP(AM$2,Monitoring_eng!$A$1:$DB$79,Results!$D8,FALSE)),"",IF(HLOOKUP(AM$2,Monitoring_eng!$A$1:$DB$79,Results!$D8,FALSE)=$J8,$Q8,IF(HLOOKUP(AM$2,Monitoring_eng!$A$1:$DB$79,Results!$D8,FALSE)=$L8,$R8,IF(HLOOKUP(AM$2,Monitoring_eng!$A$1:$DB$79,Results!$D8,FALSE)=$N8,$S8,IF(HLOOKUP(AM$2,Monitoring_eng!$A$1:$DB$79,Results!$D8,FALSE)=$P8,$T8,"CHYBA")))))</f>
        <v>1</v>
      </c>
      <c r="AN8" s="60">
        <f>IF(ISBLANK(HLOOKUP(AN$2,Monitoring_eng!$A$1:$DB$79,Results!$D8,FALSE)),"",IF(HLOOKUP(AN$2,Monitoring_eng!$A$1:$DB$79,Results!$D8,FALSE)=$J8,$Q8,IF(HLOOKUP(AN$2,Monitoring_eng!$A$1:$DB$79,Results!$D8,FALSE)=$L8,$R8,IF(HLOOKUP(AN$2,Monitoring_eng!$A$1:$DB$79,Results!$D8,FALSE)=$N8,$S8,IF(HLOOKUP(AN$2,Monitoring_eng!$A$1:$DB$79,Results!$D8,FALSE)=$P8,$T8,"CHYBA")))))</f>
        <v>0</v>
      </c>
      <c r="AO8" s="60">
        <f>IF(ISBLANK(HLOOKUP(AO$2,Monitoring_eng!$A$1:$DB$79,Results!$D8,FALSE)),"",IF(HLOOKUP(AO$2,Monitoring_eng!$A$1:$DB$79,Results!$D8,FALSE)=$J8,$Q8,IF(HLOOKUP(AO$2,Monitoring_eng!$A$1:$DB$79,Results!$D8,FALSE)=$L8,$R8,IF(HLOOKUP(AO$2,Monitoring_eng!$A$1:$DB$79,Results!$D8,FALSE)=$N8,$S8,IF(HLOOKUP(AO$2,Monitoring_eng!$A$1:$DB$79,Results!$D8,FALSE)=$P8,$T8,"CHYBA")))))</f>
        <v>1</v>
      </c>
      <c r="AP8" s="60">
        <f>IF(ISBLANK(HLOOKUP(AP$2,Monitoring_eng!$A$1:$DB$79,Results!$D8,FALSE)),"",IF(HLOOKUP(AP$2,Monitoring_eng!$A$1:$DB$79,Results!$D8,FALSE)=$J8,$Q8,IF(HLOOKUP(AP$2,Monitoring_eng!$A$1:$DB$79,Results!$D8,FALSE)=$L8,$R8,IF(HLOOKUP(AP$2,Monitoring_eng!$A$1:$DB$79,Results!$D8,FALSE)=$N8,$S8,IF(HLOOKUP(AP$2,Monitoring_eng!$A$1:$DB$79,Results!$D8,FALSE)=$P8,$T8,"CHYBA")))))</f>
        <v>1</v>
      </c>
      <c r="AQ8" s="60">
        <f>IF(ISBLANK(HLOOKUP(AQ$2,Monitoring_eng!$A$1:$DB$79,Results!$D8,FALSE)),"",IF(HLOOKUP(AQ$2,Monitoring_eng!$A$1:$DB$79,Results!$D8,FALSE)=$J8,$Q8,IF(HLOOKUP(AQ$2,Monitoring_eng!$A$1:$DB$79,Results!$D8,FALSE)=$L8,$R8,IF(HLOOKUP(AQ$2,Monitoring_eng!$A$1:$DB$79,Results!$D8,FALSE)=$N8,$S8,IF(HLOOKUP(AQ$2,Monitoring_eng!$A$1:$DB$79,Results!$D8,FALSE)=$P8,$T8,"CHYBA")))))</f>
        <v>1</v>
      </c>
      <c r="AR8" s="60">
        <f>IF(ISBLANK(HLOOKUP(AR$2,Monitoring_eng!$A$1:$DB$79,Results!$D8,FALSE)),"",IF(HLOOKUP(AR$2,Monitoring_eng!$A$1:$DB$79,Results!$D8,FALSE)=$J8,$Q8,IF(HLOOKUP(AR$2,Monitoring_eng!$A$1:$DB$79,Results!$D8,FALSE)=$L8,$R8,IF(HLOOKUP(AR$2,Monitoring_eng!$A$1:$DB$79,Results!$D8,FALSE)=$N8,$S8,IF(HLOOKUP(AR$2,Monitoring_eng!$A$1:$DB$79,Results!$D8,FALSE)=$P8,$T8,"CHYBA")))))</f>
        <v>1</v>
      </c>
      <c r="AS8" s="60">
        <f>IF(ISBLANK(HLOOKUP(AS$2,Monitoring_eng!$A$1:$DB$79,Results!$D8,FALSE)),"",IF(HLOOKUP(AS$2,Monitoring_eng!$A$1:$DB$79,Results!$D8,FALSE)=$J8,$Q8,IF(HLOOKUP(AS$2,Monitoring_eng!$A$1:$DB$79,Results!$D8,FALSE)=$L8,$R8,IF(HLOOKUP(AS$2,Monitoring_eng!$A$1:$DB$79,Results!$D8,FALSE)=$N8,$S8,IF(HLOOKUP(AS$2,Monitoring_eng!$A$1:$DB$79,Results!$D8,FALSE)=$P8,$T8,"CHYBA")))))</f>
        <v>1</v>
      </c>
      <c r="AT8" s="60">
        <f>IF(ISBLANK(HLOOKUP(AT$2,Monitoring_eng!$A$1:$DB$79,Results!$D8,FALSE)),"",IF(HLOOKUP(AT$2,Monitoring_eng!$A$1:$DB$79,Results!$D8,FALSE)=$J8,$Q8,IF(HLOOKUP(AT$2,Monitoring_eng!$A$1:$DB$79,Results!$D8,FALSE)=$L8,$R8,IF(HLOOKUP(AT$2,Monitoring_eng!$A$1:$DB$79,Results!$D8,FALSE)=$N8,$S8,IF(HLOOKUP(AT$2,Monitoring_eng!$A$1:$DB$79,Results!$D8,FALSE)=$P8,$T8,"CHYBA")))))</f>
        <v>1</v>
      </c>
      <c r="AU8" s="60">
        <f>IF(ISBLANK(HLOOKUP(AU$2,Monitoring_eng!$A$1:$DB$79,Results!$D8,FALSE)),"",IF(HLOOKUP(AU$2,Monitoring_eng!$A$1:$DB$79,Results!$D8,FALSE)=$J8,$Q8,IF(HLOOKUP(AU$2,Monitoring_eng!$A$1:$DB$79,Results!$D8,FALSE)=$L8,$R8,IF(HLOOKUP(AU$2,Monitoring_eng!$A$1:$DB$79,Results!$D8,FALSE)=$N8,$S8,IF(HLOOKUP(AU$2,Monitoring_eng!$A$1:$DB$79,Results!$D8,FALSE)=$P8,$T8,"CHYBA")))))</f>
        <v>0</v>
      </c>
      <c r="AV8" s="60">
        <f>IF(ISBLANK(HLOOKUP(AV$2,Monitoring_eng!$A$1:$DB$79,Results!$D8,FALSE)),"",IF(HLOOKUP(AV$2,Monitoring_eng!$A$1:$DB$79,Results!$D8,FALSE)=$J8,$Q8,IF(HLOOKUP(AV$2,Monitoring_eng!$A$1:$DB$79,Results!$D8,FALSE)=$L8,$R8,IF(HLOOKUP(AV$2,Monitoring_eng!$A$1:$DB$79,Results!$D8,FALSE)=$N8,$S8,IF(HLOOKUP(AV$2,Monitoring_eng!$A$1:$DB$79,Results!$D8,FALSE)=$P8,$T8,"CHYBA")))))</f>
        <v>1</v>
      </c>
      <c r="AW8" s="60">
        <f>IF(ISBLANK(HLOOKUP(AW$2,Monitoring_eng!$A$1:$DB$79,Results!$D8,FALSE)),"",IF(HLOOKUP(AW$2,Monitoring_eng!$A$1:$DB$79,Results!$D8,FALSE)=$J8,$Q8,IF(HLOOKUP(AW$2,Monitoring_eng!$A$1:$DB$79,Results!$D8,FALSE)=$L8,$R8,IF(HLOOKUP(AW$2,Monitoring_eng!$A$1:$DB$79,Results!$D8,FALSE)=$N8,$S8,IF(HLOOKUP(AW$2,Monitoring_eng!$A$1:$DB$79,Results!$D8,FALSE)=$P8,$T8,"CHYBA")))))</f>
        <v>1</v>
      </c>
      <c r="AX8" s="60">
        <f>IF(ISBLANK(HLOOKUP(AX$2,Monitoring_eng!$A$1:$DB$79,Results!$D8,FALSE)),"",IF(HLOOKUP(AX$2,Monitoring_eng!$A$1:$DB$79,Results!$D8,FALSE)=$J8,$Q8,IF(HLOOKUP(AX$2,Monitoring_eng!$A$1:$DB$79,Results!$D8,FALSE)=$L8,$R8,IF(HLOOKUP(AX$2,Monitoring_eng!$A$1:$DB$79,Results!$D8,FALSE)=$N8,$S8,IF(HLOOKUP(AX$2,Monitoring_eng!$A$1:$DB$79,Results!$D8,FALSE)=$P8,$T8,"CHYBA")))))</f>
        <v>1</v>
      </c>
      <c r="AY8" s="60">
        <f>IF(ISBLANK(HLOOKUP(AY$2,Monitoring_eng!$A$1:$DB$79,Results!$D8,FALSE)),"",IF(HLOOKUP(AY$2,Monitoring_eng!$A$1:$DB$79,Results!$D8,FALSE)=$J8,$Q8,IF(HLOOKUP(AY$2,Monitoring_eng!$A$1:$DB$79,Results!$D8,FALSE)=$L8,$R8,IF(HLOOKUP(AY$2,Monitoring_eng!$A$1:$DB$79,Results!$D8,FALSE)=$N8,$S8,IF(HLOOKUP(AY$2,Monitoring_eng!$A$1:$DB$79,Results!$D8,FALSE)=$P8,$T8,"CHYBA")))))</f>
        <v>1</v>
      </c>
      <c r="AZ8" s="60">
        <f>IF(ISBLANK(HLOOKUP(AZ$2,Monitoring_eng!$A$1:$DB$79,Results!$D8,FALSE)),"",IF(HLOOKUP(AZ$2,Monitoring_eng!$A$1:$DB$79,Results!$D8,FALSE)=$J8,$Q8,IF(HLOOKUP(AZ$2,Monitoring_eng!$A$1:$DB$79,Results!$D8,FALSE)=$L8,$R8,IF(HLOOKUP(AZ$2,Monitoring_eng!$A$1:$DB$79,Results!$D8,FALSE)=$N8,$S8,IF(HLOOKUP(AZ$2,Monitoring_eng!$A$1:$DB$79,Results!$D8,FALSE)=$P8,$T8,"CHYBA")))))</f>
        <v>1</v>
      </c>
      <c r="BA8" s="60">
        <f>IF(ISBLANK(HLOOKUP(BA$2,Monitoring_eng!$A$1:$DB$79,Results!$D8,FALSE)),"",IF(HLOOKUP(BA$2,Monitoring_eng!$A$1:$DB$79,Results!$D8,FALSE)=$J8,$Q8,IF(HLOOKUP(BA$2,Monitoring_eng!$A$1:$DB$79,Results!$D8,FALSE)=$L8,$R8,IF(HLOOKUP(BA$2,Monitoring_eng!$A$1:$DB$79,Results!$D8,FALSE)=$N8,$S8,IF(HLOOKUP(BA$2,Monitoring_eng!$A$1:$DB$79,Results!$D8,FALSE)=$P8,$T8,"CHYBA")))))</f>
        <v>1</v>
      </c>
      <c r="BB8" s="60">
        <f>IF(ISBLANK(HLOOKUP(BB$2,Monitoring_eng!$A$1:$DB$79,Results!$D8,FALSE)),"",IF(HLOOKUP(BB$2,Monitoring_eng!$A$1:$DB$79,Results!$D8,FALSE)=$J8,$Q8,IF(HLOOKUP(BB$2,Monitoring_eng!$A$1:$DB$79,Results!$D8,FALSE)=$L8,$R8,IF(HLOOKUP(BB$2,Monitoring_eng!$A$1:$DB$79,Results!$D8,FALSE)=$N8,$S8,IF(HLOOKUP(BB$2,Monitoring_eng!$A$1:$DB$79,Results!$D8,FALSE)=$P8,$T8,"CHYBA")))))</f>
        <v>1</v>
      </c>
      <c r="BC8" s="60">
        <f>IF(ISBLANK(HLOOKUP(BC$2,Monitoring_eng!$A$1:$DB$79,Results!$D8,FALSE)),"",IF(HLOOKUP(BC$2,Monitoring_eng!$A$1:$DB$79,Results!$D8,FALSE)=$J8,$Q8,IF(HLOOKUP(BC$2,Monitoring_eng!$A$1:$DB$79,Results!$D8,FALSE)=$L8,$R8,IF(HLOOKUP(BC$2,Monitoring_eng!$A$1:$DB$79,Results!$D8,FALSE)=$N8,$S8,IF(HLOOKUP(BC$2,Monitoring_eng!$A$1:$DB$79,Results!$D8,FALSE)=$P8,$T8,"CHYBA")))))</f>
        <v>0</v>
      </c>
      <c r="BD8" s="60">
        <f>IF(ISBLANK(HLOOKUP(BD$2,Monitoring_eng!$A$1:$DB$79,Results!$D8,FALSE)),"",IF(HLOOKUP(BD$2,Monitoring_eng!$A$1:$DB$79,Results!$D8,FALSE)=$J8,$Q8,IF(HLOOKUP(BD$2,Monitoring_eng!$A$1:$DB$79,Results!$D8,FALSE)=$L8,$R8,IF(HLOOKUP(BD$2,Monitoring_eng!$A$1:$DB$79,Results!$D8,FALSE)=$N8,$S8,IF(HLOOKUP(BD$2,Monitoring_eng!$A$1:$DB$79,Results!$D8,FALSE)=$P8,$T8,"CHYBA")))))</f>
        <v>1</v>
      </c>
      <c r="BE8" s="60">
        <f>IF(ISBLANK(HLOOKUP(BE$2,Monitoring_eng!$A$1:$DB$79,Results!$D8,FALSE)),"",IF(HLOOKUP(BE$2,Monitoring_eng!$A$1:$DB$79,Results!$D8,FALSE)=$J8,$Q8,IF(HLOOKUP(BE$2,Monitoring_eng!$A$1:$DB$79,Results!$D8,FALSE)=$L8,$R8,IF(HLOOKUP(BE$2,Monitoring_eng!$A$1:$DB$79,Results!$D8,FALSE)=$N8,$S8,IF(HLOOKUP(BE$2,Monitoring_eng!$A$1:$DB$79,Results!$D8,FALSE)=$P8,$T8,"CHYBA")))))</f>
        <v>1</v>
      </c>
      <c r="BF8" s="60">
        <f>IF(ISBLANK(HLOOKUP(BF$2,Monitoring_eng!$A$1:$DB$79,Results!$D8,FALSE)),"",IF(HLOOKUP(BF$2,Monitoring_eng!$A$1:$DB$79,Results!$D8,FALSE)=$J8,$Q8,IF(HLOOKUP(BF$2,Monitoring_eng!$A$1:$DB$79,Results!$D8,FALSE)=$L8,$R8,IF(HLOOKUP(BF$2,Monitoring_eng!$A$1:$DB$79,Results!$D8,FALSE)=$N8,$S8,IF(HLOOKUP(BF$2,Monitoring_eng!$A$1:$DB$79,Results!$D8,FALSE)=$P8,$T8,"CHYBA")))))</f>
        <v>1</v>
      </c>
      <c r="BG8" s="60">
        <f>IF(ISBLANK(HLOOKUP(BG$2,Monitoring_eng!$A$1:$DB$79,Results!$D8,FALSE)),"",IF(HLOOKUP(BG$2,Monitoring_eng!$A$1:$DB$79,Results!$D8,FALSE)=$J8,$Q8,IF(HLOOKUP(BG$2,Monitoring_eng!$A$1:$DB$79,Results!$D8,FALSE)=$L8,$R8,IF(HLOOKUP(BG$2,Monitoring_eng!$A$1:$DB$79,Results!$D8,FALSE)=$N8,$S8,IF(HLOOKUP(BG$2,Monitoring_eng!$A$1:$DB$79,Results!$D8,FALSE)=$P8,$T8,"CHYBA")))))</f>
        <v>1</v>
      </c>
      <c r="BH8" s="60">
        <f>IF(ISBLANK(HLOOKUP(BH$2,Monitoring_eng!$A$1:$DB$79,Results!$D8,FALSE)),"",IF(HLOOKUP(BH$2,Monitoring_eng!$A$1:$DB$79,Results!$D8,FALSE)=$J8,$Q8,IF(HLOOKUP(BH$2,Monitoring_eng!$A$1:$DB$79,Results!$D8,FALSE)=$L8,$R8,IF(HLOOKUP(BH$2,Monitoring_eng!$A$1:$DB$79,Results!$D8,FALSE)=$N8,$S8,IF(HLOOKUP(BH$2,Monitoring_eng!$A$1:$DB$79,Results!$D8,FALSE)=$P8,$T8,"CHYBA")))))</f>
        <v>1</v>
      </c>
      <c r="BI8" s="60">
        <f>IF(ISBLANK(HLOOKUP(BI$2,Monitoring_eng!$A$1:$DB$79,Results!$D8,FALSE)),"",IF(HLOOKUP(BI$2,Monitoring_eng!$A$1:$DB$79,Results!$D8,FALSE)=$J8,$Q8,IF(HLOOKUP(BI$2,Monitoring_eng!$A$1:$DB$79,Results!$D8,FALSE)=$L8,$R8,IF(HLOOKUP(BI$2,Monitoring_eng!$A$1:$DB$79,Results!$D8,FALSE)=$N8,$S8,IF(HLOOKUP(BI$2,Monitoring_eng!$A$1:$DB$79,Results!$D8,FALSE)=$P8,$T8,"CHYBA")))))</f>
        <v>0</v>
      </c>
      <c r="BJ8" s="60">
        <f>IF(ISBLANK(HLOOKUP(BJ$2,Monitoring_eng!$A$1:$DB$79,Results!$D8,FALSE)),"",IF(HLOOKUP(BJ$2,Monitoring_eng!$A$1:$DB$79,Results!$D8,FALSE)=$J8,$Q8,IF(HLOOKUP(BJ$2,Monitoring_eng!$A$1:$DB$79,Results!$D8,FALSE)=$L8,$R8,IF(HLOOKUP(BJ$2,Monitoring_eng!$A$1:$DB$79,Results!$D8,FALSE)=$N8,$S8,IF(HLOOKUP(BJ$2,Monitoring_eng!$A$1:$DB$79,Results!$D8,FALSE)=$P8,$T8,"CHYBA")))))</f>
        <v>1</v>
      </c>
      <c r="BK8" s="60">
        <f>IF(ISBLANK(HLOOKUP(BK$2,Monitoring_eng!$A$1:$DB$79,Results!$D8,FALSE)),"",IF(HLOOKUP(BK$2,Monitoring_eng!$A$1:$DB$79,Results!$D8,FALSE)=$J8,$Q8,IF(HLOOKUP(BK$2,Monitoring_eng!$A$1:$DB$79,Results!$D8,FALSE)=$L8,$R8,IF(HLOOKUP(BK$2,Monitoring_eng!$A$1:$DB$79,Results!$D8,FALSE)=$N8,$S8,IF(HLOOKUP(BK$2,Monitoring_eng!$A$1:$DB$79,Results!$D8,FALSE)=$P8,$T8,"CHYBA")))))</f>
        <v>1</v>
      </c>
      <c r="BL8" s="60">
        <f>IF(ISBLANK(HLOOKUP(BL$2,Monitoring_eng!$A$1:$DB$79,Results!$D8,FALSE)),"",IF(HLOOKUP(BL$2,Monitoring_eng!$A$1:$DB$79,Results!$D8,FALSE)=$J8,$Q8,IF(HLOOKUP(BL$2,Monitoring_eng!$A$1:$DB$79,Results!$D8,FALSE)=$L8,$R8,IF(HLOOKUP(BL$2,Monitoring_eng!$A$1:$DB$79,Results!$D8,FALSE)=$N8,$S8,IF(HLOOKUP(BL$2,Monitoring_eng!$A$1:$DB$79,Results!$D8,FALSE)=$P8,$T8,"CHYBA")))))</f>
        <v>0</v>
      </c>
      <c r="BM8" s="60">
        <f>IF(ISBLANK(HLOOKUP(BM$2,Monitoring_eng!$A$1:$DB$79,Results!$D8,FALSE)),"",IF(HLOOKUP(BM$2,Monitoring_eng!$A$1:$DB$79,Results!$D8,FALSE)=$J8,$Q8,IF(HLOOKUP(BM$2,Monitoring_eng!$A$1:$DB$79,Results!$D8,FALSE)=$L8,$R8,IF(HLOOKUP(BM$2,Monitoring_eng!$A$1:$DB$79,Results!$D8,FALSE)=$N8,$S8,IF(HLOOKUP(BM$2,Monitoring_eng!$A$1:$DB$79,Results!$D8,FALSE)=$P8,$T8,"CHYBA")))))</f>
        <v>1</v>
      </c>
      <c r="BN8" s="60">
        <f>IF(ISBLANK(HLOOKUP(BN$2,Monitoring_eng!$A$1:$DB$79,Results!$D8,FALSE)),"",IF(HLOOKUP(BN$2,Monitoring_eng!$A$1:$DB$79,Results!$D8,FALSE)=$J8,$Q8,IF(HLOOKUP(BN$2,Monitoring_eng!$A$1:$DB$79,Results!$D8,FALSE)=$L8,$R8,IF(HLOOKUP(BN$2,Monitoring_eng!$A$1:$DB$79,Results!$D8,FALSE)=$N8,$S8,IF(HLOOKUP(BN$2,Monitoring_eng!$A$1:$DB$79,Results!$D8,FALSE)=$P8,$T8,"CHYBA")))))</f>
        <v>1</v>
      </c>
      <c r="BO8" s="60">
        <f>IF(ISBLANK(HLOOKUP(BO$2,Monitoring_eng!$A$1:$DB$79,Results!$D8,FALSE)),"",IF(HLOOKUP(BO$2,Monitoring_eng!$A$1:$DB$79,Results!$D8,FALSE)=$J8,$Q8,IF(HLOOKUP(BO$2,Monitoring_eng!$A$1:$DB$79,Results!$D8,FALSE)=$L8,$R8,IF(HLOOKUP(BO$2,Monitoring_eng!$A$1:$DB$79,Results!$D8,FALSE)=$N8,$S8,IF(HLOOKUP(BO$2,Monitoring_eng!$A$1:$DB$79,Results!$D8,FALSE)=$P8,$T8,"CHYBA")))))</f>
        <v>1</v>
      </c>
      <c r="BP8" s="60">
        <f>IF(ISBLANK(HLOOKUP(BP$2,Monitoring_eng!$A$1:$DB$79,Results!$D8,FALSE)),"",IF(HLOOKUP(BP$2,Monitoring_eng!$A$1:$DB$79,Results!$D8,FALSE)=$J8,$Q8,IF(HLOOKUP(BP$2,Monitoring_eng!$A$1:$DB$79,Results!$D8,FALSE)=$L8,$R8,IF(HLOOKUP(BP$2,Monitoring_eng!$A$1:$DB$79,Results!$D8,FALSE)=$N8,$S8,IF(HLOOKUP(BP$2,Monitoring_eng!$A$1:$DB$79,Results!$D8,FALSE)=$P8,$T8,"CHYBA")))))</f>
        <v>1</v>
      </c>
      <c r="BQ8" s="60">
        <f>IF(ISBLANK(HLOOKUP(BQ$2,Monitoring_eng!$A$1:$DB$79,Results!$D8,FALSE)),"",IF(HLOOKUP(BQ$2,Monitoring_eng!$A$1:$DB$79,Results!$D8,FALSE)=$J8,$Q8,IF(HLOOKUP(BQ$2,Monitoring_eng!$A$1:$DB$79,Results!$D8,FALSE)=$L8,$R8,IF(HLOOKUP(BQ$2,Monitoring_eng!$A$1:$DB$79,Results!$D8,FALSE)=$N8,$S8,IF(HLOOKUP(BQ$2,Monitoring_eng!$A$1:$DB$79,Results!$D8,FALSE)=$P8,$T8,"CHYBA")))))</f>
        <v>1</v>
      </c>
      <c r="BR8" s="60">
        <f>IF(ISBLANK(HLOOKUP(BR$2,Monitoring_eng!$A$1:$DB$79,Results!$D8,FALSE)),"",IF(HLOOKUP(BR$2,Monitoring_eng!$A$1:$DB$79,Results!$D8,FALSE)=$J8,$Q8,IF(HLOOKUP(BR$2,Monitoring_eng!$A$1:$DB$79,Results!$D8,FALSE)=$L8,$R8,IF(HLOOKUP(BR$2,Monitoring_eng!$A$1:$DB$79,Results!$D8,FALSE)=$N8,$S8,IF(HLOOKUP(BR$2,Monitoring_eng!$A$1:$DB$79,Results!$D8,FALSE)=$P8,$T8,"CHYBA")))))</f>
        <v>1</v>
      </c>
    </row>
    <row r="9" spans="1:70" x14ac:dyDescent="0.3">
      <c r="A9" s="37" t="s">
        <v>3829</v>
      </c>
      <c r="B9" s="37" t="s">
        <v>1010</v>
      </c>
      <c r="C9" s="37" t="s">
        <v>309</v>
      </c>
      <c r="D9" s="37">
        <v>8</v>
      </c>
      <c r="E9" s="38" t="s">
        <v>766</v>
      </c>
      <c r="F9" s="38" t="s">
        <v>762</v>
      </c>
      <c r="G9" s="38" t="s">
        <v>2</v>
      </c>
      <c r="H9" s="37">
        <v>1</v>
      </c>
      <c r="I9" s="37" t="s">
        <v>481</v>
      </c>
      <c r="J9" s="37" t="s">
        <v>757</v>
      </c>
      <c r="K9" s="37" t="s">
        <v>482</v>
      </c>
      <c r="L9" s="59" t="s">
        <v>758</v>
      </c>
      <c r="M9" s="37" t="s">
        <v>483</v>
      </c>
      <c r="N9" s="37" t="s">
        <v>759</v>
      </c>
      <c r="O9" s="37" t="s">
        <v>892</v>
      </c>
      <c r="P9" s="37" t="s">
        <v>892</v>
      </c>
      <c r="Q9" s="37">
        <f t="shared" si="0"/>
        <v>1</v>
      </c>
      <c r="R9" s="37">
        <v>0</v>
      </c>
      <c r="S9" s="37">
        <f t="shared" si="1"/>
        <v>0.5</v>
      </c>
      <c r="T9" s="37" t="s">
        <v>892</v>
      </c>
      <c r="U9" s="60">
        <f>IF(ISBLANK(HLOOKUP(U$2,Monitoring_eng!$A$1:$DB$79,Results!$D9,FALSE)),"",IF(HLOOKUP(U$2,Monitoring_eng!$A$1:$DB$79,Results!$D9,FALSE)=$J9,$Q9,IF(HLOOKUP(U$2,Monitoring_eng!$A$1:$DB$79,Results!$D9,FALSE)=$L9,$R9,IF(HLOOKUP(U$2,Monitoring_eng!$A$1:$DB$79,Results!$D9,FALSE)=$N9,$S9,IF(HLOOKUP(U$2,Monitoring_eng!$A$1:$DB$79,Results!$D9,FALSE)=$P9,$T9,"CHYBA")))))</f>
        <v>1</v>
      </c>
      <c r="V9" s="60">
        <f>IF(ISBLANK(HLOOKUP(V$2,Monitoring_eng!$A$1:$DB$79,Results!$D9,FALSE)),"",IF(HLOOKUP(V$2,Monitoring_eng!$A$1:$DB$79,Results!$D9,FALSE)=$J9,$Q9,IF(HLOOKUP(V$2,Monitoring_eng!$A$1:$DB$79,Results!$D9,FALSE)=$L9,$R9,IF(HLOOKUP(V$2,Monitoring_eng!$A$1:$DB$79,Results!$D9,FALSE)=$N9,$S9,IF(HLOOKUP(V$2,Monitoring_eng!$A$1:$DB$79,Results!$D9,FALSE)=$P9,$T9,"CHYBA")))))</f>
        <v>1</v>
      </c>
      <c r="W9" s="60">
        <f>IF(ISBLANK(HLOOKUP(W$2,Monitoring_eng!$A$1:$DB$79,Results!$D9,FALSE)),"",IF(HLOOKUP(W$2,Monitoring_eng!$A$1:$DB$79,Results!$D9,FALSE)=$J9,$Q9,IF(HLOOKUP(W$2,Monitoring_eng!$A$1:$DB$79,Results!$D9,FALSE)=$L9,$R9,IF(HLOOKUP(W$2,Monitoring_eng!$A$1:$DB$79,Results!$D9,FALSE)=$N9,$S9,IF(HLOOKUP(W$2,Monitoring_eng!$A$1:$DB$79,Results!$D9,FALSE)=$P9,$T9,"CHYBA")))))</f>
        <v>1</v>
      </c>
      <c r="X9" s="60">
        <f>IF(ISBLANK(HLOOKUP(X$2,Monitoring_eng!$A$1:$DB$79,Results!$D9,FALSE)),"",IF(HLOOKUP(X$2,Monitoring_eng!$A$1:$DB$79,Results!$D9,FALSE)=$J9,$Q9,IF(HLOOKUP(X$2,Monitoring_eng!$A$1:$DB$79,Results!$D9,FALSE)=$L9,$R9,IF(HLOOKUP(X$2,Monitoring_eng!$A$1:$DB$79,Results!$D9,FALSE)=$N9,$S9,IF(HLOOKUP(X$2,Monitoring_eng!$A$1:$DB$79,Results!$D9,FALSE)=$P9,$T9,"CHYBA")))))</f>
        <v>0</v>
      </c>
      <c r="Y9" s="60">
        <f>IF(ISBLANK(HLOOKUP(Y$2,Monitoring_eng!$A$1:$DB$79,Results!$D9,FALSE)),"",IF(HLOOKUP(Y$2,Monitoring_eng!$A$1:$DB$79,Results!$D9,FALSE)=$J9,$Q9,IF(HLOOKUP(Y$2,Monitoring_eng!$A$1:$DB$79,Results!$D9,FALSE)=$L9,$R9,IF(HLOOKUP(Y$2,Monitoring_eng!$A$1:$DB$79,Results!$D9,FALSE)=$N9,$S9,IF(HLOOKUP(Y$2,Monitoring_eng!$A$1:$DB$79,Results!$D9,FALSE)=$P9,$T9,"CHYBA")))))</f>
        <v>1</v>
      </c>
      <c r="Z9" s="60">
        <f>IF(ISBLANK(HLOOKUP(Z$2,Monitoring_eng!$A$1:$DB$79,Results!$D9,FALSE)),"",IF(HLOOKUP(Z$2,Monitoring_eng!$A$1:$DB$79,Results!$D9,FALSE)=$J9,$Q9,IF(HLOOKUP(Z$2,Monitoring_eng!$A$1:$DB$79,Results!$D9,FALSE)=$L9,$R9,IF(HLOOKUP(Z$2,Monitoring_eng!$A$1:$DB$79,Results!$D9,FALSE)=$N9,$S9,IF(HLOOKUP(Z$2,Monitoring_eng!$A$1:$DB$79,Results!$D9,FALSE)=$P9,$T9,"CHYBA")))))</f>
        <v>1</v>
      </c>
      <c r="AA9" s="60">
        <f>IF(ISBLANK(HLOOKUP(AA$2,Monitoring_eng!$A$1:$DB$79,Results!$D9,FALSE)),"",IF(HLOOKUP(AA$2,Monitoring_eng!$A$1:$DB$79,Results!$D9,FALSE)=$J9,$Q9,IF(HLOOKUP(AA$2,Monitoring_eng!$A$1:$DB$79,Results!$D9,FALSE)=$L9,$R9,IF(HLOOKUP(AA$2,Monitoring_eng!$A$1:$DB$79,Results!$D9,FALSE)=$N9,$S9,IF(HLOOKUP(AA$2,Monitoring_eng!$A$1:$DB$79,Results!$D9,FALSE)=$P9,$T9,"CHYBA")))))</f>
        <v>1</v>
      </c>
      <c r="AB9" s="60">
        <f>IF(ISBLANK(HLOOKUP(AB$2,Monitoring_eng!$A$1:$DB$79,Results!$D9,FALSE)),"",IF(HLOOKUP(AB$2,Monitoring_eng!$A$1:$DB$79,Results!$D9,FALSE)=$J9,$Q9,IF(HLOOKUP(AB$2,Monitoring_eng!$A$1:$DB$79,Results!$D9,FALSE)=$L9,$R9,IF(HLOOKUP(AB$2,Monitoring_eng!$A$1:$DB$79,Results!$D9,FALSE)=$N9,$S9,IF(HLOOKUP(AB$2,Monitoring_eng!$A$1:$DB$79,Results!$D9,FALSE)=$P9,$T9,"CHYBA")))))</f>
        <v>0</v>
      </c>
      <c r="AC9" s="60">
        <f>IF(ISBLANK(HLOOKUP(AC$2,Monitoring_eng!$A$1:$DB$79,Results!$D9,FALSE)),"",IF(HLOOKUP(AC$2,Monitoring_eng!$A$1:$DB$79,Results!$D9,FALSE)=$J9,$Q9,IF(HLOOKUP(AC$2,Monitoring_eng!$A$1:$DB$79,Results!$D9,FALSE)=$L9,$R9,IF(HLOOKUP(AC$2,Monitoring_eng!$A$1:$DB$79,Results!$D9,FALSE)=$N9,$S9,IF(HLOOKUP(AC$2,Monitoring_eng!$A$1:$DB$79,Results!$D9,FALSE)=$P9,$T9,"CHYBA")))))</f>
        <v>1</v>
      </c>
      <c r="AD9" s="60">
        <f>IF(ISBLANK(HLOOKUP(AD$2,Monitoring_eng!$A$1:$DB$79,Results!$D9,FALSE)),"",IF(HLOOKUP(AD$2,Monitoring_eng!$A$1:$DB$79,Results!$D9,FALSE)=$J9,$Q9,IF(HLOOKUP(AD$2,Monitoring_eng!$A$1:$DB$79,Results!$D9,FALSE)=$L9,$R9,IF(HLOOKUP(AD$2,Monitoring_eng!$A$1:$DB$79,Results!$D9,FALSE)=$N9,$S9,IF(HLOOKUP(AD$2,Monitoring_eng!$A$1:$DB$79,Results!$D9,FALSE)=$P9,$T9,"CHYBA")))))</f>
        <v>1</v>
      </c>
      <c r="AE9" s="60">
        <f>IF(ISBLANK(HLOOKUP(AE$2,Monitoring_eng!$A$1:$DB$79,Results!$D9,FALSE)),"",IF(HLOOKUP(AE$2,Monitoring_eng!$A$1:$DB$79,Results!$D9,FALSE)=$J9,$Q9,IF(HLOOKUP(AE$2,Monitoring_eng!$A$1:$DB$79,Results!$D9,FALSE)=$L9,$R9,IF(HLOOKUP(AE$2,Monitoring_eng!$A$1:$DB$79,Results!$D9,FALSE)=$N9,$S9,IF(HLOOKUP(AE$2,Monitoring_eng!$A$1:$DB$79,Results!$D9,FALSE)=$P9,$T9,"CHYBA")))))</f>
        <v>1</v>
      </c>
      <c r="AF9" s="60">
        <f>IF(ISBLANK(HLOOKUP(AF$2,Monitoring_eng!$A$1:$DB$79,Results!$D9,FALSE)),"",IF(HLOOKUP(AF$2,Monitoring_eng!$A$1:$DB$79,Results!$D9,FALSE)=$J9,$Q9,IF(HLOOKUP(AF$2,Monitoring_eng!$A$1:$DB$79,Results!$D9,FALSE)=$L9,$R9,IF(HLOOKUP(AF$2,Monitoring_eng!$A$1:$DB$79,Results!$D9,FALSE)=$N9,$S9,IF(HLOOKUP(AF$2,Monitoring_eng!$A$1:$DB$79,Results!$D9,FALSE)=$P9,$T9,"CHYBA")))))</f>
        <v>1</v>
      </c>
      <c r="AG9" s="60">
        <f>IF(ISBLANK(HLOOKUP(AG$2,Monitoring_eng!$A$1:$DB$79,Results!$D9,FALSE)),"",IF(HLOOKUP(AG$2,Monitoring_eng!$A$1:$DB$79,Results!$D9,FALSE)=$J9,$Q9,IF(HLOOKUP(AG$2,Monitoring_eng!$A$1:$DB$79,Results!$D9,FALSE)=$L9,$R9,IF(HLOOKUP(AG$2,Monitoring_eng!$A$1:$DB$79,Results!$D9,FALSE)=$N9,$S9,IF(HLOOKUP(AG$2,Monitoring_eng!$A$1:$DB$79,Results!$D9,FALSE)=$P9,$T9,"CHYBA")))))</f>
        <v>1</v>
      </c>
      <c r="AH9" s="60">
        <f>IF(ISBLANK(HLOOKUP(AH$2,Monitoring_eng!$A$1:$DB$79,Results!$D9,FALSE)),"",IF(HLOOKUP(AH$2,Monitoring_eng!$A$1:$DB$79,Results!$D9,FALSE)=$J9,$Q9,IF(HLOOKUP(AH$2,Monitoring_eng!$A$1:$DB$79,Results!$D9,FALSE)=$L9,$R9,IF(HLOOKUP(AH$2,Monitoring_eng!$A$1:$DB$79,Results!$D9,FALSE)=$N9,$S9,IF(HLOOKUP(AH$2,Monitoring_eng!$A$1:$DB$79,Results!$D9,FALSE)=$P9,$T9,"CHYBA")))))</f>
        <v>1</v>
      </c>
      <c r="AI9" s="60">
        <f>IF(ISBLANK(HLOOKUP(AI$2,Monitoring_eng!$A$1:$DB$79,Results!$D9,FALSE)),"",IF(HLOOKUP(AI$2,Monitoring_eng!$A$1:$DB$79,Results!$D9,FALSE)=$J9,$Q9,IF(HLOOKUP(AI$2,Monitoring_eng!$A$1:$DB$79,Results!$D9,FALSE)=$L9,$R9,IF(HLOOKUP(AI$2,Monitoring_eng!$A$1:$DB$79,Results!$D9,FALSE)=$N9,$S9,IF(HLOOKUP(AI$2,Monitoring_eng!$A$1:$DB$79,Results!$D9,FALSE)=$P9,$T9,"CHYBA")))))</f>
        <v>1</v>
      </c>
      <c r="AJ9" s="60">
        <f>IF(ISBLANK(HLOOKUP(AJ$2,Monitoring_eng!$A$1:$DB$79,Results!$D9,FALSE)),"",IF(HLOOKUP(AJ$2,Monitoring_eng!$A$1:$DB$79,Results!$D9,FALSE)=$J9,$Q9,IF(HLOOKUP(AJ$2,Monitoring_eng!$A$1:$DB$79,Results!$D9,FALSE)=$L9,$R9,IF(HLOOKUP(AJ$2,Monitoring_eng!$A$1:$DB$79,Results!$D9,FALSE)=$N9,$S9,IF(HLOOKUP(AJ$2,Monitoring_eng!$A$1:$DB$79,Results!$D9,FALSE)=$P9,$T9,"CHYBA")))))</f>
        <v>1</v>
      </c>
      <c r="AK9" s="60">
        <f>IF(ISBLANK(HLOOKUP(AK$2,Monitoring_eng!$A$1:$DB$79,Results!$D9,FALSE)),"",IF(HLOOKUP(AK$2,Monitoring_eng!$A$1:$DB$79,Results!$D9,FALSE)=$J9,$Q9,IF(HLOOKUP(AK$2,Monitoring_eng!$A$1:$DB$79,Results!$D9,FALSE)=$L9,$R9,IF(HLOOKUP(AK$2,Monitoring_eng!$A$1:$DB$79,Results!$D9,FALSE)=$N9,$S9,IF(HLOOKUP(AK$2,Monitoring_eng!$A$1:$DB$79,Results!$D9,FALSE)=$P9,$T9,"CHYBA")))))</f>
        <v>1</v>
      </c>
      <c r="AL9" s="60">
        <f>IF(ISBLANK(HLOOKUP(AL$2,Monitoring_eng!$A$1:$DB$79,Results!$D9,FALSE)),"",IF(HLOOKUP(AL$2,Monitoring_eng!$A$1:$DB$79,Results!$D9,FALSE)=$J9,$Q9,IF(HLOOKUP(AL$2,Monitoring_eng!$A$1:$DB$79,Results!$D9,FALSE)=$L9,$R9,IF(HLOOKUP(AL$2,Monitoring_eng!$A$1:$DB$79,Results!$D9,FALSE)=$N9,$S9,IF(HLOOKUP(AL$2,Monitoring_eng!$A$1:$DB$79,Results!$D9,FALSE)=$P9,$T9,"CHYBA")))))</f>
        <v>1</v>
      </c>
      <c r="AM9" s="60">
        <f>IF(ISBLANK(HLOOKUP(AM$2,Monitoring_eng!$A$1:$DB$79,Results!$D9,FALSE)),"",IF(HLOOKUP(AM$2,Monitoring_eng!$A$1:$DB$79,Results!$D9,FALSE)=$J9,$Q9,IF(HLOOKUP(AM$2,Monitoring_eng!$A$1:$DB$79,Results!$D9,FALSE)=$L9,$R9,IF(HLOOKUP(AM$2,Monitoring_eng!$A$1:$DB$79,Results!$D9,FALSE)=$N9,$S9,IF(HLOOKUP(AM$2,Monitoring_eng!$A$1:$DB$79,Results!$D9,FALSE)=$P9,$T9,"CHYBA")))))</f>
        <v>1</v>
      </c>
      <c r="AN9" s="60">
        <f>IF(ISBLANK(HLOOKUP(AN$2,Monitoring_eng!$A$1:$DB$79,Results!$D9,FALSE)),"",IF(HLOOKUP(AN$2,Monitoring_eng!$A$1:$DB$79,Results!$D9,FALSE)=$J9,$Q9,IF(HLOOKUP(AN$2,Monitoring_eng!$A$1:$DB$79,Results!$D9,FALSE)=$L9,$R9,IF(HLOOKUP(AN$2,Monitoring_eng!$A$1:$DB$79,Results!$D9,FALSE)=$N9,$S9,IF(HLOOKUP(AN$2,Monitoring_eng!$A$1:$DB$79,Results!$D9,FALSE)=$P9,$T9,"CHYBA")))))</f>
        <v>0</v>
      </c>
      <c r="AO9" s="60">
        <f>IF(ISBLANK(HLOOKUP(AO$2,Monitoring_eng!$A$1:$DB$79,Results!$D9,FALSE)),"",IF(HLOOKUP(AO$2,Monitoring_eng!$A$1:$DB$79,Results!$D9,FALSE)=$J9,$Q9,IF(HLOOKUP(AO$2,Monitoring_eng!$A$1:$DB$79,Results!$D9,FALSE)=$L9,$R9,IF(HLOOKUP(AO$2,Monitoring_eng!$A$1:$DB$79,Results!$D9,FALSE)=$N9,$S9,IF(HLOOKUP(AO$2,Monitoring_eng!$A$1:$DB$79,Results!$D9,FALSE)=$P9,$T9,"CHYBA")))))</f>
        <v>1</v>
      </c>
      <c r="AP9" s="60">
        <f>IF(ISBLANK(HLOOKUP(AP$2,Monitoring_eng!$A$1:$DB$79,Results!$D9,FALSE)),"",IF(HLOOKUP(AP$2,Monitoring_eng!$A$1:$DB$79,Results!$D9,FALSE)=$J9,$Q9,IF(HLOOKUP(AP$2,Monitoring_eng!$A$1:$DB$79,Results!$D9,FALSE)=$L9,$R9,IF(HLOOKUP(AP$2,Monitoring_eng!$A$1:$DB$79,Results!$D9,FALSE)=$N9,$S9,IF(HLOOKUP(AP$2,Monitoring_eng!$A$1:$DB$79,Results!$D9,FALSE)=$P9,$T9,"CHYBA")))))</f>
        <v>1</v>
      </c>
      <c r="AQ9" s="60">
        <f>IF(ISBLANK(HLOOKUP(AQ$2,Monitoring_eng!$A$1:$DB$79,Results!$D9,FALSE)),"",IF(HLOOKUP(AQ$2,Monitoring_eng!$A$1:$DB$79,Results!$D9,FALSE)=$J9,$Q9,IF(HLOOKUP(AQ$2,Monitoring_eng!$A$1:$DB$79,Results!$D9,FALSE)=$L9,$R9,IF(HLOOKUP(AQ$2,Monitoring_eng!$A$1:$DB$79,Results!$D9,FALSE)=$N9,$S9,IF(HLOOKUP(AQ$2,Monitoring_eng!$A$1:$DB$79,Results!$D9,FALSE)=$P9,$T9,"CHYBA")))))</f>
        <v>1</v>
      </c>
      <c r="AR9" s="60">
        <f>IF(ISBLANK(HLOOKUP(AR$2,Monitoring_eng!$A$1:$DB$79,Results!$D9,FALSE)),"",IF(HLOOKUP(AR$2,Monitoring_eng!$A$1:$DB$79,Results!$D9,FALSE)=$J9,$Q9,IF(HLOOKUP(AR$2,Monitoring_eng!$A$1:$DB$79,Results!$D9,FALSE)=$L9,$R9,IF(HLOOKUP(AR$2,Monitoring_eng!$A$1:$DB$79,Results!$D9,FALSE)=$N9,$S9,IF(HLOOKUP(AR$2,Monitoring_eng!$A$1:$DB$79,Results!$D9,FALSE)=$P9,$T9,"CHYBA")))))</f>
        <v>1</v>
      </c>
      <c r="AS9" s="60">
        <f>IF(ISBLANK(HLOOKUP(AS$2,Monitoring_eng!$A$1:$DB$79,Results!$D9,FALSE)),"",IF(HLOOKUP(AS$2,Monitoring_eng!$A$1:$DB$79,Results!$D9,FALSE)=$J9,$Q9,IF(HLOOKUP(AS$2,Monitoring_eng!$A$1:$DB$79,Results!$D9,FALSE)=$L9,$R9,IF(HLOOKUP(AS$2,Monitoring_eng!$A$1:$DB$79,Results!$D9,FALSE)=$N9,$S9,IF(HLOOKUP(AS$2,Monitoring_eng!$A$1:$DB$79,Results!$D9,FALSE)=$P9,$T9,"CHYBA")))))</f>
        <v>1</v>
      </c>
      <c r="AT9" s="60">
        <f>IF(ISBLANK(HLOOKUP(AT$2,Monitoring_eng!$A$1:$DB$79,Results!$D9,FALSE)),"",IF(HLOOKUP(AT$2,Monitoring_eng!$A$1:$DB$79,Results!$D9,FALSE)=$J9,$Q9,IF(HLOOKUP(AT$2,Monitoring_eng!$A$1:$DB$79,Results!$D9,FALSE)=$L9,$R9,IF(HLOOKUP(AT$2,Monitoring_eng!$A$1:$DB$79,Results!$D9,FALSE)=$N9,$S9,IF(HLOOKUP(AT$2,Monitoring_eng!$A$1:$DB$79,Results!$D9,FALSE)=$P9,$T9,"CHYBA")))))</f>
        <v>1</v>
      </c>
      <c r="AU9" s="60">
        <f>IF(ISBLANK(HLOOKUP(AU$2,Monitoring_eng!$A$1:$DB$79,Results!$D9,FALSE)),"",IF(HLOOKUP(AU$2,Monitoring_eng!$A$1:$DB$79,Results!$D9,FALSE)=$J9,$Q9,IF(HLOOKUP(AU$2,Monitoring_eng!$A$1:$DB$79,Results!$D9,FALSE)=$L9,$R9,IF(HLOOKUP(AU$2,Monitoring_eng!$A$1:$DB$79,Results!$D9,FALSE)=$N9,$S9,IF(HLOOKUP(AU$2,Monitoring_eng!$A$1:$DB$79,Results!$D9,FALSE)=$P9,$T9,"CHYBA")))))</f>
        <v>0</v>
      </c>
      <c r="AV9" s="60">
        <f>IF(ISBLANK(HLOOKUP(AV$2,Monitoring_eng!$A$1:$DB$79,Results!$D9,FALSE)),"",IF(HLOOKUP(AV$2,Monitoring_eng!$A$1:$DB$79,Results!$D9,FALSE)=$J9,$Q9,IF(HLOOKUP(AV$2,Monitoring_eng!$A$1:$DB$79,Results!$D9,FALSE)=$L9,$R9,IF(HLOOKUP(AV$2,Monitoring_eng!$A$1:$DB$79,Results!$D9,FALSE)=$N9,$S9,IF(HLOOKUP(AV$2,Monitoring_eng!$A$1:$DB$79,Results!$D9,FALSE)=$P9,$T9,"CHYBA")))))</f>
        <v>1</v>
      </c>
      <c r="AW9" s="60">
        <f>IF(ISBLANK(HLOOKUP(AW$2,Monitoring_eng!$A$1:$DB$79,Results!$D9,FALSE)),"",IF(HLOOKUP(AW$2,Monitoring_eng!$A$1:$DB$79,Results!$D9,FALSE)=$J9,$Q9,IF(HLOOKUP(AW$2,Monitoring_eng!$A$1:$DB$79,Results!$D9,FALSE)=$L9,$R9,IF(HLOOKUP(AW$2,Monitoring_eng!$A$1:$DB$79,Results!$D9,FALSE)=$N9,$S9,IF(HLOOKUP(AW$2,Monitoring_eng!$A$1:$DB$79,Results!$D9,FALSE)=$P9,$T9,"CHYBA")))))</f>
        <v>1</v>
      </c>
      <c r="AX9" s="60">
        <f>IF(ISBLANK(HLOOKUP(AX$2,Monitoring_eng!$A$1:$DB$79,Results!$D9,FALSE)),"",IF(HLOOKUP(AX$2,Monitoring_eng!$A$1:$DB$79,Results!$D9,FALSE)=$J9,$Q9,IF(HLOOKUP(AX$2,Monitoring_eng!$A$1:$DB$79,Results!$D9,FALSE)=$L9,$R9,IF(HLOOKUP(AX$2,Monitoring_eng!$A$1:$DB$79,Results!$D9,FALSE)=$N9,$S9,IF(HLOOKUP(AX$2,Monitoring_eng!$A$1:$DB$79,Results!$D9,FALSE)=$P9,$T9,"CHYBA")))))</f>
        <v>1</v>
      </c>
      <c r="AY9" s="60">
        <f>IF(ISBLANK(HLOOKUP(AY$2,Monitoring_eng!$A$1:$DB$79,Results!$D9,FALSE)),"",IF(HLOOKUP(AY$2,Monitoring_eng!$A$1:$DB$79,Results!$D9,FALSE)=$J9,$Q9,IF(HLOOKUP(AY$2,Monitoring_eng!$A$1:$DB$79,Results!$D9,FALSE)=$L9,$R9,IF(HLOOKUP(AY$2,Monitoring_eng!$A$1:$DB$79,Results!$D9,FALSE)=$N9,$S9,IF(HLOOKUP(AY$2,Monitoring_eng!$A$1:$DB$79,Results!$D9,FALSE)=$P9,$T9,"CHYBA")))))</f>
        <v>1</v>
      </c>
      <c r="AZ9" s="60">
        <f>IF(ISBLANK(HLOOKUP(AZ$2,Monitoring_eng!$A$1:$DB$79,Results!$D9,FALSE)),"",IF(HLOOKUP(AZ$2,Monitoring_eng!$A$1:$DB$79,Results!$D9,FALSE)=$J9,$Q9,IF(HLOOKUP(AZ$2,Monitoring_eng!$A$1:$DB$79,Results!$D9,FALSE)=$L9,$R9,IF(HLOOKUP(AZ$2,Monitoring_eng!$A$1:$DB$79,Results!$D9,FALSE)=$N9,$S9,IF(HLOOKUP(AZ$2,Monitoring_eng!$A$1:$DB$79,Results!$D9,FALSE)=$P9,$T9,"CHYBA")))))</f>
        <v>1</v>
      </c>
      <c r="BA9" s="60">
        <f>IF(ISBLANK(HLOOKUP(BA$2,Monitoring_eng!$A$1:$DB$79,Results!$D9,FALSE)),"",IF(HLOOKUP(BA$2,Monitoring_eng!$A$1:$DB$79,Results!$D9,FALSE)=$J9,$Q9,IF(HLOOKUP(BA$2,Monitoring_eng!$A$1:$DB$79,Results!$D9,FALSE)=$L9,$R9,IF(HLOOKUP(BA$2,Monitoring_eng!$A$1:$DB$79,Results!$D9,FALSE)=$N9,$S9,IF(HLOOKUP(BA$2,Monitoring_eng!$A$1:$DB$79,Results!$D9,FALSE)=$P9,$T9,"CHYBA")))))</f>
        <v>1</v>
      </c>
      <c r="BB9" s="60">
        <f>IF(ISBLANK(HLOOKUP(BB$2,Monitoring_eng!$A$1:$DB$79,Results!$D9,FALSE)),"",IF(HLOOKUP(BB$2,Monitoring_eng!$A$1:$DB$79,Results!$D9,FALSE)=$J9,$Q9,IF(HLOOKUP(BB$2,Monitoring_eng!$A$1:$DB$79,Results!$D9,FALSE)=$L9,$R9,IF(HLOOKUP(BB$2,Monitoring_eng!$A$1:$DB$79,Results!$D9,FALSE)=$N9,$S9,IF(HLOOKUP(BB$2,Monitoring_eng!$A$1:$DB$79,Results!$D9,FALSE)=$P9,$T9,"CHYBA")))))</f>
        <v>1</v>
      </c>
      <c r="BC9" s="60">
        <f>IF(ISBLANK(HLOOKUP(BC$2,Monitoring_eng!$A$1:$DB$79,Results!$D9,FALSE)),"",IF(HLOOKUP(BC$2,Monitoring_eng!$A$1:$DB$79,Results!$D9,FALSE)=$J9,$Q9,IF(HLOOKUP(BC$2,Monitoring_eng!$A$1:$DB$79,Results!$D9,FALSE)=$L9,$R9,IF(HLOOKUP(BC$2,Monitoring_eng!$A$1:$DB$79,Results!$D9,FALSE)=$N9,$S9,IF(HLOOKUP(BC$2,Monitoring_eng!$A$1:$DB$79,Results!$D9,FALSE)=$P9,$T9,"CHYBA")))))</f>
        <v>0</v>
      </c>
      <c r="BD9" s="60">
        <f>IF(ISBLANK(HLOOKUP(BD$2,Monitoring_eng!$A$1:$DB$79,Results!$D9,FALSE)),"",IF(HLOOKUP(BD$2,Monitoring_eng!$A$1:$DB$79,Results!$D9,FALSE)=$J9,$Q9,IF(HLOOKUP(BD$2,Monitoring_eng!$A$1:$DB$79,Results!$D9,FALSE)=$L9,$R9,IF(HLOOKUP(BD$2,Monitoring_eng!$A$1:$DB$79,Results!$D9,FALSE)=$N9,$S9,IF(HLOOKUP(BD$2,Monitoring_eng!$A$1:$DB$79,Results!$D9,FALSE)=$P9,$T9,"CHYBA")))))</f>
        <v>1</v>
      </c>
      <c r="BE9" s="60">
        <f>IF(ISBLANK(HLOOKUP(BE$2,Monitoring_eng!$A$1:$DB$79,Results!$D9,FALSE)),"",IF(HLOOKUP(BE$2,Monitoring_eng!$A$1:$DB$79,Results!$D9,FALSE)=$J9,$Q9,IF(HLOOKUP(BE$2,Monitoring_eng!$A$1:$DB$79,Results!$D9,FALSE)=$L9,$R9,IF(HLOOKUP(BE$2,Monitoring_eng!$A$1:$DB$79,Results!$D9,FALSE)=$N9,$S9,IF(HLOOKUP(BE$2,Monitoring_eng!$A$1:$DB$79,Results!$D9,FALSE)=$P9,$T9,"CHYBA")))))</f>
        <v>1</v>
      </c>
      <c r="BF9" s="60">
        <f>IF(ISBLANK(HLOOKUP(BF$2,Monitoring_eng!$A$1:$DB$79,Results!$D9,FALSE)),"",IF(HLOOKUP(BF$2,Monitoring_eng!$A$1:$DB$79,Results!$D9,FALSE)=$J9,$Q9,IF(HLOOKUP(BF$2,Monitoring_eng!$A$1:$DB$79,Results!$D9,FALSE)=$L9,$R9,IF(HLOOKUP(BF$2,Monitoring_eng!$A$1:$DB$79,Results!$D9,FALSE)=$N9,$S9,IF(HLOOKUP(BF$2,Monitoring_eng!$A$1:$DB$79,Results!$D9,FALSE)=$P9,$T9,"CHYBA")))))</f>
        <v>1</v>
      </c>
      <c r="BG9" s="60">
        <f>IF(ISBLANK(HLOOKUP(BG$2,Monitoring_eng!$A$1:$DB$79,Results!$D9,FALSE)),"",IF(HLOOKUP(BG$2,Monitoring_eng!$A$1:$DB$79,Results!$D9,FALSE)=$J9,$Q9,IF(HLOOKUP(BG$2,Monitoring_eng!$A$1:$DB$79,Results!$D9,FALSE)=$L9,$R9,IF(HLOOKUP(BG$2,Monitoring_eng!$A$1:$DB$79,Results!$D9,FALSE)=$N9,$S9,IF(HLOOKUP(BG$2,Monitoring_eng!$A$1:$DB$79,Results!$D9,FALSE)=$P9,$T9,"CHYBA")))))</f>
        <v>1</v>
      </c>
      <c r="BH9" s="60">
        <f>IF(ISBLANK(HLOOKUP(BH$2,Monitoring_eng!$A$1:$DB$79,Results!$D9,FALSE)),"",IF(HLOOKUP(BH$2,Monitoring_eng!$A$1:$DB$79,Results!$D9,FALSE)=$J9,$Q9,IF(HLOOKUP(BH$2,Monitoring_eng!$A$1:$DB$79,Results!$D9,FALSE)=$L9,$R9,IF(HLOOKUP(BH$2,Monitoring_eng!$A$1:$DB$79,Results!$D9,FALSE)=$N9,$S9,IF(HLOOKUP(BH$2,Monitoring_eng!$A$1:$DB$79,Results!$D9,FALSE)=$P9,$T9,"CHYBA")))))</f>
        <v>1</v>
      </c>
      <c r="BI9" s="60">
        <f>IF(ISBLANK(HLOOKUP(BI$2,Monitoring_eng!$A$1:$DB$79,Results!$D9,FALSE)),"",IF(HLOOKUP(BI$2,Monitoring_eng!$A$1:$DB$79,Results!$D9,FALSE)=$J9,$Q9,IF(HLOOKUP(BI$2,Monitoring_eng!$A$1:$DB$79,Results!$D9,FALSE)=$L9,$R9,IF(HLOOKUP(BI$2,Monitoring_eng!$A$1:$DB$79,Results!$D9,FALSE)=$N9,$S9,IF(HLOOKUP(BI$2,Monitoring_eng!$A$1:$DB$79,Results!$D9,FALSE)=$P9,$T9,"CHYBA")))))</f>
        <v>0</v>
      </c>
      <c r="BJ9" s="60">
        <f>IF(ISBLANK(HLOOKUP(BJ$2,Monitoring_eng!$A$1:$DB$79,Results!$D9,FALSE)),"",IF(HLOOKUP(BJ$2,Monitoring_eng!$A$1:$DB$79,Results!$D9,FALSE)=$J9,$Q9,IF(HLOOKUP(BJ$2,Monitoring_eng!$A$1:$DB$79,Results!$D9,FALSE)=$L9,$R9,IF(HLOOKUP(BJ$2,Monitoring_eng!$A$1:$DB$79,Results!$D9,FALSE)=$N9,$S9,IF(HLOOKUP(BJ$2,Monitoring_eng!$A$1:$DB$79,Results!$D9,FALSE)=$P9,$T9,"CHYBA")))))</f>
        <v>1</v>
      </c>
      <c r="BK9" s="60">
        <f>IF(ISBLANK(HLOOKUP(BK$2,Monitoring_eng!$A$1:$DB$79,Results!$D9,FALSE)),"",IF(HLOOKUP(BK$2,Monitoring_eng!$A$1:$DB$79,Results!$D9,FALSE)=$J9,$Q9,IF(HLOOKUP(BK$2,Monitoring_eng!$A$1:$DB$79,Results!$D9,FALSE)=$L9,$R9,IF(HLOOKUP(BK$2,Monitoring_eng!$A$1:$DB$79,Results!$D9,FALSE)=$N9,$S9,IF(HLOOKUP(BK$2,Monitoring_eng!$A$1:$DB$79,Results!$D9,FALSE)=$P9,$T9,"CHYBA")))))</f>
        <v>1</v>
      </c>
      <c r="BL9" s="60">
        <f>IF(ISBLANK(HLOOKUP(BL$2,Monitoring_eng!$A$1:$DB$79,Results!$D9,FALSE)),"",IF(HLOOKUP(BL$2,Monitoring_eng!$A$1:$DB$79,Results!$D9,FALSE)=$J9,$Q9,IF(HLOOKUP(BL$2,Monitoring_eng!$A$1:$DB$79,Results!$D9,FALSE)=$L9,$R9,IF(HLOOKUP(BL$2,Monitoring_eng!$A$1:$DB$79,Results!$D9,FALSE)=$N9,$S9,IF(HLOOKUP(BL$2,Monitoring_eng!$A$1:$DB$79,Results!$D9,FALSE)=$P9,$T9,"CHYBA")))))</f>
        <v>0</v>
      </c>
      <c r="BM9" s="60">
        <f>IF(ISBLANK(HLOOKUP(BM$2,Monitoring_eng!$A$1:$DB$79,Results!$D9,FALSE)),"",IF(HLOOKUP(BM$2,Monitoring_eng!$A$1:$DB$79,Results!$D9,FALSE)=$J9,$Q9,IF(HLOOKUP(BM$2,Monitoring_eng!$A$1:$DB$79,Results!$D9,FALSE)=$L9,$R9,IF(HLOOKUP(BM$2,Monitoring_eng!$A$1:$DB$79,Results!$D9,FALSE)=$N9,$S9,IF(HLOOKUP(BM$2,Monitoring_eng!$A$1:$DB$79,Results!$D9,FALSE)=$P9,$T9,"CHYBA")))))</f>
        <v>1</v>
      </c>
      <c r="BN9" s="60">
        <f>IF(ISBLANK(HLOOKUP(BN$2,Monitoring_eng!$A$1:$DB$79,Results!$D9,FALSE)),"",IF(HLOOKUP(BN$2,Monitoring_eng!$A$1:$DB$79,Results!$D9,FALSE)=$J9,$Q9,IF(HLOOKUP(BN$2,Monitoring_eng!$A$1:$DB$79,Results!$D9,FALSE)=$L9,$R9,IF(HLOOKUP(BN$2,Monitoring_eng!$A$1:$DB$79,Results!$D9,FALSE)=$N9,$S9,IF(HLOOKUP(BN$2,Monitoring_eng!$A$1:$DB$79,Results!$D9,FALSE)=$P9,$T9,"CHYBA")))))</f>
        <v>1</v>
      </c>
      <c r="BO9" s="60">
        <f>IF(ISBLANK(HLOOKUP(BO$2,Monitoring_eng!$A$1:$DB$79,Results!$D9,FALSE)),"",IF(HLOOKUP(BO$2,Monitoring_eng!$A$1:$DB$79,Results!$D9,FALSE)=$J9,$Q9,IF(HLOOKUP(BO$2,Monitoring_eng!$A$1:$DB$79,Results!$D9,FALSE)=$L9,$R9,IF(HLOOKUP(BO$2,Monitoring_eng!$A$1:$DB$79,Results!$D9,FALSE)=$N9,$S9,IF(HLOOKUP(BO$2,Monitoring_eng!$A$1:$DB$79,Results!$D9,FALSE)=$P9,$T9,"CHYBA")))))</f>
        <v>1</v>
      </c>
      <c r="BP9" s="60">
        <f>IF(ISBLANK(HLOOKUP(BP$2,Monitoring_eng!$A$1:$DB$79,Results!$D9,FALSE)),"",IF(HLOOKUP(BP$2,Monitoring_eng!$A$1:$DB$79,Results!$D9,FALSE)=$J9,$Q9,IF(HLOOKUP(BP$2,Monitoring_eng!$A$1:$DB$79,Results!$D9,FALSE)=$L9,$R9,IF(HLOOKUP(BP$2,Monitoring_eng!$A$1:$DB$79,Results!$D9,FALSE)=$N9,$S9,IF(HLOOKUP(BP$2,Monitoring_eng!$A$1:$DB$79,Results!$D9,FALSE)=$P9,$T9,"CHYBA")))))</f>
        <v>1</v>
      </c>
      <c r="BQ9" s="60">
        <f>IF(ISBLANK(HLOOKUP(BQ$2,Monitoring_eng!$A$1:$DB$79,Results!$D9,FALSE)),"",IF(HLOOKUP(BQ$2,Monitoring_eng!$A$1:$DB$79,Results!$D9,FALSE)=$J9,$Q9,IF(HLOOKUP(BQ$2,Monitoring_eng!$A$1:$DB$79,Results!$D9,FALSE)=$L9,$R9,IF(HLOOKUP(BQ$2,Monitoring_eng!$A$1:$DB$79,Results!$D9,FALSE)=$N9,$S9,IF(HLOOKUP(BQ$2,Monitoring_eng!$A$1:$DB$79,Results!$D9,FALSE)=$P9,$T9,"CHYBA")))))</f>
        <v>1</v>
      </c>
      <c r="BR9" s="60">
        <f>IF(ISBLANK(HLOOKUP(BR$2,Monitoring_eng!$A$1:$DB$79,Results!$D9,FALSE)),"",IF(HLOOKUP(BR$2,Monitoring_eng!$A$1:$DB$79,Results!$D9,FALSE)=$J9,$Q9,IF(HLOOKUP(BR$2,Monitoring_eng!$A$1:$DB$79,Results!$D9,FALSE)=$L9,$R9,IF(HLOOKUP(BR$2,Monitoring_eng!$A$1:$DB$79,Results!$D9,FALSE)=$N9,$S9,IF(HLOOKUP(BR$2,Monitoring_eng!$A$1:$DB$79,Results!$D9,FALSE)=$P9,$T9,"CHYBA")))))</f>
        <v>1</v>
      </c>
    </row>
    <row r="10" spans="1:70" x14ac:dyDescent="0.3">
      <c r="A10" s="37" t="s">
        <v>3830</v>
      </c>
      <c r="B10" s="37" t="s">
        <v>1011</v>
      </c>
      <c r="C10" s="37" t="s">
        <v>310</v>
      </c>
      <c r="D10" s="37">
        <v>9</v>
      </c>
      <c r="E10" s="38" t="s">
        <v>767</v>
      </c>
      <c r="F10" s="38" t="s">
        <v>763</v>
      </c>
      <c r="G10" s="38" t="s">
        <v>2</v>
      </c>
      <c r="H10" s="37">
        <v>1</v>
      </c>
      <c r="I10" s="37" t="s">
        <v>481</v>
      </c>
      <c r="J10" s="37" t="s">
        <v>757</v>
      </c>
      <c r="K10" s="37" t="s">
        <v>482</v>
      </c>
      <c r="L10" s="59" t="s">
        <v>758</v>
      </c>
      <c r="M10" s="37" t="s">
        <v>483</v>
      </c>
      <c r="N10" s="37" t="s">
        <v>759</v>
      </c>
      <c r="O10" s="37" t="s">
        <v>892</v>
      </c>
      <c r="P10" s="37" t="s">
        <v>892</v>
      </c>
      <c r="Q10" s="37">
        <f t="shared" si="0"/>
        <v>1</v>
      </c>
      <c r="R10" s="37">
        <v>0</v>
      </c>
      <c r="S10" s="37">
        <f t="shared" si="1"/>
        <v>0.5</v>
      </c>
      <c r="T10" s="37" t="s">
        <v>892</v>
      </c>
      <c r="U10" s="60">
        <f>IF(ISBLANK(HLOOKUP(U$2,Monitoring_eng!$A$1:$DB$79,Results!$D10,FALSE)),"",IF(HLOOKUP(U$2,Monitoring_eng!$A$1:$DB$79,Results!$D10,FALSE)=$J10,$Q10,IF(HLOOKUP(U$2,Monitoring_eng!$A$1:$DB$79,Results!$D10,FALSE)=$L10,$R10,IF(HLOOKUP(U$2,Monitoring_eng!$A$1:$DB$79,Results!$D10,FALSE)=$N10,$S10,IF(HLOOKUP(U$2,Monitoring_eng!$A$1:$DB$79,Results!$D10,FALSE)=$P10,$T10,"CHYBA")))))</f>
        <v>1</v>
      </c>
      <c r="V10" s="60">
        <f>IF(ISBLANK(HLOOKUP(V$2,Monitoring_eng!$A$1:$DB$79,Results!$D10,FALSE)),"",IF(HLOOKUP(V$2,Monitoring_eng!$A$1:$DB$79,Results!$D10,FALSE)=$J10,$Q10,IF(HLOOKUP(V$2,Monitoring_eng!$A$1:$DB$79,Results!$D10,FALSE)=$L10,$R10,IF(HLOOKUP(V$2,Monitoring_eng!$A$1:$DB$79,Results!$D10,FALSE)=$N10,$S10,IF(HLOOKUP(V$2,Monitoring_eng!$A$1:$DB$79,Results!$D10,FALSE)=$P10,$T10,"CHYBA")))))</f>
        <v>1</v>
      </c>
      <c r="W10" s="60">
        <f>IF(ISBLANK(HLOOKUP(W$2,Monitoring_eng!$A$1:$DB$79,Results!$D10,FALSE)),"",IF(HLOOKUP(W$2,Monitoring_eng!$A$1:$DB$79,Results!$D10,FALSE)=$J10,$Q10,IF(HLOOKUP(W$2,Monitoring_eng!$A$1:$DB$79,Results!$D10,FALSE)=$L10,$R10,IF(HLOOKUP(W$2,Monitoring_eng!$A$1:$DB$79,Results!$D10,FALSE)=$N10,$S10,IF(HLOOKUP(W$2,Monitoring_eng!$A$1:$DB$79,Results!$D10,FALSE)=$P10,$T10,"CHYBA")))))</f>
        <v>1</v>
      </c>
      <c r="X10" s="60">
        <f>IF(ISBLANK(HLOOKUP(X$2,Monitoring_eng!$A$1:$DB$79,Results!$D10,FALSE)),"",IF(HLOOKUP(X$2,Monitoring_eng!$A$1:$DB$79,Results!$D10,FALSE)=$J10,$Q10,IF(HLOOKUP(X$2,Monitoring_eng!$A$1:$DB$79,Results!$D10,FALSE)=$L10,$R10,IF(HLOOKUP(X$2,Monitoring_eng!$A$1:$DB$79,Results!$D10,FALSE)=$N10,$S10,IF(HLOOKUP(X$2,Monitoring_eng!$A$1:$DB$79,Results!$D10,FALSE)=$P10,$T10,"CHYBA")))))</f>
        <v>0</v>
      </c>
      <c r="Y10" s="60">
        <f>IF(ISBLANK(HLOOKUP(Y$2,Monitoring_eng!$A$1:$DB$79,Results!$D10,FALSE)),"",IF(HLOOKUP(Y$2,Monitoring_eng!$A$1:$DB$79,Results!$D10,FALSE)=$J10,$Q10,IF(HLOOKUP(Y$2,Monitoring_eng!$A$1:$DB$79,Results!$D10,FALSE)=$L10,$R10,IF(HLOOKUP(Y$2,Monitoring_eng!$A$1:$DB$79,Results!$D10,FALSE)=$N10,$S10,IF(HLOOKUP(Y$2,Monitoring_eng!$A$1:$DB$79,Results!$D10,FALSE)=$P10,$T10,"CHYBA")))))</f>
        <v>1</v>
      </c>
      <c r="Z10" s="60">
        <f>IF(ISBLANK(HLOOKUP(Z$2,Monitoring_eng!$A$1:$DB$79,Results!$D10,FALSE)),"",IF(HLOOKUP(Z$2,Monitoring_eng!$A$1:$DB$79,Results!$D10,FALSE)=$J10,$Q10,IF(HLOOKUP(Z$2,Monitoring_eng!$A$1:$DB$79,Results!$D10,FALSE)=$L10,$R10,IF(HLOOKUP(Z$2,Monitoring_eng!$A$1:$DB$79,Results!$D10,FALSE)=$N10,$S10,IF(HLOOKUP(Z$2,Monitoring_eng!$A$1:$DB$79,Results!$D10,FALSE)=$P10,$T10,"CHYBA")))))</f>
        <v>1</v>
      </c>
      <c r="AA10" s="60">
        <f>IF(ISBLANK(HLOOKUP(AA$2,Monitoring_eng!$A$1:$DB$79,Results!$D10,FALSE)),"",IF(HLOOKUP(AA$2,Monitoring_eng!$A$1:$DB$79,Results!$D10,FALSE)=$J10,$Q10,IF(HLOOKUP(AA$2,Monitoring_eng!$A$1:$DB$79,Results!$D10,FALSE)=$L10,$R10,IF(HLOOKUP(AA$2,Monitoring_eng!$A$1:$DB$79,Results!$D10,FALSE)=$N10,$S10,IF(HLOOKUP(AA$2,Monitoring_eng!$A$1:$DB$79,Results!$D10,FALSE)=$P10,$T10,"CHYBA")))))</f>
        <v>1</v>
      </c>
      <c r="AB10" s="60">
        <f>IF(ISBLANK(HLOOKUP(AB$2,Monitoring_eng!$A$1:$DB$79,Results!$D10,FALSE)),"",IF(HLOOKUP(AB$2,Monitoring_eng!$A$1:$DB$79,Results!$D10,FALSE)=$J10,$Q10,IF(HLOOKUP(AB$2,Monitoring_eng!$A$1:$DB$79,Results!$D10,FALSE)=$L10,$R10,IF(HLOOKUP(AB$2,Monitoring_eng!$A$1:$DB$79,Results!$D10,FALSE)=$N10,$S10,IF(HLOOKUP(AB$2,Monitoring_eng!$A$1:$DB$79,Results!$D10,FALSE)=$P10,$T10,"CHYBA")))))</f>
        <v>0</v>
      </c>
      <c r="AC10" s="60">
        <f>IF(ISBLANK(HLOOKUP(AC$2,Monitoring_eng!$A$1:$DB$79,Results!$D10,FALSE)),"",IF(HLOOKUP(AC$2,Monitoring_eng!$A$1:$DB$79,Results!$D10,FALSE)=$J10,$Q10,IF(HLOOKUP(AC$2,Monitoring_eng!$A$1:$DB$79,Results!$D10,FALSE)=$L10,$R10,IF(HLOOKUP(AC$2,Monitoring_eng!$A$1:$DB$79,Results!$D10,FALSE)=$N10,$S10,IF(HLOOKUP(AC$2,Monitoring_eng!$A$1:$DB$79,Results!$D10,FALSE)=$P10,$T10,"CHYBA")))))</f>
        <v>1</v>
      </c>
      <c r="AD10" s="60">
        <f>IF(ISBLANK(HLOOKUP(AD$2,Monitoring_eng!$A$1:$DB$79,Results!$D10,FALSE)),"",IF(HLOOKUP(AD$2,Monitoring_eng!$A$1:$DB$79,Results!$D10,FALSE)=$J10,$Q10,IF(HLOOKUP(AD$2,Monitoring_eng!$A$1:$DB$79,Results!$D10,FALSE)=$L10,$R10,IF(HLOOKUP(AD$2,Monitoring_eng!$A$1:$DB$79,Results!$D10,FALSE)=$N10,$S10,IF(HLOOKUP(AD$2,Monitoring_eng!$A$1:$DB$79,Results!$D10,FALSE)=$P10,$T10,"CHYBA")))))</f>
        <v>1</v>
      </c>
      <c r="AE10" s="60">
        <f>IF(ISBLANK(HLOOKUP(AE$2,Monitoring_eng!$A$1:$DB$79,Results!$D10,FALSE)),"",IF(HLOOKUP(AE$2,Monitoring_eng!$A$1:$DB$79,Results!$D10,FALSE)=$J10,$Q10,IF(HLOOKUP(AE$2,Monitoring_eng!$A$1:$DB$79,Results!$D10,FALSE)=$L10,$R10,IF(HLOOKUP(AE$2,Monitoring_eng!$A$1:$DB$79,Results!$D10,FALSE)=$N10,$S10,IF(HLOOKUP(AE$2,Monitoring_eng!$A$1:$DB$79,Results!$D10,FALSE)=$P10,$T10,"CHYBA")))))</f>
        <v>1</v>
      </c>
      <c r="AF10" s="60">
        <f>IF(ISBLANK(HLOOKUP(AF$2,Monitoring_eng!$A$1:$DB$79,Results!$D10,FALSE)),"",IF(HLOOKUP(AF$2,Monitoring_eng!$A$1:$DB$79,Results!$D10,FALSE)=$J10,$Q10,IF(HLOOKUP(AF$2,Monitoring_eng!$A$1:$DB$79,Results!$D10,FALSE)=$L10,$R10,IF(HLOOKUP(AF$2,Monitoring_eng!$A$1:$DB$79,Results!$D10,FALSE)=$N10,$S10,IF(HLOOKUP(AF$2,Monitoring_eng!$A$1:$DB$79,Results!$D10,FALSE)=$P10,$T10,"CHYBA")))))</f>
        <v>1</v>
      </c>
      <c r="AG10" s="60">
        <f>IF(ISBLANK(HLOOKUP(AG$2,Monitoring_eng!$A$1:$DB$79,Results!$D10,FALSE)),"",IF(HLOOKUP(AG$2,Monitoring_eng!$A$1:$DB$79,Results!$D10,FALSE)=$J10,$Q10,IF(HLOOKUP(AG$2,Monitoring_eng!$A$1:$DB$79,Results!$D10,FALSE)=$L10,$R10,IF(HLOOKUP(AG$2,Monitoring_eng!$A$1:$DB$79,Results!$D10,FALSE)=$N10,$S10,IF(HLOOKUP(AG$2,Monitoring_eng!$A$1:$DB$79,Results!$D10,FALSE)=$P10,$T10,"CHYBA")))))</f>
        <v>1</v>
      </c>
      <c r="AH10" s="60">
        <f>IF(ISBLANK(HLOOKUP(AH$2,Monitoring_eng!$A$1:$DB$79,Results!$D10,FALSE)),"",IF(HLOOKUP(AH$2,Monitoring_eng!$A$1:$DB$79,Results!$D10,FALSE)=$J10,$Q10,IF(HLOOKUP(AH$2,Monitoring_eng!$A$1:$DB$79,Results!$D10,FALSE)=$L10,$R10,IF(HLOOKUP(AH$2,Monitoring_eng!$A$1:$DB$79,Results!$D10,FALSE)=$N10,$S10,IF(HLOOKUP(AH$2,Monitoring_eng!$A$1:$DB$79,Results!$D10,FALSE)=$P10,$T10,"CHYBA")))))</f>
        <v>1</v>
      </c>
      <c r="AI10" s="60">
        <f>IF(ISBLANK(HLOOKUP(AI$2,Monitoring_eng!$A$1:$DB$79,Results!$D10,FALSE)),"",IF(HLOOKUP(AI$2,Monitoring_eng!$A$1:$DB$79,Results!$D10,FALSE)=$J10,$Q10,IF(HLOOKUP(AI$2,Monitoring_eng!$A$1:$DB$79,Results!$D10,FALSE)=$L10,$R10,IF(HLOOKUP(AI$2,Monitoring_eng!$A$1:$DB$79,Results!$D10,FALSE)=$N10,$S10,IF(HLOOKUP(AI$2,Monitoring_eng!$A$1:$DB$79,Results!$D10,FALSE)=$P10,$T10,"CHYBA")))))</f>
        <v>1</v>
      </c>
      <c r="AJ10" s="60">
        <f>IF(ISBLANK(HLOOKUP(AJ$2,Monitoring_eng!$A$1:$DB$79,Results!$D10,FALSE)),"",IF(HLOOKUP(AJ$2,Monitoring_eng!$A$1:$DB$79,Results!$D10,FALSE)=$J10,$Q10,IF(HLOOKUP(AJ$2,Monitoring_eng!$A$1:$DB$79,Results!$D10,FALSE)=$L10,$R10,IF(HLOOKUP(AJ$2,Monitoring_eng!$A$1:$DB$79,Results!$D10,FALSE)=$N10,$S10,IF(HLOOKUP(AJ$2,Monitoring_eng!$A$1:$DB$79,Results!$D10,FALSE)=$P10,$T10,"CHYBA")))))</f>
        <v>1</v>
      </c>
      <c r="AK10" s="60">
        <f>IF(ISBLANK(HLOOKUP(AK$2,Monitoring_eng!$A$1:$DB$79,Results!$D10,FALSE)),"",IF(HLOOKUP(AK$2,Monitoring_eng!$A$1:$DB$79,Results!$D10,FALSE)=$J10,$Q10,IF(HLOOKUP(AK$2,Monitoring_eng!$A$1:$DB$79,Results!$D10,FALSE)=$L10,$R10,IF(HLOOKUP(AK$2,Monitoring_eng!$A$1:$DB$79,Results!$D10,FALSE)=$N10,$S10,IF(HLOOKUP(AK$2,Monitoring_eng!$A$1:$DB$79,Results!$D10,FALSE)=$P10,$T10,"CHYBA")))))</f>
        <v>1</v>
      </c>
      <c r="AL10" s="60">
        <f>IF(ISBLANK(HLOOKUP(AL$2,Monitoring_eng!$A$1:$DB$79,Results!$D10,FALSE)),"",IF(HLOOKUP(AL$2,Monitoring_eng!$A$1:$DB$79,Results!$D10,FALSE)=$J10,$Q10,IF(HLOOKUP(AL$2,Monitoring_eng!$A$1:$DB$79,Results!$D10,FALSE)=$L10,$R10,IF(HLOOKUP(AL$2,Monitoring_eng!$A$1:$DB$79,Results!$D10,FALSE)=$N10,$S10,IF(HLOOKUP(AL$2,Monitoring_eng!$A$1:$DB$79,Results!$D10,FALSE)=$P10,$T10,"CHYBA")))))</f>
        <v>1</v>
      </c>
      <c r="AM10" s="60">
        <f>IF(ISBLANK(HLOOKUP(AM$2,Monitoring_eng!$A$1:$DB$79,Results!$D10,FALSE)),"",IF(HLOOKUP(AM$2,Monitoring_eng!$A$1:$DB$79,Results!$D10,FALSE)=$J10,$Q10,IF(HLOOKUP(AM$2,Monitoring_eng!$A$1:$DB$79,Results!$D10,FALSE)=$L10,$R10,IF(HLOOKUP(AM$2,Monitoring_eng!$A$1:$DB$79,Results!$D10,FALSE)=$N10,$S10,IF(HLOOKUP(AM$2,Monitoring_eng!$A$1:$DB$79,Results!$D10,FALSE)=$P10,$T10,"CHYBA")))))</f>
        <v>1</v>
      </c>
      <c r="AN10" s="60">
        <f>IF(ISBLANK(HLOOKUP(AN$2,Monitoring_eng!$A$1:$DB$79,Results!$D10,FALSE)),"",IF(HLOOKUP(AN$2,Monitoring_eng!$A$1:$DB$79,Results!$D10,FALSE)=$J10,$Q10,IF(HLOOKUP(AN$2,Monitoring_eng!$A$1:$DB$79,Results!$D10,FALSE)=$L10,$R10,IF(HLOOKUP(AN$2,Monitoring_eng!$A$1:$DB$79,Results!$D10,FALSE)=$N10,$S10,IF(HLOOKUP(AN$2,Monitoring_eng!$A$1:$DB$79,Results!$D10,FALSE)=$P10,$T10,"CHYBA")))))</f>
        <v>0</v>
      </c>
      <c r="AO10" s="60">
        <f>IF(ISBLANK(HLOOKUP(AO$2,Monitoring_eng!$A$1:$DB$79,Results!$D10,FALSE)),"",IF(HLOOKUP(AO$2,Monitoring_eng!$A$1:$DB$79,Results!$D10,FALSE)=$J10,$Q10,IF(HLOOKUP(AO$2,Monitoring_eng!$A$1:$DB$79,Results!$D10,FALSE)=$L10,$R10,IF(HLOOKUP(AO$2,Monitoring_eng!$A$1:$DB$79,Results!$D10,FALSE)=$N10,$S10,IF(HLOOKUP(AO$2,Monitoring_eng!$A$1:$DB$79,Results!$D10,FALSE)=$P10,$T10,"CHYBA")))))</f>
        <v>1</v>
      </c>
      <c r="AP10" s="60">
        <f>IF(ISBLANK(HLOOKUP(AP$2,Monitoring_eng!$A$1:$DB$79,Results!$D10,FALSE)),"",IF(HLOOKUP(AP$2,Monitoring_eng!$A$1:$DB$79,Results!$D10,FALSE)=$J10,$Q10,IF(HLOOKUP(AP$2,Monitoring_eng!$A$1:$DB$79,Results!$D10,FALSE)=$L10,$R10,IF(HLOOKUP(AP$2,Monitoring_eng!$A$1:$DB$79,Results!$D10,FALSE)=$N10,$S10,IF(HLOOKUP(AP$2,Monitoring_eng!$A$1:$DB$79,Results!$D10,FALSE)=$P10,$T10,"CHYBA")))))</f>
        <v>1</v>
      </c>
      <c r="AQ10" s="60">
        <f>IF(ISBLANK(HLOOKUP(AQ$2,Monitoring_eng!$A$1:$DB$79,Results!$D10,FALSE)),"",IF(HLOOKUP(AQ$2,Monitoring_eng!$A$1:$DB$79,Results!$D10,FALSE)=$J10,$Q10,IF(HLOOKUP(AQ$2,Monitoring_eng!$A$1:$DB$79,Results!$D10,FALSE)=$L10,$R10,IF(HLOOKUP(AQ$2,Monitoring_eng!$A$1:$DB$79,Results!$D10,FALSE)=$N10,$S10,IF(HLOOKUP(AQ$2,Monitoring_eng!$A$1:$DB$79,Results!$D10,FALSE)=$P10,$T10,"CHYBA")))))</f>
        <v>1</v>
      </c>
      <c r="AR10" s="60">
        <f>IF(ISBLANK(HLOOKUP(AR$2,Monitoring_eng!$A$1:$DB$79,Results!$D10,FALSE)),"",IF(HLOOKUP(AR$2,Monitoring_eng!$A$1:$DB$79,Results!$D10,FALSE)=$J10,$Q10,IF(HLOOKUP(AR$2,Monitoring_eng!$A$1:$DB$79,Results!$D10,FALSE)=$L10,$R10,IF(HLOOKUP(AR$2,Monitoring_eng!$A$1:$DB$79,Results!$D10,FALSE)=$N10,$S10,IF(HLOOKUP(AR$2,Monitoring_eng!$A$1:$DB$79,Results!$D10,FALSE)=$P10,$T10,"CHYBA")))))</f>
        <v>1</v>
      </c>
      <c r="AS10" s="60">
        <f>IF(ISBLANK(HLOOKUP(AS$2,Monitoring_eng!$A$1:$DB$79,Results!$D10,FALSE)),"",IF(HLOOKUP(AS$2,Monitoring_eng!$A$1:$DB$79,Results!$D10,FALSE)=$J10,$Q10,IF(HLOOKUP(AS$2,Monitoring_eng!$A$1:$DB$79,Results!$D10,FALSE)=$L10,$R10,IF(HLOOKUP(AS$2,Monitoring_eng!$A$1:$DB$79,Results!$D10,FALSE)=$N10,$S10,IF(HLOOKUP(AS$2,Monitoring_eng!$A$1:$DB$79,Results!$D10,FALSE)=$P10,$T10,"CHYBA")))))</f>
        <v>1</v>
      </c>
      <c r="AT10" s="60">
        <f>IF(ISBLANK(HLOOKUP(AT$2,Monitoring_eng!$A$1:$DB$79,Results!$D10,FALSE)),"",IF(HLOOKUP(AT$2,Monitoring_eng!$A$1:$DB$79,Results!$D10,FALSE)=$J10,$Q10,IF(HLOOKUP(AT$2,Monitoring_eng!$A$1:$DB$79,Results!$D10,FALSE)=$L10,$R10,IF(HLOOKUP(AT$2,Monitoring_eng!$A$1:$DB$79,Results!$D10,FALSE)=$N10,$S10,IF(HLOOKUP(AT$2,Monitoring_eng!$A$1:$DB$79,Results!$D10,FALSE)=$P10,$T10,"CHYBA")))))</f>
        <v>1</v>
      </c>
      <c r="AU10" s="60">
        <f>IF(ISBLANK(HLOOKUP(AU$2,Monitoring_eng!$A$1:$DB$79,Results!$D10,FALSE)),"",IF(HLOOKUP(AU$2,Monitoring_eng!$A$1:$DB$79,Results!$D10,FALSE)=$J10,$Q10,IF(HLOOKUP(AU$2,Monitoring_eng!$A$1:$DB$79,Results!$D10,FALSE)=$L10,$R10,IF(HLOOKUP(AU$2,Monitoring_eng!$A$1:$DB$79,Results!$D10,FALSE)=$N10,$S10,IF(HLOOKUP(AU$2,Monitoring_eng!$A$1:$DB$79,Results!$D10,FALSE)=$P10,$T10,"CHYBA")))))</f>
        <v>0</v>
      </c>
      <c r="AV10" s="60">
        <f>IF(ISBLANK(HLOOKUP(AV$2,Monitoring_eng!$A$1:$DB$79,Results!$D10,FALSE)),"",IF(HLOOKUP(AV$2,Monitoring_eng!$A$1:$DB$79,Results!$D10,FALSE)=$J10,$Q10,IF(HLOOKUP(AV$2,Monitoring_eng!$A$1:$DB$79,Results!$D10,FALSE)=$L10,$R10,IF(HLOOKUP(AV$2,Monitoring_eng!$A$1:$DB$79,Results!$D10,FALSE)=$N10,$S10,IF(HLOOKUP(AV$2,Monitoring_eng!$A$1:$DB$79,Results!$D10,FALSE)=$P10,$T10,"CHYBA")))))</f>
        <v>1</v>
      </c>
      <c r="AW10" s="60">
        <f>IF(ISBLANK(HLOOKUP(AW$2,Monitoring_eng!$A$1:$DB$79,Results!$D10,FALSE)),"",IF(HLOOKUP(AW$2,Monitoring_eng!$A$1:$DB$79,Results!$D10,FALSE)=$J10,$Q10,IF(HLOOKUP(AW$2,Monitoring_eng!$A$1:$DB$79,Results!$D10,FALSE)=$L10,$R10,IF(HLOOKUP(AW$2,Monitoring_eng!$A$1:$DB$79,Results!$D10,FALSE)=$N10,$S10,IF(HLOOKUP(AW$2,Monitoring_eng!$A$1:$DB$79,Results!$D10,FALSE)=$P10,$T10,"CHYBA")))))</f>
        <v>1</v>
      </c>
      <c r="AX10" s="60">
        <f>IF(ISBLANK(HLOOKUP(AX$2,Monitoring_eng!$A$1:$DB$79,Results!$D10,FALSE)),"",IF(HLOOKUP(AX$2,Monitoring_eng!$A$1:$DB$79,Results!$D10,FALSE)=$J10,$Q10,IF(HLOOKUP(AX$2,Monitoring_eng!$A$1:$DB$79,Results!$D10,FALSE)=$L10,$R10,IF(HLOOKUP(AX$2,Monitoring_eng!$A$1:$DB$79,Results!$D10,FALSE)=$N10,$S10,IF(HLOOKUP(AX$2,Monitoring_eng!$A$1:$DB$79,Results!$D10,FALSE)=$P10,$T10,"CHYBA")))))</f>
        <v>1</v>
      </c>
      <c r="AY10" s="60">
        <f>IF(ISBLANK(HLOOKUP(AY$2,Monitoring_eng!$A$1:$DB$79,Results!$D10,FALSE)),"",IF(HLOOKUP(AY$2,Monitoring_eng!$A$1:$DB$79,Results!$D10,FALSE)=$J10,$Q10,IF(HLOOKUP(AY$2,Monitoring_eng!$A$1:$DB$79,Results!$D10,FALSE)=$L10,$R10,IF(HLOOKUP(AY$2,Monitoring_eng!$A$1:$DB$79,Results!$D10,FALSE)=$N10,$S10,IF(HLOOKUP(AY$2,Monitoring_eng!$A$1:$DB$79,Results!$D10,FALSE)=$P10,$T10,"CHYBA")))))</f>
        <v>1</v>
      </c>
      <c r="AZ10" s="60">
        <f>IF(ISBLANK(HLOOKUP(AZ$2,Monitoring_eng!$A$1:$DB$79,Results!$D10,FALSE)),"",IF(HLOOKUP(AZ$2,Monitoring_eng!$A$1:$DB$79,Results!$D10,FALSE)=$J10,$Q10,IF(HLOOKUP(AZ$2,Monitoring_eng!$A$1:$DB$79,Results!$D10,FALSE)=$L10,$R10,IF(HLOOKUP(AZ$2,Monitoring_eng!$A$1:$DB$79,Results!$D10,FALSE)=$N10,$S10,IF(HLOOKUP(AZ$2,Monitoring_eng!$A$1:$DB$79,Results!$D10,FALSE)=$P10,$T10,"CHYBA")))))</f>
        <v>1</v>
      </c>
      <c r="BA10" s="60">
        <f>IF(ISBLANK(HLOOKUP(BA$2,Monitoring_eng!$A$1:$DB$79,Results!$D10,FALSE)),"",IF(HLOOKUP(BA$2,Monitoring_eng!$A$1:$DB$79,Results!$D10,FALSE)=$J10,$Q10,IF(HLOOKUP(BA$2,Monitoring_eng!$A$1:$DB$79,Results!$D10,FALSE)=$L10,$R10,IF(HLOOKUP(BA$2,Monitoring_eng!$A$1:$DB$79,Results!$D10,FALSE)=$N10,$S10,IF(HLOOKUP(BA$2,Monitoring_eng!$A$1:$DB$79,Results!$D10,FALSE)=$P10,$T10,"CHYBA")))))</f>
        <v>1</v>
      </c>
      <c r="BB10" s="60">
        <f>IF(ISBLANK(HLOOKUP(BB$2,Monitoring_eng!$A$1:$DB$79,Results!$D10,FALSE)),"",IF(HLOOKUP(BB$2,Monitoring_eng!$A$1:$DB$79,Results!$D10,FALSE)=$J10,$Q10,IF(HLOOKUP(BB$2,Monitoring_eng!$A$1:$DB$79,Results!$D10,FALSE)=$L10,$R10,IF(HLOOKUP(BB$2,Monitoring_eng!$A$1:$DB$79,Results!$D10,FALSE)=$N10,$S10,IF(HLOOKUP(BB$2,Monitoring_eng!$A$1:$DB$79,Results!$D10,FALSE)=$P10,$T10,"CHYBA")))))</f>
        <v>1</v>
      </c>
      <c r="BC10" s="60">
        <f>IF(ISBLANK(HLOOKUP(BC$2,Monitoring_eng!$A$1:$DB$79,Results!$D10,FALSE)),"",IF(HLOOKUP(BC$2,Monitoring_eng!$A$1:$DB$79,Results!$D10,FALSE)=$J10,$Q10,IF(HLOOKUP(BC$2,Monitoring_eng!$A$1:$DB$79,Results!$D10,FALSE)=$L10,$R10,IF(HLOOKUP(BC$2,Monitoring_eng!$A$1:$DB$79,Results!$D10,FALSE)=$N10,$S10,IF(HLOOKUP(BC$2,Monitoring_eng!$A$1:$DB$79,Results!$D10,FALSE)=$P10,$T10,"CHYBA")))))</f>
        <v>0</v>
      </c>
      <c r="BD10" s="60">
        <f>IF(ISBLANK(HLOOKUP(BD$2,Monitoring_eng!$A$1:$DB$79,Results!$D10,FALSE)),"",IF(HLOOKUP(BD$2,Monitoring_eng!$A$1:$DB$79,Results!$D10,FALSE)=$J10,$Q10,IF(HLOOKUP(BD$2,Monitoring_eng!$A$1:$DB$79,Results!$D10,FALSE)=$L10,$R10,IF(HLOOKUP(BD$2,Monitoring_eng!$A$1:$DB$79,Results!$D10,FALSE)=$N10,$S10,IF(HLOOKUP(BD$2,Monitoring_eng!$A$1:$DB$79,Results!$D10,FALSE)=$P10,$T10,"CHYBA")))))</f>
        <v>1</v>
      </c>
      <c r="BE10" s="60">
        <f>IF(ISBLANK(HLOOKUP(BE$2,Monitoring_eng!$A$1:$DB$79,Results!$D10,FALSE)),"",IF(HLOOKUP(BE$2,Monitoring_eng!$A$1:$DB$79,Results!$D10,FALSE)=$J10,$Q10,IF(HLOOKUP(BE$2,Monitoring_eng!$A$1:$DB$79,Results!$D10,FALSE)=$L10,$R10,IF(HLOOKUP(BE$2,Monitoring_eng!$A$1:$DB$79,Results!$D10,FALSE)=$N10,$S10,IF(HLOOKUP(BE$2,Monitoring_eng!$A$1:$DB$79,Results!$D10,FALSE)=$P10,$T10,"CHYBA")))))</f>
        <v>1</v>
      </c>
      <c r="BF10" s="60">
        <f>IF(ISBLANK(HLOOKUP(BF$2,Monitoring_eng!$A$1:$DB$79,Results!$D10,FALSE)),"",IF(HLOOKUP(BF$2,Monitoring_eng!$A$1:$DB$79,Results!$D10,FALSE)=$J10,$Q10,IF(HLOOKUP(BF$2,Monitoring_eng!$A$1:$DB$79,Results!$D10,FALSE)=$L10,$R10,IF(HLOOKUP(BF$2,Monitoring_eng!$A$1:$DB$79,Results!$D10,FALSE)=$N10,$S10,IF(HLOOKUP(BF$2,Monitoring_eng!$A$1:$DB$79,Results!$D10,FALSE)=$P10,$T10,"CHYBA")))))</f>
        <v>1</v>
      </c>
      <c r="BG10" s="60">
        <f>IF(ISBLANK(HLOOKUP(BG$2,Monitoring_eng!$A$1:$DB$79,Results!$D10,FALSE)),"",IF(HLOOKUP(BG$2,Monitoring_eng!$A$1:$DB$79,Results!$D10,FALSE)=$J10,$Q10,IF(HLOOKUP(BG$2,Monitoring_eng!$A$1:$DB$79,Results!$D10,FALSE)=$L10,$R10,IF(HLOOKUP(BG$2,Monitoring_eng!$A$1:$DB$79,Results!$D10,FALSE)=$N10,$S10,IF(HLOOKUP(BG$2,Monitoring_eng!$A$1:$DB$79,Results!$D10,FALSE)=$P10,$T10,"CHYBA")))))</f>
        <v>1</v>
      </c>
      <c r="BH10" s="60">
        <f>IF(ISBLANK(HLOOKUP(BH$2,Monitoring_eng!$A$1:$DB$79,Results!$D10,FALSE)),"",IF(HLOOKUP(BH$2,Monitoring_eng!$A$1:$DB$79,Results!$D10,FALSE)=$J10,$Q10,IF(HLOOKUP(BH$2,Monitoring_eng!$A$1:$DB$79,Results!$D10,FALSE)=$L10,$R10,IF(HLOOKUP(BH$2,Monitoring_eng!$A$1:$DB$79,Results!$D10,FALSE)=$N10,$S10,IF(HLOOKUP(BH$2,Monitoring_eng!$A$1:$DB$79,Results!$D10,FALSE)=$P10,$T10,"CHYBA")))))</f>
        <v>1</v>
      </c>
      <c r="BI10" s="60">
        <f>IF(ISBLANK(HLOOKUP(BI$2,Monitoring_eng!$A$1:$DB$79,Results!$D10,FALSE)),"",IF(HLOOKUP(BI$2,Monitoring_eng!$A$1:$DB$79,Results!$D10,FALSE)=$J10,$Q10,IF(HLOOKUP(BI$2,Monitoring_eng!$A$1:$DB$79,Results!$D10,FALSE)=$L10,$R10,IF(HLOOKUP(BI$2,Monitoring_eng!$A$1:$DB$79,Results!$D10,FALSE)=$N10,$S10,IF(HLOOKUP(BI$2,Monitoring_eng!$A$1:$DB$79,Results!$D10,FALSE)=$P10,$T10,"CHYBA")))))</f>
        <v>0</v>
      </c>
      <c r="BJ10" s="60">
        <f>IF(ISBLANK(HLOOKUP(BJ$2,Monitoring_eng!$A$1:$DB$79,Results!$D10,FALSE)),"",IF(HLOOKUP(BJ$2,Monitoring_eng!$A$1:$DB$79,Results!$D10,FALSE)=$J10,$Q10,IF(HLOOKUP(BJ$2,Monitoring_eng!$A$1:$DB$79,Results!$D10,FALSE)=$L10,$R10,IF(HLOOKUP(BJ$2,Monitoring_eng!$A$1:$DB$79,Results!$D10,FALSE)=$N10,$S10,IF(HLOOKUP(BJ$2,Monitoring_eng!$A$1:$DB$79,Results!$D10,FALSE)=$P10,$T10,"CHYBA")))))</f>
        <v>1</v>
      </c>
      <c r="BK10" s="60">
        <f>IF(ISBLANK(HLOOKUP(BK$2,Monitoring_eng!$A$1:$DB$79,Results!$D10,FALSE)),"",IF(HLOOKUP(BK$2,Monitoring_eng!$A$1:$DB$79,Results!$D10,FALSE)=$J10,$Q10,IF(HLOOKUP(BK$2,Monitoring_eng!$A$1:$DB$79,Results!$D10,FALSE)=$L10,$R10,IF(HLOOKUP(BK$2,Monitoring_eng!$A$1:$DB$79,Results!$D10,FALSE)=$N10,$S10,IF(HLOOKUP(BK$2,Monitoring_eng!$A$1:$DB$79,Results!$D10,FALSE)=$P10,$T10,"CHYBA")))))</f>
        <v>1</v>
      </c>
      <c r="BL10" s="60">
        <f>IF(ISBLANK(HLOOKUP(BL$2,Monitoring_eng!$A$1:$DB$79,Results!$D10,FALSE)),"",IF(HLOOKUP(BL$2,Monitoring_eng!$A$1:$DB$79,Results!$D10,FALSE)=$J10,$Q10,IF(HLOOKUP(BL$2,Monitoring_eng!$A$1:$DB$79,Results!$D10,FALSE)=$L10,$R10,IF(HLOOKUP(BL$2,Monitoring_eng!$A$1:$DB$79,Results!$D10,FALSE)=$N10,$S10,IF(HLOOKUP(BL$2,Monitoring_eng!$A$1:$DB$79,Results!$D10,FALSE)=$P10,$T10,"CHYBA")))))</f>
        <v>0</v>
      </c>
      <c r="BM10" s="60">
        <f>IF(ISBLANK(HLOOKUP(BM$2,Monitoring_eng!$A$1:$DB$79,Results!$D10,FALSE)),"",IF(HLOOKUP(BM$2,Monitoring_eng!$A$1:$DB$79,Results!$D10,FALSE)=$J10,$Q10,IF(HLOOKUP(BM$2,Monitoring_eng!$A$1:$DB$79,Results!$D10,FALSE)=$L10,$R10,IF(HLOOKUP(BM$2,Monitoring_eng!$A$1:$DB$79,Results!$D10,FALSE)=$N10,$S10,IF(HLOOKUP(BM$2,Monitoring_eng!$A$1:$DB$79,Results!$D10,FALSE)=$P10,$T10,"CHYBA")))))</f>
        <v>1</v>
      </c>
      <c r="BN10" s="60">
        <f>IF(ISBLANK(HLOOKUP(BN$2,Monitoring_eng!$A$1:$DB$79,Results!$D10,FALSE)),"",IF(HLOOKUP(BN$2,Monitoring_eng!$A$1:$DB$79,Results!$D10,FALSE)=$J10,$Q10,IF(HLOOKUP(BN$2,Monitoring_eng!$A$1:$DB$79,Results!$D10,FALSE)=$L10,$R10,IF(HLOOKUP(BN$2,Monitoring_eng!$A$1:$DB$79,Results!$D10,FALSE)=$N10,$S10,IF(HLOOKUP(BN$2,Monitoring_eng!$A$1:$DB$79,Results!$D10,FALSE)=$P10,$T10,"CHYBA")))))</f>
        <v>1</v>
      </c>
      <c r="BO10" s="60">
        <f>IF(ISBLANK(HLOOKUP(BO$2,Monitoring_eng!$A$1:$DB$79,Results!$D10,FALSE)),"",IF(HLOOKUP(BO$2,Monitoring_eng!$A$1:$DB$79,Results!$D10,FALSE)=$J10,$Q10,IF(HLOOKUP(BO$2,Monitoring_eng!$A$1:$DB$79,Results!$D10,FALSE)=$L10,$R10,IF(HLOOKUP(BO$2,Monitoring_eng!$A$1:$DB$79,Results!$D10,FALSE)=$N10,$S10,IF(HLOOKUP(BO$2,Monitoring_eng!$A$1:$DB$79,Results!$D10,FALSE)=$P10,$T10,"CHYBA")))))</f>
        <v>1</v>
      </c>
      <c r="BP10" s="60">
        <f>IF(ISBLANK(HLOOKUP(BP$2,Monitoring_eng!$A$1:$DB$79,Results!$D10,FALSE)),"",IF(HLOOKUP(BP$2,Monitoring_eng!$A$1:$DB$79,Results!$D10,FALSE)=$J10,$Q10,IF(HLOOKUP(BP$2,Monitoring_eng!$A$1:$DB$79,Results!$D10,FALSE)=$L10,$R10,IF(HLOOKUP(BP$2,Monitoring_eng!$A$1:$DB$79,Results!$D10,FALSE)=$N10,$S10,IF(HLOOKUP(BP$2,Monitoring_eng!$A$1:$DB$79,Results!$D10,FALSE)=$P10,$T10,"CHYBA")))))</f>
        <v>1</v>
      </c>
      <c r="BQ10" s="60">
        <f>IF(ISBLANK(HLOOKUP(BQ$2,Monitoring_eng!$A$1:$DB$79,Results!$D10,FALSE)),"",IF(HLOOKUP(BQ$2,Monitoring_eng!$A$1:$DB$79,Results!$D10,FALSE)=$J10,$Q10,IF(HLOOKUP(BQ$2,Monitoring_eng!$A$1:$DB$79,Results!$D10,FALSE)=$L10,$R10,IF(HLOOKUP(BQ$2,Monitoring_eng!$A$1:$DB$79,Results!$D10,FALSE)=$N10,$S10,IF(HLOOKUP(BQ$2,Monitoring_eng!$A$1:$DB$79,Results!$D10,FALSE)=$P10,$T10,"CHYBA")))))</f>
        <v>1</v>
      </c>
      <c r="BR10" s="60">
        <f>IF(ISBLANK(HLOOKUP(BR$2,Monitoring_eng!$A$1:$DB$79,Results!$D10,FALSE)),"",IF(HLOOKUP(BR$2,Monitoring_eng!$A$1:$DB$79,Results!$D10,FALSE)=$J10,$Q10,IF(HLOOKUP(BR$2,Monitoring_eng!$A$1:$DB$79,Results!$D10,FALSE)=$L10,$R10,IF(HLOOKUP(BR$2,Monitoring_eng!$A$1:$DB$79,Results!$D10,FALSE)=$N10,$S10,IF(HLOOKUP(BR$2,Monitoring_eng!$A$1:$DB$79,Results!$D10,FALSE)=$P10,$T10,"CHYBA")))))</f>
        <v>1</v>
      </c>
    </row>
    <row r="11" spans="1:70" x14ac:dyDescent="0.3">
      <c r="A11" s="37" t="s">
        <v>3831</v>
      </c>
      <c r="B11" s="37" t="s">
        <v>1012</v>
      </c>
      <c r="C11" s="37" t="s">
        <v>311</v>
      </c>
      <c r="D11" s="37">
        <v>10</v>
      </c>
      <c r="E11" s="38" t="s">
        <v>97</v>
      </c>
      <c r="F11" s="38" t="s">
        <v>102</v>
      </c>
      <c r="G11" s="38" t="s">
        <v>2</v>
      </c>
      <c r="H11" s="37">
        <v>0.5</v>
      </c>
      <c r="I11" s="37" t="s">
        <v>481</v>
      </c>
      <c r="J11" s="37" t="s">
        <v>757</v>
      </c>
      <c r="K11" s="37" t="s">
        <v>482</v>
      </c>
      <c r="L11" s="59" t="s">
        <v>758</v>
      </c>
      <c r="M11" s="37" t="s">
        <v>483</v>
      </c>
      <c r="N11" s="37" t="s">
        <v>759</v>
      </c>
      <c r="O11" s="37" t="s">
        <v>892</v>
      </c>
      <c r="P11" s="37" t="s">
        <v>892</v>
      </c>
      <c r="Q11" s="37">
        <f t="shared" si="0"/>
        <v>0.5</v>
      </c>
      <c r="R11" s="37">
        <v>0</v>
      </c>
      <c r="S11" s="37">
        <f t="shared" si="1"/>
        <v>0.25</v>
      </c>
      <c r="T11" s="37" t="s">
        <v>892</v>
      </c>
      <c r="U11" s="60">
        <f>IF(ISBLANK(HLOOKUP(U$2,Monitoring_eng!$A$1:$DB$79,Results!$D11,FALSE)),"",IF(HLOOKUP(U$2,Monitoring_eng!$A$1:$DB$79,Results!$D11,FALSE)=$J11,$Q11,IF(HLOOKUP(U$2,Monitoring_eng!$A$1:$DB$79,Results!$D11,FALSE)=$L11,$R11,IF(HLOOKUP(U$2,Monitoring_eng!$A$1:$DB$79,Results!$D11,FALSE)=$N11,$S11,IF(HLOOKUP(U$2,Monitoring_eng!$A$1:$DB$79,Results!$D11,FALSE)=$P11,$T11,"CHYBA")))))</f>
        <v>0.5</v>
      </c>
      <c r="V11" s="60">
        <f>IF(ISBLANK(HLOOKUP(V$2,Monitoring_eng!$A$1:$DB$79,Results!$D11,FALSE)),"",IF(HLOOKUP(V$2,Monitoring_eng!$A$1:$DB$79,Results!$D11,FALSE)=$J11,$Q11,IF(HLOOKUP(V$2,Monitoring_eng!$A$1:$DB$79,Results!$D11,FALSE)=$L11,$R11,IF(HLOOKUP(V$2,Monitoring_eng!$A$1:$DB$79,Results!$D11,FALSE)=$N11,$S11,IF(HLOOKUP(V$2,Monitoring_eng!$A$1:$DB$79,Results!$D11,FALSE)=$P11,$T11,"CHYBA")))))</f>
        <v>0.5</v>
      </c>
      <c r="W11" s="60">
        <f>IF(ISBLANK(HLOOKUP(W$2,Monitoring_eng!$A$1:$DB$79,Results!$D11,FALSE)),"",IF(HLOOKUP(W$2,Monitoring_eng!$A$1:$DB$79,Results!$D11,FALSE)=$J11,$Q11,IF(HLOOKUP(W$2,Monitoring_eng!$A$1:$DB$79,Results!$D11,FALSE)=$L11,$R11,IF(HLOOKUP(W$2,Monitoring_eng!$A$1:$DB$79,Results!$D11,FALSE)=$N11,$S11,IF(HLOOKUP(W$2,Monitoring_eng!$A$1:$DB$79,Results!$D11,FALSE)=$P11,$T11,"CHYBA")))))</f>
        <v>0.5</v>
      </c>
      <c r="X11" s="60">
        <f>IF(ISBLANK(HLOOKUP(X$2,Monitoring_eng!$A$1:$DB$79,Results!$D11,FALSE)),"",IF(HLOOKUP(X$2,Monitoring_eng!$A$1:$DB$79,Results!$D11,FALSE)=$J11,$Q11,IF(HLOOKUP(X$2,Monitoring_eng!$A$1:$DB$79,Results!$D11,FALSE)=$L11,$R11,IF(HLOOKUP(X$2,Monitoring_eng!$A$1:$DB$79,Results!$D11,FALSE)=$N11,$S11,IF(HLOOKUP(X$2,Monitoring_eng!$A$1:$DB$79,Results!$D11,FALSE)=$P11,$T11,"CHYBA")))))</f>
        <v>0.5</v>
      </c>
      <c r="Y11" s="60">
        <f>IF(ISBLANK(HLOOKUP(Y$2,Monitoring_eng!$A$1:$DB$79,Results!$D11,FALSE)),"",IF(HLOOKUP(Y$2,Monitoring_eng!$A$1:$DB$79,Results!$D11,FALSE)=$J11,$Q11,IF(HLOOKUP(Y$2,Monitoring_eng!$A$1:$DB$79,Results!$D11,FALSE)=$L11,$R11,IF(HLOOKUP(Y$2,Monitoring_eng!$A$1:$DB$79,Results!$D11,FALSE)=$N11,$S11,IF(HLOOKUP(Y$2,Monitoring_eng!$A$1:$DB$79,Results!$D11,FALSE)=$P11,$T11,"CHYBA")))))</f>
        <v>0.5</v>
      </c>
      <c r="Z11" s="60">
        <f>IF(ISBLANK(HLOOKUP(Z$2,Monitoring_eng!$A$1:$DB$79,Results!$D11,FALSE)),"",IF(HLOOKUP(Z$2,Monitoring_eng!$A$1:$DB$79,Results!$D11,FALSE)=$J11,$Q11,IF(HLOOKUP(Z$2,Monitoring_eng!$A$1:$DB$79,Results!$D11,FALSE)=$L11,$R11,IF(HLOOKUP(Z$2,Monitoring_eng!$A$1:$DB$79,Results!$D11,FALSE)=$N11,$S11,IF(HLOOKUP(Z$2,Monitoring_eng!$A$1:$DB$79,Results!$D11,FALSE)=$P11,$T11,"CHYBA")))))</f>
        <v>0.5</v>
      </c>
      <c r="AA11" s="60">
        <f>IF(ISBLANK(HLOOKUP(AA$2,Monitoring_eng!$A$1:$DB$79,Results!$D11,FALSE)),"",IF(HLOOKUP(AA$2,Monitoring_eng!$A$1:$DB$79,Results!$D11,FALSE)=$J11,$Q11,IF(HLOOKUP(AA$2,Monitoring_eng!$A$1:$DB$79,Results!$D11,FALSE)=$L11,$R11,IF(HLOOKUP(AA$2,Monitoring_eng!$A$1:$DB$79,Results!$D11,FALSE)=$N11,$S11,IF(HLOOKUP(AA$2,Monitoring_eng!$A$1:$DB$79,Results!$D11,FALSE)=$P11,$T11,"CHYBA")))))</f>
        <v>0.5</v>
      </c>
      <c r="AB11" s="60">
        <f>IF(ISBLANK(HLOOKUP(AB$2,Monitoring_eng!$A$1:$DB$79,Results!$D11,FALSE)),"",IF(HLOOKUP(AB$2,Monitoring_eng!$A$1:$DB$79,Results!$D11,FALSE)=$J11,$Q11,IF(HLOOKUP(AB$2,Monitoring_eng!$A$1:$DB$79,Results!$D11,FALSE)=$L11,$R11,IF(HLOOKUP(AB$2,Monitoring_eng!$A$1:$DB$79,Results!$D11,FALSE)=$N11,$S11,IF(HLOOKUP(AB$2,Monitoring_eng!$A$1:$DB$79,Results!$D11,FALSE)=$P11,$T11,"CHYBA")))))</f>
        <v>0.25</v>
      </c>
      <c r="AC11" s="60">
        <f>IF(ISBLANK(HLOOKUP(AC$2,Monitoring_eng!$A$1:$DB$79,Results!$D11,FALSE)),"",IF(HLOOKUP(AC$2,Monitoring_eng!$A$1:$DB$79,Results!$D11,FALSE)=$J11,$Q11,IF(HLOOKUP(AC$2,Monitoring_eng!$A$1:$DB$79,Results!$D11,FALSE)=$L11,$R11,IF(HLOOKUP(AC$2,Monitoring_eng!$A$1:$DB$79,Results!$D11,FALSE)=$N11,$S11,IF(HLOOKUP(AC$2,Monitoring_eng!$A$1:$DB$79,Results!$D11,FALSE)=$P11,$T11,"CHYBA")))))</f>
        <v>0.5</v>
      </c>
      <c r="AD11" s="60">
        <f>IF(ISBLANK(HLOOKUP(AD$2,Monitoring_eng!$A$1:$DB$79,Results!$D11,FALSE)),"",IF(HLOOKUP(AD$2,Monitoring_eng!$A$1:$DB$79,Results!$D11,FALSE)=$J11,$Q11,IF(HLOOKUP(AD$2,Monitoring_eng!$A$1:$DB$79,Results!$D11,FALSE)=$L11,$R11,IF(HLOOKUP(AD$2,Monitoring_eng!$A$1:$DB$79,Results!$D11,FALSE)=$N11,$S11,IF(HLOOKUP(AD$2,Monitoring_eng!$A$1:$DB$79,Results!$D11,FALSE)=$P11,$T11,"CHYBA")))))</f>
        <v>0.5</v>
      </c>
      <c r="AE11" s="60">
        <f>IF(ISBLANK(HLOOKUP(AE$2,Monitoring_eng!$A$1:$DB$79,Results!$D11,FALSE)),"",IF(HLOOKUP(AE$2,Monitoring_eng!$A$1:$DB$79,Results!$D11,FALSE)=$J11,$Q11,IF(HLOOKUP(AE$2,Monitoring_eng!$A$1:$DB$79,Results!$D11,FALSE)=$L11,$R11,IF(HLOOKUP(AE$2,Monitoring_eng!$A$1:$DB$79,Results!$D11,FALSE)=$N11,$S11,IF(HLOOKUP(AE$2,Monitoring_eng!$A$1:$DB$79,Results!$D11,FALSE)=$P11,$T11,"CHYBA")))))</f>
        <v>0.5</v>
      </c>
      <c r="AF11" s="60">
        <f>IF(ISBLANK(HLOOKUP(AF$2,Monitoring_eng!$A$1:$DB$79,Results!$D11,FALSE)),"",IF(HLOOKUP(AF$2,Monitoring_eng!$A$1:$DB$79,Results!$D11,FALSE)=$J11,$Q11,IF(HLOOKUP(AF$2,Monitoring_eng!$A$1:$DB$79,Results!$D11,FALSE)=$L11,$R11,IF(HLOOKUP(AF$2,Monitoring_eng!$A$1:$DB$79,Results!$D11,FALSE)=$N11,$S11,IF(HLOOKUP(AF$2,Monitoring_eng!$A$1:$DB$79,Results!$D11,FALSE)=$P11,$T11,"CHYBA")))))</f>
        <v>0</v>
      </c>
      <c r="AG11" s="60">
        <f>IF(ISBLANK(HLOOKUP(AG$2,Monitoring_eng!$A$1:$DB$79,Results!$D11,FALSE)),"",IF(HLOOKUP(AG$2,Monitoring_eng!$A$1:$DB$79,Results!$D11,FALSE)=$J11,$Q11,IF(HLOOKUP(AG$2,Monitoring_eng!$A$1:$DB$79,Results!$D11,FALSE)=$L11,$R11,IF(HLOOKUP(AG$2,Monitoring_eng!$A$1:$DB$79,Results!$D11,FALSE)=$N11,$S11,IF(HLOOKUP(AG$2,Monitoring_eng!$A$1:$DB$79,Results!$D11,FALSE)=$P11,$T11,"CHYBA")))))</f>
        <v>0.5</v>
      </c>
      <c r="AH11" s="60">
        <f>IF(ISBLANK(HLOOKUP(AH$2,Monitoring_eng!$A$1:$DB$79,Results!$D11,FALSE)),"",IF(HLOOKUP(AH$2,Monitoring_eng!$A$1:$DB$79,Results!$D11,FALSE)=$J11,$Q11,IF(HLOOKUP(AH$2,Monitoring_eng!$A$1:$DB$79,Results!$D11,FALSE)=$L11,$R11,IF(HLOOKUP(AH$2,Monitoring_eng!$A$1:$DB$79,Results!$D11,FALSE)=$N11,$S11,IF(HLOOKUP(AH$2,Monitoring_eng!$A$1:$DB$79,Results!$D11,FALSE)=$P11,$T11,"CHYBA")))))</f>
        <v>0.5</v>
      </c>
      <c r="AI11" s="60">
        <f>IF(ISBLANK(HLOOKUP(AI$2,Monitoring_eng!$A$1:$DB$79,Results!$D11,FALSE)),"",IF(HLOOKUP(AI$2,Monitoring_eng!$A$1:$DB$79,Results!$D11,FALSE)=$J11,$Q11,IF(HLOOKUP(AI$2,Monitoring_eng!$A$1:$DB$79,Results!$D11,FALSE)=$L11,$R11,IF(HLOOKUP(AI$2,Monitoring_eng!$A$1:$DB$79,Results!$D11,FALSE)=$N11,$S11,IF(HLOOKUP(AI$2,Monitoring_eng!$A$1:$DB$79,Results!$D11,FALSE)=$P11,$T11,"CHYBA")))))</f>
        <v>0.5</v>
      </c>
      <c r="AJ11" s="60">
        <f>IF(ISBLANK(HLOOKUP(AJ$2,Monitoring_eng!$A$1:$DB$79,Results!$D11,FALSE)),"",IF(HLOOKUP(AJ$2,Monitoring_eng!$A$1:$DB$79,Results!$D11,FALSE)=$J11,$Q11,IF(HLOOKUP(AJ$2,Monitoring_eng!$A$1:$DB$79,Results!$D11,FALSE)=$L11,$R11,IF(HLOOKUP(AJ$2,Monitoring_eng!$A$1:$DB$79,Results!$D11,FALSE)=$N11,$S11,IF(HLOOKUP(AJ$2,Monitoring_eng!$A$1:$DB$79,Results!$D11,FALSE)=$P11,$T11,"CHYBA")))))</f>
        <v>0.5</v>
      </c>
      <c r="AK11" s="60">
        <f>IF(ISBLANK(HLOOKUP(AK$2,Monitoring_eng!$A$1:$DB$79,Results!$D11,FALSE)),"",IF(HLOOKUP(AK$2,Monitoring_eng!$A$1:$DB$79,Results!$D11,FALSE)=$J11,$Q11,IF(HLOOKUP(AK$2,Monitoring_eng!$A$1:$DB$79,Results!$D11,FALSE)=$L11,$R11,IF(HLOOKUP(AK$2,Monitoring_eng!$A$1:$DB$79,Results!$D11,FALSE)=$N11,$S11,IF(HLOOKUP(AK$2,Monitoring_eng!$A$1:$DB$79,Results!$D11,FALSE)=$P11,$T11,"CHYBA")))))</f>
        <v>0.5</v>
      </c>
      <c r="AL11" s="60">
        <f>IF(ISBLANK(HLOOKUP(AL$2,Monitoring_eng!$A$1:$DB$79,Results!$D11,FALSE)),"",IF(HLOOKUP(AL$2,Monitoring_eng!$A$1:$DB$79,Results!$D11,FALSE)=$J11,$Q11,IF(HLOOKUP(AL$2,Monitoring_eng!$A$1:$DB$79,Results!$D11,FALSE)=$L11,$R11,IF(HLOOKUP(AL$2,Monitoring_eng!$A$1:$DB$79,Results!$D11,FALSE)=$N11,$S11,IF(HLOOKUP(AL$2,Monitoring_eng!$A$1:$DB$79,Results!$D11,FALSE)=$P11,$T11,"CHYBA")))))</f>
        <v>0</v>
      </c>
      <c r="AM11" s="60">
        <f>IF(ISBLANK(HLOOKUP(AM$2,Monitoring_eng!$A$1:$DB$79,Results!$D11,FALSE)),"",IF(HLOOKUP(AM$2,Monitoring_eng!$A$1:$DB$79,Results!$D11,FALSE)=$J11,$Q11,IF(HLOOKUP(AM$2,Monitoring_eng!$A$1:$DB$79,Results!$D11,FALSE)=$L11,$R11,IF(HLOOKUP(AM$2,Monitoring_eng!$A$1:$DB$79,Results!$D11,FALSE)=$N11,$S11,IF(HLOOKUP(AM$2,Monitoring_eng!$A$1:$DB$79,Results!$D11,FALSE)=$P11,$T11,"CHYBA")))))</f>
        <v>0</v>
      </c>
      <c r="AN11" s="60">
        <f>IF(ISBLANK(HLOOKUP(AN$2,Monitoring_eng!$A$1:$DB$79,Results!$D11,FALSE)),"",IF(HLOOKUP(AN$2,Monitoring_eng!$A$1:$DB$79,Results!$D11,FALSE)=$J11,$Q11,IF(HLOOKUP(AN$2,Monitoring_eng!$A$1:$DB$79,Results!$D11,FALSE)=$L11,$R11,IF(HLOOKUP(AN$2,Monitoring_eng!$A$1:$DB$79,Results!$D11,FALSE)=$N11,$S11,IF(HLOOKUP(AN$2,Monitoring_eng!$A$1:$DB$79,Results!$D11,FALSE)=$P11,$T11,"CHYBA")))))</f>
        <v>0</v>
      </c>
      <c r="AO11" s="60">
        <f>IF(ISBLANK(HLOOKUP(AO$2,Monitoring_eng!$A$1:$DB$79,Results!$D11,FALSE)),"",IF(HLOOKUP(AO$2,Monitoring_eng!$A$1:$DB$79,Results!$D11,FALSE)=$J11,$Q11,IF(HLOOKUP(AO$2,Monitoring_eng!$A$1:$DB$79,Results!$D11,FALSE)=$L11,$R11,IF(HLOOKUP(AO$2,Monitoring_eng!$A$1:$DB$79,Results!$D11,FALSE)=$N11,$S11,IF(HLOOKUP(AO$2,Monitoring_eng!$A$1:$DB$79,Results!$D11,FALSE)=$P11,$T11,"CHYBA")))))</f>
        <v>0</v>
      </c>
      <c r="AP11" s="60">
        <f>IF(ISBLANK(HLOOKUP(AP$2,Monitoring_eng!$A$1:$DB$79,Results!$D11,FALSE)),"",IF(HLOOKUP(AP$2,Monitoring_eng!$A$1:$DB$79,Results!$D11,FALSE)=$J11,$Q11,IF(HLOOKUP(AP$2,Monitoring_eng!$A$1:$DB$79,Results!$D11,FALSE)=$L11,$R11,IF(HLOOKUP(AP$2,Monitoring_eng!$A$1:$DB$79,Results!$D11,FALSE)=$N11,$S11,IF(HLOOKUP(AP$2,Monitoring_eng!$A$1:$DB$79,Results!$D11,FALSE)=$P11,$T11,"CHYBA")))))</f>
        <v>0</v>
      </c>
      <c r="AQ11" s="60">
        <f>IF(ISBLANK(HLOOKUP(AQ$2,Monitoring_eng!$A$1:$DB$79,Results!$D11,FALSE)),"",IF(HLOOKUP(AQ$2,Monitoring_eng!$A$1:$DB$79,Results!$D11,FALSE)=$J11,$Q11,IF(HLOOKUP(AQ$2,Monitoring_eng!$A$1:$DB$79,Results!$D11,FALSE)=$L11,$R11,IF(HLOOKUP(AQ$2,Monitoring_eng!$A$1:$DB$79,Results!$D11,FALSE)=$N11,$S11,IF(HLOOKUP(AQ$2,Monitoring_eng!$A$1:$DB$79,Results!$D11,FALSE)=$P11,$T11,"CHYBA")))))</f>
        <v>0.5</v>
      </c>
      <c r="AR11" s="60">
        <f>IF(ISBLANK(HLOOKUP(AR$2,Monitoring_eng!$A$1:$DB$79,Results!$D11,FALSE)),"",IF(HLOOKUP(AR$2,Monitoring_eng!$A$1:$DB$79,Results!$D11,FALSE)=$J11,$Q11,IF(HLOOKUP(AR$2,Monitoring_eng!$A$1:$DB$79,Results!$D11,FALSE)=$L11,$R11,IF(HLOOKUP(AR$2,Monitoring_eng!$A$1:$DB$79,Results!$D11,FALSE)=$N11,$S11,IF(HLOOKUP(AR$2,Monitoring_eng!$A$1:$DB$79,Results!$D11,FALSE)=$P11,$T11,"CHYBA")))))</f>
        <v>0.5</v>
      </c>
      <c r="AS11" s="60">
        <f>IF(ISBLANK(HLOOKUP(AS$2,Monitoring_eng!$A$1:$DB$79,Results!$D11,FALSE)),"",IF(HLOOKUP(AS$2,Monitoring_eng!$A$1:$DB$79,Results!$D11,FALSE)=$J11,$Q11,IF(HLOOKUP(AS$2,Monitoring_eng!$A$1:$DB$79,Results!$D11,FALSE)=$L11,$R11,IF(HLOOKUP(AS$2,Monitoring_eng!$A$1:$DB$79,Results!$D11,FALSE)=$N11,$S11,IF(HLOOKUP(AS$2,Monitoring_eng!$A$1:$DB$79,Results!$D11,FALSE)=$P11,$T11,"CHYBA")))))</f>
        <v>0.5</v>
      </c>
      <c r="AT11" s="60">
        <f>IF(ISBLANK(HLOOKUP(AT$2,Monitoring_eng!$A$1:$DB$79,Results!$D11,FALSE)),"",IF(HLOOKUP(AT$2,Monitoring_eng!$A$1:$DB$79,Results!$D11,FALSE)=$J11,$Q11,IF(HLOOKUP(AT$2,Monitoring_eng!$A$1:$DB$79,Results!$D11,FALSE)=$L11,$R11,IF(HLOOKUP(AT$2,Monitoring_eng!$A$1:$DB$79,Results!$D11,FALSE)=$N11,$S11,IF(HLOOKUP(AT$2,Monitoring_eng!$A$1:$DB$79,Results!$D11,FALSE)=$P11,$T11,"CHYBA")))))</f>
        <v>0.5</v>
      </c>
      <c r="AU11" s="60">
        <f>IF(ISBLANK(HLOOKUP(AU$2,Monitoring_eng!$A$1:$DB$79,Results!$D11,FALSE)),"",IF(HLOOKUP(AU$2,Monitoring_eng!$A$1:$DB$79,Results!$D11,FALSE)=$J11,$Q11,IF(HLOOKUP(AU$2,Monitoring_eng!$A$1:$DB$79,Results!$D11,FALSE)=$L11,$R11,IF(HLOOKUP(AU$2,Monitoring_eng!$A$1:$DB$79,Results!$D11,FALSE)=$N11,$S11,IF(HLOOKUP(AU$2,Monitoring_eng!$A$1:$DB$79,Results!$D11,FALSE)=$P11,$T11,"CHYBA")))))</f>
        <v>0.5</v>
      </c>
      <c r="AV11" s="60">
        <f>IF(ISBLANK(HLOOKUP(AV$2,Monitoring_eng!$A$1:$DB$79,Results!$D11,FALSE)),"",IF(HLOOKUP(AV$2,Monitoring_eng!$A$1:$DB$79,Results!$D11,FALSE)=$J11,$Q11,IF(HLOOKUP(AV$2,Monitoring_eng!$A$1:$DB$79,Results!$D11,FALSE)=$L11,$R11,IF(HLOOKUP(AV$2,Monitoring_eng!$A$1:$DB$79,Results!$D11,FALSE)=$N11,$S11,IF(HLOOKUP(AV$2,Monitoring_eng!$A$1:$DB$79,Results!$D11,FALSE)=$P11,$T11,"CHYBA")))))</f>
        <v>0.5</v>
      </c>
      <c r="AW11" s="60">
        <f>IF(ISBLANK(HLOOKUP(AW$2,Monitoring_eng!$A$1:$DB$79,Results!$D11,FALSE)),"",IF(HLOOKUP(AW$2,Monitoring_eng!$A$1:$DB$79,Results!$D11,FALSE)=$J11,$Q11,IF(HLOOKUP(AW$2,Monitoring_eng!$A$1:$DB$79,Results!$D11,FALSE)=$L11,$R11,IF(HLOOKUP(AW$2,Monitoring_eng!$A$1:$DB$79,Results!$D11,FALSE)=$N11,$S11,IF(HLOOKUP(AW$2,Monitoring_eng!$A$1:$DB$79,Results!$D11,FALSE)=$P11,$T11,"CHYBA")))))</f>
        <v>0.5</v>
      </c>
      <c r="AX11" s="60">
        <f>IF(ISBLANK(HLOOKUP(AX$2,Monitoring_eng!$A$1:$DB$79,Results!$D11,FALSE)),"",IF(HLOOKUP(AX$2,Monitoring_eng!$A$1:$DB$79,Results!$D11,FALSE)=$J11,$Q11,IF(HLOOKUP(AX$2,Monitoring_eng!$A$1:$DB$79,Results!$D11,FALSE)=$L11,$R11,IF(HLOOKUP(AX$2,Monitoring_eng!$A$1:$DB$79,Results!$D11,FALSE)=$N11,$S11,IF(HLOOKUP(AX$2,Monitoring_eng!$A$1:$DB$79,Results!$D11,FALSE)=$P11,$T11,"CHYBA")))))</f>
        <v>0</v>
      </c>
      <c r="AY11" s="60">
        <f>IF(ISBLANK(HLOOKUP(AY$2,Monitoring_eng!$A$1:$DB$79,Results!$D11,FALSE)),"",IF(HLOOKUP(AY$2,Monitoring_eng!$A$1:$DB$79,Results!$D11,FALSE)=$J11,$Q11,IF(HLOOKUP(AY$2,Monitoring_eng!$A$1:$DB$79,Results!$D11,FALSE)=$L11,$R11,IF(HLOOKUP(AY$2,Monitoring_eng!$A$1:$DB$79,Results!$D11,FALSE)=$N11,$S11,IF(HLOOKUP(AY$2,Monitoring_eng!$A$1:$DB$79,Results!$D11,FALSE)=$P11,$T11,"CHYBA")))))</f>
        <v>0.5</v>
      </c>
      <c r="AZ11" s="60">
        <f>IF(ISBLANK(HLOOKUP(AZ$2,Monitoring_eng!$A$1:$DB$79,Results!$D11,FALSE)),"",IF(HLOOKUP(AZ$2,Monitoring_eng!$A$1:$DB$79,Results!$D11,FALSE)=$J11,$Q11,IF(HLOOKUP(AZ$2,Monitoring_eng!$A$1:$DB$79,Results!$D11,FALSE)=$L11,$R11,IF(HLOOKUP(AZ$2,Monitoring_eng!$A$1:$DB$79,Results!$D11,FALSE)=$N11,$S11,IF(HLOOKUP(AZ$2,Monitoring_eng!$A$1:$DB$79,Results!$D11,FALSE)=$P11,$T11,"CHYBA")))))</f>
        <v>0.5</v>
      </c>
      <c r="BA11" s="60">
        <f>IF(ISBLANK(HLOOKUP(BA$2,Monitoring_eng!$A$1:$DB$79,Results!$D11,FALSE)),"",IF(HLOOKUP(BA$2,Monitoring_eng!$A$1:$DB$79,Results!$D11,FALSE)=$J11,$Q11,IF(HLOOKUP(BA$2,Monitoring_eng!$A$1:$DB$79,Results!$D11,FALSE)=$L11,$R11,IF(HLOOKUP(BA$2,Monitoring_eng!$A$1:$DB$79,Results!$D11,FALSE)=$N11,$S11,IF(HLOOKUP(BA$2,Monitoring_eng!$A$1:$DB$79,Results!$D11,FALSE)=$P11,$T11,"CHYBA")))))</f>
        <v>0.5</v>
      </c>
      <c r="BB11" s="60">
        <f>IF(ISBLANK(HLOOKUP(BB$2,Monitoring_eng!$A$1:$DB$79,Results!$D11,FALSE)),"",IF(HLOOKUP(BB$2,Monitoring_eng!$A$1:$DB$79,Results!$D11,FALSE)=$J11,$Q11,IF(HLOOKUP(BB$2,Monitoring_eng!$A$1:$DB$79,Results!$D11,FALSE)=$L11,$R11,IF(HLOOKUP(BB$2,Monitoring_eng!$A$1:$DB$79,Results!$D11,FALSE)=$N11,$S11,IF(HLOOKUP(BB$2,Monitoring_eng!$A$1:$DB$79,Results!$D11,FALSE)=$P11,$T11,"CHYBA")))))</f>
        <v>0</v>
      </c>
      <c r="BC11" s="60">
        <f>IF(ISBLANK(HLOOKUP(BC$2,Monitoring_eng!$A$1:$DB$79,Results!$D11,FALSE)),"",IF(HLOOKUP(BC$2,Monitoring_eng!$A$1:$DB$79,Results!$D11,FALSE)=$J11,$Q11,IF(HLOOKUP(BC$2,Monitoring_eng!$A$1:$DB$79,Results!$D11,FALSE)=$L11,$R11,IF(HLOOKUP(BC$2,Monitoring_eng!$A$1:$DB$79,Results!$D11,FALSE)=$N11,$S11,IF(HLOOKUP(BC$2,Monitoring_eng!$A$1:$DB$79,Results!$D11,FALSE)=$P11,$T11,"CHYBA")))))</f>
        <v>0.5</v>
      </c>
      <c r="BD11" s="60">
        <f>IF(ISBLANK(HLOOKUP(BD$2,Monitoring_eng!$A$1:$DB$79,Results!$D11,FALSE)),"",IF(HLOOKUP(BD$2,Monitoring_eng!$A$1:$DB$79,Results!$D11,FALSE)=$J11,$Q11,IF(HLOOKUP(BD$2,Monitoring_eng!$A$1:$DB$79,Results!$D11,FALSE)=$L11,$R11,IF(HLOOKUP(BD$2,Monitoring_eng!$A$1:$DB$79,Results!$D11,FALSE)=$N11,$S11,IF(HLOOKUP(BD$2,Monitoring_eng!$A$1:$DB$79,Results!$D11,FALSE)=$P11,$T11,"CHYBA")))))</f>
        <v>0.5</v>
      </c>
      <c r="BE11" s="60">
        <f>IF(ISBLANK(HLOOKUP(BE$2,Monitoring_eng!$A$1:$DB$79,Results!$D11,FALSE)),"",IF(HLOOKUP(BE$2,Monitoring_eng!$A$1:$DB$79,Results!$D11,FALSE)=$J11,$Q11,IF(HLOOKUP(BE$2,Monitoring_eng!$A$1:$DB$79,Results!$D11,FALSE)=$L11,$R11,IF(HLOOKUP(BE$2,Monitoring_eng!$A$1:$DB$79,Results!$D11,FALSE)=$N11,$S11,IF(HLOOKUP(BE$2,Monitoring_eng!$A$1:$DB$79,Results!$D11,FALSE)=$P11,$T11,"CHYBA")))))</f>
        <v>0</v>
      </c>
      <c r="BF11" s="60">
        <f>IF(ISBLANK(HLOOKUP(BF$2,Monitoring_eng!$A$1:$DB$79,Results!$D11,FALSE)),"",IF(HLOOKUP(BF$2,Monitoring_eng!$A$1:$DB$79,Results!$D11,FALSE)=$J11,$Q11,IF(HLOOKUP(BF$2,Monitoring_eng!$A$1:$DB$79,Results!$D11,FALSE)=$L11,$R11,IF(HLOOKUP(BF$2,Monitoring_eng!$A$1:$DB$79,Results!$D11,FALSE)=$N11,$S11,IF(HLOOKUP(BF$2,Monitoring_eng!$A$1:$DB$79,Results!$D11,FALSE)=$P11,$T11,"CHYBA")))))</f>
        <v>0.5</v>
      </c>
      <c r="BG11" s="60">
        <f>IF(ISBLANK(HLOOKUP(BG$2,Monitoring_eng!$A$1:$DB$79,Results!$D11,FALSE)),"",IF(HLOOKUP(BG$2,Monitoring_eng!$A$1:$DB$79,Results!$D11,FALSE)=$J11,$Q11,IF(HLOOKUP(BG$2,Monitoring_eng!$A$1:$DB$79,Results!$D11,FALSE)=$L11,$R11,IF(HLOOKUP(BG$2,Monitoring_eng!$A$1:$DB$79,Results!$D11,FALSE)=$N11,$S11,IF(HLOOKUP(BG$2,Monitoring_eng!$A$1:$DB$79,Results!$D11,FALSE)=$P11,$T11,"CHYBA")))))</f>
        <v>0.5</v>
      </c>
      <c r="BH11" s="60">
        <f>IF(ISBLANK(HLOOKUP(BH$2,Monitoring_eng!$A$1:$DB$79,Results!$D11,FALSE)),"",IF(HLOOKUP(BH$2,Monitoring_eng!$A$1:$DB$79,Results!$D11,FALSE)=$J11,$Q11,IF(HLOOKUP(BH$2,Monitoring_eng!$A$1:$DB$79,Results!$D11,FALSE)=$L11,$R11,IF(HLOOKUP(BH$2,Monitoring_eng!$A$1:$DB$79,Results!$D11,FALSE)=$N11,$S11,IF(HLOOKUP(BH$2,Monitoring_eng!$A$1:$DB$79,Results!$D11,FALSE)=$P11,$T11,"CHYBA")))))</f>
        <v>0.5</v>
      </c>
      <c r="BI11" s="60">
        <f>IF(ISBLANK(HLOOKUP(BI$2,Monitoring_eng!$A$1:$DB$79,Results!$D11,FALSE)),"",IF(HLOOKUP(BI$2,Monitoring_eng!$A$1:$DB$79,Results!$D11,FALSE)=$J11,$Q11,IF(HLOOKUP(BI$2,Monitoring_eng!$A$1:$DB$79,Results!$D11,FALSE)=$L11,$R11,IF(HLOOKUP(BI$2,Monitoring_eng!$A$1:$DB$79,Results!$D11,FALSE)=$N11,$S11,IF(HLOOKUP(BI$2,Monitoring_eng!$A$1:$DB$79,Results!$D11,FALSE)=$P11,$T11,"CHYBA")))))</f>
        <v>0</v>
      </c>
      <c r="BJ11" s="60">
        <f>IF(ISBLANK(HLOOKUP(BJ$2,Monitoring_eng!$A$1:$DB$79,Results!$D11,FALSE)),"",IF(HLOOKUP(BJ$2,Monitoring_eng!$A$1:$DB$79,Results!$D11,FALSE)=$J11,$Q11,IF(HLOOKUP(BJ$2,Monitoring_eng!$A$1:$DB$79,Results!$D11,FALSE)=$L11,$R11,IF(HLOOKUP(BJ$2,Monitoring_eng!$A$1:$DB$79,Results!$D11,FALSE)=$N11,$S11,IF(HLOOKUP(BJ$2,Monitoring_eng!$A$1:$DB$79,Results!$D11,FALSE)=$P11,$T11,"CHYBA")))))</f>
        <v>0.5</v>
      </c>
      <c r="BK11" s="60">
        <f>IF(ISBLANK(HLOOKUP(BK$2,Monitoring_eng!$A$1:$DB$79,Results!$D11,FALSE)),"",IF(HLOOKUP(BK$2,Monitoring_eng!$A$1:$DB$79,Results!$D11,FALSE)=$J11,$Q11,IF(HLOOKUP(BK$2,Monitoring_eng!$A$1:$DB$79,Results!$D11,FALSE)=$L11,$R11,IF(HLOOKUP(BK$2,Monitoring_eng!$A$1:$DB$79,Results!$D11,FALSE)=$N11,$S11,IF(HLOOKUP(BK$2,Monitoring_eng!$A$1:$DB$79,Results!$D11,FALSE)=$P11,$T11,"CHYBA")))))</f>
        <v>0</v>
      </c>
      <c r="BL11" s="60">
        <f>IF(ISBLANK(HLOOKUP(BL$2,Monitoring_eng!$A$1:$DB$79,Results!$D11,FALSE)),"",IF(HLOOKUP(BL$2,Monitoring_eng!$A$1:$DB$79,Results!$D11,FALSE)=$J11,$Q11,IF(HLOOKUP(BL$2,Monitoring_eng!$A$1:$DB$79,Results!$D11,FALSE)=$L11,$R11,IF(HLOOKUP(BL$2,Monitoring_eng!$A$1:$DB$79,Results!$D11,FALSE)=$N11,$S11,IF(HLOOKUP(BL$2,Monitoring_eng!$A$1:$DB$79,Results!$D11,FALSE)=$P11,$T11,"CHYBA")))))</f>
        <v>0</v>
      </c>
      <c r="BM11" s="60">
        <f>IF(ISBLANK(HLOOKUP(BM$2,Monitoring_eng!$A$1:$DB$79,Results!$D11,FALSE)),"",IF(HLOOKUP(BM$2,Monitoring_eng!$A$1:$DB$79,Results!$D11,FALSE)=$J11,$Q11,IF(HLOOKUP(BM$2,Monitoring_eng!$A$1:$DB$79,Results!$D11,FALSE)=$L11,$R11,IF(HLOOKUP(BM$2,Monitoring_eng!$A$1:$DB$79,Results!$D11,FALSE)=$N11,$S11,IF(HLOOKUP(BM$2,Monitoring_eng!$A$1:$DB$79,Results!$D11,FALSE)=$P11,$T11,"CHYBA")))))</f>
        <v>0.5</v>
      </c>
      <c r="BN11" s="60">
        <f>IF(ISBLANK(HLOOKUP(BN$2,Monitoring_eng!$A$1:$DB$79,Results!$D11,FALSE)),"",IF(HLOOKUP(BN$2,Monitoring_eng!$A$1:$DB$79,Results!$D11,FALSE)=$J11,$Q11,IF(HLOOKUP(BN$2,Monitoring_eng!$A$1:$DB$79,Results!$D11,FALSE)=$L11,$R11,IF(HLOOKUP(BN$2,Monitoring_eng!$A$1:$DB$79,Results!$D11,FALSE)=$N11,$S11,IF(HLOOKUP(BN$2,Monitoring_eng!$A$1:$DB$79,Results!$D11,FALSE)=$P11,$T11,"CHYBA")))))</f>
        <v>0.5</v>
      </c>
      <c r="BO11" s="60">
        <f>IF(ISBLANK(HLOOKUP(BO$2,Monitoring_eng!$A$1:$DB$79,Results!$D11,FALSE)),"",IF(HLOOKUP(BO$2,Monitoring_eng!$A$1:$DB$79,Results!$D11,FALSE)=$J11,$Q11,IF(HLOOKUP(BO$2,Monitoring_eng!$A$1:$DB$79,Results!$D11,FALSE)=$L11,$R11,IF(HLOOKUP(BO$2,Monitoring_eng!$A$1:$DB$79,Results!$D11,FALSE)=$N11,$S11,IF(HLOOKUP(BO$2,Monitoring_eng!$A$1:$DB$79,Results!$D11,FALSE)=$P11,$T11,"CHYBA")))))</f>
        <v>0</v>
      </c>
      <c r="BP11" s="60">
        <f>IF(ISBLANK(HLOOKUP(BP$2,Monitoring_eng!$A$1:$DB$79,Results!$D11,FALSE)),"",IF(HLOOKUP(BP$2,Monitoring_eng!$A$1:$DB$79,Results!$D11,FALSE)=$J11,$Q11,IF(HLOOKUP(BP$2,Monitoring_eng!$A$1:$DB$79,Results!$D11,FALSE)=$L11,$R11,IF(HLOOKUP(BP$2,Monitoring_eng!$A$1:$DB$79,Results!$D11,FALSE)=$N11,$S11,IF(HLOOKUP(BP$2,Monitoring_eng!$A$1:$DB$79,Results!$D11,FALSE)=$P11,$T11,"CHYBA")))))</f>
        <v>0</v>
      </c>
      <c r="BQ11" s="60">
        <f>IF(ISBLANK(HLOOKUP(BQ$2,Monitoring_eng!$A$1:$DB$79,Results!$D11,FALSE)),"",IF(HLOOKUP(BQ$2,Monitoring_eng!$A$1:$DB$79,Results!$D11,FALSE)=$J11,$Q11,IF(HLOOKUP(BQ$2,Monitoring_eng!$A$1:$DB$79,Results!$D11,FALSE)=$L11,$R11,IF(HLOOKUP(BQ$2,Monitoring_eng!$A$1:$DB$79,Results!$D11,FALSE)=$N11,$S11,IF(HLOOKUP(BQ$2,Monitoring_eng!$A$1:$DB$79,Results!$D11,FALSE)=$P11,$T11,"CHYBA")))))</f>
        <v>0.5</v>
      </c>
      <c r="BR11" s="60">
        <f>IF(ISBLANK(HLOOKUP(BR$2,Monitoring_eng!$A$1:$DB$79,Results!$D11,FALSE)),"",IF(HLOOKUP(BR$2,Monitoring_eng!$A$1:$DB$79,Results!$D11,FALSE)=$J11,$Q11,IF(HLOOKUP(BR$2,Monitoring_eng!$A$1:$DB$79,Results!$D11,FALSE)=$L11,$R11,IF(HLOOKUP(BR$2,Monitoring_eng!$A$1:$DB$79,Results!$D11,FALSE)=$N11,$S11,IF(HLOOKUP(BR$2,Monitoring_eng!$A$1:$DB$79,Results!$D11,FALSE)=$P11,$T11,"CHYBA")))))</f>
        <v>0.5</v>
      </c>
    </row>
    <row r="12" spans="1:70" ht="14.25" customHeight="1" x14ac:dyDescent="0.3">
      <c r="A12" s="37" t="s">
        <v>3832</v>
      </c>
      <c r="B12" s="37" t="s">
        <v>1013</v>
      </c>
      <c r="C12" s="37" t="s">
        <v>312</v>
      </c>
      <c r="D12" s="37">
        <v>11</v>
      </c>
      <c r="E12" s="38" t="s">
        <v>89</v>
      </c>
      <c r="F12" s="38" t="s">
        <v>103</v>
      </c>
      <c r="G12" s="38" t="s">
        <v>2</v>
      </c>
      <c r="H12" s="37">
        <v>2</v>
      </c>
      <c r="I12" s="37" t="s">
        <v>481</v>
      </c>
      <c r="J12" s="37" t="s">
        <v>757</v>
      </c>
      <c r="K12" s="37" t="s">
        <v>482</v>
      </c>
      <c r="L12" s="59" t="s">
        <v>758</v>
      </c>
      <c r="M12" s="37" t="s">
        <v>483</v>
      </c>
      <c r="N12" s="37" t="s">
        <v>759</v>
      </c>
      <c r="O12" s="37" t="s">
        <v>892</v>
      </c>
      <c r="P12" s="37" t="s">
        <v>892</v>
      </c>
      <c r="Q12" s="37">
        <f t="shared" si="0"/>
        <v>2</v>
      </c>
      <c r="R12" s="37">
        <v>0</v>
      </c>
      <c r="S12" s="37">
        <f t="shared" si="1"/>
        <v>1</v>
      </c>
      <c r="T12" s="37" t="s">
        <v>892</v>
      </c>
      <c r="U12" s="60">
        <f>IF(ISBLANK(HLOOKUP(U$2,Monitoring_eng!$A$1:$DB$79,Results!$D12,FALSE)),"",IF(HLOOKUP(U$2,Monitoring_eng!$A$1:$DB$79,Results!$D12,FALSE)=$J12,$Q12,IF(HLOOKUP(U$2,Monitoring_eng!$A$1:$DB$79,Results!$D12,FALSE)=$L12,$R12,IF(HLOOKUP(U$2,Monitoring_eng!$A$1:$DB$79,Results!$D12,FALSE)=$N12,$S12,IF(HLOOKUP(U$2,Monitoring_eng!$A$1:$DB$79,Results!$D12,FALSE)=$P12,$T12,"CHYBA")))))</f>
        <v>2</v>
      </c>
      <c r="V12" s="60">
        <f>IF(ISBLANK(HLOOKUP(V$2,Monitoring_eng!$A$1:$DB$79,Results!$D12,FALSE)),"",IF(HLOOKUP(V$2,Monitoring_eng!$A$1:$DB$79,Results!$D12,FALSE)=$J12,$Q12,IF(HLOOKUP(V$2,Monitoring_eng!$A$1:$DB$79,Results!$D12,FALSE)=$L12,$R12,IF(HLOOKUP(V$2,Monitoring_eng!$A$1:$DB$79,Results!$D12,FALSE)=$N12,$S12,IF(HLOOKUP(V$2,Monitoring_eng!$A$1:$DB$79,Results!$D12,FALSE)=$P12,$T12,"CHYBA")))))</f>
        <v>2</v>
      </c>
      <c r="W12" s="60">
        <f>IF(ISBLANK(HLOOKUP(W$2,Monitoring_eng!$A$1:$DB$79,Results!$D12,FALSE)),"",IF(HLOOKUP(W$2,Monitoring_eng!$A$1:$DB$79,Results!$D12,FALSE)=$J12,$Q12,IF(HLOOKUP(W$2,Monitoring_eng!$A$1:$DB$79,Results!$D12,FALSE)=$L12,$R12,IF(HLOOKUP(W$2,Monitoring_eng!$A$1:$DB$79,Results!$D12,FALSE)=$N12,$S12,IF(HLOOKUP(W$2,Monitoring_eng!$A$1:$DB$79,Results!$D12,FALSE)=$P12,$T12,"CHYBA")))))</f>
        <v>2</v>
      </c>
      <c r="X12" s="60">
        <f>IF(ISBLANK(HLOOKUP(X$2,Monitoring_eng!$A$1:$DB$79,Results!$D12,FALSE)),"",IF(HLOOKUP(X$2,Monitoring_eng!$A$1:$DB$79,Results!$D12,FALSE)=$J12,$Q12,IF(HLOOKUP(X$2,Monitoring_eng!$A$1:$DB$79,Results!$D12,FALSE)=$L12,$R12,IF(HLOOKUP(X$2,Monitoring_eng!$A$1:$DB$79,Results!$D12,FALSE)=$N12,$S12,IF(HLOOKUP(X$2,Monitoring_eng!$A$1:$DB$79,Results!$D12,FALSE)=$P12,$T12,"CHYBA")))))</f>
        <v>1</v>
      </c>
      <c r="Y12" s="60">
        <f>IF(ISBLANK(HLOOKUP(Y$2,Monitoring_eng!$A$1:$DB$79,Results!$D12,FALSE)),"",IF(HLOOKUP(Y$2,Monitoring_eng!$A$1:$DB$79,Results!$D12,FALSE)=$J12,$Q12,IF(HLOOKUP(Y$2,Monitoring_eng!$A$1:$DB$79,Results!$D12,FALSE)=$L12,$R12,IF(HLOOKUP(Y$2,Monitoring_eng!$A$1:$DB$79,Results!$D12,FALSE)=$N12,$S12,IF(HLOOKUP(Y$2,Monitoring_eng!$A$1:$DB$79,Results!$D12,FALSE)=$P12,$T12,"CHYBA")))))</f>
        <v>2</v>
      </c>
      <c r="Z12" s="60">
        <f>IF(ISBLANK(HLOOKUP(Z$2,Monitoring_eng!$A$1:$DB$79,Results!$D12,FALSE)),"",IF(HLOOKUP(Z$2,Monitoring_eng!$A$1:$DB$79,Results!$D12,FALSE)=$J12,$Q12,IF(HLOOKUP(Z$2,Monitoring_eng!$A$1:$DB$79,Results!$D12,FALSE)=$L12,$R12,IF(HLOOKUP(Z$2,Monitoring_eng!$A$1:$DB$79,Results!$D12,FALSE)=$N12,$S12,IF(HLOOKUP(Z$2,Monitoring_eng!$A$1:$DB$79,Results!$D12,FALSE)=$P12,$T12,"CHYBA")))))</f>
        <v>2</v>
      </c>
      <c r="AA12" s="60">
        <f>IF(ISBLANK(HLOOKUP(AA$2,Monitoring_eng!$A$1:$DB$79,Results!$D12,FALSE)),"",IF(HLOOKUP(AA$2,Monitoring_eng!$A$1:$DB$79,Results!$D12,FALSE)=$J12,$Q12,IF(HLOOKUP(AA$2,Monitoring_eng!$A$1:$DB$79,Results!$D12,FALSE)=$L12,$R12,IF(HLOOKUP(AA$2,Monitoring_eng!$A$1:$DB$79,Results!$D12,FALSE)=$N12,$S12,IF(HLOOKUP(AA$2,Monitoring_eng!$A$1:$DB$79,Results!$D12,FALSE)=$P12,$T12,"CHYBA")))))</f>
        <v>2</v>
      </c>
      <c r="AB12" s="60">
        <f>IF(ISBLANK(HLOOKUP(AB$2,Monitoring_eng!$A$1:$DB$79,Results!$D12,FALSE)),"",IF(HLOOKUP(AB$2,Monitoring_eng!$A$1:$DB$79,Results!$D12,FALSE)=$J12,$Q12,IF(HLOOKUP(AB$2,Monitoring_eng!$A$1:$DB$79,Results!$D12,FALSE)=$L12,$R12,IF(HLOOKUP(AB$2,Monitoring_eng!$A$1:$DB$79,Results!$D12,FALSE)=$N12,$S12,IF(HLOOKUP(AB$2,Monitoring_eng!$A$1:$DB$79,Results!$D12,FALSE)=$P12,$T12,"CHYBA")))))</f>
        <v>2</v>
      </c>
      <c r="AC12" s="60">
        <f>IF(ISBLANK(HLOOKUP(AC$2,Monitoring_eng!$A$1:$DB$79,Results!$D12,FALSE)),"",IF(HLOOKUP(AC$2,Monitoring_eng!$A$1:$DB$79,Results!$D12,FALSE)=$J12,$Q12,IF(HLOOKUP(AC$2,Monitoring_eng!$A$1:$DB$79,Results!$D12,FALSE)=$L12,$R12,IF(HLOOKUP(AC$2,Monitoring_eng!$A$1:$DB$79,Results!$D12,FALSE)=$N12,$S12,IF(HLOOKUP(AC$2,Monitoring_eng!$A$1:$DB$79,Results!$D12,FALSE)=$P12,$T12,"CHYBA")))))</f>
        <v>2</v>
      </c>
      <c r="AD12" s="60">
        <f>IF(ISBLANK(HLOOKUP(AD$2,Monitoring_eng!$A$1:$DB$79,Results!$D12,FALSE)),"",IF(HLOOKUP(AD$2,Monitoring_eng!$A$1:$DB$79,Results!$D12,FALSE)=$J12,$Q12,IF(HLOOKUP(AD$2,Monitoring_eng!$A$1:$DB$79,Results!$D12,FALSE)=$L12,$R12,IF(HLOOKUP(AD$2,Monitoring_eng!$A$1:$DB$79,Results!$D12,FALSE)=$N12,$S12,IF(HLOOKUP(AD$2,Monitoring_eng!$A$1:$DB$79,Results!$D12,FALSE)=$P12,$T12,"CHYBA")))))</f>
        <v>2</v>
      </c>
      <c r="AE12" s="60">
        <f>IF(ISBLANK(HLOOKUP(AE$2,Monitoring_eng!$A$1:$DB$79,Results!$D12,FALSE)),"",IF(HLOOKUP(AE$2,Monitoring_eng!$A$1:$DB$79,Results!$D12,FALSE)=$J12,$Q12,IF(HLOOKUP(AE$2,Monitoring_eng!$A$1:$DB$79,Results!$D12,FALSE)=$L12,$R12,IF(HLOOKUP(AE$2,Monitoring_eng!$A$1:$DB$79,Results!$D12,FALSE)=$N12,$S12,IF(HLOOKUP(AE$2,Monitoring_eng!$A$1:$DB$79,Results!$D12,FALSE)=$P12,$T12,"CHYBA")))))</f>
        <v>2</v>
      </c>
      <c r="AF12" s="60">
        <f>IF(ISBLANK(HLOOKUP(AF$2,Monitoring_eng!$A$1:$DB$79,Results!$D12,FALSE)),"",IF(HLOOKUP(AF$2,Monitoring_eng!$A$1:$DB$79,Results!$D12,FALSE)=$J12,$Q12,IF(HLOOKUP(AF$2,Monitoring_eng!$A$1:$DB$79,Results!$D12,FALSE)=$L12,$R12,IF(HLOOKUP(AF$2,Monitoring_eng!$A$1:$DB$79,Results!$D12,FALSE)=$N12,$S12,IF(HLOOKUP(AF$2,Monitoring_eng!$A$1:$DB$79,Results!$D12,FALSE)=$P12,$T12,"CHYBA")))))</f>
        <v>1</v>
      </c>
      <c r="AG12" s="60">
        <f>IF(ISBLANK(HLOOKUP(AG$2,Monitoring_eng!$A$1:$DB$79,Results!$D12,FALSE)),"",IF(HLOOKUP(AG$2,Monitoring_eng!$A$1:$DB$79,Results!$D12,FALSE)=$J12,$Q12,IF(HLOOKUP(AG$2,Monitoring_eng!$A$1:$DB$79,Results!$D12,FALSE)=$L12,$R12,IF(HLOOKUP(AG$2,Monitoring_eng!$A$1:$DB$79,Results!$D12,FALSE)=$N12,$S12,IF(HLOOKUP(AG$2,Monitoring_eng!$A$1:$DB$79,Results!$D12,FALSE)=$P12,$T12,"CHYBA")))))</f>
        <v>2</v>
      </c>
      <c r="AH12" s="60">
        <f>IF(ISBLANK(HLOOKUP(AH$2,Monitoring_eng!$A$1:$DB$79,Results!$D12,FALSE)),"",IF(HLOOKUP(AH$2,Monitoring_eng!$A$1:$DB$79,Results!$D12,FALSE)=$J12,$Q12,IF(HLOOKUP(AH$2,Monitoring_eng!$A$1:$DB$79,Results!$D12,FALSE)=$L12,$R12,IF(HLOOKUP(AH$2,Monitoring_eng!$A$1:$DB$79,Results!$D12,FALSE)=$N12,$S12,IF(HLOOKUP(AH$2,Monitoring_eng!$A$1:$DB$79,Results!$D12,FALSE)=$P12,$T12,"CHYBA")))))</f>
        <v>2</v>
      </c>
      <c r="AI12" s="60">
        <f>IF(ISBLANK(HLOOKUP(AI$2,Monitoring_eng!$A$1:$DB$79,Results!$D12,FALSE)),"",IF(HLOOKUP(AI$2,Monitoring_eng!$A$1:$DB$79,Results!$D12,FALSE)=$J12,$Q12,IF(HLOOKUP(AI$2,Monitoring_eng!$A$1:$DB$79,Results!$D12,FALSE)=$L12,$R12,IF(HLOOKUP(AI$2,Monitoring_eng!$A$1:$DB$79,Results!$D12,FALSE)=$N12,$S12,IF(HLOOKUP(AI$2,Monitoring_eng!$A$1:$DB$79,Results!$D12,FALSE)=$P12,$T12,"CHYBA")))))</f>
        <v>2</v>
      </c>
      <c r="AJ12" s="60">
        <f>IF(ISBLANK(HLOOKUP(AJ$2,Monitoring_eng!$A$1:$DB$79,Results!$D12,FALSE)),"",IF(HLOOKUP(AJ$2,Monitoring_eng!$A$1:$DB$79,Results!$D12,FALSE)=$J12,$Q12,IF(HLOOKUP(AJ$2,Monitoring_eng!$A$1:$DB$79,Results!$D12,FALSE)=$L12,$R12,IF(HLOOKUP(AJ$2,Monitoring_eng!$A$1:$DB$79,Results!$D12,FALSE)=$N12,$S12,IF(HLOOKUP(AJ$2,Monitoring_eng!$A$1:$DB$79,Results!$D12,FALSE)=$P12,$T12,"CHYBA")))))</f>
        <v>2</v>
      </c>
      <c r="AK12" s="60">
        <f>IF(ISBLANK(HLOOKUP(AK$2,Monitoring_eng!$A$1:$DB$79,Results!$D12,FALSE)),"",IF(HLOOKUP(AK$2,Monitoring_eng!$A$1:$DB$79,Results!$D12,FALSE)=$J12,$Q12,IF(HLOOKUP(AK$2,Monitoring_eng!$A$1:$DB$79,Results!$D12,FALSE)=$L12,$R12,IF(HLOOKUP(AK$2,Monitoring_eng!$A$1:$DB$79,Results!$D12,FALSE)=$N12,$S12,IF(HLOOKUP(AK$2,Monitoring_eng!$A$1:$DB$79,Results!$D12,FALSE)=$P12,$T12,"CHYBA")))))</f>
        <v>2</v>
      </c>
      <c r="AL12" s="60">
        <f>IF(ISBLANK(HLOOKUP(AL$2,Monitoring_eng!$A$1:$DB$79,Results!$D12,FALSE)),"",IF(HLOOKUP(AL$2,Monitoring_eng!$A$1:$DB$79,Results!$D12,FALSE)=$J12,$Q12,IF(HLOOKUP(AL$2,Monitoring_eng!$A$1:$DB$79,Results!$D12,FALSE)=$L12,$R12,IF(HLOOKUP(AL$2,Monitoring_eng!$A$1:$DB$79,Results!$D12,FALSE)=$N12,$S12,IF(HLOOKUP(AL$2,Monitoring_eng!$A$1:$DB$79,Results!$D12,FALSE)=$P12,$T12,"CHYBA")))))</f>
        <v>1</v>
      </c>
      <c r="AM12" s="60">
        <f>IF(ISBLANK(HLOOKUP(AM$2,Monitoring_eng!$A$1:$DB$79,Results!$D12,FALSE)),"",IF(HLOOKUP(AM$2,Monitoring_eng!$A$1:$DB$79,Results!$D12,FALSE)=$J12,$Q12,IF(HLOOKUP(AM$2,Monitoring_eng!$A$1:$DB$79,Results!$D12,FALSE)=$L12,$R12,IF(HLOOKUP(AM$2,Monitoring_eng!$A$1:$DB$79,Results!$D12,FALSE)=$N12,$S12,IF(HLOOKUP(AM$2,Monitoring_eng!$A$1:$DB$79,Results!$D12,FALSE)=$P12,$T12,"CHYBA")))))</f>
        <v>1</v>
      </c>
      <c r="AN12" s="60">
        <f>IF(ISBLANK(HLOOKUP(AN$2,Monitoring_eng!$A$1:$DB$79,Results!$D12,FALSE)),"",IF(HLOOKUP(AN$2,Monitoring_eng!$A$1:$DB$79,Results!$D12,FALSE)=$J12,$Q12,IF(HLOOKUP(AN$2,Monitoring_eng!$A$1:$DB$79,Results!$D12,FALSE)=$L12,$R12,IF(HLOOKUP(AN$2,Monitoring_eng!$A$1:$DB$79,Results!$D12,FALSE)=$N12,$S12,IF(HLOOKUP(AN$2,Monitoring_eng!$A$1:$DB$79,Results!$D12,FALSE)=$P12,$T12,"CHYBA")))))</f>
        <v>2</v>
      </c>
      <c r="AO12" s="60">
        <f>IF(ISBLANK(HLOOKUP(AO$2,Monitoring_eng!$A$1:$DB$79,Results!$D12,FALSE)),"",IF(HLOOKUP(AO$2,Monitoring_eng!$A$1:$DB$79,Results!$D12,FALSE)=$J12,$Q12,IF(HLOOKUP(AO$2,Monitoring_eng!$A$1:$DB$79,Results!$D12,FALSE)=$L12,$R12,IF(HLOOKUP(AO$2,Monitoring_eng!$A$1:$DB$79,Results!$D12,FALSE)=$N12,$S12,IF(HLOOKUP(AO$2,Monitoring_eng!$A$1:$DB$79,Results!$D12,FALSE)=$P12,$T12,"CHYBA")))))</f>
        <v>2</v>
      </c>
      <c r="AP12" s="60">
        <f>IF(ISBLANK(HLOOKUP(AP$2,Monitoring_eng!$A$1:$DB$79,Results!$D12,FALSE)),"",IF(HLOOKUP(AP$2,Monitoring_eng!$A$1:$DB$79,Results!$D12,FALSE)=$J12,$Q12,IF(HLOOKUP(AP$2,Monitoring_eng!$A$1:$DB$79,Results!$D12,FALSE)=$L12,$R12,IF(HLOOKUP(AP$2,Monitoring_eng!$A$1:$DB$79,Results!$D12,FALSE)=$N12,$S12,IF(HLOOKUP(AP$2,Monitoring_eng!$A$1:$DB$79,Results!$D12,FALSE)=$P12,$T12,"CHYBA")))))</f>
        <v>2</v>
      </c>
      <c r="AQ12" s="60">
        <f>IF(ISBLANK(HLOOKUP(AQ$2,Monitoring_eng!$A$1:$DB$79,Results!$D12,FALSE)),"",IF(HLOOKUP(AQ$2,Monitoring_eng!$A$1:$DB$79,Results!$D12,FALSE)=$J12,$Q12,IF(HLOOKUP(AQ$2,Monitoring_eng!$A$1:$DB$79,Results!$D12,FALSE)=$L12,$R12,IF(HLOOKUP(AQ$2,Monitoring_eng!$A$1:$DB$79,Results!$D12,FALSE)=$N12,$S12,IF(HLOOKUP(AQ$2,Monitoring_eng!$A$1:$DB$79,Results!$D12,FALSE)=$P12,$T12,"CHYBA")))))</f>
        <v>2</v>
      </c>
      <c r="AR12" s="60">
        <f>IF(ISBLANK(HLOOKUP(AR$2,Monitoring_eng!$A$1:$DB$79,Results!$D12,FALSE)),"",IF(HLOOKUP(AR$2,Monitoring_eng!$A$1:$DB$79,Results!$D12,FALSE)=$J12,$Q12,IF(HLOOKUP(AR$2,Monitoring_eng!$A$1:$DB$79,Results!$D12,FALSE)=$L12,$R12,IF(HLOOKUP(AR$2,Monitoring_eng!$A$1:$DB$79,Results!$D12,FALSE)=$N12,$S12,IF(HLOOKUP(AR$2,Monitoring_eng!$A$1:$DB$79,Results!$D12,FALSE)=$P12,$T12,"CHYBA")))))</f>
        <v>2</v>
      </c>
      <c r="AS12" s="60">
        <f>IF(ISBLANK(HLOOKUP(AS$2,Monitoring_eng!$A$1:$DB$79,Results!$D12,FALSE)),"",IF(HLOOKUP(AS$2,Monitoring_eng!$A$1:$DB$79,Results!$D12,FALSE)=$J12,$Q12,IF(HLOOKUP(AS$2,Monitoring_eng!$A$1:$DB$79,Results!$D12,FALSE)=$L12,$R12,IF(HLOOKUP(AS$2,Monitoring_eng!$A$1:$DB$79,Results!$D12,FALSE)=$N12,$S12,IF(HLOOKUP(AS$2,Monitoring_eng!$A$1:$DB$79,Results!$D12,FALSE)=$P12,$T12,"CHYBA")))))</f>
        <v>2</v>
      </c>
      <c r="AT12" s="60">
        <f>IF(ISBLANK(HLOOKUP(AT$2,Monitoring_eng!$A$1:$DB$79,Results!$D12,FALSE)),"",IF(HLOOKUP(AT$2,Monitoring_eng!$A$1:$DB$79,Results!$D12,FALSE)=$J12,$Q12,IF(HLOOKUP(AT$2,Monitoring_eng!$A$1:$DB$79,Results!$D12,FALSE)=$L12,$R12,IF(HLOOKUP(AT$2,Monitoring_eng!$A$1:$DB$79,Results!$D12,FALSE)=$N12,$S12,IF(HLOOKUP(AT$2,Monitoring_eng!$A$1:$DB$79,Results!$D12,FALSE)=$P12,$T12,"CHYBA")))))</f>
        <v>2</v>
      </c>
      <c r="AU12" s="60">
        <f>IF(ISBLANK(HLOOKUP(AU$2,Monitoring_eng!$A$1:$DB$79,Results!$D12,FALSE)),"",IF(HLOOKUP(AU$2,Monitoring_eng!$A$1:$DB$79,Results!$D12,FALSE)=$J12,$Q12,IF(HLOOKUP(AU$2,Monitoring_eng!$A$1:$DB$79,Results!$D12,FALSE)=$L12,$R12,IF(HLOOKUP(AU$2,Monitoring_eng!$A$1:$DB$79,Results!$D12,FALSE)=$N12,$S12,IF(HLOOKUP(AU$2,Monitoring_eng!$A$1:$DB$79,Results!$D12,FALSE)=$P12,$T12,"CHYBA")))))</f>
        <v>0</v>
      </c>
      <c r="AV12" s="60">
        <f>IF(ISBLANK(HLOOKUP(AV$2,Monitoring_eng!$A$1:$DB$79,Results!$D12,FALSE)),"",IF(HLOOKUP(AV$2,Monitoring_eng!$A$1:$DB$79,Results!$D12,FALSE)=$J12,$Q12,IF(HLOOKUP(AV$2,Monitoring_eng!$A$1:$DB$79,Results!$D12,FALSE)=$L12,$R12,IF(HLOOKUP(AV$2,Monitoring_eng!$A$1:$DB$79,Results!$D12,FALSE)=$N12,$S12,IF(HLOOKUP(AV$2,Monitoring_eng!$A$1:$DB$79,Results!$D12,FALSE)=$P12,$T12,"CHYBA")))))</f>
        <v>1</v>
      </c>
      <c r="AW12" s="60">
        <f>IF(ISBLANK(HLOOKUP(AW$2,Monitoring_eng!$A$1:$DB$79,Results!$D12,FALSE)),"",IF(HLOOKUP(AW$2,Monitoring_eng!$A$1:$DB$79,Results!$D12,FALSE)=$J12,$Q12,IF(HLOOKUP(AW$2,Monitoring_eng!$A$1:$DB$79,Results!$D12,FALSE)=$L12,$R12,IF(HLOOKUP(AW$2,Monitoring_eng!$A$1:$DB$79,Results!$D12,FALSE)=$N12,$S12,IF(HLOOKUP(AW$2,Monitoring_eng!$A$1:$DB$79,Results!$D12,FALSE)=$P12,$T12,"CHYBA")))))</f>
        <v>2</v>
      </c>
      <c r="AX12" s="60">
        <f>IF(ISBLANK(HLOOKUP(AX$2,Monitoring_eng!$A$1:$DB$79,Results!$D12,FALSE)),"",IF(HLOOKUP(AX$2,Monitoring_eng!$A$1:$DB$79,Results!$D12,FALSE)=$J12,$Q12,IF(HLOOKUP(AX$2,Monitoring_eng!$A$1:$DB$79,Results!$D12,FALSE)=$L12,$R12,IF(HLOOKUP(AX$2,Monitoring_eng!$A$1:$DB$79,Results!$D12,FALSE)=$N12,$S12,IF(HLOOKUP(AX$2,Monitoring_eng!$A$1:$DB$79,Results!$D12,FALSE)=$P12,$T12,"CHYBA")))))</f>
        <v>1</v>
      </c>
      <c r="AY12" s="60">
        <f>IF(ISBLANK(HLOOKUP(AY$2,Monitoring_eng!$A$1:$DB$79,Results!$D12,FALSE)),"",IF(HLOOKUP(AY$2,Monitoring_eng!$A$1:$DB$79,Results!$D12,FALSE)=$J12,$Q12,IF(HLOOKUP(AY$2,Monitoring_eng!$A$1:$DB$79,Results!$D12,FALSE)=$L12,$R12,IF(HLOOKUP(AY$2,Monitoring_eng!$A$1:$DB$79,Results!$D12,FALSE)=$N12,$S12,IF(HLOOKUP(AY$2,Monitoring_eng!$A$1:$DB$79,Results!$D12,FALSE)=$P12,$T12,"CHYBA")))))</f>
        <v>2</v>
      </c>
      <c r="AZ12" s="60">
        <f>IF(ISBLANK(HLOOKUP(AZ$2,Monitoring_eng!$A$1:$DB$79,Results!$D12,FALSE)),"",IF(HLOOKUP(AZ$2,Monitoring_eng!$A$1:$DB$79,Results!$D12,FALSE)=$J12,$Q12,IF(HLOOKUP(AZ$2,Monitoring_eng!$A$1:$DB$79,Results!$D12,FALSE)=$L12,$R12,IF(HLOOKUP(AZ$2,Monitoring_eng!$A$1:$DB$79,Results!$D12,FALSE)=$N12,$S12,IF(HLOOKUP(AZ$2,Monitoring_eng!$A$1:$DB$79,Results!$D12,FALSE)=$P12,$T12,"CHYBA")))))</f>
        <v>2</v>
      </c>
      <c r="BA12" s="60">
        <f>IF(ISBLANK(HLOOKUP(BA$2,Monitoring_eng!$A$1:$DB$79,Results!$D12,FALSE)),"",IF(HLOOKUP(BA$2,Monitoring_eng!$A$1:$DB$79,Results!$D12,FALSE)=$J12,$Q12,IF(HLOOKUP(BA$2,Monitoring_eng!$A$1:$DB$79,Results!$D12,FALSE)=$L12,$R12,IF(HLOOKUP(BA$2,Monitoring_eng!$A$1:$DB$79,Results!$D12,FALSE)=$N12,$S12,IF(HLOOKUP(BA$2,Monitoring_eng!$A$1:$DB$79,Results!$D12,FALSE)=$P12,$T12,"CHYBA")))))</f>
        <v>2</v>
      </c>
      <c r="BB12" s="60">
        <f>IF(ISBLANK(HLOOKUP(BB$2,Monitoring_eng!$A$1:$DB$79,Results!$D12,FALSE)),"",IF(HLOOKUP(BB$2,Monitoring_eng!$A$1:$DB$79,Results!$D12,FALSE)=$J12,$Q12,IF(HLOOKUP(BB$2,Monitoring_eng!$A$1:$DB$79,Results!$D12,FALSE)=$L12,$R12,IF(HLOOKUP(BB$2,Monitoring_eng!$A$1:$DB$79,Results!$D12,FALSE)=$N12,$S12,IF(HLOOKUP(BB$2,Monitoring_eng!$A$1:$DB$79,Results!$D12,FALSE)=$P12,$T12,"CHYBA")))))</f>
        <v>2</v>
      </c>
      <c r="BC12" s="60">
        <f>IF(ISBLANK(HLOOKUP(BC$2,Monitoring_eng!$A$1:$DB$79,Results!$D12,FALSE)),"",IF(HLOOKUP(BC$2,Monitoring_eng!$A$1:$DB$79,Results!$D12,FALSE)=$J12,$Q12,IF(HLOOKUP(BC$2,Monitoring_eng!$A$1:$DB$79,Results!$D12,FALSE)=$L12,$R12,IF(HLOOKUP(BC$2,Monitoring_eng!$A$1:$DB$79,Results!$D12,FALSE)=$N12,$S12,IF(HLOOKUP(BC$2,Monitoring_eng!$A$1:$DB$79,Results!$D12,FALSE)=$P12,$T12,"CHYBA")))))</f>
        <v>1</v>
      </c>
      <c r="BD12" s="60">
        <f>IF(ISBLANK(HLOOKUP(BD$2,Monitoring_eng!$A$1:$DB$79,Results!$D12,FALSE)),"",IF(HLOOKUP(BD$2,Monitoring_eng!$A$1:$DB$79,Results!$D12,FALSE)=$J12,$Q12,IF(HLOOKUP(BD$2,Monitoring_eng!$A$1:$DB$79,Results!$D12,FALSE)=$L12,$R12,IF(HLOOKUP(BD$2,Monitoring_eng!$A$1:$DB$79,Results!$D12,FALSE)=$N12,$S12,IF(HLOOKUP(BD$2,Monitoring_eng!$A$1:$DB$79,Results!$D12,FALSE)=$P12,$T12,"CHYBA")))))</f>
        <v>2</v>
      </c>
      <c r="BE12" s="60">
        <f>IF(ISBLANK(HLOOKUP(BE$2,Monitoring_eng!$A$1:$DB$79,Results!$D12,FALSE)),"",IF(HLOOKUP(BE$2,Monitoring_eng!$A$1:$DB$79,Results!$D12,FALSE)=$J12,$Q12,IF(HLOOKUP(BE$2,Monitoring_eng!$A$1:$DB$79,Results!$D12,FALSE)=$L12,$R12,IF(HLOOKUP(BE$2,Monitoring_eng!$A$1:$DB$79,Results!$D12,FALSE)=$N12,$S12,IF(HLOOKUP(BE$2,Monitoring_eng!$A$1:$DB$79,Results!$D12,FALSE)=$P12,$T12,"CHYBA")))))</f>
        <v>2</v>
      </c>
      <c r="BF12" s="60">
        <f>IF(ISBLANK(HLOOKUP(BF$2,Monitoring_eng!$A$1:$DB$79,Results!$D12,FALSE)),"",IF(HLOOKUP(BF$2,Monitoring_eng!$A$1:$DB$79,Results!$D12,FALSE)=$J12,$Q12,IF(HLOOKUP(BF$2,Monitoring_eng!$A$1:$DB$79,Results!$D12,FALSE)=$L12,$R12,IF(HLOOKUP(BF$2,Monitoring_eng!$A$1:$DB$79,Results!$D12,FALSE)=$N12,$S12,IF(HLOOKUP(BF$2,Monitoring_eng!$A$1:$DB$79,Results!$D12,FALSE)=$P12,$T12,"CHYBA")))))</f>
        <v>2</v>
      </c>
      <c r="BG12" s="60">
        <f>IF(ISBLANK(HLOOKUP(BG$2,Monitoring_eng!$A$1:$DB$79,Results!$D12,FALSE)),"",IF(HLOOKUP(BG$2,Monitoring_eng!$A$1:$DB$79,Results!$D12,FALSE)=$J12,$Q12,IF(HLOOKUP(BG$2,Monitoring_eng!$A$1:$DB$79,Results!$D12,FALSE)=$L12,$R12,IF(HLOOKUP(BG$2,Monitoring_eng!$A$1:$DB$79,Results!$D12,FALSE)=$N12,$S12,IF(HLOOKUP(BG$2,Monitoring_eng!$A$1:$DB$79,Results!$D12,FALSE)=$P12,$T12,"CHYBA")))))</f>
        <v>2</v>
      </c>
      <c r="BH12" s="60">
        <f>IF(ISBLANK(HLOOKUP(BH$2,Monitoring_eng!$A$1:$DB$79,Results!$D12,FALSE)),"",IF(HLOOKUP(BH$2,Monitoring_eng!$A$1:$DB$79,Results!$D12,FALSE)=$J12,$Q12,IF(HLOOKUP(BH$2,Monitoring_eng!$A$1:$DB$79,Results!$D12,FALSE)=$L12,$R12,IF(HLOOKUP(BH$2,Monitoring_eng!$A$1:$DB$79,Results!$D12,FALSE)=$N12,$S12,IF(HLOOKUP(BH$2,Monitoring_eng!$A$1:$DB$79,Results!$D12,FALSE)=$P12,$T12,"CHYBA")))))</f>
        <v>2</v>
      </c>
      <c r="BI12" s="60">
        <f>IF(ISBLANK(HLOOKUP(BI$2,Monitoring_eng!$A$1:$DB$79,Results!$D12,FALSE)),"",IF(HLOOKUP(BI$2,Monitoring_eng!$A$1:$DB$79,Results!$D12,FALSE)=$J12,$Q12,IF(HLOOKUP(BI$2,Monitoring_eng!$A$1:$DB$79,Results!$D12,FALSE)=$L12,$R12,IF(HLOOKUP(BI$2,Monitoring_eng!$A$1:$DB$79,Results!$D12,FALSE)=$N12,$S12,IF(HLOOKUP(BI$2,Monitoring_eng!$A$1:$DB$79,Results!$D12,FALSE)=$P12,$T12,"CHYBA")))))</f>
        <v>1</v>
      </c>
      <c r="BJ12" s="60">
        <f>IF(ISBLANK(HLOOKUP(BJ$2,Monitoring_eng!$A$1:$DB$79,Results!$D12,FALSE)),"",IF(HLOOKUP(BJ$2,Monitoring_eng!$A$1:$DB$79,Results!$D12,FALSE)=$J12,$Q12,IF(HLOOKUP(BJ$2,Monitoring_eng!$A$1:$DB$79,Results!$D12,FALSE)=$L12,$R12,IF(HLOOKUP(BJ$2,Monitoring_eng!$A$1:$DB$79,Results!$D12,FALSE)=$N12,$S12,IF(HLOOKUP(BJ$2,Monitoring_eng!$A$1:$DB$79,Results!$D12,FALSE)=$P12,$T12,"CHYBA")))))</f>
        <v>2</v>
      </c>
      <c r="BK12" s="60">
        <f>IF(ISBLANK(HLOOKUP(BK$2,Monitoring_eng!$A$1:$DB$79,Results!$D12,FALSE)),"",IF(HLOOKUP(BK$2,Monitoring_eng!$A$1:$DB$79,Results!$D12,FALSE)=$J12,$Q12,IF(HLOOKUP(BK$2,Monitoring_eng!$A$1:$DB$79,Results!$D12,FALSE)=$L12,$R12,IF(HLOOKUP(BK$2,Monitoring_eng!$A$1:$DB$79,Results!$D12,FALSE)=$N12,$S12,IF(HLOOKUP(BK$2,Monitoring_eng!$A$1:$DB$79,Results!$D12,FALSE)=$P12,$T12,"CHYBA")))))</f>
        <v>2</v>
      </c>
      <c r="BL12" s="60">
        <f>IF(ISBLANK(HLOOKUP(BL$2,Monitoring_eng!$A$1:$DB$79,Results!$D12,FALSE)),"",IF(HLOOKUP(BL$2,Monitoring_eng!$A$1:$DB$79,Results!$D12,FALSE)=$J12,$Q12,IF(HLOOKUP(BL$2,Monitoring_eng!$A$1:$DB$79,Results!$D12,FALSE)=$L12,$R12,IF(HLOOKUP(BL$2,Monitoring_eng!$A$1:$DB$79,Results!$D12,FALSE)=$N12,$S12,IF(HLOOKUP(BL$2,Monitoring_eng!$A$1:$DB$79,Results!$D12,FALSE)=$P12,$T12,"CHYBA")))))</f>
        <v>1</v>
      </c>
      <c r="BM12" s="60">
        <f>IF(ISBLANK(HLOOKUP(BM$2,Monitoring_eng!$A$1:$DB$79,Results!$D12,FALSE)),"",IF(HLOOKUP(BM$2,Monitoring_eng!$A$1:$DB$79,Results!$D12,FALSE)=$J12,$Q12,IF(HLOOKUP(BM$2,Monitoring_eng!$A$1:$DB$79,Results!$D12,FALSE)=$L12,$R12,IF(HLOOKUP(BM$2,Monitoring_eng!$A$1:$DB$79,Results!$D12,FALSE)=$N12,$S12,IF(HLOOKUP(BM$2,Monitoring_eng!$A$1:$DB$79,Results!$D12,FALSE)=$P12,$T12,"CHYBA")))))</f>
        <v>2</v>
      </c>
      <c r="BN12" s="60">
        <f>IF(ISBLANK(HLOOKUP(BN$2,Monitoring_eng!$A$1:$DB$79,Results!$D12,FALSE)),"",IF(HLOOKUP(BN$2,Monitoring_eng!$A$1:$DB$79,Results!$D12,FALSE)=$J12,$Q12,IF(HLOOKUP(BN$2,Monitoring_eng!$A$1:$DB$79,Results!$D12,FALSE)=$L12,$R12,IF(HLOOKUP(BN$2,Monitoring_eng!$A$1:$DB$79,Results!$D12,FALSE)=$N12,$S12,IF(HLOOKUP(BN$2,Monitoring_eng!$A$1:$DB$79,Results!$D12,FALSE)=$P12,$T12,"CHYBA")))))</f>
        <v>2</v>
      </c>
      <c r="BO12" s="60">
        <f>IF(ISBLANK(HLOOKUP(BO$2,Monitoring_eng!$A$1:$DB$79,Results!$D12,FALSE)),"",IF(HLOOKUP(BO$2,Monitoring_eng!$A$1:$DB$79,Results!$D12,FALSE)=$J12,$Q12,IF(HLOOKUP(BO$2,Monitoring_eng!$A$1:$DB$79,Results!$D12,FALSE)=$L12,$R12,IF(HLOOKUP(BO$2,Monitoring_eng!$A$1:$DB$79,Results!$D12,FALSE)=$N12,$S12,IF(HLOOKUP(BO$2,Monitoring_eng!$A$1:$DB$79,Results!$D12,FALSE)=$P12,$T12,"CHYBA")))))</f>
        <v>2</v>
      </c>
      <c r="BP12" s="60">
        <f>IF(ISBLANK(HLOOKUP(BP$2,Monitoring_eng!$A$1:$DB$79,Results!$D12,FALSE)),"",IF(HLOOKUP(BP$2,Monitoring_eng!$A$1:$DB$79,Results!$D12,FALSE)=$J12,$Q12,IF(HLOOKUP(BP$2,Monitoring_eng!$A$1:$DB$79,Results!$D12,FALSE)=$L12,$R12,IF(HLOOKUP(BP$2,Monitoring_eng!$A$1:$DB$79,Results!$D12,FALSE)=$N12,$S12,IF(HLOOKUP(BP$2,Monitoring_eng!$A$1:$DB$79,Results!$D12,FALSE)=$P12,$T12,"CHYBA")))))</f>
        <v>2</v>
      </c>
      <c r="BQ12" s="60">
        <f>IF(ISBLANK(HLOOKUP(BQ$2,Monitoring_eng!$A$1:$DB$79,Results!$D12,FALSE)),"",IF(HLOOKUP(BQ$2,Monitoring_eng!$A$1:$DB$79,Results!$D12,FALSE)=$J12,$Q12,IF(HLOOKUP(BQ$2,Monitoring_eng!$A$1:$DB$79,Results!$D12,FALSE)=$L12,$R12,IF(HLOOKUP(BQ$2,Monitoring_eng!$A$1:$DB$79,Results!$D12,FALSE)=$N12,$S12,IF(HLOOKUP(BQ$2,Monitoring_eng!$A$1:$DB$79,Results!$D12,FALSE)=$P12,$T12,"CHYBA")))))</f>
        <v>2</v>
      </c>
      <c r="BR12" s="60">
        <f>IF(ISBLANK(HLOOKUP(BR$2,Monitoring_eng!$A$1:$DB$79,Results!$D12,FALSE)),"",IF(HLOOKUP(BR$2,Monitoring_eng!$A$1:$DB$79,Results!$D12,FALSE)=$J12,$Q12,IF(HLOOKUP(BR$2,Monitoring_eng!$A$1:$DB$79,Results!$D12,FALSE)=$L12,$R12,IF(HLOOKUP(BR$2,Monitoring_eng!$A$1:$DB$79,Results!$D12,FALSE)=$N12,$S12,IF(HLOOKUP(BR$2,Monitoring_eng!$A$1:$DB$79,Results!$D12,FALSE)=$P12,$T12,"CHYBA")))))</f>
        <v>2</v>
      </c>
    </row>
    <row r="13" spans="1:70" x14ac:dyDescent="0.3">
      <c r="A13" s="37" t="s">
        <v>3833</v>
      </c>
      <c r="B13" s="37" t="s">
        <v>1014</v>
      </c>
      <c r="C13" s="37" t="s">
        <v>313</v>
      </c>
      <c r="D13" s="37">
        <v>12</v>
      </c>
      <c r="E13" s="38" t="s">
        <v>90</v>
      </c>
      <c r="F13" s="38" t="s">
        <v>104</v>
      </c>
      <c r="G13" s="38" t="s">
        <v>2</v>
      </c>
      <c r="H13" s="37">
        <v>0.5</v>
      </c>
      <c r="I13" s="37" t="s">
        <v>481</v>
      </c>
      <c r="J13" s="37" t="s">
        <v>757</v>
      </c>
      <c r="K13" s="37" t="s">
        <v>482</v>
      </c>
      <c r="L13" s="59" t="s">
        <v>758</v>
      </c>
      <c r="M13" s="37" t="s">
        <v>483</v>
      </c>
      <c r="N13" s="37" t="s">
        <v>759</v>
      </c>
      <c r="O13" s="37" t="s">
        <v>892</v>
      </c>
      <c r="P13" s="37" t="s">
        <v>892</v>
      </c>
      <c r="Q13" s="37">
        <f t="shared" si="0"/>
        <v>0.5</v>
      </c>
      <c r="R13" s="37">
        <v>0</v>
      </c>
      <c r="S13" s="37">
        <f t="shared" si="1"/>
        <v>0.25</v>
      </c>
      <c r="T13" s="37" t="s">
        <v>892</v>
      </c>
      <c r="U13" s="60">
        <f>IF(ISBLANK(HLOOKUP(U$2,Monitoring_eng!$A$1:$DB$79,Results!$D13,FALSE)),"",IF(HLOOKUP(U$2,Monitoring_eng!$A$1:$DB$79,Results!$D13,FALSE)=$J13,$Q13,IF(HLOOKUP(U$2,Monitoring_eng!$A$1:$DB$79,Results!$D13,FALSE)=$L13,$R13,IF(HLOOKUP(U$2,Monitoring_eng!$A$1:$DB$79,Results!$D13,FALSE)=$N13,$S13,IF(HLOOKUP(U$2,Monitoring_eng!$A$1:$DB$79,Results!$D13,FALSE)=$P13,$T13,"CHYBA")))))</f>
        <v>0.5</v>
      </c>
      <c r="V13" s="60">
        <f>IF(ISBLANK(HLOOKUP(V$2,Monitoring_eng!$A$1:$DB$79,Results!$D13,FALSE)),"",IF(HLOOKUP(V$2,Monitoring_eng!$A$1:$DB$79,Results!$D13,FALSE)=$J13,$Q13,IF(HLOOKUP(V$2,Monitoring_eng!$A$1:$DB$79,Results!$D13,FALSE)=$L13,$R13,IF(HLOOKUP(V$2,Monitoring_eng!$A$1:$DB$79,Results!$D13,FALSE)=$N13,$S13,IF(HLOOKUP(V$2,Monitoring_eng!$A$1:$DB$79,Results!$D13,FALSE)=$P13,$T13,"CHYBA")))))</f>
        <v>0.5</v>
      </c>
      <c r="W13" s="60">
        <f>IF(ISBLANK(HLOOKUP(W$2,Monitoring_eng!$A$1:$DB$79,Results!$D13,FALSE)),"",IF(HLOOKUP(W$2,Monitoring_eng!$A$1:$DB$79,Results!$D13,FALSE)=$J13,$Q13,IF(HLOOKUP(W$2,Monitoring_eng!$A$1:$DB$79,Results!$D13,FALSE)=$L13,$R13,IF(HLOOKUP(W$2,Monitoring_eng!$A$1:$DB$79,Results!$D13,FALSE)=$N13,$S13,IF(HLOOKUP(W$2,Monitoring_eng!$A$1:$DB$79,Results!$D13,FALSE)=$P13,$T13,"CHYBA")))))</f>
        <v>0.5</v>
      </c>
      <c r="X13" s="60">
        <f>IF(ISBLANK(HLOOKUP(X$2,Monitoring_eng!$A$1:$DB$79,Results!$D13,FALSE)),"",IF(HLOOKUP(X$2,Monitoring_eng!$A$1:$DB$79,Results!$D13,FALSE)=$J13,$Q13,IF(HLOOKUP(X$2,Monitoring_eng!$A$1:$DB$79,Results!$D13,FALSE)=$L13,$R13,IF(HLOOKUP(X$2,Monitoring_eng!$A$1:$DB$79,Results!$D13,FALSE)=$N13,$S13,IF(HLOOKUP(X$2,Monitoring_eng!$A$1:$DB$79,Results!$D13,FALSE)=$P13,$T13,"CHYBA")))))</f>
        <v>0.25</v>
      </c>
      <c r="Y13" s="60">
        <f>IF(ISBLANK(HLOOKUP(Y$2,Monitoring_eng!$A$1:$DB$79,Results!$D13,FALSE)),"",IF(HLOOKUP(Y$2,Monitoring_eng!$A$1:$DB$79,Results!$D13,FALSE)=$J13,$Q13,IF(HLOOKUP(Y$2,Monitoring_eng!$A$1:$DB$79,Results!$D13,FALSE)=$L13,$R13,IF(HLOOKUP(Y$2,Monitoring_eng!$A$1:$DB$79,Results!$D13,FALSE)=$N13,$S13,IF(HLOOKUP(Y$2,Monitoring_eng!$A$1:$DB$79,Results!$D13,FALSE)=$P13,$T13,"CHYBA")))))</f>
        <v>0.5</v>
      </c>
      <c r="Z13" s="60">
        <f>IF(ISBLANK(HLOOKUP(Z$2,Monitoring_eng!$A$1:$DB$79,Results!$D13,FALSE)),"",IF(HLOOKUP(Z$2,Monitoring_eng!$A$1:$DB$79,Results!$D13,FALSE)=$J13,$Q13,IF(HLOOKUP(Z$2,Monitoring_eng!$A$1:$DB$79,Results!$D13,FALSE)=$L13,$R13,IF(HLOOKUP(Z$2,Monitoring_eng!$A$1:$DB$79,Results!$D13,FALSE)=$N13,$S13,IF(HLOOKUP(Z$2,Monitoring_eng!$A$1:$DB$79,Results!$D13,FALSE)=$P13,$T13,"CHYBA")))))</f>
        <v>0.5</v>
      </c>
      <c r="AA13" s="60">
        <f>IF(ISBLANK(HLOOKUP(AA$2,Monitoring_eng!$A$1:$DB$79,Results!$D13,FALSE)),"",IF(HLOOKUP(AA$2,Monitoring_eng!$A$1:$DB$79,Results!$D13,FALSE)=$J13,$Q13,IF(HLOOKUP(AA$2,Monitoring_eng!$A$1:$DB$79,Results!$D13,FALSE)=$L13,$R13,IF(HLOOKUP(AA$2,Monitoring_eng!$A$1:$DB$79,Results!$D13,FALSE)=$N13,$S13,IF(HLOOKUP(AA$2,Monitoring_eng!$A$1:$DB$79,Results!$D13,FALSE)=$P13,$T13,"CHYBA")))))</f>
        <v>0.5</v>
      </c>
      <c r="AB13" s="60">
        <f>IF(ISBLANK(HLOOKUP(AB$2,Monitoring_eng!$A$1:$DB$79,Results!$D13,FALSE)),"",IF(HLOOKUP(AB$2,Monitoring_eng!$A$1:$DB$79,Results!$D13,FALSE)=$J13,$Q13,IF(HLOOKUP(AB$2,Monitoring_eng!$A$1:$DB$79,Results!$D13,FALSE)=$L13,$R13,IF(HLOOKUP(AB$2,Monitoring_eng!$A$1:$DB$79,Results!$D13,FALSE)=$N13,$S13,IF(HLOOKUP(AB$2,Monitoring_eng!$A$1:$DB$79,Results!$D13,FALSE)=$P13,$T13,"CHYBA")))))</f>
        <v>0.5</v>
      </c>
      <c r="AC13" s="60">
        <f>IF(ISBLANK(HLOOKUP(AC$2,Monitoring_eng!$A$1:$DB$79,Results!$D13,FALSE)),"",IF(HLOOKUP(AC$2,Monitoring_eng!$A$1:$DB$79,Results!$D13,FALSE)=$J13,$Q13,IF(HLOOKUP(AC$2,Monitoring_eng!$A$1:$DB$79,Results!$D13,FALSE)=$L13,$R13,IF(HLOOKUP(AC$2,Monitoring_eng!$A$1:$DB$79,Results!$D13,FALSE)=$N13,$S13,IF(HLOOKUP(AC$2,Monitoring_eng!$A$1:$DB$79,Results!$D13,FALSE)=$P13,$T13,"CHYBA")))))</f>
        <v>0.5</v>
      </c>
      <c r="AD13" s="60">
        <f>IF(ISBLANK(HLOOKUP(AD$2,Monitoring_eng!$A$1:$DB$79,Results!$D13,FALSE)),"",IF(HLOOKUP(AD$2,Monitoring_eng!$A$1:$DB$79,Results!$D13,FALSE)=$J13,$Q13,IF(HLOOKUP(AD$2,Monitoring_eng!$A$1:$DB$79,Results!$D13,FALSE)=$L13,$R13,IF(HLOOKUP(AD$2,Monitoring_eng!$A$1:$DB$79,Results!$D13,FALSE)=$N13,$S13,IF(HLOOKUP(AD$2,Monitoring_eng!$A$1:$DB$79,Results!$D13,FALSE)=$P13,$T13,"CHYBA")))))</f>
        <v>0.5</v>
      </c>
      <c r="AE13" s="60">
        <f>IF(ISBLANK(HLOOKUP(AE$2,Monitoring_eng!$A$1:$DB$79,Results!$D13,FALSE)),"",IF(HLOOKUP(AE$2,Monitoring_eng!$A$1:$DB$79,Results!$D13,FALSE)=$J13,$Q13,IF(HLOOKUP(AE$2,Monitoring_eng!$A$1:$DB$79,Results!$D13,FALSE)=$L13,$R13,IF(HLOOKUP(AE$2,Monitoring_eng!$A$1:$DB$79,Results!$D13,FALSE)=$N13,$S13,IF(HLOOKUP(AE$2,Monitoring_eng!$A$1:$DB$79,Results!$D13,FALSE)=$P13,$T13,"CHYBA")))))</f>
        <v>0.5</v>
      </c>
      <c r="AF13" s="60">
        <f>IF(ISBLANK(HLOOKUP(AF$2,Monitoring_eng!$A$1:$DB$79,Results!$D13,FALSE)),"",IF(HLOOKUP(AF$2,Monitoring_eng!$A$1:$DB$79,Results!$D13,FALSE)=$J13,$Q13,IF(HLOOKUP(AF$2,Monitoring_eng!$A$1:$DB$79,Results!$D13,FALSE)=$L13,$R13,IF(HLOOKUP(AF$2,Monitoring_eng!$A$1:$DB$79,Results!$D13,FALSE)=$N13,$S13,IF(HLOOKUP(AF$2,Monitoring_eng!$A$1:$DB$79,Results!$D13,FALSE)=$P13,$T13,"CHYBA")))))</f>
        <v>0</v>
      </c>
      <c r="AG13" s="60">
        <f>IF(ISBLANK(HLOOKUP(AG$2,Monitoring_eng!$A$1:$DB$79,Results!$D13,FALSE)),"",IF(HLOOKUP(AG$2,Monitoring_eng!$A$1:$DB$79,Results!$D13,FALSE)=$J13,$Q13,IF(HLOOKUP(AG$2,Monitoring_eng!$A$1:$DB$79,Results!$D13,FALSE)=$L13,$R13,IF(HLOOKUP(AG$2,Monitoring_eng!$A$1:$DB$79,Results!$D13,FALSE)=$N13,$S13,IF(HLOOKUP(AG$2,Monitoring_eng!$A$1:$DB$79,Results!$D13,FALSE)=$P13,$T13,"CHYBA")))))</f>
        <v>0.5</v>
      </c>
      <c r="AH13" s="60">
        <f>IF(ISBLANK(HLOOKUP(AH$2,Monitoring_eng!$A$1:$DB$79,Results!$D13,FALSE)),"",IF(HLOOKUP(AH$2,Monitoring_eng!$A$1:$DB$79,Results!$D13,FALSE)=$J13,$Q13,IF(HLOOKUP(AH$2,Monitoring_eng!$A$1:$DB$79,Results!$D13,FALSE)=$L13,$R13,IF(HLOOKUP(AH$2,Monitoring_eng!$A$1:$DB$79,Results!$D13,FALSE)=$N13,$S13,IF(HLOOKUP(AH$2,Monitoring_eng!$A$1:$DB$79,Results!$D13,FALSE)=$P13,$T13,"CHYBA")))))</f>
        <v>0.5</v>
      </c>
      <c r="AI13" s="60">
        <f>IF(ISBLANK(HLOOKUP(AI$2,Monitoring_eng!$A$1:$DB$79,Results!$D13,FALSE)),"",IF(HLOOKUP(AI$2,Monitoring_eng!$A$1:$DB$79,Results!$D13,FALSE)=$J13,$Q13,IF(HLOOKUP(AI$2,Monitoring_eng!$A$1:$DB$79,Results!$D13,FALSE)=$L13,$R13,IF(HLOOKUP(AI$2,Monitoring_eng!$A$1:$DB$79,Results!$D13,FALSE)=$N13,$S13,IF(HLOOKUP(AI$2,Monitoring_eng!$A$1:$DB$79,Results!$D13,FALSE)=$P13,$T13,"CHYBA")))))</f>
        <v>0.25</v>
      </c>
      <c r="AJ13" s="60">
        <f>IF(ISBLANK(HLOOKUP(AJ$2,Monitoring_eng!$A$1:$DB$79,Results!$D13,FALSE)),"",IF(HLOOKUP(AJ$2,Monitoring_eng!$A$1:$DB$79,Results!$D13,FALSE)=$J13,$Q13,IF(HLOOKUP(AJ$2,Monitoring_eng!$A$1:$DB$79,Results!$D13,FALSE)=$L13,$R13,IF(HLOOKUP(AJ$2,Monitoring_eng!$A$1:$DB$79,Results!$D13,FALSE)=$N13,$S13,IF(HLOOKUP(AJ$2,Monitoring_eng!$A$1:$DB$79,Results!$D13,FALSE)=$P13,$T13,"CHYBA")))))</f>
        <v>0.5</v>
      </c>
      <c r="AK13" s="60">
        <f>IF(ISBLANK(HLOOKUP(AK$2,Monitoring_eng!$A$1:$DB$79,Results!$D13,FALSE)),"",IF(HLOOKUP(AK$2,Monitoring_eng!$A$1:$DB$79,Results!$D13,FALSE)=$J13,$Q13,IF(HLOOKUP(AK$2,Monitoring_eng!$A$1:$DB$79,Results!$D13,FALSE)=$L13,$R13,IF(HLOOKUP(AK$2,Monitoring_eng!$A$1:$DB$79,Results!$D13,FALSE)=$N13,$S13,IF(HLOOKUP(AK$2,Monitoring_eng!$A$1:$DB$79,Results!$D13,FALSE)=$P13,$T13,"CHYBA")))))</f>
        <v>0.5</v>
      </c>
      <c r="AL13" s="60">
        <f>IF(ISBLANK(HLOOKUP(AL$2,Monitoring_eng!$A$1:$DB$79,Results!$D13,FALSE)),"",IF(HLOOKUP(AL$2,Monitoring_eng!$A$1:$DB$79,Results!$D13,FALSE)=$J13,$Q13,IF(HLOOKUP(AL$2,Monitoring_eng!$A$1:$DB$79,Results!$D13,FALSE)=$L13,$R13,IF(HLOOKUP(AL$2,Monitoring_eng!$A$1:$DB$79,Results!$D13,FALSE)=$N13,$S13,IF(HLOOKUP(AL$2,Monitoring_eng!$A$1:$DB$79,Results!$D13,FALSE)=$P13,$T13,"CHYBA")))))</f>
        <v>0</v>
      </c>
      <c r="AM13" s="60">
        <f>IF(ISBLANK(HLOOKUP(AM$2,Monitoring_eng!$A$1:$DB$79,Results!$D13,FALSE)),"",IF(HLOOKUP(AM$2,Monitoring_eng!$A$1:$DB$79,Results!$D13,FALSE)=$J13,$Q13,IF(HLOOKUP(AM$2,Monitoring_eng!$A$1:$DB$79,Results!$D13,FALSE)=$L13,$R13,IF(HLOOKUP(AM$2,Monitoring_eng!$A$1:$DB$79,Results!$D13,FALSE)=$N13,$S13,IF(HLOOKUP(AM$2,Monitoring_eng!$A$1:$DB$79,Results!$D13,FALSE)=$P13,$T13,"CHYBA")))))</f>
        <v>0.5</v>
      </c>
      <c r="AN13" s="60">
        <f>IF(ISBLANK(HLOOKUP(AN$2,Monitoring_eng!$A$1:$DB$79,Results!$D13,FALSE)),"",IF(HLOOKUP(AN$2,Monitoring_eng!$A$1:$DB$79,Results!$D13,FALSE)=$J13,$Q13,IF(HLOOKUP(AN$2,Monitoring_eng!$A$1:$DB$79,Results!$D13,FALSE)=$L13,$R13,IF(HLOOKUP(AN$2,Monitoring_eng!$A$1:$DB$79,Results!$D13,FALSE)=$N13,$S13,IF(HLOOKUP(AN$2,Monitoring_eng!$A$1:$DB$79,Results!$D13,FALSE)=$P13,$T13,"CHYBA")))))</f>
        <v>0.5</v>
      </c>
      <c r="AO13" s="60">
        <f>IF(ISBLANK(HLOOKUP(AO$2,Monitoring_eng!$A$1:$DB$79,Results!$D13,FALSE)),"",IF(HLOOKUP(AO$2,Monitoring_eng!$A$1:$DB$79,Results!$D13,FALSE)=$J13,$Q13,IF(HLOOKUP(AO$2,Monitoring_eng!$A$1:$DB$79,Results!$D13,FALSE)=$L13,$R13,IF(HLOOKUP(AO$2,Monitoring_eng!$A$1:$DB$79,Results!$D13,FALSE)=$N13,$S13,IF(HLOOKUP(AO$2,Monitoring_eng!$A$1:$DB$79,Results!$D13,FALSE)=$P13,$T13,"CHYBA")))))</f>
        <v>0.5</v>
      </c>
      <c r="AP13" s="60">
        <f>IF(ISBLANK(HLOOKUP(AP$2,Monitoring_eng!$A$1:$DB$79,Results!$D13,FALSE)),"",IF(HLOOKUP(AP$2,Monitoring_eng!$A$1:$DB$79,Results!$D13,FALSE)=$J13,$Q13,IF(HLOOKUP(AP$2,Monitoring_eng!$A$1:$DB$79,Results!$D13,FALSE)=$L13,$R13,IF(HLOOKUP(AP$2,Monitoring_eng!$A$1:$DB$79,Results!$D13,FALSE)=$N13,$S13,IF(HLOOKUP(AP$2,Monitoring_eng!$A$1:$DB$79,Results!$D13,FALSE)=$P13,$T13,"CHYBA")))))</f>
        <v>0.5</v>
      </c>
      <c r="AQ13" s="60">
        <f>IF(ISBLANK(HLOOKUP(AQ$2,Monitoring_eng!$A$1:$DB$79,Results!$D13,FALSE)),"",IF(HLOOKUP(AQ$2,Monitoring_eng!$A$1:$DB$79,Results!$D13,FALSE)=$J13,$Q13,IF(HLOOKUP(AQ$2,Monitoring_eng!$A$1:$DB$79,Results!$D13,FALSE)=$L13,$R13,IF(HLOOKUP(AQ$2,Monitoring_eng!$A$1:$DB$79,Results!$D13,FALSE)=$N13,$S13,IF(HLOOKUP(AQ$2,Monitoring_eng!$A$1:$DB$79,Results!$D13,FALSE)=$P13,$T13,"CHYBA")))))</f>
        <v>0.5</v>
      </c>
      <c r="AR13" s="60">
        <f>IF(ISBLANK(HLOOKUP(AR$2,Monitoring_eng!$A$1:$DB$79,Results!$D13,FALSE)),"",IF(HLOOKUP(AR$2,Monitoring_eng!$A$1:$DB$79,Results!$D13,FALSE)=$J13,$Q13,IF(HLOOKUP(AR$2,Monitoring_eng!$A$1:$DB$79,Results!$D13,FALSE)=$L13,$R13,IF(HLOOKUP(AR$2,Monitoring_eng!$A$1:$DB$79,Results!$D13,FALSE)=$N13,$S13,IF(HLOOKUP(AR$2,Monitoring_eng!$A$1:$DB$79,Results!$D13,FALSE)=$P13,$T13,"CHYBA")))))</f>
        <v>0.5</v>
      </c>
      <c r="AS13" s="60">
        <f>IF(ISBLANK(HLOOKUP(AS$2,Monitoring_eng!$A$1:$DB$79,Results!$D13,FALSE)),"",IF(HLOOKUP(AS$2,Monitoring_eng!$A$1:$DB$79,Results!$D13,FALSE)=$J13,$Q13,IF(HLOOKUP(AS$2,Monitoring_eng!$A$1:$DB$79,Results!$D13,FALSE)=$L13,$R13,IF(HLOOKUP(AS$2,Monitoring_eng!$A$1:$DB$79,Results!$D13,FALSE)=$N13,$S13,IF(HLOOKUP(AS$2,Monitoring_eng!$A$1:$DB$79,Results!$D13,FALSE)=$P13,$T13,"CHYBA")))))</f>
        <v>0.5</v>
      </c>
      <c r="AT13" s="60">
        <f>IF(ISBLANK(HLOOKUP(AT$2,Monitoring_eng!$A$1:$DB$79,Results!$D13,FALSE)),"",IF(HLOOKUP(AT$2,Monitoring_eng!$A$1:$DB$79,Results!$D13,FALSE)=$J13,$Q13,IF(HLOOKUP(AT$2,Monitoring_eng!$A$1:$DB$79,Results!$D13,FALSE)=$L13,$R13,IF(HLOOKUP(AT$2,Monitoring_eng!$A$1:$DB$79,Results!$D13,FALSE)=$N13,$S13,IF(HLOOKUP(AT$2,Monitoring_eng!$A$1:$DB$79,Results!$D13,FALSE)=$P13,$T13,"CHYBA")))))</f>
        <v>0.5</v>
      </c>
      <c r="AU13" s="60">
        <f>IF(ISBLANK(HLOOKUP(AU$2,Monitoring_eng!$A$1:$DB$79,Results!$D13,FALSE)),"",IF(HLOOKUP(AU$2,Monitoring_eng!$A$1:$DB$79,Results!$D13,FALSE)=$J13,$Q13,IF(HLOOKUP(AU$2,Monitoring_eng!$A$1:$DB$79,Results!$D13,FALSE)=$L13,$R13,IF(HLOOKUP(AU$2,Monitoring_eng!$A$1:$DB$79,Results!$D13,FALSE)=$N13,$S13,IF(HLOOKUP(AU$2,Monitoring_eng!$A$1:$DB$79,Results!$D13,FALSE)=$P13,$T13,"CHYBA")))))</f>
        <v>0</v>
      </c>
      <c r="AV13" s="60">
        <f>IF(ISBLANK(HLOOKUP(AV$2,Monitoring_eng!$A$1:$DB$79,Results!$D13,FALSE)),"",IF(HLOOKUP(AV$2,Monitoring_eng!$A$1:$DB$79,Results!$D13,FALSE)=$J13,$Q13,IF(HLOOKUP(AV$2,Monitoring_eng!$A$1:$DB$79,Results!$D13,FALSE)=$L13,$R13,IF(HLOOKUP(AV$2,Monitoring_eng!$A$1:$DB$79,Results!$D13,FALSE)=$N13,$S13,IF(HLOOKUP(AV$2,Monitoring_eng!$A$1:$DB$79,Results!$D13,FALSE)=$P13,$T13,"CHYBA")))))</f>
        <v>0.25</v>
      </c>
      <c r="AW13" s="60">
        <f>IF(ISBLANK(HLOOKUP(AW$2,Monitoring_eng!$A$1:$DB$79,Results!$D13,FALSE)),"",IF(HLOOKUP(AW$2,Monitoring_eng!$A$1:$DB$79,Results!$D13,FALSE)=$J13,$Q13,IF(HLOOKUP(AW$2,Monitoring_eng!$A$1:$DB$79,Results!$D13,FALSE)=$L13,$R13,IF(HLOOKUP(AW$2,Monitoring_eng!$A$1:$DB$79,Results!$D13,FALSE)=$N13,$S13,IF(HLOOKUP(AW$2,Monitoring_eng!$A$1:$DB$79,Results!$D13,FALSE)=$P13,$T13,"CHYBA")))))</f>
        <v>0.5</v>
      </c>
      <c r="AX13" s="60">
        <f>IF(ISBLANK(HLOOKUP(AX$2,Monitoring_eng!$A$1:$DB$79,Results!$D13,FALSE)),"",IF(HLOOKUP(AX$2,Monitoring_eng!$A$1:$DB$79,Results!$D13,FALSE)=$J13,$Q13,IF(HLOOKUP(AX$2,Monitoring_eng!$A$1:$DB$79,Results!$D13,FALSE)=$L13,$R13,IF(HLOOKUP(AX$2,Monitoring_eng!$A$1:$DB$79,Results!$D13,FALSE)=$N13,$S13,IF(HLOOKUP(AX$2,Monitoring_eng!$A$1:$DB$79,Results!$D13,FALSE)=$P13,$T13,"CHYBA")))))</f>
        <v>0.5</v>
      </c>
      <c r="AY13" s="60">
        <f>IF(ISBLANK(HLOOKUP(AY$2,Monitoring_eng!$A$1:$DB$79,Results!$D13,FALSE)),"",IF(HLOOKUP(AY$2,Monitoring_eng!$A$1:$DB$79,Results!$D13,FALSE)=$J13,$Q13,IF(HLOOKUP(AY$2,Monitoring_eng!$A$1:$DB$79,Results!$D13,FALSE)=$L13,$R13,IF(HLOOKUP(AY$2,Monitoring_eng!$A$1:$DB$79,Results!$D13,FALSE)=$N13,$S13,IF(HLOOKUP(AY$2,Monitoring_eng!$A$1:$DB$79,Results!$D13,FALSE)=$P13,$T13,"CHYBA")))))</f>
        <v>0.5</v>
      </c>
      <c r="AZ13" s="60">
        <f>IF(ISBLANK(HLOOKUP(AZ$2,Monitoring_eng!$A$1:$DB$79,Results!$D13,FALSE)),"",IF(HLOOKUP(AZ$2,Monitoring_eng!$A$1:$DB$79,Results!$D13,FALSE)=$J13,$Q13,IF(HLOOKUP(AZ$2,Monitoring_eng!$A$1:$DB$79,Results!$D13,FALSE)=$L13,$R13,IF(HLOOKUP(AZ$2,Monitoring_eng!$A$1:$DB$79,Results!$D13,FALSE)=$N13,$S13,IF(HLOOKUP(AZ$2,Monitoring_eng!$A$1:$DB$79,Results!$D13,FALSE)=$P13,$T13,"CHYBA")))))</f>
        <v>0</v>
      </c>
      <c r="BA13" s="60">
        <f>IF(ISBLANK(HLOOKUP(BA$2,Monitoring_eng!$A$1:$DB$79,Results!$D13,FALSE)),"",IF(HLOOKUP(BA$2,Monitoring_eng!$A$1:$DB$79,Results!$D13,FALSE)=$J13,$Q13,IF(HLOOKUP(BA$2,Monitoring_eng!$A$1:$DB$79,Results!$D13,FALSE)=$L13,$R13,IF(HLOOKUP(BA$2,Monitoring_eng!$A$1:$DB$79,Results!$D13,FALSE)=$N13,$S13,IF(HLOOKUP(BA$2,Monitoring_eng!$A$1:$DB$79,Results!$D13,FALSE)=$P13,$T13,"CHYBA")))))</f>
        <v>0.5</v>
      </c>
      <c r="BB13" s="60">
        <f>IF(ISBLANK(HLOOKUP(BB$2,Monitoring_eng!$A$1:$DB$79,Results!$D13,FALSE)),"",IF(HLOOKUP(BB$2,Monitoring_eng!$A$1:$DB$79,Results!$D13,FALSE)=$J13,$Q13,IF(HLOOKUP(BB$2,Monitoring_eng!$A$1:$DB$79,Results!$D13,FALSE)=$L13,$R13,IF(HLOOKUP(BB$2,Monitoring_eng!$A$1:$DB$79,Results!$D13,FALSE)=$N13,$S13,IF(HLOOKUP(BB$2,Monitoring_eng!$A$1:$DB$79,Results!$D13,FALSE)=$P13,$T13,"CHYBA")))))</f>
        <v>0.5</v>
      </c>
      <c r="BC13" s="60">
        <f>IF(ISBLANK(HLOOKUP(BC$2,Monitoring_eng!$A$1:$DB$79,Results!$D13,FALSE)),"",IF(HLOOKUP(BC$2,Monitoring_eng!$A$1:$DB$79,Results!$D13,FALSE)=$J13,$Q13,IF(HLOOKUP(BC$2,Monitoring_eng!$A$1:$DB$79,Results!$D13,FALSE)=$L13,$R13,IF(HLOOKUP(BC$2,Monitoring_eng!$A$1:$DB$79,Results!$D13,FALSE)=$N13,$S13,IF(HLOOKUP(BC$2,Monitoring_eng!$A$1:$DB$79,Results!$D13,FALSE)=$P13,$T13,"CHYBA")))))</f>
        <v>0.25</v>
      </c>
      <c r="BD13" s="60">
        <f>IF(ISBLANK(HLOOKUP(BD$2,Monitoring_eng!$A$1:$DB$79,Results!$D13,FALSE)),"",IF(HLOOKUP(BD$2,Monitoring_eng!$A$1:$DB$79,Results!$D13,FALSE)=$J13,$Q13,IF(HLOOKUP(BD$2,Monitoring_eng!$A$1:$DB$79,Results!$D13,FALSE)=$L13,$R13,IF(HLOOKUP(BD$2,Monitoring_eng!$A$1:$DB$79,Results!$D13,FALSE)=$N13,$S13,IF(HLOOKUP(BD$2,Monitoring_eng!$A$1:$DB$79,Results!$D13,FALSE)=$P13,$T13,"CHYBA")))))</f>
        <v>0.5</v>
      </c>
      <c r="BE13" s="60">
        <f>IF(ISBLANK(HLOOKUP(BE$2,Monitoring_eng!$A$1:$DB$79,Results!$D13,FALSE)),"",IF(HLOOKUP(BE$2,Monitoring_eng!$A$1:$DB$79,Results!$D13,FALSE)=$J13,$Q13,IF(HLOOKUP(BE$2,Monitoring_eng!$A$1:$DB$79,Results!$D13,FALSE)=$L13,$R13,IF(HLOOKUP(BE$2,Monitoring_eng!$A$1:$DB$79,Results!$D13,FALSE)=$N13,$S13,IF(HLOOKUP(BE$2,Monitoring_eng!$A$1:$DB$79,Results!$D13,FALSE)=$P13,$T13,"CHYBA")))))</f>
        <v>0.5</v>
      </c>
      <c r="BF13" s="60">
        <f>IF(ISBLANK(HLOOKUP(BF$2,Monitoring_eng!$A$1:$DB$79,Results!$D13,FALSE)),"",IF(HLOOKUP(BF$2,Monitoring_eng!$A$1:$DB$79,Results!$D13,FALSE)=$J13,$Q13,IF(HLOOKUP(BF$2,Monitoring_eng!$A$1:$DB$79,Results!$D13,FALSE)=$L13,$R13,IF(HLOOKUP(BF$2,Monitoring_eng!$A$1:$DB$79,Results!$D13,FALSE)=$N13,$S13,IF(HLOOKUP(BF$2,Monitoring_eng!$A$1:$DB$79,Results!$D13,FALSE)=$P13,$T13,"CHYBA")))))</f>
        <v>0.5</v>
      </c>
      <c r="BG13" s="60">
        <f>IF(ISBLANK(HLOOKUP(BG$2,Monitoring_eng!$A$1:$DB$79,Results!$D13,FALSE)),"",IF(HLOOKUP(BG$2,Monitoring_eng!$A$1:$DB$79,Results!$D13,FALSE)=$J13,$Q13,IF(HLOOKUP(BG$2,Monitoring_eng!$A$1:$DB$79,Results!$D13,FALSE)=$L13,$R13,IF(HLOOKUP(BG$2,Monitoring_eng!$A$1:$DB$79,Results!$D13,FALSE)=$N13,$S13,IF(HLOOKUP(BG$2,Monitoring_eng!$A$1:$DB$79,Results!$D13,FALSE)=$P13,$T13,"CHYBA")))))</f>
        <v>0.5</v>
      </c>
      <c r="BH13" s="60">
        <f>IF(ISBLANK(HLOOKUP(BH$2,Monitoring_eng!$A$1:$DB$79,Results!$D13,FALSE)),"",IF(HLOOKUP(BH$2,Monitoring_eng!$A$1:$DB$79,Results!$D13,FALSE)=$J13,$Q13,IF(HLOOKUP(BH$2,Monitoring_eng!$A$1:$DB$79,Results!$D13,FALSE)=$L13,$R13,IF(HLOOKUP(BH$2,Monitoring_eng!$A$1:$DB$79,Results!$D13,FALSE)=$N13,$S13,IF(HLOOKUP(BH$2,Monitoring_eng!$A$1:$DB$79,Results!$D13,FALSE)=$P13,$T13,"CHYBA")))))</f>
        <v>0.5</v>
      </c>
      <c r="BI13" s="60">
        <f>IF(ISBLANK(HLOOKUP(BI$2,Monitoring_eng!$A$1:$DB$79,Results!$D13,FALSE)),"",IF(HLOOKUP(BI$2,Monitoring_eng!$A$1:$DB$79,Results!$D13,FALSE)=$J13,$Q13,IF(HLOOKUP(BI$2,Monitoring_eng!$A$1:$DB$79,Results!$D13,FALSE)=$L13,$R13,IF(HLOOKUP(BI$2,Monitoring_eng!$A$1:$DB$79,Results!$D13,FALSE)=$N13,$S13,IF(HLOOKUP(BI$2,Monitoring_eng!$A$1:$DB$79,Results!$D13,FALSE)=$P13,$T13,"CHYBA")))))</f>
        <v>0.25</v>
      </c>
      <c r="BJ13" s="60">
        <f>IF(ISBLANK(HLOOKUP(BJ$2,Monitoring_eng!$A$1:$DB$79,Results!$D13,FALSE)),"",IF(HLOOKUP(BJ$2,Monitoring_eng!$A$1:$DB$79,Results!$D13,FALSE)=$J13,$Q13,IF(HLOOKUP(BJ$2,Monitoring_eng!$A$1:$DB$79,Results!$D13,FALSE)=$L13,$R13,IF(HLOOKUP(BJ$2,Monitoring_eng!$A$1:$DB$79,Results!$D13,FALSE)=$N13,$S13,IF(HLOOKUP(BJ$2,Monitoring_eng!$A$1:$DB$79,Results!$D13,FALSE)=$P13,$T13,"CHYBA")))))</f>
        <v>0.25</v>
      </c>
      <c r="BK13" s="60">
        <f>IF(ISBLANK(HLOOKUP(BK$2,Monitoring_eng!$A$1:$DB$79,Results!$D13,FALSE)),"",IF(HLOOKUP(BK$2,Monitoring_eng!$A$1:$DB$79,Results!$D13,FALSE)=$J13,$Q13,IF(HLOOKUP(BK$2,Monitoring_eng!$A$1:$DB$79,Results!$D13,FALSE)=$L13,$R13,IF(HLOOKUP(BK$2,Monitoring_eng!$A$1:$DB$79,Results!$D13,FALSE)=$N13,$S13,IF(HLOOKUP(BK$2,Monitoring_eng!$A$1:$DB$79,Results!$D13,FALSE)=$P13,$T13,"CHYBA")))))</f>
        <v>0.5</v>
      </c>
      <c r="BL13" s="60">
        <f>IF(ISBLANK(HLOOKUP(BL$2,Monitoring_eng!$A$1:$DB$79,Results!$D13,FALSE)),"",IF(HLOOKUP(BL$2,Monitoring_eng!$A$1:$DB$79,Results!$D13,FALSE)=$J13,$Q13,IF(HLOOKUP(BL$2,Monitoring_eng!$A$1:$DB$79,Results!$D13,FALSE)=$L13,$R13,IF(HLOOKUP(BL$2,Monitoring_eng!$A$1:$DB$79,Results!$D13,FALSE)=$N13,$S13,IF(HLOOKUP(BL$2,Monitoring_eng!$A$1:$DB$79,Results!$D13,FALSE)=$P13,$T13,"CHYBA")))))</f>
        <v>0.5</v>
      </c>
      <c r="BM13" s="60">
        <f>IF(ISBLANK(HLOOKUP(BM$2,Monitoring_eng!$A$1:$DB$79,Results!$D13,FALSE)),"",IF(HLOOKUP(BM$2,Monitoring_eng!$A$1:$DB$79,Results!$D13,FALSE)=$J13,$Q13,IF(HLOOKUP(BM$2,Monitoring_eng!$A$1:$DB$79,Results!$D13,FALSE)=$L13,$R13,IF(HLOOKUP(BM$2,Monitoring_eng!$A$1:$DB$79,Results!$D13,FALSE)=$N13,$S13,IF(HLOOKUP(BM$2,Monitoring_eng!$A$1:$DB$79,Results!$D13,FALSE)=$P13,$T13,"CHYBA")))))</f>
        <v>0.5</v>
      </c>
      <c r="BN13" s="60">
        <f>IF(ISBLANK(HLOOKUP(BN$2,Monitoring_eng!$A$1:$DB$79,Results!$D13,FALSE)),"",IF(HLOOKUP(BN$2,Monitoring_eng!$A$1:$DB$79,Results!$D13,FALSE)=$J13,$Q13,IF(HLOOKUP(BN$2,Monitoring_eng!$A$1:$DB$79,Results!$D13,FALSE)=$L13,$R13,IF(HLOOKUP(BN$2,Monitoring_eng!$A$1:$DB$79,Results!$D13,FALSE)=$N13,$S13,IF(HLOOKUP(BN$2,Monitoring_eng!$A$1:$DB$79,Results!$D13,FALSE)=$P13,$T13,"CHYBA")))))</f>
        <v>0.5</v>
      </c>
      <c r="BO13" s="60">
        <f>IF(ISBLANK(HLOOKUP(BO$2,Monitoring_eng!$A$1:$DB$79,Results!$D13,FALSE)),"",IF(HLOOKUP(BO$2,Monitoring_eng!$A$1:$DB$79,Results!$D13,FALSE)=$J13,$Q13,IF(HLOOKUP(BO$2,Monitoring_eng!$A$1:$DB$79,Results!$D13,FALSE)=$L13,$R13,IF(HLOOKUP(BO$2,Monitoring_eng!$A$1:$DB$79,Results!$D13,FALSE)=$N13,$S13,IF(HLOOKUP(BO$2,Monitoring_eng!$A$1:$DB$79,Results!$D13,FALSE)=$P13,$T13,"CHYBA")))))</f>
        <v>0.5</v>
      </c>
      <c r="BP13" s="60">
        <f>IF(ISBLANK(HLOOKUP(BP$2,Monitoring_eng!$A$1:$DB$79,Results!$D13,FALSE)),"",IF(HLOOKUP(BP$2,Monitoring_eng!$A$1:$DB$79,Results!$D13,FALSE)=$J13,$Q13,IF(HLOOKUP(BP$2,Monitoring_eng!$A$1:$DB$79,Results!$D13,FALSE)=$L13,$R13,IF(HLOOKUP(BP$2,Monitoring_eng!$A$1:$DB$79,Results!$D13,FALSE)=$N13,$S13,IF(HLOOKUP(BP$2,Monitoring_eng!$A$1:$DB$79,Results!$D13,FALSE)=$P13,$T13,"CHYBA")))))</f>
        <v>0.5</v>
      </c>
      <c r="BQ13" s="60">
        <f>IF(ISBLANK(HLOOKUP(BQ$2,Monitoring_eng!$A$1:$DB$79,Results!$D13,FALSE)),"",IF(HLOOKUP(BQ$2,Monitoring_eng!$A$1:$DB$79,Results!$D13,FALSE)=$J13,$Q13,IF(HLOOKUP(BQ$2,Monitoring_eng!$A$1:$DB$79,Results!$D13,FALSE)=$L13,$R13,IF(HLOOKUP(BQ$2,Monitoring_eng!$A$1:$DB$79,Results!$D13,FALSE)=$N13,$S13,IF(HLOOKUP(BQ$2,Monitoring_eng!$A$1:$DB$79,Results!$D13,FALSE)=$P13,$T13,"CHYBA")))))</f>
        <v>0.5</v>
      </c>
      <c r="BR13" s="60">
        <f>IF(ISBLANK(HLOOKUP(BR$2,Monitoring_eng!$A$1:$DB$79,Results!$D13,FALSE)),"",IF(HLOOKUP(BR$2,Monitoring_eng!$A$1:$DB$79,Results!$D13,FALSE)=$J13,$Q13,IF(HLOOKUP(BR$2,Monitoring_eng!$A$1:$DB$79,Results!$D13,FALSE)=$L13,$R13,IF(HLOOKUP(BR$2,Monitoring_eng!$A$1:$DB$79,Results!$D13,FALSE)=$N13,$S13,IF(HLOOKUP(BR$2,Monitoring_eng!$A$1:$DB$79,Results!$D13,FALSE)=$P13,$T13,"CHYBA")))))</f>
        <v>0</v>
      </c>
    </row>
    <row r="14" spans="1:70" x14ac:dyDescent="0.3">
      <c r="A14" s="37" t="s">
        <v>3834</v>
      </c>
      <c r="B14" s="37" t="s">
        <v>1015</v>
      </c>
      <c r="C14" s="37" t="s">
        <v>314</v>
      </c>
      <c r="D14" s="37">
        <v>13</v>
      </c>
      <c r="E14" s="38" t="s">
        <v>91</v>
      </c>
      <c r="F14" s="38" t="s">
        <v>105</v>
      </c>
      <c r="G14" s="38" t="s">
        <v>2</v>
      </c>
      <c r="H14" s="37">
        <v>1</v>
      </c>
      <c r="I14" s="37" t="s">
        <v>481</v>
      </c>
      <c r="J14" s="37" t="s">
        <v>757</v>
      </c>
      <c r="K14" s="37" t="s">
        <v>482</v>
      </c>
      <c r="L14" s="59" t="s">
        <v>758</v>
      </c>
      <c r="M14" s="37" t="s">
        <v>483</v>
      </c>
      <c r="N14" s="37" t="s">
        <v>759</v>
      </c>
      <c r="O14" s="37" t="s">
        <v>892</v>
      </c>
      <c r="P14" s="37" t="s">
        <v>892</v>
      </c>
      <c r="Q14" s="37">
        <f t="shared" si="0"/>
        <v>1</v>
      </c>
      <c r="R14" s="37">
        <v>0</v>
      </c>
      <c r="S14" s="37">
        <f t="shared" si="1"/>
        <v>0.5</v>
      </c>
      <c r="T14" s="37" t="s">
        <v>892</v>
      </c>
      <c r="U14" s="60">
        <f>IF(ISBLANK(HLOOKUP(U$2,Monitoring_eng!$A$1:$DB$79,Results!$D14,FALSE)),"",IF(HLOOKUP(U$2,Monitoring_eng!$A$1:$DB$79,Results!$D14,FALSE)=$J14,$Q14,IF(HLOOKUP(U$2,Monitoring_eng!$A$1:$DB$79,Results!$D14,FALSE)=$L14,$R14,IF(HLOOKUP(U$2,Monitoring_eng!$A$1:$DB$79,Results!$D14,FALSE)=$N14,$S14,IF(HLOOKUP(U$2,Monitoring_eng!$A$1:$DB$79,Results!$D14,FALSE)=$P14,$T14,"CHYBA")))))</f>
        <v>1</v>
      </c>
      <c r="V14" s="60">
        <f>IF(ISBLANK(HLOOKUP(V$2,Monitoring_eng!$A$1:$DB$79,Results!$D14,FALSE)),"",IF(HLOOKUP(V$2,Monitoring_eng!$A$1:$DB$79,Results!$D14,FALSE)=$J14,$Q14,IF(HLOOKUP(V$2,Monitoring_eng!$A$1:$DB$79,Results!$D14,FALSE)=$L14,$R14,IF(HLOOKUP(V$2,Monitoring_eng!$A$1:$DB$79,Results!$D14,FALSE)=$N14,$S14,IF(HLOOKUP(V$2,Monitoring_eng!$A$1:$DB$79,Results!$D14,FALSE)=$P14,$T14,"CHYBA")))))</f>
        <v>0</v>
      </c>
      <c r="W14" s="60">
        <f>IF(ISBLANK(HLOOKUP(W$2,Monitoring_eng!$A$1:$DB$79,Results!$D14,FALSE)),"",IF(HLOOKUP(W$2,Monitoring_eng!$A$1:$DB$79,Results!$D14,FALSE)=$J14,$Q14,IF(HLOOKUP(W$2,Monitoring_eng!$A$1:$DB$79,Results!$D14,FALSE)=$L14,$R14,IF(HLOOKUP(W$2,Monitoring_eng!$A$1:$DB$79,Results!$D14,FALSE)=$N14,$S14,IF(HLOOKUP(W$2,Monitoring_eng!$A$1:$DB$79,Results!$D14,FALSE)=$P14,$T14,"CHYBA")))))</f>
        <v>0</v>
      </c>
      <c r="X14" s="60">
        <f>IF(ISBLANK(HLOOKUP(X$2,Monitoring_eng!$A$1:$DB$79,Results!$D14,FALSE)),"",IF(HLOOKUP(X$2,Monitoring_eng!$A$1:$DB$79,Results!$D14,FALSE)=$J14,$Q14,IF(HLOOKUP(X$2,Monitoring_eng!$A$1:$DB$79,Results!$D14,FALSE)=$L14,$R14,IF(HLOOKUP(X$2,Monitoring_eng!$A$1:$DB$79,Results!$D14,FALSE)=$N14,$S14,IF(HLOOKUP(X$2,Monitoring_eng!$A$1:$DB$79,Results!$D14,FALSE)=$P14,$T14,"CHYBA")))))</f>
        <v>1</v>
      </c>
      <c r="Y14" s="60">
        <f>IF(ISBLANK(HLOOKUP(Y$2,Monitoring_eng!$A$1:$DB$79,Results!$D14,FALSE)),"",IF(HLOOKUP(Y$2,Monitoring_eng!$A$1:$DB$79,Results!$D14,FALSE)=$J14,$Q14,IF(HLOOKUP(Y$2,Monitoring_eng!$A$1:$DB$79,Results!$D14,FALSE)=$L14,$R14,IF(HLOOKUP(Y$2,Monitoring_eng!$A$1:$DB$79,Results!$D14,FALSE)=$N14,$S14,IF(HLOOKUP(Y$2,Monitoring_eng!$A$1:$DB$79,Results!$D14,FALSE)=$P14,$T14,"CHYBA")))))</f>
        <v>1</v>
      </c>
      <c r="Z14" s="60">
        <f>IF(ISBLANK(HLOOKUP(Z$2,Monitoring_eng!$A$1:$DB$79,Results!$D14,FALSE)),"",IF(HLOOKUP(Z$2,Monitoring_eng!$A$1:$DB$79,Results!$D14,FALSE)=$J14,$Q14,IF(HLOOKUP(Z$2,Monitoring_eng!$A$1:$DB$79,Results!$D14,FALSE)=$L14,$R14,IF(HLOOKUP(Z$2,Monitoring_eng!$A$1:$DB$79,Results!$D14,FALSE)=$N14,$S14,IF(HLOOKUP(Z$2,Monitoring_eng!$A$1:$DB$79,Results!$D14,FALSE)=$P14,$T14,"CHYBA")))))</f>
        <v>1</v>
      </c>
      <c r="AA14" s="60">
        <f>IF(ISBLANK(HLOOKUP(AA$2,Monitoring_eng!$A$1:$DB$79,Results!$D14,FALSE)),"",IF(HLOOKUP(AA$2,Monitoring_eng!$A$1:$DB$79,Results!$D14,FALSE)=$J14,$Q14,IF(HLOOKUP(AA$2,Monitoring_eng!$A$1:$DB$79,Results!$D14,FALSE)=$L14,$R14,IF(HLOOKUP(AA$2,Monitoring_eng!$A$1:$DB$79,Results!$D14,FALSE)=$N14,$S14,IF(HLOOKUP(AA$2,Monitoring_eng!$A$1:$DB$79,Results!$D14,FALSE)=$P14,$T14,"CHYBA")))))</f>
        <v>1</v>
      </c>
      <c r="AB14" s="60">
        <f>IF(ISBLANK(HLOOKUP(AB$2,Monitoring_eng!$A$1:$DB$79,Results!$D14,FALSE)),"",IF(HLOOKUP(AB$2,Monitoring_eng!$A$1:$DB$79,Results!$D14,FALSE)=$J14,$Q14,IF(HLOOKUP(AB$2,Monitoring_eng!$A$1:$DB$79,Results!$D14,FALSE)=$L14,$R14,IF(HLOOKUP(AB$2,Monitoring_eng!$A$1:$DB$79,Results!$D14,FALSE)=$N14,$S14,IF(HLOOKUP(AB$2,Monitoring_eng!$A$1:$DB$79,Results!$D14,FALSE)=$P14,$T14,"CHYBA")))))</f>
        <v>1</v>
      </c>
      <c r="AC14" s="60">
        <f>IF(ISBLANK(HLOOKUP(AC$2,Monitoring_eng!$A$1:$DB$79,Results!$D14,FALSE)),"",IF(HLOOKUP(AC$2,Monitoring_eng!$A$1:$DB$79,Results!$D14,FALSE)=$J14,$Q14,IF(HLOOKUP(AC$2,Monitoring_eng!$A$1:$DB$79,Results!$D14,FALSE)=$L14,$R14,IF(HLOOKUP(AC$2,Monitoring_eng!$A$1:$DB$79,Results!$D14,FALSE)=$N14,$S14,IF(HLOOKUP(AC$2,Monitoring_eng!$A$1:$DB$79,Results!$D14,FALSE)=$P14,$T14,"CHYBA")))))</f>
        <v>1</v>
      </c>
      <c r="AD14" s="60">
        <f>IF(ISBLANK(HLOOKUP(AD$2,Monitoring_eng!$A$1:$DB$79,Results!$D14,FALSE)),"",IF(HLOOKUP(AD$2,Monitoring_eng!$A$1:$DB$79,Results!$D14,FALSE)=$J14,$Q14,IF(HLOOKUP(AD$2,Monitoring_eng!$A$1:$DB$79,Results!$D14,FALSE)=$L14,$R14,IF(HLOOKUP(AD$2,Monitoring_eng!$A$1:$DB$79,Results!$D14,FALSE)=$N14,$S14,IF(HLOOKUP(AD$2,Monitoring_eng!$A$1:$DB$79,Results!$D14,FALSE)=$P14,$T14,"CHYBA")))))</f>
        <v>0</v>
      </c>
      <c r="AE14" s="60">
        <f>IF(ISBLANK(HLOOKUP(AE$2,Monitoring_eng!$A$1:$DB$79,Results!$D14,FALSE)),"",IF(HLOOKUP(AE$2,Monitoring_eng!$A$1:$DB$79,Results!$D14,FALSE)=$J14,$Q14,IF(HLOOKUP(AE$2,Monitoring_eng!$A$1:$DB$79,Results!$D14,FALSE)=$L14,$R14,IF(HLOOKUP(AE$2,Monitoring_eng!$A$1:$DB$79,Results!$D14,FALSE)=$N14,$S14,IF(HLOOKUP(AE$2,Monitoring_eng!$A$1:$DB$79,Results!$D14,FALSE)=$P14,$T14,"CHYBA")))))</f>
        <v>1</v>
      </c>
      <c r="AF14" s="60">
        <f>IF(ISBLANK(HLOOKUP(AF$2,Monitoring_eng!$A$1:$DB$79,Results!$D14,FALSE)),"",IF(HLOOKUP(AF$2,Monitoring_eng!$A$1:$DB$79,Results!$D14,FALSE)=$J14,$Q14,IF(HLOOKUP(AF$2,Monitoring_eng!$A$1:$DB$79,Results!$D14,FALSE)=$L14,$R14,IF(HLOOKUP(AF$2,Monitoring_eng!$A$1:$DB$79,Results!$D14,FALSE)=$N14,$S14,IF(HLOOKUP(AF$2,Monitoring_eng!$A$1:$DB$79,Results!$D14,FALSE)=$P14,$T14,"CHYBA")))))</f>
        <v>0</v>
      </c>
      <c r="AG14" s="60">
        <f>IF(ISBLANK(HLOOKUP(AG$2,Monitoring_eng!$A$1:$DB$79,Results!$D14,FALSE)),"",IF(HLOOKUP(AG$2,Monitoring_eng!$A$1:$DB$79,Results!$D14,FALSE)=$J14,$Q14,IF(HLOOKUP(AG$2,Monitoring_eng!$A$1:$DB$79,Results!$D14,FALSE)=$L14,$R14,IF(HLOOKUP(AG$2,Monitoring_eng!$A$1:$DB$79,Results!$D14,FALSE)=$N14,$S14,IF(HLOOKUP(AG$2,Monitoring_eng!$A$1:$DB$79,Results!$D14,FALSE)=$P14,$T14,"CHYBA")))))</f>
        <v>1</v>
      </c>
      <c r="AH14" s="60">
        <f>IF(ISBLANK(HLOOKUP(AH$2,Monitoring_eng!$A$1:$DB$79,Results!$D14,FALSE)),"",IF(HLOOKUP(AH$2,Monitoring_eng!$A$1:$DB$79,Results!$D14,FALSE)=$J14,$Q14,IF(HLOOKUP(AH$2,Monitoring_eng!$A$1:$DB$79,Results!$D14,FALSE)=$L14,$R14,IF(HLOOKUP(AH$2,Monitoring_eng!$A$1:$DB$79,Results!$D14,FALSE)=$N14,$S14,IF(HLOOKUP(AH$2,Monitoring_eng!$A$1:$DB$79,Results!$D14,FALSE)=$P14,$T14,"CHYBA")))))</f>
        <v>1</v>
      </c>
      <c r="AI14" s="60">
        <f>IF(ISBLANK(HLOOKUP(AI$2,Monitoring_eng!$A$1:$DB$79,Results!$D14,FALSE)),"",IF(HLOOKUP(AI$2,Monitoring_eng!$A$1:$DB$79,Results!$D14,FALSE)=$J14,$Q14,IF(HLOOKUP(AI$2,Monitoring_eng!$A$1:$DB$79,Results!$D14,FALSE)=$L14,$R14,IF(HLOOKUP(AI$2,Monitoring_eng!$A$1:$DB$79,Results!$D14,FALSE)=$N14,$S14,IF(HLOOKUP(AI$2,Monitoring_eng!$A$1:$DB$79,Results!$D14,FALSE)=$P14,$T14,"CHYBA")))))</f>
        <v>1</v>
      </c>
      <c r="AJ14" s="60">
        <f>IF(ISBLANK(HLOOKUP(AJ$2,Monitoring_eng!$A$1:$DB$79,Results!$D14,FALSE)),"",IF(HLOOKUP(AJ$2,Monitoring_eng!$A$1:$DB$79,Results!$D14,FALSE)=$J14,$Q14,IF(HLOOKUP(AJ$2,Monitoring_eng!$A$1:$DB$79,Results!$D14,FALSE)=$L14,$R14,IF(HLOOKUP(AJ$2,Monitoring_eng!$A$1:$DB$79,Results!$D14,FALSE)=$N14,$S14,IF(HLOOKUP(AJ$2,Monitoring_eng!$A$1:$DB$79,Results!$D14,FALSE)=$P14,$T14,"CHYBA")))))</f>
        <v>1</v>
      </c>
      <c r="AK14" s="60">
        <f>IF(ISBLANK(HLOOKUP(AK$2,Monitoring_eng!$A$1:$DB$79,Results!$D14,FALSE)),"",IF(HLOOKUP(AK$2,Monitoring_eng!$A$1:$DB$79,Results!$D14,FALSE)=$J14,$Q14,IF(HLOOKUP(AK$2,Monitoring_eng!$A$1:$DB$79,Results!$D14,FALSE)=$L14,$R14,IF(HLOOKUP(AK$2,Monitoring_eng!$A$1:$DB$79,Results!$D14,FALSE)=$N14,$S14,IF(HLOOKUP(AK$2,Monitoring_eng!$A$1:$DB$79,Results!$D14,FALSE)=$P14,$T14,"CHYBA")))))</f>
        <v>1</v>
      </c>
      <c r="AL14" s="60">
        <f>IF(ISBLANK(HLOOKUP(AL$2,Monitoring_eng!$A$1:$DB$79,Results!$D14,FALSE)),"",IF(HLOOKUP(AL$2,Monitoring_eng!$A$1:$DB$79,Results!$D14,FALSE)=$J14,$Q14,IF(HLOOKUP(AL$2,Monitoring_eng!$A$1:$DB$79,Results!$D14,FALSE)=$L14,$R14,IF(HLOOKUP(AL$2,Monitoring_eng!$A$1:$DB$79,Results!$D14,FALSE)=$N14,$S14,IF(HLOOKUP(AL$2,Monitoring_eng!$A$1:$DB$79,Results!$D14,FALSE)=$P14,$T14,"CHYBA")))))</f>
        <v>0</v>
      </c>
      <c r="AM14" s="60">
        <f>IF(ISBLANK(HLOOKUP(AM$2,Monitoring_eng!$A$1:$DB$79,Results!$D14,FALSE)),"",IF(HLOOKUP(AM$2,Monitoring_eng!$A$1:$DB$79,Results!$D14,FALSE)=$J14,$Q14,IF(HLOOKUP(AM$2,Monitoring_eng!$A$1:$DB$79,Results!$D14,FALSE)=$L14,$R14,IF(HLOOKUP(AM$2,Monitoring_eng!$A$1:$DB$79,Results!$D14,FALSE)=$N14,$S14,IF(HLOOKUP(AM$2,Monitoring_eng!$A$1:$DB$79,Results!$D14,FALSE)=$P14,$T14,"CHYBA")))))</f>
        <v>1</v>
      </c>
      <c r="AN14" s="60">
        <f>IF(ISBLANK(HLOOKUP(AN$2,Monitoring_eng!$A$1:$DB$79,Results!$D14,FALSE)),"",IF(HLOOKUP(AN$2,Monitoring_eng!$A$1:$DB$79,Results!$D14,FALSE)=$J14,$Q14,IF(HLOOKUP(AN$2,Monitoring_eng!$A$1:$DB$79,Results!$D14,FALSE)=$L14,$R14,IF(HLOOKUP(AN$2,Monitoring_eng!$A$1:$DB$79,Results!$D14,FALSE)=$N14,$S14,IF(HLOOKUP(AN$2,Monitoring_eng!$A$1:$DB$79,Results!$D14,FALSE)=$P14,$T14,"CHYBA")))))</f>
        <v>1</v>
      </c>
      <c r="AO14" s="60">
        <f>IF(ISBLANK(HLOOKUP(AO$2,Monitoring_eng!$A$1:$DB$79,Results!$D14,FALSE)),"",IF(HLOOKUP(AO$2,Monitoring_eng!$A$1:$DB$79,Results!$D14,FALSE)=$J14,$Q14,IF(HLOOKUP(AO$2,Monitoring_eng!$A$1:$DB$79,Results!$D14,FALSE)=$L14,$R14,IF(HLOOKUP(AO$2,Monitoring_eng!$A$1:$DB$79,Results!$D14,FALSE)=$N14,$S14,IF(HLOOKUP(AO$2,Monitoring_eng!$A$1:$DB$79,Results!$D14,FALSE)=$P14,$T14,"CHYBA")))))</f>
        <v>1</v>
      </c>
      <c r="AP14" s="60">
        <f>IF(ISBLANK(HLOOKUP(AP$2,Monitoring_eng!$A$1:$DB$79,Results!$D14,FALSE)),"",IF(HLOOKUP(AP$2,Monitoring_eng!$A$1:$DB$79,Results!$D14,FALSE)=$J14,$Q14,IF(HLOOKUP(AP$2,Monitoring_eng!$A$1:$DB$79,Results!$D14,FALSE)=$L14,$R14,IF(HLOOKUP(AP$2,Monitoring_eng!$A$1:$DB$79,Results!$D14,FALSE)=$N14,$S14,IF(HLOOKUP(AP$2,Monitoring_eng!$A$1:$DB$79,Results!$D14,FALSE)=$P14,$T14,"CHYBA")))))</f>
        <v>0</v>
      </c>
      <c r="AQ14" s="60">
        <f>IF(ISBLANK(HLOOKUP(AQ$2,Monitoring_eng!$A$1:$DB$79,Results!$D14,FALSE)),"",IF(HLOOKUP(AQ$2,Monitoring_eng!$A$1:$DB$79,Results!$D14,FALSE)=$J14,$Q14,IF(HLOOKUP(AQ$2,Monitoring_eng!$A$1:$DB$79,Results!$D14,FALSE)=$L14,$R14,IF(HLOOKUP(AQ$2,Monitoring_eng!$A$1:$DB$79,Results!$D14,FALSE)=$N14,$S14,IF(HLOOKUP(AQ$2,Monitoring_eng!$A$1:$DB$79,Results!$D14,FALSE)=$P14,$T14,"CHYBA")))))</f>
        <v>1</v>
      </c>
      <c r="AR14" s="60">
        <f>IF(ISBLANK(HLOOKUP(AR$2,Monitoring_eng!$A$1:$DB$79,Results!$D14,FALSE)),"",IF(HLOOKUP(AR$2,Monitoring_eng!$A$1:$DB$79,Results!$D14,FALSE)=$J14,$Q14,IF(HLOOKUP(AR$2,Monitoring_eng!$A$1:$DB$79,Results!$D14,FALSE)=$L14,$R14,IF(HLOOKUP(AR$2,Monitoring_eng!$A$1:$DB$79,Results!$D14,FALSE)=$N14,$S14,IF(HLOOKUP(AR$2,Monitoring_eng!$A$1:$DB$79,Results!$D14,FALSE)=$P14,$T14,"CHYBA")))))</f>
        <v>1</v>
      </c>
      <c r="AS14" s="60">
        <f>IF(ISBLANK(HLOOKUP(AS$2,Monitoring_eng!$A$1:$DB$79,Results!$D14,FALSE)),"",IF(HLOOKUP(AS$2,Monitoring_eng!$A$1:$DB$79,Results!$D14,FALSE)=$J14,$Q14,IF(HLOOKUP(AS$2,Monitoring_eng!$A$1:$DB$79,Results!$D14,FALSE)=$L14,$R14,IF(HLOOKUP(AS$2,Monitoring_eng!$A$1:$DB$79,Results!$D14,FALSE)=$N14,$S14,IF(HLOOKUP(AS$2,Monitoring_eng!$A$1:$DB$79,Results!$D14,FALSE)=$P14,$T14,"CHYBA")))))</f>
        <v>0</v>
      </c>
      <c r="AT14" s="60">
        <f>IF(ISBLANK(HLOOKUP(AT$2,Monitoring_eng!$A$1:$DB$79,Results!$D14,FALSE)),"",IF(HLOOKUP(AT$2,Monitoring_eng!$A$1:$DB$79,Results!$D14,FALSE)=$J14,$Q14,IF(HLOOKUP(AT$2,Monitoring_eng!$A$1:$DB$79,Results!$D14,FALSE)=$L14,$R14,IF(HLOOKUP(AT$2,Monitoring_eng!$A$1:$DB$79,Results!$D14,FALSE)=$N14,$S14,IF(HLOOKUP(AT$2,Monitoring_eng!$A$1:$DB$79,Results!$D14,FALSE)=$P14,$T14,"CHYBA")))))</f>
        <v>1</v>
      </c>
      <c r="AU14" s="60">
        <f>IF(ISBLANK(HLOOKUP(AU$2,Monitoring_eng!$A$1:$DB$79,Results!$D14,FALSE)),"",IF(HLOOKUP(AU$2,Monitoring_eng!$A$1:$DB$79,Results!$D14,FALSE)=$J14,$Q14,IF(HLOOKUP(AU$2,Monitoring_eng!$A$1:$DB$79,Results!$D14,FALSE)=$L14,$R14,IF(HLOOKUP(AU$2,Monitoring_eng!$A$1:$DB$79,Results!$D14,FALSE)=$N14,$S14,IF(HLOOKUP(AU$2,Monitoring_eng!$A$1:$DB$79,Results!$D14,FALSE)=$P14,$T14,"CHYBA")))))</f>
        <v>0</v>
      </c>
      <c r="AV14" s="60">
        <f>IF(ISBLANK(HLOOKUP(AV$2,Monitoring_eng!$A$1:$DB$79,Results!$D14,FALSE)),"",IF(HLOOKUP(AV$2,Monitoring_eng!$A$1:$DB$79,Results!$D14,FALSE)=$J14,$Q14,IF(HLOOKUP(AV$2,Monitoring_eng!$A$1:$DB$79,Results!$D14,FALSE)=$L14,$R14,IF(HLOOKUP(AV$2,Monitoring_eng!$A$1:$DB$79,Results!$D14,FALSE)=$N14,$S14,IF(HLOOKUP(AV$2,Monitoring_eng!$A$1:$DB$79,Results!$D14,FALSE)=$P14,$T14,"CHYBA")))))</f>
        <v>1</v>
      </c>
      <c r="AW14" s="60">
        <f>IF(ISBLANK(HLOOKUP(AW$2,Monitoring_eng!$A$1:$DB$79,Results!$D14,FALSE)),"",IF(HLOOKUP(AW$2,Monitoring_eng!$A$1:$DB$79,Results!$D14,FALSE)=$J14,$Q14,IF(HLOOKUP(AW$2,Monitoring_eng!$A$1:$DB$79,Results!$D14,FALSE)=$L14,$R14,IF(HLOOKUP(AW$2,Monitoring_eng!$A$1:$DB$79,Results!$D14,FALSE)=$N14,$S14,IF(HLOOKUP(AW$2,Monitoring_eng!$A$1:$DB$79,Results!$D14,FALSE)=$P14,$T14,"CHYBA")))))</f>
        <v>1</v>
      </c>
      <c r="AX14" s="60">
        <f>IF(ISBLANK(HLOOKUP(AX$2,Monitoring_eng!$A$1:$DB$79,Results!$D14,FALSE)),"",IF(HLOOKUP(AX$2,Monitoring_eng!$A$1:$DB$79,Results!$D14,FALSE)=$J14,$Q14,IF(HLOOKUP(AX$2,Monitoring_eng!$A$1:$DB$79,Results!$D14,FALSE)=$L14,$R14,IF(HLOOKUP(AX$2,Monitoring_eng!$A$1:$DB$79,Results!$D14,FALSE)=$N14,$S14,IF(HLOOKUP(AX$2,Monitoring_eng!$A$1:$DB$79,Results!$D14,FALSE)=$P14,$T14,"CHYBA")))))</f>
        <v>1</v>
      </c>
      <c r="AY14" s="60">
        <f>IF(ISBLANK(HLOOKUP(AY$2,Monitoring_eng!$A$1:$DB$79,Results!$D14,FALSE)),"",IF(HLOOKUP(AY$2,Monitoring_eng!$A$1:$DB$79,Results!$D14,FALSE)=$J14,$Q14,IF(HLOOKUP(AY$2,Monitoring_eng!$A$1:$DB$79,Results!$D14,FALSE)=$L14,$R14,IF(HLOOKUP(AY$2,Monitoring_eng!$A$1:$DB$79,Results!$D14,FALSE)=$N14,$S14,IF(HLOOKUP(AY$2,Monitoring_eng!$A$1:$DB$79,Results!$D14,FALSE)=$P14,$T14,"CHYBA")))))</f>
        <v>1</v>
      </c>
      <c r="AZ14" s="60">
        <f>IF(ISBLANK(HLOOKUP(AZ$2,Monitoring_eng!$A$1:$DB$79,Results!$D14,FALSE)),"",IF(HLOOKUP(AZ$2,Monitoring_eng!$A$1:$DB$79,Results!$D14,FALSE)=$J14,$Q14,IF(HLOOKUP(AZ$2,Monitoring_eng!$A$1:$DB$79,Results!$D14,FALSE)=$L14,$R14,IF(HLOOKUP(AZ$2,Monitoring_eng!$A$1:$DB$79,Results!$D14,FALSE)=$N14,$S14,IF(HLOOKUP(AZ$2,Monitoring_eng!$A$1:$DB$79,Results!$D14,FALSE)=$P14,$T14,"CHYBA")))))</f>
        <v>0</v>
      </c>
      <c r="BA14" s="60">
        <f>IF(ISBLANK(HLOOKUP(BA$2,Monitoring_eng!$A$1:$DB$79,Results!$D14,FALSE)),"",IF(HLOOKUP(BA$2,Monitoring_eng!$A$1:$DB$79,Results!$D14,FALSE)=$J14,$Q14,IF(HLOOKUP(BA$2,Monitoring_eng!$A$1:$DB$79,Results!$D14,FALSE)=$L14,$R14,IF(HLOOKUP(BA$2,Monitoring_eng!$A$1:$DB$79,Results!$D14,FALSE)=$N14,$S14,IF(HLOOKUP(BA$2,Monitoring_eng!$A$1:$DB$79,Results!$D14,FALSE)=$P14,$T14,"CHYBA")))))</f>
        <v>1</v>
      </c>
      <c r="BB14" s="60">
        <f>IF(ISBLANK(HLOOKUP(BB$2,Monitoring_eng!$A$1:$DB$79,Results!$D14,FALSE)),"",IF(HLOOKUP(BB$2,Monitoring_eng!$A$1:$DB$79,Results!$D14,FALSE)=$J14,$Q14,IF(HLOOKUP(BB$2,Monitoring_eng!$A$1:$DB$79,Results!$D14,FALSE)=$L14,$R14,IF(HLOOKUP(BB$2,Monitoring_eng!$A$1:$DB$79,Results!$D14,FALSE)=$N14,$S14,IF(HLOOKUP(BB$2,Monitoring_eng!$A$1:$DB$79,Results!$D14,FALSE)=$P14,$T14,"CHYBA")))))</f>
        <v>1</v>
      </c>
      <c r="BC14" s="60">
        <f>IF(ISBLANK(HLOOKUP(BC$2,Monitoring_eng!$A$1:$DB$79,Results!$D14,FALSE)),"",IF(HLOOKUP(BC$2,Monitoring_eng!$A$1:$DB$79,Results!$D14,FALSE)=$J14,$Q14,IF(HLOOKUP(BC$2,Monitoring_eng!$A$1:$DB$79,Results!$D14,FALSE)=$L14,$R14,IF(HLOOKUP(BC$2,Monitoring_eng!$A$1:$DB$79,Results!$D14,FALSE)=$N14,$S14,IF(HLOOKUP(BC$2,Monitoring_eng!$A$1:$DB$79,Results!$D14,FALSE)=$P14,$T14,"CHYBA")))))</f>
        <v>1</v>
      </c>
      <c r="BD14" s="60">
        <f>IF(ISBLANK(HLOOKUP(BD$2,Monitoring_eng!$A$1:$DB$79,Results!$D14,FALSE)),"",IF(HLOOKUP(BD$2,Monitoring_eng!$A$1:$DB$79,Results!$D14,FALSE)=$J14,$Q14,IF(HLOOKUP(BD$2,Monitoring_eng!$A$1:$DB$79,Results!$D14,FALSE)=$L14,$R14,IF(HLOOKUP(BD$2,Monitoring_eng!$A$1:$DB$79,Results!$D14,FALSE)=$N14,$S14,IF(HLOOKUP(BD$2,Monitoring_eng!$A$1:$DB$79,Results!$D14,FALSE)=$P14,$T14,"CHYBA")))))</f>
        <v>1</v>
      </c>
      <c r="BE14" s="60">
        <f>IF(ISBLANK(HLOOKUP(BE$2,Monitoring_eng!$A$1:$DB$79,Results!$D14,FALSE)),"",IF(HLOOKUP(BE$2,Monitoring_eng!$A$1:$DB$79,Results!$D14,FALSE)=$J14,$Q14,IF(HLOOKUP(BE$2,Monitoring_eng!$A$1:$DB$79,Results!$D14,FALSE)=$L14,$R14,IF(HLOOKUP(BE$2,Monitoring_eng!$A$1:$DB$79,Results!$D14,FALSE)=$N14,$S14,IF(HLOOKUP(BE$2,Monitoring_eng!$A$1:$DB$79,Results!$D14,FALSE)=$P14,$T14,"CHYBA")))))</f>
        <v>1</v>
      </c>
      <c r="BF14" s="60">
        <f>IF(ISBLANK(HLOOKUP(BF$2,Monitoring_eng!$A$1:$DB$79,Results!$D14,FALSE)),"",IF(HLOOKUP(BF$2,Monitoring_eng!$A$1:$DB$79,Results!$D14,FALSE)=$J14,$Q14,IF(HLOOKUP(BF$2,Monitoring_eng!$A$1:$DB$79,Results!$D14,FALSE)=$L14,$R14,IF(HLOOKUP(BF$2,Monitoring_eng!$A$1:$DB$79,Results!$D14,FALSE)=$N14,$S14,IF(HLOOKUP(BF$2,Monitoring_eng!$A$1:$DB$79,Results!$D14,FALSE)=$P14,$T14,"CHYBA")))))</f>
        <v>1</v>
      </c>
      <c r="BG14" s="60">
        <f>IF(ISBLANK(HLOOKUP(BG$2,Monitoring_eng!$A$1:$DB$79,Results!$D14,FALSE)),"",IF(HLOOKUP(BG$2,Monitoring_eng!$A$1:$DB$79,Results!$D14,FALSE)=$J14,$Q14,IF(HLOOKUP(BG$2,Monitoring_eng!$A$1:$DB$79,Results!$D14,FALSE)=$L14,$R14,IF(HLOOKUP(BG$2,Monitoring_eng!$A$1:$DB$79,Results!$D14,FALSE)=$N14,$S14,IF(HLOOKUP(BG$2,Monitoring_eng!$A$1:$DB$79,Results!$D14,FALSE)=$P14,$T14,"CHYBA")))))</f>
        <v>1</v>
      </c>
      <c r="BH14" s="60">
        <f>IF(ISBLANK(HLOOKUP(BH$2,Monitoring_eng!$A$1:$DB$79,Results!$D14,FALSE)),"",IF(HLOOKUP(BH$2,Monitoring_eng!$A$1:$DB$79,Results!$D14,FALSE)=$J14,$Q14,IF(HLOOKUP(BH$2,Monitoring_eng!$A$1:$DB$79,Results!$D14,FALSE)=$L14,$R14,IF(HLOOKUP(BH$2,Monitoring_eng!$A$1:$DB$79,Results!$D14,FALSE)=$N14,$S14,IF(HLOOKUP(BH$2,Monitoring_eng!$A$1:$DB$79,Results!$D14,FALSE)=$P14,$T14,"CHYBA")))))</f>
        <v>1</v>
      </c>
      <c r="BI14" s="60">
        <f>IF(ISBLANK(HLOOKUP(BI$2,Monitoring_eng!$A$1:$DB$79,Results!$D14,FALSE)),"",IF(HLOOKUP(BI$2,Monitoring_eng!$A$1:$DB$79,Results!$D14,FALSE)=$J14,$Q14,IF(HLOOKUP(BI$2,Monitoring_eng!$A$1:$DB$79,Results!$D14,FALSE)=$L14,$R14,IF(HLOOKUP(BI$2,Monitoring_eng!$A$1:$DB$79,Results!$D14,FALSE)=$N14,$S14,IF(HLOOKUP(BI$2,Monitoring_eng!$A$1:$DB$79,Results!$D14,FALSE)=$P14,$T14,"CHYBA")))))</f>
        <v>1</v>
      </c>
      <c r="BJ14" s="60">
        <f>IF(ISBLANK(HLOOKUP(BJ$2,Monitoring_eng!$A$1:$DB$79,Results!$D14,FALSE)),"",IF(HLOOKUP(BJ$2,Monitoring_eng!$A$1:$DB$79,Results!$D14,FALSE)=$J14,$Q14,IF(HLOOKUP(BJ$2,Monitoring_eng!$A$1:$DB$79,Results!$D14,FALSE)=$L14,$R14,IF(HLOOKUP(BJ$2,Monitoring_eng!$A$1:$DB$79,Results!$D14,FALSE)=$N14,$S14,IF(HLOOKUP(BJ$2,Monitoring_eng!$A$1:$DB$79,Results!$D14,FALSE)=$P14,$T14,"CHYBA")))))</f>
        <v>1</v>
      </c>
      <c r="BK14" s="60">
        <f>IF(ISBLANK(HLOOKUP(BK$2,Monitoring_eng!$A$1:$DB$79,Results!$D14,FALSE)),"",IF(HLOOKUP(BK$2,Monitoring_eng!$A$1:$DB$79,Results!$D14,FALSE)=$J14,$Q14,IF(HLOOKUP(BK$2,Monitoring_eng!$A$1:$DB$79,Results!$D14,FALSE)=$L14,$R14,IF(HLOOKUP(BK$2,Monitoring_eng!$A$1:$DB$79,Results!$D14,FALSE)=$N14,$S14,IF(HLOOKUP(BK$2,Monitoring_eng!$A$1:$DB$79,Results!$D14,FALSE)=$P14,$T14,"CHYBA")))))</f>
        <v>1</v>
      </c>
      <c r="BL14" s="60">
        <f>IF(ISBLANK(HLOOKUP(BL$2,Monitoring_eng!$A$1:$DB$79,Results!$D14,FALSE)),"",IF(HLOOKUP(BL$2,Monitoring_eng!$A$1:$DB$79,Results!$D14,FALSE)=$J14,$Q14,IF(HLOOKUP(BL$2,Monitoring_eng!$A$1:$DB$79,Results!$D14,FALSE)=$L14,$R14,IF(HLOOKUP(BL$2,Monitoring_eng!$A$1:$DB$79,Results!$D14,FALSE)=$N14,$S14,IF(HLOOKUP(BL$2,Monitoring_eng!$A$1:$DB$79,Results!$D14,FALSE)=$P14,$T14,"CHYBA")))))</f>
        <v>0</v>
      </c>
      <c r="BM14" s="60">
        <f>IF(ISBLANK(HLOOKUP(BM$2,Monitoring_eng!$A$1:$DB$79,Results!$D14,FALSE)),"",IF(HLOOKUP(BM$2,Monitoring_eng!$A$1:$DB$79,Results!$D14,FALSE)=$J14,$Q14,IF(HLOOKUP(BM$2,Monitoring_eng!$A$1:$DB$79,Results!$D14,FALSE)=$L14,$R14,IF(HLOOKUP(BM$2,Monitoring_eng!$A$1:$DB$79,Results!$D14,FALSE)=$N14,$S14,IF(HLOOKUP(BM$2,Monitoring_eng!$A$1:$DB$79,Results!$D14,FALSE)=$P14,$T14,"CHYBA")))))</f>
        <v>1</v>
      </c>
      <c r="BN14" s="60">
        <f>IF(ISBLANK(HLOOKUP(BN$2,Monitoring_eng!$A$1:$DB$79,Results!$D14,FALSE)),"",IF(HLOOKUP(BN$2,Monitoring_eng!$A$1:$DB$79,Results!$D14,FALSE)=$J14,$Q14,IF(HLOOKUP(BN$2,Monitoring_eng!$A$1:$DB$79,Results!$D14,FALSE)=$L14,$R14,IF(HLOOKUP(BN$2,Monitoring_eng!$A$1:$DB$79,Results!$D14,FALSE)=$N14,$S14,IF(HLOOKUP(BN$2,Monitoring_eng!$A$1:$DB$79,Results!$D14,FALSE)=$P14,$T14,"CHYBA")))))</f>
        <v>1</v>
      </c>
      <c r="BO14" s="60">
        <f>IF(ISBLANK(HLOOKUP(BO$2,Monitoring_eng!$A$1:$DB$79,Results!$D14,FALSE)),"",IF(HLOOKUP(BO$2,Monitoring_eng!$A$1:$DB$79,Results!$D14,FALSE)=$J14,$Q14,IF(HLOOKUP(BO$2,Monitoring_eng!$A$1:$DB$79,Results!$D14,FALSE)=$L14,$R14,IF(HLOOKUP(BO$2,Monitoring_eng!$A$1:$DB$79,Results!$D14,FALSE)=$N14,$S14,IF(HLOOKUP(BO$2,Monitoring_eng!$A$1:$DB$79,Results!$D14,FALSE)=$P14,$T14,"CHYBA")))))</f>
        <v>1</v>
      </c>
      <c r="BP14" s="60">
        <f>IF(ISBLANK(HLOOKUP(BP$2,Monitoring_eng!$A$1:$DB$79,Results!$D14,FALSE)),"",IF(HLOOKUP(BP$2,Monitoring_eng!$A$1:$DB$79,Results!$D14,FALSE)=$J14,$Q14,IF(HLOOKUP(BP$2,Monitoring_eng!$A$1:$DB$79,Results!$D14,FALSE)=$L14,$R14,IF(HLOOKUP(BP$2,Monitoring_eng!$A$1:$DB$79,Results!$D14,FALSE)=$N14,$S14,IF(HLOOKUP(BP$2,Monitoring_eng!$A$1:$DB$79,Results!$D14,FALSE)=$P14,$T14,"CHYBA")))))</f>
        <v>1</v>
      </c>
      <c r="BQ14" s="60">
        <f>IF(ISBLANK(HLOOKUP(BQ$2,Monitoring_eng!$A$1:$DB$79,Results!$D14,FALSE)),"",IF(HLOOKUP(BQ$2,Monitoring_eng!$A$1:$DB$79,Results!$D14,FALSE)=$J14,$Q14,IF(HLOOKUP(BQ$2,Monitoring_eng!$A$1:$DB$79,Results!$D14,FALSE)=$L14,$R14,IF(HLOOKUP(BQ$2,Monitoring_eng!$A$1:$DB$79,Results!$D14,FALSE)=$N14,$S14,IF(HLOOKUP(BQ$2,Monitoring_eng!$A$1:$DB$79,Results!$D14,FALSE)=$P14,$T14,"CHYBA")))))</f>
        <v>1</v>
      </c>
      <c r="BR14" s="60">
        <f>IF(ISBLANK(HLOOKUP(BR$2,Monitoring_eng!$A$1:$DB$79,Results!$D14,FALSE)),"",IF(HLOOKUP(BR$2,Monitoring_eng!$A$1:$DB$79,Results!$D14,FALSE)=$J14,$Q14,IF(HLOOKUP(BR$2,Monitoring_eng!$A$1:$DB$79,Results!$D14,FALSE)=$L14,$R14,IF(HLOOKUP(BR$2,Monitoring_eng!$A$1:$DB$79,Results!$D14,FALSE)=$N14,$S14,IF(HLOOKUP(BR$2,Monitoring_eng!$A$1:$DB$79,Results!$D14,FALSE)=$P14,$T14,"CHYBA")))))</f>
        <v>1</v>
      </c>
    </row>
    <row r="15" spans="1:70" x14ac:dyDescent="0.3">
      <c r="A15" s="37" t="s">
        <v>3835</v>
      </c>
      <c r="B15" s="37" t="s">
        <v>1016</v>
      </c>
      <c r="C15" s="37" t="s">
        <v>315</v>
      </c>
      <c r="D15" s="37">
        <v>14</v>
      </c>
      <c r="E15" s="38" t="s">
        <v>92</v>
      </c>
      <c r="F15" s="38" t="s">
        <v>106</v>
      </c>
      <c r="G15" s="38" t="s">
        <v>2</v>
      </c>
      <c r="H15" s="37">
        <v>1</v>
      </c>
      <c r="I15" s="37" t="s">
        <v>481</v>
      </c>
      <c r="J15" s="37" t="s">
        <v>757</v>
      </c>
      <c r="K15" s="37" t="s">
        <v>482</v>
      </c>
      <c r="L15" s="59" t="s">
        <v>758</v>
      </c>
      <c r="M15" s="37" t="s">
        <v>483</v>
      </c>
      <c r="N15" s="37" t="s">
        <v>759</v>
      </c>
      <c r="O15" s="37" t="s">
        <v>892</v>
      </c>
      <c r="P15" s="37" t="s">
        <v>892</v>
      </c>
      <c r="Q15" s="37">
        <f t="shared" si="0"/>
        <v>1</v>
      </c>
      <c r="R15" s="37">
        <v>0</v>
      </c>
      <c r="S15" s="37">
        <f t="shared" si="1"/>
        <v>0.5</v>
      </c>
      <c r="T15" s="37" t="s">
        <v>892</v>
      </c>
      <c r="U15" s="60">
        <f>IF(ISBLANK(HLOOKUP(U$2,Monitoring_eng!$A$1:$DB$79,Results!$D15,FALSE)),"",IF(HLOOKUP(U$2,Monitoring_eng!$A$1:$DB$79,Results!$D15,FALSE)=$J15,$Q15,IF(HLOOKUP(U$2,Monitoring_eng!$A$1:$DB$79,Results!$D15,FALSE)=$L15,$R15,IF(HLOOKUP(U$2,Monitoring_eng!$A$1:$DB$79,Results!$D15,FALSE)=$N15,$S15,IF(HLOOKUP(U$2,Monitoring_eng!$A$1:$DB$79,Results!$D15,FALSE)=$P15,$T15,"CHYBA")))))</f>
        <v>1</v>
      </c>
      <c r="V15" s="60">
        <f>IF(ISBLANK(HLOOKUP(V$2,Monitoring_eng!$A$1:$DB$79,Results!$D15,FALSE)),"",IF(HLOOKUP(V$2,Monitoring_eng!$A$1:$DB$79,Results!$D15,FALSE)=$J15,$Q15,IF(HLOOKUP(V$2,Monitoring_eng!$A$1:$DB$79,Results!$D15,FALSE)=$L15,$R15,IF(HLOOKUP(V$2,Monitoring_eng!$A$1:$DB$79,Results!$D15,FALSE)=$N15,$S15,IF(HLOOKUP(V$2,Monitoring_eng!$A$1:$DB$79,Results!$D15,FALSE)=$P15,$T15,"CHYBA")))))</f>
        <v>1</v>
      </c>
      <c r="W15" s="60">
        <f>IF(ISBLANK(HLOOKUP(W$2,Monitoring_eng!$A$1:$DB$79,Results!$D15,FALSE)),"",IF(HLOOKUP(W$2,Monitoring_eng!$A$1:$DB$79,Results!$D15,FALSE)=$J15,$Q15,IF(HLOOKUP(W$2,Monitoring_eng!$A$1:$DB$79,Results!$D15,FALSE)=$L15,$R15,IF(HLOOKUP(W$2,Monitoring_eng!$A$1:$DB$79,Results!$D15,FALSE)=$N15,$S15,IF(HLOOKUP(W$2,Monitoring_eng!$A$1:$DB$79,Results!$D15,FALSE)=$P15,$T15,"CHYBA")))))</f>
        <v>1</v>
      </c>
      <c r="X15" s="60">
        <f>IF(ISBLANK(HLOOKUP(X$2,Monitoring_eng!$A$1:$DB$79,Results!$D15,FALSE)),"",IF(HLOOKUP(X$2,Monitoring_eng!$A$1:$DB$79,Results!$D15,FALSE)=$J15,$Q15,IF(HLOOKUP(X$2,Monitoring_eng!$A$1:$DB$79,Results!$D15,FALSE)=$L15,$R15,IF(HLOOKUP(X$2,Monitoring_eng!$A$1:$DB$79,Results!$D15,FALSE)=$N15,$S15,IF(HLOOKUP(X$2,Monitoring_eng!$A$1:$DB$79,Results!$D15,FALSE)=$P15,$T15,"CHYBA")))))</f>
        <v>1</v>
      </c>
      <c r="Y15" s="60">
        <f>IF(ISBLANK(HLOOKUP(Y$2,Monitoring_eng!$A$1:$DB$79,Results!$D15,FALSE)),"",IF(HLOOKUP(Y$2,Monitoring_eng!$A$1:$DB$79,Results!$D15,FALSE)=$J15,$Q15,IF(HLOOKUP(Y$2,Monitoring_eng!$A$1:$DB$79,Results!$D15,FALSE)=$L15,$R15,IF(HLOOKUP(Y$2,Monitoring_eng!$A$1:$DB$79,Results!$D15,FALSE)=$N15,$S15,IF(HLOOKUP(Y$2,Monitoring_eng!$A$1:$DB$79,Results!$D15,FALSE)=$P15,$T15,"CHYBA")))))</f>
        <v>1</v>
      </c>
      <c r="Z15" s="60">
        <f>IF(ISBLANK(HLOOKUP(Z$2,Monitoring_eng!$A$1:$DB$79,Results!$D15,FALSE)),"",IF(HLOOKUP(Z$2,Monitoring_eng!$A$1:$DB$79,Results!$D15,FALSE)=$J15,$Q15,IF(HLOOKUP(Z$2,Monitoring_eng!$A$1:$DB$79,Results!$D15,FALSE)=$L15,$R15,IF(HLOOKUP(Z$2,Monitoring_eng!$A$1:$DB$79,Results!$D15,FALSE)=$N15,$S15,IF(HLOOKUP(Z$2,Monitoring_eng!$A$1:$DB$79,Results!$D15,FALSE)=$P15,$T15,"CHYBA")))))</f>
        <v>1</v>
      </c>
      <c r="AA15" s="60">
        <f>IF(ISBLANK(HLOOKUP(AA$2,Monitoring_eng!$A$1:$DB$79,Results!$D15,FALSE)),"",IF(HLOOKUP(AA$2,Monitoring_eng!$A$1:$DB$79,Results!$D15,FALSE)=$J15,$Q15,IF(HLOOKUP(AA$2,Monitoring_eng!$A$1:$DB$79,Results!$D15,FALSE)=$L15,$R15,IF(HLOOKUP(AA$2,Monitoring_eng!$A$1:$DB$79,Results!$D15,FALSE)=$N15,$S15,IF(HLOOKUP(AA$2,Monitoring_eng!$A$1:$DB$79,Results!$D15,FALSE)=$P15,$T15,"CHYBA")))))</f>
        <v>1</v>
      </c>
      <c r="AB15" s="60">
        <f>IF(ISBLANK(HLOOKUP(AB$2,Monitoring_eng!$A$1:$DB$79,Results!$D15,FALSE)),"",IF(HLOOKUP(AB$2,Monitoring_eng!$A$1:$DB$79,Results!$D15,FALSE)=$J15,$Q15,IF(HLOOKUP(AB$2,Monitoring_eng!$A$1:$DB$79,Results!$D15,FALSE)=$L15,$R15,IF(HLOOKUP(AB$2,Monitoring_eng!$A$1:$DB$79,Results!$D15,FALSE)=$N15,$S15,IF(HLOOKUP(AB$2,Monitoring_eng!$A$1:$DB$79,Results!$D15,FALSE)=$P15,$T15,"CHYBA")))))</f>
        <v>1</v>
      </c>
      <c r="AC15" s="60">
        <f>IF(ISBLANK(HLOOKUP(AC$2,Monitoring_eng!$A$1:$DB$79,Results!$D15,FALSE)),"",IF(HLOOKUP(AC$2,Monitoring_eng!$A$1:$DB$79,Results!$D15,FALSE)=$J15,$Q15,IF(HLOOKUP(AC$2,Monitoring_eng!$A$1:$DB$79,Results!$D15,FALSE)=$L15,$R15,IF(HLOOKUP(AC$2,Monitoring_eng!$A$1:$DB$79,Results!$D15,FALSE)=$N15,$S15,IF(HLOOKUP(AC$2,Monitoring_eng!$A$1:$DB$79,Results!$D15,FALSE)=$P15,$T15,"CHYBA")))))</f>
        <v>1</v>
      </c>
      <c r="AD15" s="60">
        <f>IF(ISBLANK(HLOOKUP(AD$2,Monitoring_eng!$A$1:$DB$79,Results!$D15,FALSE)),"",IF(HLOOKUP(AD$2,Monitoring_eng!$A$1:$DB$79,Results!$D15,FALSE)=$J15,$Q15,IF(HLOOKUP(AD$2,Monitoring_eng!$A$1:$DB$79,Results!$D15,FALSE)=$L15,$R15,IF(HLOOKUP(AD$2,Monitoring_eng!$A$1:$DB$79,Results!$D15,FALSE)=$N15,$S15,IF(HLOOKUP(AD$2,Monitoring_eng!$A$1:$DB$79,Results!$D15,FALSE)=$P15,$T15,"CHYBA")))))</f>
        <v>1</v>
      </c>
      <c r="AE15" s="60">
        <f>IF(ISBLANK(HLOOKUP(AE$2,Monitoring_eng!$A$1:$DB$79,Results!$D15,FALSE)),"",IF(HLOOKUP(AE$2,Monitoring_eng!$A$1:$DB$79,Results!$D15,FALSE)=$J15,$Q15,IF(HLOOKUP(AE$2,Monitoring_eng!$A$1:$DB$79,Results!$D15,FALSE)=$L15,$R15,IF(HLOOKUP(AE$2,Monitoring_eng!$A$1:$DB$79,Results!$D15,FALSE)=$N15,$S15,IF(HLOOKUP(AE$2,Monitoring_eng!$A$1:$DB$79,Results!$D15,FALSE)=$P15,$T15,"CHYBA")))))</f>
        <v>1</v>
      </c>
      <c r="AF15" s="60">
        <f>IF(ISBLANK(HLOOKUP(AF$2,Monitoring_eng!$A$1:$DB$79,Results!$D15,FALSE)),"",IF(HLOOKUP(AF$2,Monitoring_eng!$A$1:$DB$79,Results!$D15,FALSE)=$J15,$Q15,IF(HLOOKUP(AF$2,Monitoring_eng!$A$1:$DB$79,Results!$D15,FALSE)=$L15,$R15,IF(HLOOKUP(AF$2,Monitoring_eng!$A$1:$DB$79,Results!$D15,FALSE)=$N15,$S15,IF(HLOOKUP(AF$2,Monitoring_eng!$A$1:$DB$79,Results!$D15,FALSE)=$P15,$T15,"CHYBA")))))</f>
        <v>1</v>
      </c>
      <c r="AG15" s="60">
        <f>IF(ISBLANK(HLOOKUP(AG$2,Monitoring_eng!$A$1:$DB$79,Results!$D15,FALSE)),"",IF(HLOOKUP(AG$2,Monitoring_eng!$A$1:$DB$79,Results!$D15,FALSE)=$J15,$Q15,IF(HLOOKUP(AG$2,Monitoring_eng!$A$1:$DB$79,Results!$D15,FALSE)=$L15,$R15,IF(HLOOKUP(AG$2,Monitoring_eng!$A$1:$DB$79,Results!$D15,FALSE)=$N15,$S15,IF(HLOOKUP(AG$2,Monitoring_eng!$A$1:$DB$79,Results!$D15,FALSE)=$P15,$T15,"CHYBA")))))</f>
        <v>1</v>
      </c>
      <c r="AH15" s="60">
        <f>IF(ISBLANK(HLOOKUP(AH$2,Monitoring_eng!$A$1:$DB$79,Results!$D15,FALSE)),"",IF(HLOOKUP(AH$2,Monitoring_eng!$A$1:$DB$79,Results!$D15,FALSE)=$J15,$Q15,IF(HLOOKUP(AH$2,Monitoring_eng!$A$1:$DB$79,Results!$D15,FALSE)=$L15,$R15,IF(HLOOKUP(AH$2,Monitoring_eng!$A$1:$DB$79,Results!$D15,FALSE)=$N15,$S15,IF(HLOOKUP(AH$2,Monitoring_eng!$A$1:$DB$79,Results!$D15,FALSE)=$P15,$T15,"CHYBA")))))</f>
        <v>1</v>
      </c>
      <c r="AI15" s="60">
        <f>IF(ISBLANK(HLOOKUP(AI$2,Monitoring_eng!$A$1:$DB$79,Results!$D15,FALSE)),"",IF(HLOOKUP(AI$2,Monitoring_eng!$A$1:$DB$79,Results!$D15,FALSE)=$J15,$Q15,IF(HLOOKUP(AI$2,Monitoring_eng!$A$1:$DB$79,Results!$D15,FALSE)=$L15,$R15,IF(HLOOKUP(AI$2,Monitoring_eng!$A$1:$DB$79,Results!$D15,FALSE)=$N15,$S15,IF(HLOOKUP(AI$2,Monitoring_eng!$A$1:$DB$79,Results!$D15,FALSE)=$P15,$T15,"CHYBA")))))</f>
        <v>1</v>
      </c>
      <c r="AJ15" s="60">
        <f>IF(ISBLANK(HLOOKUP(AJ$2,Monitoring_eng!$A$1:$DB$79,Results!$D15,FALSE)),"",IF(HLOOKUP(AJ$2,Monitoring_eng!$A$1:$DB$79,Results!$D15,FALSE)=$J15,$Q15,IF(HLOOKUP(AJ$2,Monitoring_eng!$A$1:$DB$79,Results!$D15,FALSE)=$L15,$R15,IF(HLOOKUP(AJ$2,Monitoring_eng!$A$1:$DB$79,Results!$D15,FALSE)=$N15,$S15,IF(HLOOKUP(AJ$2,Monitoring_eng!$A$1:$DB$79,Results!$D15,FALSE)=$P15,$T15,"CHYBA")))))</f>
        <v>1</v>
      </c>
      <c r="AK15" s="60">
        <f>IF(ISBLANK(HLOOKUP(AK$2,Monitoring_eng!$A$1:$DB$79,Results!$D15,FALSE)),"",IF(HLOOKUP(AK$2,Monitoring_eng!$A$1:$DB$79,Results!$D15,FALSE)=$J15,$Q15,IF(HLOOKUP(AK$2,Monitoring_eng!$A$1:$DB$79,Results!$D15,FALSE)=$L15,$R15,IF(HLOOKUP(AK$2,Monitoring_eng!$A$1:$DB$79,Results!$D15,FALSE)=$N15,$S15,IF(HLOOKUP(AK$2,Monitoring_eng!$A$1:$DB$79,Results!$D15,FALSE)=$P15,$T15,"CHYBA")))))</f>
        <v>1</v>
      </c>
      <c r="AL15" s="60">
        <f>IF(ISBLANK(HLOOKUP(AL$2,Monitoring_eng!$A$1:$DB$79,Results!$D15,FALSE)),"",IF(HLOOKUP(AL$2,Monitoring_eng!$A$1:$DB$79,Results!$D15,FALSE)=$J15,$Q15,IF(HLOOKUP(AL$2,Monitoring_eng!$A$1:$DB$79,Results!$D15,FALSE)=$L15,$R15,IF(HLOOKUP(AL$2,Monitoring_eng!$A$1:$DB$79,Results!$D15,FALSE)=$N15,$S15,IF(HLOOKUP(AL$2,Monitoring_eng!$A$1:$DB$79,Results!$D15,FALSE)=$P15,$T15,"CHYBA")))))</f>
        <v>1</v>
      </c>
      <c r="AM15" s="60">
        <f>IF(ISBLANK(HLOOKUP(AM$2,Monitoring_eng!$A$1:$DB$79,Results!$D15,FALSE)),"",IF(HLOOKUP(AM$2,Monitoring_eng!$A$1:$DB$79,Results!$D15,FALSE)=$J15,$Q15,IF(HLOOKUP(AM$2,Monitoring_eng!$A$1:$DB$79,Results!$D15,FALSE)=$L15,$R15,IF(HLOOKUP(AM$2,Monitoring_eng!$A$1:$DB$79,Results!$D15,FALSE)=$N15,$S15,IF(HLOOKUP(AM$2,Monitoring_eng!$A$1:$DB$79,Results!$D15,FALSE)=$P15,$T15,"CHYBA")))))</f>
        <v>1</v>
      </c>
      <c r="AN15" s="60">
        <f>IF(ISBLANK(HLOOKUP(AN$2,Monitoring_eng!$A$1:$DB$79,Results!$D15,FALSE)),"",IF(HLOOKUP(AN$2,Monitoring_eng!$A$1:$DB$79,Results!$D15,FALSE)=$J15,$Q15,IF(HLOOKUP(AN$2,Monitoring_eng!$A$1:$DB$79,Results!$D15,FALSE)=$L15,$R15,IF(HLOOKUP(AN$2,Monitoring_eng!$A$1:$DB$79,Results!$D15,FALSE)=$N15,$S15,IF(HLOOKUP(AN$2,Monitoring_eng!$A$1:$DB$79,Results!$D15,FALSE)=$P15,$T15,"CHYBA")))))</f>
        <v>1</v>
      </c>
      <c r="AO15" s="60">
        <f>IF(ISBLANK(HLOOKUP(AO$2,Monitoring_eng!$A$1:$DB$79,Results!$D15,FALSE)),"",IF(HLOOKUP(AO$2,Monitoring_eng!$A$1:$DB$79,Results!$D15,FALSE)=$J15,$Q15,IF(HLOOKUP(AO$2,Monitoring_eng!$A$1:$DB$79,Results!$D15,FALSE)=$L15,$R15,IF(HLOOKUP(AO$2,Monitoring_eng!$A$1:$DB$79,Results!$D15,FALSE)=$N15,$S15,IF(HLOOKUP(AO$2,Monitoring_eng!$A$1:$DB$79,Results!$D15,FALSE)=$P15,$T15,"CHYBA")))))</f>
        <v>1</v>
      </c>
      <c r="AP15" s="60">
        <f>IF(ISBLANK(HLOOKUP(AP$2,Monitoring_eng!$A$1:$DB$79,Results!$D15,FALSE)),"",IF(HLOOKUP(AP$2,Monitoring_eng!$A$1:$DB$79,Results!$D15,FALSE)=$J15,$Q15,IF(HLOOKUP(AP$2,Monitoring_eng!$A$1:$DB$79,Results!$D15,FALSE)=$L15,$R15,IF(HLOOKUP(AP$2,Monitoring_eng!$A$1:$DB$79,Results!$D15,FALSE)=$N15,$S15,IF(HLOOKUP(AP$2,Monitoring_eng!$A$1:$DB$79,Results!$D15,FALSE)=$P15,$T15,"CHYBA")))))</f>
        <v>1</v>
      </c>
      <c r="AQ15" s="60">
        <f>IF(ISBLANK(HLOOKUP(AQ$2,Monitoring_eng!$A$1:$DB$79,Results!$D15,FALSE)),"",IF(HLOOKUP(AQ$2,Monitoring_eng!$A$1:$DB$79,Results!$D15,FALSE)=$J15,$Q15,IF(HLOOKUP(AQ$2,Monitoring_eng!$A$1:$DB$79,Results!$D15,FALSE)=$L15,$R15,IF(HLOOKUP(AQ$2,Monitoring_eng!$A$1:$DB$79,Results!$D15,FALSE)=$N15,$S15,IF(HLOOKUP(AQ$2,Monitoring_eng!$A$1:$DB$79,Results!$D15,FALSE)=$P15,$T15,"CHYBA")))))</f>
        <v>1</v>
      </c>
      <c r="AR15" s="60">
        <f>IF(ISBLANK(HLOOKUP(AR$2,Monitoring_eng!$A$1:$DB$79,Results!$D15,FALSE)),"",IF(HLOOKUP(AR$2,Monitoring_eng!$A$1:$DB$79,Results!$D15,FALSE)=$J15,$Q15,IF(HLOOKUP(AR$2,Monitoring_eng!$A$1:$DB$79,Results!$D15,FALSE)=$L15,$R15,IF(HLOOKUP(AR$2,Monitoring_eng!$A$1:$DB$79,Results!$D15,FALSE)=$N15,$S15,IF(HLOOKUP(AR$2,Monitoring_eng!$A$1:$DB$79,Results!$D15,FALSE)=$P15,$T15,"CHYBA")))))</f>
        <v>1</v>
      </c>
      <c r="AS15" s="60">
        <f>IF(ISBLANK(HLOOKUP(AS$2,Monitoring_eng!$A$1:$DB$79,Results!$D15,FALSE)),"",IF(HLOOKUP(AS$2,Monitoring_eng!$A$1:$DB$79,Results!$D15,FALSE)=$J15,$Q15,IF(HLOOKUP(AS$2,Monitoring_eng!$A$1:$DB$79,Results!$D15,FALSE)=$L15,$R15,IF(HLOOKUP(AS$2,Monitoring_eng!$A$1:$DB$79,Results!$D15,FALSE)=$N15,$S15,IF(HLOOKUP(AS$2,Monitoring_eng!$A$1:$DB$79,Results!$D15,FALSE)=$P15,$T15,"CHYBA")))))</f>
        <v>1</v>
      </c>
      <c r="AT15" s="60">
        <f>IF(ISBLANK(HLOOKUP(AT$2,Monitoring_eng!$A$1:$DB$79,Results!$D15,FALSE)),"",IF(HLOOKUP(AT$2,Monitoring_eng!$A$1:$DB$79,Results!$D15,FALSE)=$J15,$Q15,IF(HLOOKUP(AT$2,Monitoring_eng!$A$1:$DB$79,Results!$D15,FALSE)=$L15,$R15,IF(HLOOKUP(AT$2,Monitoring_eng!$A$1:$DB$79,Results!$D15,FALSE)=$N15,$S15,IF(HLOOKUP(AT$2,Monitoring_eng!$A$1:$DB$79,Results!$D15,FALSE)=$P15,$T15,"CHYBA")))))</f>
        <v>1</v>
      </c>
      <c r="AU15" s="60">
        <f>IF(ISBLANK(HLOOKUP(AU$2,Monitoring_eng!$A$1:$DB$79,Results!$D15,FALSE)),"",IF(HLOOKUP(AU$2,Monitoring_eng!$A$1:$DB$79,Results!$D15,FALSE)=$J15,$Q15,IF(HLOOKUP(AU$2,Monitoring_eng!$A$1:$DB$79,Results!$D15,FALSE)=$L15,$R15,IF(HLOOKUP(AU$2,Monitoring_eng!$A$1:$DB$79,Results!$D15,FALSE)=$N15,$S15,IF(HLOOKUP(AU$2,Monitoring_eng!$A$1:$DB$79,Results!$D15,FALSE)=$P15,$T15,"CHYBA")))))</f>
        <v>0.5</v>
      </c>
      <c r="AV15" s="60">
        <f>IF(ISBLANK(HLOOKUP(AV$2,Monitoring_eng!$A$1:$DB$79,Results!$D15,FALSE)),"",IF(HLOOKUP(AV$2,Monitoring_eng!$A$1:$DB$79,Results!$D15,FALSE)=$J15,$Q15,IF(HLOOKUP(AV$2,Monitoring_eng!$A$1:$DB$79,Results!$D15,FALSE)=$L15,$R15,IF(HLOOKUP(AV$2,Monitoring_eng!$A$1:$DB$79,Results!$D15,FALSE)=$N15,$S15,IF(HLOOKUP(AV$2,Monitoring_eng!$A$1:$DB$79,Results!$D15,FALSE)=$P15,$T15,"CHYBA")))))</f>
        <v>1</v>
      </c>
      <c r="AW15" s="60">
        <f>IF(ISBLANK(HLOOKUP(AW$2,Monitoring_eng!$A$1:$DB$79,Results!$D15,FALSE)),"",IF(HLOOKUP(AW$2,Monitoring_eng!$A$1:$DB$79,Results!$D15,FALSE)=$J15,$Q15,IF(HLOOKUP(AW$2,Monitoring_eng!$A$1:$DB$79,Results!$D15,FALSE)=$L15,$R15,IF(HLOOKUP(AW$2,Monitoring_eng!$A$1:$DB$79,Results!$D15,FALSE)=$N15,$S15,IF(HLOOKUP(AW$2,Monitoring_eng!$A$1:$DB$79,Results!$D15,FALSE)=$P15,$T15,"CHYBA")))))</f>
        <v>1</v>
      </c>
      <c r="AX15" s="60">
        <f>IF(ISBLANK(HLOOKUP(AX$2,Monitoring_eng!$A$1:$DB$79,Results!$D15,FALSE)),"",IF(HLOOKUP(AX$2,Monitoring_eng!$A$1:$DB$79,Results!$D15,FALSE)=$J15,$Q15,IF(HLOOKUP(AX$2,Monitoring_eng!$A$1:$DB$79,Results!$D15,FALSE)=$L15,$R15,IF(HLOOKUP(AX$2,Monitoring_eng!$A$1:$DB$79,Results!$D15,FALSE)=$N15,$S15,IF(HLOOKUP(AX$2,Monitoring_eng!$A$1:$DB$79,Results!$D15,FALSE)=$P15,$T15,"CHYBA")))))</f>
        <v>1</v>
      </c>
      <c r="AY15" s="60">
        <f>IF(ISBLANK(HLOOKUP(AY$2,Monitoring_eng!$A$1:$DB$79,Results!$D15,FALSE)),"",IF(HLOOKUP(AY$2,Monitoring_eng!$A$1:$DB$79,Results!$D15,FALSE)=$J15,$Q15,IF(HLOOKUP(AY$2,Monitoring_eng!$A$1:$DB$79,Results!$D15,FALSE)=$L15,$R15,IF(HLOOKUP(AY$2,Monitoring_eng!$A$1:$DB$79,Results!$D15,FALSE)=$N15,$S15,IF(HLOOKUP(AY$2,Monitoring_eng!$A$1:$DB$79,Results!$D15,FALSE)=$P15,$T15,"CHYBA")))))</f>
        <v>1</v>
      </c>
      <c r="AZ15" s="60">
        <f>IF(ISBLANK(HLOOKUP(AZ$2,Monitoring_eng!$A$1:$DB$79,Results!$D15,FALSE)),"",IF(HLOOKUP(AZ$2,Monitoring_eng!$A$1:$DB$79,Results!$D15,FALSE)=$J15,$Q15,IF(HLOOKUP(AZ$2,Monitoring_eng!$A$1:$DB$79,Results!$D15,FALSE)=$L15,$R15,IF(HLOOKUP(AZ$2,Monitoring_eng!$A$1:$DB$79,Results!$D15,FALSE)=$N15,$S15,IF(HLOOKUP(AZ$2,Monitoring_eng!$A$1:$DB$79,Results!$D15,FALSE)=$P15,$T15,"CHYBA")))))</f>
        <v>0</v>
      </c>
      <c r="BA15" s="60">
        <f>IF(ISBLANK(HLOOKUP(BA$2,Monitoring_eng!$A$1:$DB$79,Results!$D15,FALSE)),"",IF(HLOOKUP(BA$2,Monitoring_eng!$A$1:$DB$79,Results!$D15,FALSE)=$J15,$Q15,IF(HLOOKUP(BA$2,Monitoring_eng!$A$1:$DB$79,Results!$D15,FALSE)=$L15,$R15,IF(HLOOKUP(BA$2,Monitoring_eng!$A$1:$DB$79,Results!$D15,FALSE)=$N15,$S15,IF(HLOOKUP(BA$2,Monitoring_eng!$A$1:$DB$79,Results!$D15,FALSE)=$P15,$T15,"CHYBA")))))</f>
        <v>1</v>
      </c>
      <c r="BB15" s="60">
        <f>IF(ISBLANK(HLOOKUP(BB$2,Monitoring_eng!$A$1:$DB$79,Results!$D15,FALSE)),"",IF(HLOOKUP(BB$2,Monitoring_eng!$A$1:$DB$79,Results!$D15,FALSE)=$J15,$Q15,IF(HLOOKUP(BB$2,Monitoring_eng!$A$1:$DB$79,Results!$D15,FALSE)=$L15,$R15,IF(HLOOKUP(BB$2,Monitoring_eng!$A$1:$DB$79,Results!$D15,FALSE)=$N15,$S15,IF(HLOOKUP(BB$2,Monitoring_eng!$A$1:$DB$79,Results!$D15,FALSE)=$P15,$T15,"CHYBA")))))</f>
        <v>1</v>
      </c>
      <c r="BC15" s="60">
        <f>IF(ISBLANK(HLOOKUP(BC$2,Monitoring_eng!$A$1:$DB$79,Results!$D15,FALSE)),"",IF(HLOOKUP(BC$2,Monitoring_eng!$A$1:$DB$79,Results!$D15,FALSE)=$J15,$Q15,IF(HLOOKUP(BC$2,Monitoring_eng!$A$1:$DB$79,Results!$D15,FALSE)=$L15,$R15,IF(HLOOKUP(BC$2,Monitoring_eng!$A$1:$DB$79,Results!$D15,FALSE)=$N15,$S15,IF(HLOOKUP(BC$2,Monitoring_eng!$A$1:$DB$79,Results!$D15,FALSE)=$P15,$T15,"CHYBA")))))</f>
        <v>0.5</v>
      </c>
      <c r="BD15" s="60">
        <f>IF(ISBLANK(HLOOKUP(BD$2,Monitoring_eng!$A$1:$DB$79,Results!$D15,FALSE)),"",IF(HLOOKUP(BD$2,Monitoring_eng!$A$1:$DB$79,Results!$D15,FALSE)=$J15,$Q15,IF(HLOOKUP(BD$2,Monitoring_eng!$A$1:$DB$79,Results!$D15,FALSE)=$L15,$R15,IF(HLOOKUP(BD$2,Monitoring_eng!$A$1:$DB$79,Results!$D15,FALSE)=$N15,$S15,IF(HLOOKUP(BD$2,Monitoring_eng!$A$1:$DB$79,Results!$D15,FALSE)=$P15,$T15,"CHYBA")))))</f>
        <v>1</v>
      </c>
      <c r="BE15" s="60">
        <f>IF(ISBLANK(HLOOKUP(BE$2,Monitoring_eng!$A$1:$DB$79,Results!$D15,FALSE)),"",IF(HLOOKUP(BE$2,Monitoring_eng!$A$1:$DB$79,Results!$D15,FALSE)=$J15,$Q15,IF(HLOOKUP(BE$2,Monitoring_eng!$A$1:$DB$79,Results!$D15,FALSE)=$L15,$R15,IF(HLOOKUP(BE$2,Monitoring_eng!$A$1:$DB$79,Results!$D15,FALSE)=$N15,$S15,IF(HLOOKUP(BE$2,Monitoring_eng!$A$1:$DB$79,Results!$D15,FALSE)=$P15,$T15,"CHYBA")))))</f>
        <v>1</v>
      </c>
      <c r="BF15" s="60">
        <f>IF(ISBLANK(HLOOKUP(BF$2,Monitoring_eng!$A$1:$DB$79,Results!$D15,FALSE)),"",IF(HLOOKUP(BF$2,Monitoring_eng!$A$1:$DB$79,Results!$D15,FALSE)=$J15,$Q15,IF(HLOOKUP(BF$2,Monitoring_eng!$A$1:$DB$79,Results!$D15,FALSE)=$L15,$R15,IF(HLOOKUP(BF$2,Monitoring_eng!$A$1:$DB$79,Results!$D15,FALSE)=$N15,$S15,IF(HLOOKUP(BF$2,Monitoring_eng!$A$1:$DB$79,Results!$D15,FALSE)=$P15,$T15,"CHYBA")))))</f>
        <v>1</v>
      </c>
      <c r="BG15" s="60">
        <f>IF(ISBLANK(HLOOKUP(BG$2,Monitoring_eng!$A$1:$DB$79,Results!$D15,FALSE)),"",IF(HLOOKUP(BG$2,Monitoring_eng!$A$1:$DB$79,Results!$D15,FALSE)=$J15,$Q15,IF(HLOOKUP(BG$2,Monitoring_eng!$A$1:$DB$79,Results!$D15,FALSE)=$L15,$R15,IF(HLOOKUP(BG$2,Monitoring_eng!$A$1:$DB$79,Results!$D15,FALSE)=$N15,$S15,IF(HLOOKUP(BG$2,Monitoring_eng!$A$1:$DB$79,Results!$D15,FALSE)=$P15,$T15,"CHYBA")))))</f>
        <v>1</v>
      </c>
      <c r="BH15" s="60">
        <f>IF(ISBLANK(HLOOKUP(BH$2,Monitoring_eng!$A$1:$DB$79,Results!$D15,FALSE)),"",IF(HLOOKUP(BH$2,Monitoring_eng!$A$1:$DB$79,Results!$D15,FALSE)=$J15,$Q15,IF(HLOOKUP(BH$2,Monitoring_eng!$A$1:$DB$79,Results!$D15,FALSE)=$L15,$R15,IF(HLOOKUP(BH$2,Monitoring_eng!$A$1:$DB$79,Results!$D15,FALSE)=$N15,$S15,IF(HLOOKUP(BH$2,Monitoring_eng!$A$1:$DB$79,Results!$D15,FALSE)=$P15,$T15,"CHYBA")))))</f>
        <v>1</v>
      </c>
      <c r="BI15" s="60">
        <f>IF(ISBLANK(HLOOKUP(BI$2,Monitoring_eng!$A$1:$DB$79,Results!$D15,FALSE)),"",IF(HLOOKUP(BI$2,Monitoring_eng!$A$1:$DB$79,Results!$D15,FALSE)=$J15,$Q15,IF(HLOOKUP(BI$2,Monitoring_eng!$A$1:$DB$79,Results!$D15,FALSE)=$L15,$R15,IF(HLOOKUP(BI$2,Monitoring_eng!$A$1:$DB$79,Results!$D15,FALSE)=$N15,$S15,IF(HLOOKUP(BI$2,Monitoring_eng!$A$1:$DB$79,Results!$D15,FALSE)=$P15,$T15,"CHYBA")))))</f>
        <v>1</v>
      </c>
      <c r="BJ15" s="60">
        <f>IF(ISBLANK(HLOOKUP(BJ$2,Monitoring_eng!$A$1:$DB$79,Results!$D15,FALSE)),"",IF(HLOOKUP(BJ$2,Monitoring_eng!$A$1:$DB$79,Results!$D15,FALSE)=$J15,$Q15,IF(HLOOKUP(BJ$2,Monitoring_eng!$A$1:$DB$79,Results!$D15,FALSE)=$L15,$R15,IF(HLOOKUP(BJ$2,Monitoring_eng!$A$1:$DB$79,Results!$D15,FALSE)=$N15,$S15,IF(HLOOKUP(BJ$2,Monitoring_eng!$A$1:$DB$79,Results!$D15,FALSE)=$P15,$T15,"CHYBA")))))</f>
        <v>1</v>
      </c>
      <c r="BK15" s="60">
        <f>IF(ISBLANK(HLOOKUP(BK$2,Monitoring_eng!$A$1:$DB$79,Results!$D15,FALSE)),"",IF(HLOOKUP(BK$2,Monitoring_eng!$A$1:$DB$79,Results!$D15,FALSE)=$J15,$Q15,IF(HLOOKUP(BK$2,Monitoring_eng!$A$1:$DB$79,Results!$D15,FALSE)=$L15,$R15,IF(HLOOKUP(BK$2,Monitoring_eng!$A$1:$DB$79,Results!$D15,FALSE)=$N15,$S15,IF(HLOOKUP(BK$2,Monitoring_eng!$A$1:$DB$79,Results!$D15,FALSE)=$P15,$T15,"CHYBA")))))</f>
        <v>1</v>
      </c>
      <c r="BL15" s="60">
        <f>IF(ISBLANK(HLOOKUP(BL$2,Monitoring_eng!$A$1:$DB$79,Results!$D15,FALSE)),"",IF(HLOOKUP(BL$2,Monitoring_eng!$A$1:$DB$79,Results!$D15,FALSE)=$J15,$Q15,IF(HLOOKUP(BL$2,Monitoring_eng!$A$1:$DB$79,Results!$D15,FALSE)=$L15,$R15,IF(HLOOKUP(BL$2,Monitoring_eng!$A$1:$DB$79,Results!$D15,FALSE)=$N15,$S15,IF(HLOOKUP(BL$2,Monitoring_eng!$A$1:$DB$79,Results!$D15,FALSE)=$P15,$T15,"CHYBA")))))</f>
        <v>1</v>
      </c>
      <c r="BM15" s="60">
        <f>IF(ISBLANK(HLOOKUP(BM$2,Monitoring_eng!$A$1:$DB$79,Results!$D15,FALSE)),"",IF(HLOOKUP(BM$2,Monitoring_eng!$A$1:$DB$79,Results!$D15,FALSE)=$J15,$Q15,IF(HLOOKUP(BM$2,Monitoring_eng!$A$1:$DB$79,Results!$D15,FALSE)=$L15,$R15,IF(HLOOKUP(BM$2,Monitoring_eng!$A$1:$DB$79,Results!$D15,FALSE)=$N15,$S15,IF(HLOOKUP(BM$2,Monitoring_eng!$A$1:$DB$79,Results!$D15,FALSE)=$P15,$T15,"CHYBA")))))</f>
        <v>1</v>
      </c>
      <c r="BN15" s="60">
        <f>IF(ISBLANK(HLOOKUP(BN$2,Monitoring_eng!$A$1:$DB$79,Results!$D15,FALSE)),"",IF(HLOOKUP(BN$2,Monitoring_eng!$A$1:$DB$79,Results!$D15,FALSE)=$J15,$Q15,IF(HLOOKUP(BN$2,Monitoring_eng!$A$1:$DB$79,Results!$D15,FALSE)=$L15,$R15,IF(HLOOKUP(BN$2,Monitoring_eng!$A$1:$DB$79,Results!$D15,FALSE)=$N15,$S15,IF(HLOOKUP(BN$2,Monitoring_eng!$A$1:$DB$79,Results!$D15,FALSE)=$P15,$T15,"CHYBA")))))</f>
        <v>1</v>
      </c>
      <c r="BO15" s="60">
        <f>IF(ISBLANK(HLOOKUP(BO$2,Monitoring_eng!$A$1:$DB$79,Results!$D15,FALSE)),"",IF(HLOOKUP(BO$2,Monitoring_eng!$A$1:$DB$79,Results!$D15,FALSE)=$J15,$Q15,IF(HLOOKUP(BO$2,Monitoring_eng!$A$1:$DB$79,Results!$D15,FALSE)=$L15,$R15,IF(HLOOKUP(BO$2,Monitoring_eng!$A$1:$DB$79,Results!$D15,FALSE)=$N15,$S15,IF(HLOOKUP(BO$2,Monitoring_eng!$A$1:$DB$79,Results!$D15,FALSE)=$P15,$T15,"CHYBA")))))</f>
        <v>1</v>
      </c>
      <c r="BP15" s="60">
        <f>IF(ISBLANK(HLOOKUP(BP$2,Monitoring_eng!$A$1:$DB$79,Results!$D15,FALSE)),"",IF(HLOOKUP(BP$2,Monitoring_eng!$A$1:$DB$79,Results!$D15,FALSE)=$J15,$Q15,IF(HLOOKUP(BP$2,Monitoring_eng!$A$1:$DB$79,Results!$D15,FALSE)=$L15,$R15,IF(HLOOKUP(BP$2,Monitoring_eng!$A$1:$DB$79,Results!$D15,FALSE)=$N15,$S15,IF(HLOOKUP(BP$2,Monitoring_eng!$A$1:$DB$79,Results!$D15,FALSE)=$P15,$T15,"CHYBA")))))</f>
        <v>1</v>
      </c>
      <c r="BQ15" s="60">
        <f>IF(ISBLANK(HLOOKUP(BQ$2,Monitoring_eng!$A$1:$DB$79,Results!$D15,FALSE)),"",IF(HLOOKUP(BQ$2,Monitoring_eng!$A$1:$DB$79,Results!$D15,FALSE)=$J15,$Q15,IF(HLOOKUP(BQ$2,Monitoring_eng!$A$1:$DB$79,Results!$D15,FALSE)=$L15,$R15,IF(HLOOKUP(BQ$2,Monitoring_eng!$A$1:$DB$79,Results!$D15,FALSE)=$N15,$S15,IF(HLOOKUP(BQ$2,Monitoring_eng!$A$1:$DB$79,Results!$D15,FALSE)=$P15,$T15,"CHYBA")))))</f>
        <v>1</v>
      </c>
      <c r="BR15" s="60">
        <f>IF(ISBLANK(HLOOKUP(BR$2,Monitoring_eng!$A$1:$DB$79,Results!$D15,FALSE)),"",IF(HLOOKUP(BR$2,Monitoring_eng!$A$1:$DB$79,Results!$D15,FALSE)=$J15,$Q15,IF(HLOOKUP(BR$2,Monitoring_eng!$A$1:$DB$79,Results!$D15,FALSE)=$L15,$R15,IF(HLOOKUP(BR$2,Monitoring_eng!$A$1:$DB$79,Results!$D15,FALSE)=$N15,$S15,IF(HLOOKUP(BR$2,Monitoring_eng!$A$1:$DB$79,Results!$D15,FALSE)=$P15,$T15,"CHYBA")))))</f>
        <v>1</v>
      </c>
    </row>
    <row r="16" spans="1:70" x14ac:dyDescent="0.3">
      <c r="A16" s="37" t="s">
        <v>3836</v>
      </c>
      <c r="B16" s="37" t="s">
        <v>1017</v>
      </c>
      <c r="C16" s="37" t="s">
        <v>316</v>
      </c>
      <c r="D16" s="37">
        <v>15</v>
      </c>
      <c r="E16" s="38" t="s">
        <v>93</v>
      </c>
      <c r="F16" s="38" t="s">
        <v>107</v>
      </c>
      <c r="G16" s="38" t="s">
        <v>2</v>
      </c>
      <c r="H16" s="37">
        <v>0.5</v>
      </c>
      <c r="I16" s="37" t="s">
        <v>481</v>
      </c>
      <c r="J16" s="37" t="s">
        <v>757</v>
      </c>
      <c r="K16" s="37" t="s">
        <v>482</v>
      </c>
      <c r="L16" s="59" t="s">
        <v>758</v>
      </c>
      <c r="M16" s="37" t="s">
        <v>483</v>
      </c>
      <c r="N16" s="37" t="s">
        <v>759</v>
      </c>
      <c r="O16" s="37" t="s">
        <v>892</v>
      </c>
      <c r="P16" s="37" t="s">
        <v>892</v>
      </c>
      <c r="Q16" s="37">
        <f t="shared" si="0"/>
        <v>0.5</v>
      </c>
      <c r="R16" s="37">
        <v>0</v>
      </c>
      <c r="S16" s="37">
        <f t="shared" si="1"/>
        <v>0.25</v>
      </c>
      <c r="T16" s="37" t="s">
        <v>892</v>
      </c>
      <c r="U16" s="60">
        <f>IF(ISBLANK(HLOOKUP(U$2,Monitoring_eng!$A$1:$DB$79,Results!$D16,FALSE)),"",IF(HLOOKUP(U$2,Monitoring_eng!$A$1:$DB$79,Results!$D16,FALSE)=$J16,$Q16,IF(HLOOKUP(U$2,Monitoring_eng!$A$1:$DB$79,Results!$D16,FALSE)=$L16,$R16,IF(HLOOKUP(U$2,Monitoring_eng!$A$1:$DB$79,Results!$D16,FALSE)=$N16,$S16,IF(HLOOKUP(U$2,Monitoring_eng!$A$1:$DB$79,Results!$D16,FALSE)=$P16,$T16,"CHYBA")))))</f>
        <v>0.5</v>
      </c>
      <c r="V16" s="60">
        <f>IF(ISBLANK(HLOOKUP(V$2,Monitoring_eng!$A$1:$DB$79,Results!$D16,FALSE)),"",IF(HLOOKUP(V$2,Monitoring_eng!$A$1:$DB$79,Results!$D16,FALSE)=$J16,$Q16,IF(HLOOKUP(V$2,Monitoring_eng!$A$1:$DB$79,Results!$D16,FALSE)=$L16,$R16,IF(HLOOKUP(V$2,Monitoring_eng!$A$1:$DB$79,Results!$D16,FALSE)=$N16,$S16,IF(HLOOKUP(V$2,Monitoring_eng!$A$1:$DB$79,Results!$D16,FALSE)=$P16,$T16,"CHYBA")))))</f>
        <v>0.5</v>
      </c>
      <c r="W16" s="60">
        <f>IF(ISBLANK(HLOOKUP(W$2,Monitoring_eng!$A$1:$DB$79,Results!$D16,FALSE)),"",IF(HLOOKUP(W$2,Monitoring_eng!$A$1:$DB$79,Results!$D16,FALSE)=$J16,$Q16,IF(HLOOKUP(W$2,Monitoring_eng!$A$1:$DB$79,Results!$D16,FALSE)=$L16,$R16,IF(HLOOKUP(W$2,Monitoring_eng!$A$1:$DB$79,Results!$D16,FALSE)=$N16,$S16,IF(HLOOKUP(W$2,Monitoring_eng!$A$1:$DB$79,Results!$D16,FALSE)=$P16,$T16,"CHYBA")))))</f>
        <v>0.5</v>
      </c>
      <c r="X16" s="60">
        <f>IF(ISBLANK(HLOOKUP(X$2,Monitoring_eng!$A$1:$DB$79,Results!$D16,FALSE)),"",IF(HLOOKUP(X$2,Monitoring_eng!$A$1:$DB$79,Results!$D16,FALSE)=$J16,$Q16,IF(HLOOKUP(X$2,Monitoring_eng!$A$1:$DB$79,Results!$D16,FALSE)=$L16,$R16,IF(HLOOKUP(X$2,Monitoring_eng!$A$1:$DB$79,Results!$D16,FALSE)=$N16,$S16,IF(HLOOKUP(X$2,Monitoring_eng!$A$1:$DB$79,Results!$D16,FALSE)=$P16,$T16,"CHYBA")))))</f>
        <v>0.5</v>
      </c>
      <c r="Y16" s="60">
        <f>IF(ISBLANK(HLOOKUP(Y$2,Monitoring_eng!$A$1:$DB$79,Results!$D16,FALSE)),"",IF(HLOOKUP(Y$2,Monitoring_eng!$A$1:$DB$79,Results!$D16,FALSE)=$J16,$Q16,IF(HLOOKUP(Y$2,Monitoring_eng!$A$1:$DB$79,Results!$D16,FALSE)=$L16,$R16,IF(HLOOKUP(Y$2,Monitoring_eng!$A$1:$DB$79,Results!$D16,FALSE)=$N16,$S16,IF(HLOOKUP(Y$2,Monitoring_eng!$A$1:$DB$79,Results!$D16,FALSE)=$P16,$T16,"CHYBA")))))</f>
        <v>0.5</v>
      </c>
      <c r="Z16" s="60">
        <f>IF(ISBLANK(HLOOKUP(Z$2,Monitoring_eng!$A$1:$DB$79,Results!$D16,FALSE)),"",IF(HLOOKUP(Z$2,Monitoring_eng!$A$1:$DB$79,Results!$D16,FALSE)=$J16,$Q16,IF(HLOOKUP(Z$2,Monitoring_eng!$A$1:$DB$79,Results!$D16,FALSE)=$L16,$R16,IF(HLOOKUP(Z$2,Monitoring_eng!$A$1:$DB$79,Results!$D16,FALSE)=$N16,$S16,IF(HLOOKUP(Z$2,Monitoring_eng!$A$1:$DB$79,Results!$D16,FALSE)=$P16,$T16,"CHYBA")))))</f>
        <v>0.5</v>
      </c>
      <c r="AA16" s="60">
        <f>IF(ISBLANK(HLOOKUP(AA$2,Monitoring_eng!$A$1:$DB$79,Results!$D16,FALSE)),"",IF(HLOOKUP(AA$2,Monitoring_eng!$A$1:$DB$79,Results!$D16,FALSE)=$J16,$Q16,IF(HLOOKUP(AA$2,Monitoring_eng!$A$1:$DB$79,Results!$D16,FALSE)=$L16,$R16,IF(HLOOKUP(AA$2,Monitoring_eng!$A$1:$DB$79,Results!$D16,FALSE)=$N16,$S16,IF(HLOOKUP(AA$2,Monitoring_eng!$A$1:$DB$79,Results!$D16,FALSE)=$P16,$T16,"CHYBA")))))</f>
        <v>0.5</v>
      </c>
      <c r="AB16" s="60">
        <f>IF(ISBLANK(HLOOKUP(AB$2,Monitoring_eng!$A$1:$DB$79,Results!$D16,FALSE)),"",IF(HLOOKUP(AB$2,Monitoring_eng!$A$1:$DB$79,Results!$D16,FALSE)=$J16,$Q16,IF(HLOOKUP(AB$2,Monitoring_eng!$A$1:$DB$79,Results!$D16,FALSE)=$L16,$R16,IF(HLOOKUP(AB$2,Monitoring_eng!$A$1:$DB$79,Results!$D16,FALSE)=$N16,$S16,IF(HLOOKUP(AB$2,Monitoring_eng!$A$1:$DB$79,Results!$D16,FALSE)=$P16,$T16,"CHYBA")))))</f>
        <v>0.5</v>
      </c>
      <c r="AC16" s="60">
        <f>IF(ISBLANK(HLOOKUP(AC$2,Monitoring_eng!$A$1:$DB$79,Results!$D16,FALSE)),"",IF(HLOOKUP(AC$2,Monitoring_eng!$A$1:$DB$79,Results!$D16,FALSE)=$J16,$Q16,IF(HLOOKUP(AC$2,Monitoring_eng!$A$1:$DB$79,Results!$D16,FALSE)=$L16,$R16,IF(HLOOKUP(AC$2,Monitoring_eng!$A$1:$DB$79,Results!$D16,FALSE)=$N16,$S16,IF(HLOOKUP(AC$2,Monitoring_eng!$A$1:$DB$79,Results!$D16,FALSE)=$P16,$T16,"CHYBA")))))</f>
        <v>0.5</v>
      </c>
      <c r="AD16" s="60">
        <f>IF(ISBLANK(HLOOKUP(AD$2,Monitoring_eng!$A$1:$DB$79,Results!$D16,FALSE)),"",IF(HLOOKUP(AD$2,Monitoring_eng!$A$1:$DB$79,Results!$D16,FALSE)=$J16,$Q16,IF(HLOOKUP(AD$2,Monitoring_eng!$A$1:$DB$79,Results!$D16,FALSE)=$L16,$R16,IF(HLOOKUP(AD$2,Monitoring_eng!$A$1:$DB$79,Results!$D16,FALSE)=$N16,$S16,IF(HLOOKUP(AD$2,Monitoring_eng!$A$1:$DB$79,Results!$D16,FALSE)=$P16,$T16,"CHYBA")))))</f>
        <v>0.5</v>
      </c>
      <c r="AE16" s="60">
        <f>IF(ISBLANK(HLOOKUP(AE$2,Monitoring_eng!$A$1:$DB$79,Results!$D16,FALSE)),"",IF(HLOOKUP(AE$2,Monitoring_eng!$A$1:$DB$79,Results!$D16,FALSE)=$J16,$Q16,IF(HLOOKUP(AE$2,Monitoring_eng!$A$1:$DB$79,Results!$D16,FALSE)=$L16,$R16,IF(HLOOKUP(AE$2,Monitoring_eng!$A$1:$DB$79,Results!$D16,FALSE)=$N16,$S16,IF(HLOOKUP(AE$2,Monitoring_eng!$A$1:$DB$79,Results!$D16,FALSE)=$P16,$T16,"CHYBA")))))</f>
        <v>0.5</v>
      </c>
      <c r="AF16" s="60">
        <f>IF(ISBLANK(HLOOKUP(AF$2,Monitoring_eng!$A$1:$DB$79,Results!$D16,FALSE)),"",IF(HLOOKUP(AF$2,Monitoring_eng!$A$1:$DB$79,Results!$D16,FALSE)=$J16,$Q16,IF(HLOOKUP(AF$2,Monitoring_eng!$A$1:$DB$79,Results!$D16,FALSE)=$L16,$R16,IF(HLOOKUP(AF$2,Monitoring_eng!$A$1:$DB$79,Results!$D16,FALSE)=$N16,$S16,IF(HLOOKUP(AF$2,Monitoring_eng!$A$1:$DB$79,Results!$D16,FALSE)=$P16,$T16,"CHYBA")))))</f>
        <v>0.25</v>
      </c>
      <c r="AG16" s="60">
        <f>IF(ISBLANK(HLOOKUP(AG$2,Monitoring_eng!$A$1:$DB$79,Results!$D16,FALSE)),"",IF(HLOOKUP(AG$2,Monitoring_eng!$A$1:$DB$79,Results!$D16,FALSE)=$J16,$Q16,IF(HLOOKUP(AG$2,Monitoring_eng!$A$1:$DB$79,Results!$D16,FALSE)=$L16,$R16,IF(HLOOKUP(AG$2,Monitoring_eng!$A$1:$DB$79,Results!$D16,FALSE)=$N16,$S16,IF(HLOOKUP(AG$2,Monitoring_eng!$A$1:$DB$79,Results!$D16,FALSE)=$P16,$T16,"CHYBA")))))</f>
        <v>0.5</v>
      </c>
      <c r="AH16" s="60">
        <f>IF(ISBLANK(HLOOKUP(AH$2,Monitoring_eng!$A$1:$DB$79,Results!$D16,FALSE)),"",IF(HLOOKUP(AH$2,Monitoring_eng!$A$1:$DB$79,Results!$D16,FALSE)=$J16,$Q16,IF(HLOOKUP(AH$2,Monitoring_eng!$A$1:$DB$79,Results!$D16,FALSE)=$L16,$R16,IF(HLOOKUP(AH$2,Monitoring_eng!$A$1:$DB$79,Results!$D16,FALSE)=$N16,$S16,IF(HLOOKUP(AH$2,Monitoring_eng!$A$1:$DB$79,Results!$D16,FALSE)=$P16,$T16,"CHYBA")))))</f>
        <v>0.5</v>
      </c>
      <c r="AI16" s="60">
        <f>IF(ISBLANK(HLOOKUP(AI$2,Monitoring_eng!$A$1:$DB$79,Results!$D16,FALSE)),"",IF(HLOOKUP(AI$2,Monitoring_eng!$A$1:$DB$79,Results!$D16,FALSE)=$J16,$Q16,IF(HLOOKUP(AI$2,Monitoring_eng!$A$1:$DB$79,Results!$D16,FALSE)=$L16,$R16,IF(HLOOKUP(AI$2,Monitoring_eng!$A$1:$DB$79,Results!$D16,FALSE)=$N16,$S16,IF(HLOOKUP(AI$2,Monitoring_eng!$A$1:$DB$79,Results!$D16,FALSE)=$P16,$T16,"CHYBA")))))</f>
        <v>0.5</v>
      </c>
      <c r="AJ16" s="60">
        <f>IF(ISBLANK(HLOOKUP(AJ$2,Monitoring_eng!$A$1:$DB$79,Results!$D16,FALSE)),"",IF(HLOOKUP(AJ$2,Monitoring_eng!$A$1:$DB$79,Results!$D16,FALSE)=$J16,$Q16,IF(HLOOKUP(AJ$2,Monitoring_eng!$A$1:$DB$79,Results!$D16,FALSE)=$L16,$R16,IF(HLOOKUP(AJ$2,Monitoring_eng!$A$1:$DB$79,Results!$D16,FALSE)=$N16,$S16,IF(HLOOKUP(AJ$2,Monitoring_eng!$A$1:$DB$79,Results!$D16,FALSE)=$P16,$T16,"CHYBA")))))</f>
        <v>0.5</v>
      </c>
      <c r="AK16" s="60">
        <f>IF(ISBLANK(HLOOKUP(AK$2,Monitoring_eng!$A$1:$DB$79,Results!$D16,FALSE)),"",IF(HLOOKUP(AK$2,Monitoring_eng!$A$1:$DB$79,Results!$D16,FALSE)=$J16,$Q16,IF(HLOOKUP(AK$2,Monitoring_eng!$A$1:$DB$79,Results!$D16,FALSE)=$L16,$R16,IF(HLOOKUP(AK$2,Monitoring_eng!$A$1:$DB$79,Results!$D16,FALSE)=$N16,$S16,IF(HLOOKUP(AK$2,Monitoring_eng!$A$1:$DB$79,Results!$D16,FALSE)=$P16,$T16,"CHYBA")))))</f>
        <v>0.5</v>
      </c>
      <c r="AL16" s="60">
        <f>IF(ISBLANK(HLOOKUP(AL$2,Monitoring_eng!$A$1:$DB$79,Results!$D16,FALSE)),"",IF(HLOOKUP(AL$2,Monitoring_eng!$A$1:$DB$79,Results!$D16,FALSE)=$J16,$Q16,IF(HLOOKUP(AL$2,Monitoring_eng!$A$1:$DB$79,Results!$D16,FALSE)=$L16,$R16,IF(HLOOKUP(AL$2,Monitoring_eng!$A$1:$DB$79,Results!$D16,FALSE)=$N16,$S16,IF(HLOOKUP(AL$2,Monitoring_eng!$A$1:$DB$79,Results!$D16,FALSE)=$P16,$T16,"CHYBA")))))</f>
        <v>0.5</v>
      </c>
      <c r="AM16" s="60">
        <f>IF(ISBLANK(HLOOKUP(AM$2,Monitoring_eng!$A$1:$DB$79,Results!$D16,FALSE)),"",IF(HLOOKUP(AM$2,Monitoring_eng!$A$1:$DB$79,Results!$D16,FALSE)=$J16,$Q16,IF(HLOOKUP(AM$2,Monitoring_eng!$A$1:$DB$79,Results!$D16,FALSE)=$L16,$R16,IF(HLOOKUP(AM$2,Monitoring_eng!$A$1:$DB$79,Results!$D16,FALSE)=$N16,$S16,IF(HLOOKUP(AM$2,Monitoring_eng!$A$1:$DB$79,Results!$D16,FALSE)=$P16,$T16,"CHYBA")))))</f>
        <v>0.5</v>
      </c>
      <c r="AN16" s="60">
        <f>IF(ISBLANK(HLOOKUP(AN$2,Monitoring_eng!$A$1:$DB$79,Results!$D16,FALSE)),"",IF(HLOOKUP(AN$2,Monitoring_eng!$A$1:$DB$79,Results!$D16,FALSE)=$J16,$Q16,IF(HLOOKUP(AN$2,Monitoring_eng!$A$1:$DB$79,Results!$D16,FALSE)=$L16,$R16,IF(HLOOKUP(AN$2,Monitoring_eng!$A$1:$DB$79,Results!$D16,FALSE)=$N16,$S16,IF(HLOOKUP(AN$2,Monitoring_eng!$A$1:$DB$79,Results!$D16,FALSE)=$P16,$T16,"CHYBA")))))</f>
        <v>0.5</v>
      </c>
      <c r="AO16" s="60">
        <f>IF(ISBLANK(HLOOKUP(AO$2,Monitoring_eng!$A$1:$DB$79,Results!$D16,FALSE)),"",IF(HLOOKUP(AO$2,Monitoring_eng!$A$1:$DB$79,Results!$D16,FALSE)=$J16,$Q16,IF(HLOOKUP(AO$2,Monitoring_eng!$A$1:$DB$79,Results!$D16,FALSE)=$L16,$R16,IF(HLOOKUP(AO$2,Monitoring_eng!$A$1:$DB$79,Results!$D16,FALSE)=$N16,$S16,IF(HLOOKUP(AO$2,Monitoring_eng!$A$1:$DB$79,Results!$D16,FALSE)=$P16,$T16,"CHYBA")))))</f>
        <v>0.5</v>
      </c>
      <c r="AP16" s="60">
        <f>IF(ISBLANK(HLOOKUP(AP$2,Monitoring_eng!$A$1:$DB$79,Results!$D16,FALSE)),"",IF(HLOOKUP(AP$2,Monitoring_eng!$A$1:$DB$79,Results!$D16,FALSE)=$J16,$Q16,IF(HLOOKUP(AP$2,Monitoring_eng!$A$1:$DB$79,Results!$D16,FALSE)=$L16,$R16,IF(HLOOKUP(AP$2,Monitoring_eng!$A$1:$DB$79,Results!$D16,FALSE)=$N16,$S16,IF(HLOOKUP(AP$2,Monitoring_eng!$A$1:$DB$79,Results!$D16,FALSE)=$P16,$T16,"CHYBA")))))</f>
        <v>0.5</v>
      </c>
      <c r="AQ16" s="60">
        <f>IF(ISBLANK(HLOOKUP(AQ$2,Monitoring_eng!$A$1:$DB$79,Results!$D16,FALSE)),"",IF(HLOOKUP(AQ$2,Monitoring_eng!$A$1:$DB$79,Results!$D16,FALSE)=$J16,$Q16,IF(HLOOKUP(AQ$2,Monitoring_eng!$A$1:$DB$79,Results!$D16,FALSE)=$L16,$R16,IF(HLOOKUP(AQ$2,Monitoring_eng!$A$1:$DB$79,Results!$D16,FALSE)=$N16,$S16,IF(HLOOKUP(AQ$2,Monitoring_eng!$A$1:$DB$79,Results!$D16,FALSE)=$P16,$T16,"CHYBA")))))</f>
        <v>0.5</v>
      </c>
      <c r="AR16" s="60">
        <f>IF(ISBLANK(HLOOKUP(AR$2,Monitoring_eng!$A$1:$DB$79,Results!$D16,FALSE)),"",IF(HLOOKUP(AR$2,Monitoring_eng!$A$1:$DB$79,Results!$D16,FALSE)=$J16,$Q16,IF(HLOOKUP(AR$2,Monitoring_eng!$A$1:$DB$79,Results!$D16,FALSE)=$L16,$R16,IF(HLOOKUP(AR$2,Monitoring_eng!$A$1:$DB$79,Results!$D16,FALSE)=$N16,$S16,IF(HLOOKUP(AR$2,Monitoring_eng!$A$1:$DB$79,Results!$D16,FALSE)=$P16,$T16,"CHYBA")))))</f>
        <v>0.5</v>
      </c>
      <c r="AS16" s="60">
        <f>IF(ISBLANK(HLOOKUP(AS$2,Monitoring_eng!$A$1:$DB$79,Results!$D16,FALSE)),"",IF(HLOOKUP(AS$2,Monitoring_eng!$A$1:$DB$79,Results!$D16,FALSE)=$J16,$Q16,IF(HLOOKUP(AS$2,Monitoring_eng!$A$1:$DB$79,Results!$D16,FALSE)=$L16,$R16,IF(HLOOKUP(AS$2,Monitoring_eng!$A$1:$DB$79,Results!$D16,FALSE)=$N16,$S16,IF(HLOOKUP(AS$2,Monitoring_eng!$A$1:$DB$79,Results!$D16,FALSE)=$P16,$T16,"CHYBA")))))</f>
        <v>0.5</v>
      </c>
      <c r="AT16" s="60">
        <f>IF(ISBLANK(HLOOKUP(AT$2,Monitoring_eng!$A$1:$DB$79,Results!$D16,FALSE)),"",IF(HLOOKUP(AT$2,Monitoring_eng!$A$1:$DB$79,Results!$D16,FALSE)=$J16,$Q16,IF(HLOOKUP(AT$2,Monitoring_eng!$A$1:$DB$79,Results!$D16,FALSE)=$L16,$R16,IF(HLOOKUP(AT$2,Monitoring_eng!$A$1:$DB$79,Results!$D16,FALSE)=$N16,$S16,IF(HLOOKUP(AT$2,Monitoring_eng!$A$1:$DB$79,Results!$D16,FALSE)=$P16,$T16,"CHYBA")))))</f>
        <v>0.5</v>
      </c>
      <c r="AU16" s="60">
        <f>IF(ISBLANK(HLOOKUP(AU$2,Monitoring_eng!$A$1:$DB$79,Results!$D16,FALSE)),"",IF(HLOOKUP(AU$2,Monitoring_eng!$A$1:$DB$79,Results!$D16,FALSE)=$J16,$Q16,IF(HLOOKUP(AU$2,Monitoring_eng!$A$1:$DB$79,Results!$D16,FALSE)=$L16,$R16,IF(HLOOKUP(AU$2,Monitoring_eng!$A$1:$DB$79,Results!$D16,FALSE)=$N16,$S16,IF(HLOOKUP(AU$2,Monitoring_eng!$A$1:$DB$79,Results!$D16,FALSE)=$P16,$T16,"CHYBA")))))</f>
        <v>0</v>
      </c>
      <c r="AV16" s="60">
        <f>IF(ISBLANK(HLOOKUP(AV$2,Monitoring_eng!$A$1:$DB$79,Results!$D16,FALSE)),"",IF(HLOOKUP(AV$2,Monitoring_eng!$A$1:$DB$79,Results!$D16,FALSE)=$J16,$Q16,IF(HLOOKUP(AV$2,Monitoring_eng!$A$1:$DB$79,Results!$D16,FALSE)=$L16,$R16,IF(HLOOKUP(AV$2,Monitoring_eng!$A$1:$DB$79,Results!$D16,FALSE)=$N16,$S16,IF(HLOOKUP(AV$2,Monitoring_eng!$A$1:$DB$79,Results!$D16,FALSE)=$P16,$T16,"CHYBA")))))</f>
        <v>0.5</v>
      </c>
      <c r="AW16" s="60">
        <f>IF(ISBLANK(HLOOKUP(AW$2,Monitoring_eng!$A$1:$DB$79,Results!$D16,FALSE)),"",IF(HLOOKUP(AW$2,Monitoring_eng!$A$1:$DB$79,Results!$D16,FALSE)=$J16,$Q16,IF(HLOOKUP(AW$2,Monitoring_eng!$A$1:$DB$79,Results!$D16,FALSE)=$L16,$R16,IF(HLOOKUP(AW$2,Monitoring_eng!$A$1:$DB$79,Results!$D16,FALSE)=$N16,$S16,IF(HLOOKUP(AW$2,Monitoring_eng!$A$1:$DB$79,Results!$D16,FALSE)=$P16,$T16,"CHYBA")))))</f>
        <v>0.5</v>
      </c>
      <c r="AX16" s="60">
        <f>IF(ISBLANK(HLOOKUP(AX$2,Monitoring_eng!$A$1:$DB$79,Results!$D16,FALSE)),"",IF(HLOOKUP(AX$2,Monitoring_eng!$A$1:$DB$79,Results!$D16,FALSE)=$J16,$Q16,IF(HLOOKUP(AX$2,Monitoring_eng!$A$1:$DB$79,Results!$D16,FALSE)=$L16,$R16,IF(HLOOKUP(AX$2,Monitoring_eng!$A$1:$DB$79,Results!$D16,FALSE)=$N16,$S16,IF(HLOOKUP(AX$2,Monitoring_eng!$A$1:$DB$79,Results!$D16,FALSE)=$P16,$T16,"CHYBA")))))</f>
        <v>0.5</v>
      </c>
      <c r="AY16" s="60">
        <f>IF(ISBLANK(HLOOKUP(AY$2,Monitoring_eng!$A$1:$DB$79,Results!$D16,FALSE)),"",IF(HLOOKUP(AY$2,Monitoring_eng!$A$1:$DB$79,Results!$D16,FALSE)=$J16,$Q16,IF(HLOOKUP(AY$2,Monitoring_eng!$A$1:$DB$79,Results!$D16,FALSE)=$L16,$R16,IF(HLOOKUP(AY$2,Monitoring_eng!$A$1:$DB$79,Results!$D16,FALSE)=$N16,$S16,IF(HLOOKUP(AY$2,Monitoring_eng!$A$1:$DB$79,Results!$D16,FALSE)=$P16,$T16,"CHYBA")))))</f>
        <v>0.5</v>
      </c>
      <c r="AZ16" s="60">
        <f>IF(ISBLANK(HLOOKUP(AZ$2,Monitoring_eng!$A$1:$DB$79,Results!$D16,FALSE)),"",IF(HLOOKUP(AZ$2,Monitoring_eng!$A$1:$DB$79,Results!$D16,FALSE)=$J16,$Q16,IF(HLOOKUP(AZ$2,Monitoring_eng!$A$1:$DB$79,Results!$D16,FALSE)=$L16,$R16,IF(HLOOKUP(AZ$2,Monitoring_eng!$A$1:$DB$79,Results!$D16,FALSE)=$N16,$S16,IF(HLOOKUP(AZ$2,Monitoring_eng!$A$1:$DB$79,Results!$D16,FALSE)=$P16,$T16,"CHYBA")))))</f>
        <v>0.5</v>
      </c>
      <c r="BA16" s="60">
        <f>IF(ISBLANK(HLOOKUP(BA$2,Monitoring_eng!$A$1:$DB$79,Results!$D16,FALSE)),"",IF(HLOOKUP(BA$2,Monitoring_eng!$A$1:$DB$79,Results!$D16,FALSE)=$J16,$Q16,IF(HLOOKUP(BA$2,Monitoring_eng!$A$1:$DB$79,Results!$D16,FALSE)=$L16,$R16,IF(HLOOKUP(BA$2,Monitoring_eng!$A$1:$DB$79,Results!$D16,FALSE)=$N16,$S16,IF(HLOOKUP(BA$2,Monitoring_eng!$A$1:$DB$79,Results!$D16,FALSE)=$P16,$T16,"CHYBA")))))</f>
        <v>0.5</v>
      </c>
      <c r="BB16" s="60">
        <f>IF(ISBLANK(HLOOKUP(BB$2,Monitoring_eng!$A$1:$DB$79,Results!$D16,FALSE)),"",IF(HLOOKUP(BB$2,Monitoring_eng!$A$1:$DB$79,Results!$D16,FALSE)=$J16,$Q16,IF(HLOOKUP(BB$2,Monitoring_eng!$A$1:$DB$79,Results!$D16,FALSE)=$L16,$R16,IF(HLOOKUP(BB$2,Monitoring_eng!$A$1:$DB$79,Results!$D16,FALSE)=$N16,$S16,IF(HLOOKUP(BB$2,Monitoring_eng!$A$1:$DB$79,Results!$D16,FALSE)=$P16,$T16,"CHYBA")))))</f>
        <v>0.5</v>
      </c>
      <c r="BC16" s="60">
        <f>IF(ISBLANK(HLOOKUP(BC$2,Monitoring_eng!$A$1:$DB$79,Results!$D16,FALSE)),"",IF(HLOOKUP(BC$2,Monitoring_eng!$A$1:$DB$79,Results!$D16,FALSE)=$J16,$Q16,IF(HLOOKUP(BC$2,Monitoring_eng!$A$1:$DB$79,Results!$D16,FALSE)=$L16,$R16,IF(HLOOKUP(BC$2,Monitoring_eng!$A$1:$DB$79,Results!$D16,FALSE)=$N16,$S16,IF(HLOOKUP(BC$2,Monitoring_eng!$A$1:$DB$79,Results!$D16,FALSE)=$P16,$T16,"CHYBA")))))</f>
        <v>0.25</v>
      </c>
      <c r="BD16" s="60">
        <f>IF(ISBLANK(HLOOKUP(BD$2,Monitoring_eng!$A$1:$DB$79,Results!$D16,FALSE)),"",IF(HLOOKUP(BD$2,Monitoring_eng!$A$1:$DB$79,Results!$D16,FALSE)=$J16,$Q16,IF(HLOOKUP(BD$2,Monitoring_eng!$A$1:$DB$79,Results!$D16,FALSE)=$L16,$R16,IF(HLOOKUP(BD$2,Monitoring_eng!$A$1:$DB$79,Results!$D16,FALSE)=$N16,$S16,IF(HLOOKUP(BD$2,Monitoring_eng!$A$1:$DB$79,Results!$D16,FALSE)=$P16,$T16,"CHYBA")))))</f>
        <v>0.5</v>
      </c>
      <c r="BE16" s="60">
        <f>IF(ISBLANK(HLOOKUP(BE$2,Monitoring_eng!$A$1:$DB$79,Results!$D16,FALSE)),"",IF(HLOOKUP(BE$2,Monitoring_eng!$A$1:$DB$79,Results!$D16,FALSE)=$J16,$Q16,IF(HLOOKUP(BE$2,Monitoring_eng!$A$1:$DB$79,Results!$D16,FALSE)=$L16,$R16,IF(HLOOKUP(BE$2,Monitoring_eng!$A$1:$DB$79,Results!$D16,FALSE)=$N16,$S16,IF(HLOOKUP(BE$2,Monitoring_eng!$A$1:$DB$79,Results!$D16,FALSE)=$P16,$T16,"CHYBA")))))</f>
        <v>0.5</v>
      </c>
      <c r="BF16" s="60">
        <f>IF(ISBLANK(HLOOKUP(BF$2,Monitoring_eng!$A$1:$DB$79,Results!$D16,FALSE)),"",IF(HLOOKUP(BF$2,Monitoring_eng!$A$1:$DB$79,Results!$D16,FALSE)=$J16,$Q16,IF(HLOOKUP(BF$2,Monitoring_eng!$A$1:$DB$79,Results!$D16,FALSE)=$L16,$R16,IF(HLOOKUP(BF$2,Monitoring_eng!$A$1:$DB$79,Results!$D16,FALSE)=$N16,$S16,IF(HLOOKUP(BF$2,Monitoring_eng!$A$1:$DB$79,Results!$D16,FALSE)=$P16,$T16,"CHYBA")))))</f>
        <v>0.5</v>
      </c>
      <c r="BG16" s="60">
        <f>IF(ISBLANK(HLOOKUP(BG$2,Monitoring_eng!$A$1:$DB$79,Results!$D16,FALSE)),"",IF(HLOOKUP(BG$2,Monitoring_eng!$A$1:$DB$79,Results!$D16,FALSE)=$J16,$Q16,IF(HLOOKUP(BG$2,Monitoring_eng!$A$1:$DB$79,Results!$D16,FALSE)=$L16,$R16,IF(HLOOKUP(BG$2,Monitoring_eng!$A$1:$DB$79,Results!$D16,FALSE)=$N16,$S16,IF(HLOOKUP(BG$2,Monitoring_eng!$A$1:$DB$79,Results!$D16,FALSE)=$P16,$T16,"CHYBA")))))</f>
        <v>0.5</v>
      </c>
      <c r="BH16" s="60">
        <f>IF(ISBLANK(HLOOKUP(BH$2,Monitoring_eng!$A$1:$DB$79,Results!$D16,FALSE)),"",IF(HLOOKUP(BH$2,Monitoring_eng!$A$1:$DB$79,Results!$D16,FALSE)=$J16,$Q16,IF(HLOOKUP(BH$2,Monitoring_eng!$A$1:$DB$79,Results!$D16,FALSE)=$L16,$R16,IF(HLOOKUP(BH$2,Monitoring_eng!$A$1:$DB$79,Results!$D16,FALSE)=$N16,$S16,IF(HLOOKUP(BH$2,Monitoring_eng!$A$1:$DB$79,Results!$D16,FALSE)=$P16,$T16,"CHYBA")))))</f>
        <v>0.5</v>
      </c>
      <c r="BI16" s="60">
        <f>IF(ISBLANK(HLOOKUP(BI$2,Monitoring_eng!$A$1:$DB$79,Results!$D16,FALSE)),"",IF(HLOOKUP(BI$2,Monitoring_eng!$A$1:$DB$79,Results!$D16,FALSE)=$J16,$Q16,IF(HLOOKUP(BI$2,Monitoring_eng!$A$1:$DB$79,Results!$D16,FALSE)=$L16,$R16,IF(HLOOKUP(BI$2,Monitoring_eng!$A$1:$DB$79,Results!$D16,FALSE)=$N16,$S16,IF(HLOOKUP(BI$2,Monitoring_eng!$A$1:$DB$79,Results!$D16,FALSE)=$P16,$T16,"CHYBA")))))</f>
        <v>0.25</v>
      </c>
      <c r="BJ16" s="60">
        <f>IF(ISBLANK(HLOOKUP(BJ$2,Monitoring_eng!$A$1:$DB$79,Results!$D16,FALSE)),"",IF(HLOOKUP(BJ$2,Monitoring_eng!$A$1:$DB$79,Results!$D16,FALSE)=$J16,$Q16,IF(HLOOKUP(BJ$2,Monitoring_eng!$A$1:$DB$79,Results!$D16,FALSE)=$L16,$R16,IF(HLOOKUP(BJ$2,Monitoring_eng!$A$1:$DB$79,Results!$D16,FALSE)=$N16,$S16,IF(HLOOKUP(BJ$2,Monitoring_eng!$A$1:$DB$79,Results!$D16,FALSE)=$P16,$T16,"CHYBA")))))</f>
        <v>0.5</v>
      </c>
      <c r="BK16" s="60">
        <f>IF(ISBLANK(HLOOKUP(BK$2,Monitoring_eng!$A$1:$DB$79,Results!$D16,FALSE)),"",IF(HLOOKUP(BK$2,Monitoring_eng!$A$1:$DB$79,Results!$D16,FALSE)=$J16,$Q16,IF(HLOOKUP(BK$2,Monitoring_eng!$A$1:$DB$79,Results!$D16,FALSE)=$L16,$R16,IF(HLOOKUP(BK$2,Monitoring_eng!$A$1:$DB$79,Results!$D16,FALSE)=$N16,$S16,IF(HLOOKUP(BK$2,Monitoring_eng!$A$1:$DB$79,Results!$D16,FALSE)=$P16,$T16,"CHYBA")))))</f>
        <v>0.5</v>
      </c>
      <c r="BL16" s="60">
        <f>IF(ISBLANK(HLOOKUP(BL$2,Monitoring_eng!$A$1:$DB$79,Results!$D16,FALSE)),"",IF(HLOOKUP(BL$2,Monitoring_eng!$A$1:$DB$79,Results!$D16,FALSE)=$J16,$Q16,IF(HLOOKUP(BL$2,Monitoring_eng!$A$1:$DB$79,Results!$D16,FALSE)=$L16,$R16,IF(HLOOKUP(BL$2,Monitoring_eng!$A$1:$DB$79,Results!$D16,FALSE)=$N16,$S16,IF(HLOOKUP(BL$2,Monitoring_eng!$A$1:$DB$79,Results!$D16,FALSE)=$P16,$T16,"CHYBA")))))</f>
        <v>0.5</v>
      </c>
      <c r="BM16" s="60">
        <f>IF(ISBLANK(HLOOKUP(BM$2,Monitoring_eng!$A$1:$DB$79,Results!$D16,FALSE)),"",IF(HLOOKUP(BM$2,Monitoring_eng!$A$1:$DB$79,Results!$D16,FALSE)=$J16,$Q16,IF(HLOOKUP(BM$2,Monitoring_eng!$A$1:$DB$79,Results!$D16,FALSE)=$L16,$R16,IF(HLOOKUP(BM$2,Monitoring_eng!$A$1:$DB$79,Results!$D16,FALSE)=$N16,$S16,IF(HLOOKUP(BM$2,Monitoring_eng!$A$1:$DB$79,Results!$D16,FALSE)=$P16,$T16,"CHYBA")))))</f>
        <v>0.5</v>
      </c>
      <c r="BN16" s="60">
        <f>IF(ISBLANK(HLOOKUP(BN$2,Monitoring_eng!$A$1:$DB$79,Results!$D16,FALSE)),"",IF(HLOOKUP(BN$2,Monitoring_eng!$A$1:$DB$79,Results!$D16,FALSE)=$J16,$Q16,IF(HLOOKUP(BN$2,Monitoring_eng!$A$1:$DB$79,Results!$D16,FALSE)=$L16,$R16,IF(HLOOKUP(BN$2,Monitoring_eng!$A$1:$DB$79,Results!$D16,FALSE)=$N16,$S16,IF(HLOOKUP(BN$2,Monitoring_eng!$A$1:$DB$79,Results!$D16,FALSE)=$P16,$T16,"CHYBA")))))</f>
        <v>0.5</v>
      </c>
      <c r="BO16" s="60">
        <f>IF(ISBLANK(HLOOKUP(BO$2,Monitoring_eng!$A$1:$DB$79,Results!$D16,FALSE)),"",IF(HLOOKUP(BO$2,Monitoring_eng!$A$1:$DB$79,Results!$D16,FALSE)=$J16,$Q16,IF(HLOOKUP(BO$2,Monitoring_eng!$A$1:$DB$79,Results!$D16,FALSE)=$L16,$R16,IF(HLOOKUP(BO$2,Monitoring_eng!$A$1:$DB$79,Results!$D16,FALSE)=$N16,$S16,IF(HLOOKUP(BO$2,Monitoring_eng!$A$1:$DB$79,Results!$D16,FALSE)=$P16,$T16,"CHYBA")))))</f>
        <v>0.5</v>
      </c>
      <c r="BP16" s="60">
        <f>IF(ISBLANK(HLOOKUP(BP$2,Monitoring_eng!$A$1:$DB$79,Results!$D16,FALSE)),"",IF(HLOOKUP(BP$2,Monitoring_eng!$A$1:$DB$79,Results!$D16,FALSE)=$J16,$Q16,IF(HLOOKUP(BP$2,Monitoring_eng!$A$1:$DB$79,Results!$D16,FALSE)=$L16,$R16,IF(HLOOKUP(BP$2,Monitoring_eng!$A$1:$DB$79,Results!$D16,FALSE)=$N16,$S16,IF(HLOOKUP(BP$2,Monitoring_eng!$A$1:$DB$79,Results!$D16,FALSE)=$P16,$T16,"CHYBA")))))</f>
        <v>0.5</v>
      </c>
      <c r="BQ16" s="60">
        <f>IF(ISBLANK(HLOOKUP(BQ$2,Monitoring_eng!$A$1:$DB$79,Results!$D16,FALSE)),"",IF(HLOOKUP(BQ$2,Monitoring_eng!$A$1:$DB$79,Results!$D16,FALSE)=$J16,$Q16,IF(HLOOKUP(BQ$2,Monitoring_eng!$A$1:$DB$79,Results!$D16,FALSE)=$L16,$R16,IF(HLOOKUP(BQ$2,Monitoring_eng!$A$1:$DB$79,Results!$D16,FALSE)=$N16,$S16,IF(HLOOKUP(BQ$2,Monitoring_eng!$A$1:$DB$79,Results!$D16,FALSE)=$P16,$T16,"CHYBA")))))</f>
        <v>0.5</v>
      </c>
      <c r="BR16" s="60">
        <f>IF(ISBLANK(HLOOKUP(BR$2,Monitoring_eng!$A$1:$DB$79,Results!$D16,FALSE)),"",IF(HLOOKUP(BR$2,Monitoring_eng!$A$1:$DB$79,Results!$D16,FALSE)=$J16,$Q16,IF(HLOOKUP(BR$2,Monitoring_eng!$A$1:$DB$79,Results!$D16,FALSE)=$L16,$R16,IF(HLOOKUP(BR$2,Monitoring_eng!$A$1:$DB$79,Results!$D16,FALSE)=$N16,$S16,IF(HLOOKUP(BR$2,Monitoring_eng!$A$1:$DB$79,Results!$D16,FALSE)=$P16,$T16,"CHYBA")))))</f>
        <v>0.5</v>
      </c>
    </row>
    <row r="17" spans="1:70" x14ac:dyDescent="0.3">
      <c r="A17" s="37" t="s">
        <v>3837</v>
      </c>
      <c r="B17" s="37" t="s">
        <v>1018</v>
      </c>
      <c r="C17" s="37" t="s">
        <v>317</v>
      </c>
      <c r="D17" s="37">
        <v>16</v>
      </c>
      <c r="E17" s="38" t="s">
        <v>94</v>
      </c>
      <c r="F17" s="38" t="s">
        <v>108</v>
      </c>
      <c r="G17" s="38" t="s">
        <v>2</v>
      </c>
      <c r="H17" s="37">
        <v>0.5</v>
      </c>
      <c r="I17" s="37" t="s">
        <v>481</v>
      </c>
      <c r="J17" s="37" t="s">
        <v>757</v>
      </c>
      <c r="K17" s="37" t="s">
        <v>482</v>
      </c>
      <c r="L17" s="59" t="s">
        <v>758</v>
      </c>
      <c r="M17" s="37" t="s">
        <v>483</v>
      </c>
      <c r="N17" s="37" t="s">
        <v>759</v>
      </c>
      <c r="O17" s="37" t="s">
        <v>892</v>
      </c>
      <c r="P17" s="37" t="s">
        <v>892</v>
      </c>
      <c r="Q17" s="37">
        <f t="shared" si="0"/>
        <v>0.5</v>
      </c>
      <c r="R17" s="37">
        <v>0</v>
      </c>
      <c r="S17" s="37">
        <f t="shared" si="1"/>
        <v>0.25</v>
      </c>
      <c r="T17" s="37" t="s">
        <v>892</v>
      </c>
      <c r="U17" s="60">
        <f>IF(ISBLANK(HLOOKUP(U$2,Monitoring_eng!$A$1:$DB$79,Results!$D17,FALSE)),"",IF(HLOOKUP(U$2,Monitoring_eng!$A$1:$DB$79,Results!$D17,FALSE)=$J17,$Q17,IF(HLOOKUP(U$2,Monitoring_eng!$A$1:$DB$79,Results!$D17,FALSE)=$L17,$R17,IF(HLOOKUP(U$2,Monitoring_eng!$A$1:$DB$79,Results!$D17,FALSE)=$N17,$S17,IF(HLOOKUP(U$2,Monitoring_eng!$A$1:$DB$79,Results!$D17,FALSE)=$P17,$T17,"CHYBA")))))</f>
        <v>0.5</v>
      </c>
      <c r="V17" s="60">
        <f>IF(ISBLANK(HLOOKUP(V$2,Monitoring_eng!$A$1:$DB$79,Results!$D17,FALSE)),"",IF(HLOOKUP(V$2,Monitoring_eng!$A$1:$DB$79,Results!$D17,FALSE)=$J17,$Q17,IF(HLOOKUP(V$2,Monitoring_eng!$A$1:$DB$79,Results!$D17,FALSE)=$L17,$R17,IF(HLOOKUP(V$2,Monitoring_eng!$A$1:$DB$79,Results!$D17,FALSE)=$N17,$S17,IF(HLOOKUP(V$2,Monitoring_eng!$A$1:$DB$79,Results!$D17,FALSE)=$P17,$T17,"CHYBA")))))</f>
        <v>0.5</v>
      </c>
      <c r="W17" s="60">
        <f>IF(ISBLANK(HLOOKUP(W$2,Monitoring_eng!$A$1:$DB$79,Results!$D17,FALSE)),"",IF(HLOOKUP(W$2,Monitoring_eng!$A$1:$DB$79,Results!$D17,FALSE)=$J17,$Q17,IF(HLOOKUP(W$2,Monitoring_eng!$A$1:$DB$79,Results!$D17,FALSE)=$L17,$R17,IF(HLOOKUP(W$2,Monitoring_eng!$A$1:$DB$79,Results!$D17,FALSE)=$N17,$S17,IF(HLOOKUP(W$2,Monitoring_eng!$A$1:$DB$79,Results!$D17,FALSE)=$P17,$T17,"CHYBA")))))</f>
        <v>0.5</v>
      </c>
      <c r="X17" s="60">
        <f>IF(ISBLANK(HLOOKUP(X$2,Monitoring_eng!$A$1:$DB$79,Results!$D17,FALSE)),"",IF(HLOOKUP(X$2,Monitoring_eng!$A$1:$DB$79,Results!$D17,FALSE)=$J17,$Q17,IF(HLOOKUP(X$2,Monitoring_eng!$A$1:$DB$79,Results!$D17,FALSE)=$L17,$R17,IF(HLOOKUP(X$2,Monitoring_eng!$A$1:$DB$79,Results!$D17,FALSE)=$N17,$S17,IF(HLOOKUP(X$2,Monitoring_eng!$A$1:$DB$79,Results!$D17,FALSE)=$P17,$T17,"CHYBA")))))</f>
        <v>0.5</v>
      </c>
      <c r="Y17" s="60">
        <f>IF(ISBLANK(HLOOKUP(Y$2,Monitoring_eng!$A$1:$DB$79,Results!$D17,FALSE)),"",IF(HLOOKUP(Y$2,Monitoring_eng!$A$1:$DB$79,Results!$D17,FALSE)=$J17,$Q17,IF(HLOOKUP(Y$2,Monitoring_eng!$A$1:$DB$79,Results!$D17,FALSE)=$L17,$R17,IF(HLOOKUP(Y$2,Monitoring_eng!$A$1:$DB$79,Results!$D17,FALSE)=$N17,$S17,IF(HLOOKUP(Y$2,Monitoring_eng!$A$1:$DB$79,Results!$D17,FALSE)=$P17,$T17,"CHYBA")))))</f>
        <v>0.5</v>
      </c>
      <c r="Z17" s="60">
        <f>IF(ISBLANK(HLOOKUP(Z$2,Monitoring_eng!$A$1:$DB$79,Results!$D17,FALSE)),"",IF(HLOOKUP(Z$2,Monitoring_eng!$A$1:$DB$79,Results!$D17,FALSE)=$J17,$Q17,IF(HLOOKUP(Z$2,Monitoring_eng!$A$1:$DB$79,Results!$D17,FALSE)=$L17,$R17,IF(HLOOKUP(Z$2,Monitoring_eng!$A$1:$DB$79,Results!$D17,FALSE)=$N17,$S17,IF(HLOOKUP(Z$2,Monitoring_eng!$A$1:$DB$79,Results!$D17,FALSE)=$P17,$T17,"CHYBA")))))</f>
        <v>0.5</v>
      </c>
      <c r="AA17" s="60">
        <f>IF(ISBLANK(HLOOKUP(AA$2,Monitoring_eng!$A$1:$DB$79,Results!$D17,FALSE)),"",IF(HLOOKUP(AA$2,Monitoring_eng!$A$1:$DB$79,Results!$D17,FALSE)=$J17,$Q17,IF(HLOOKUP(AA$2,Monitoring_eng!$A$1:$DB$79,Results!$D17,FALSE)=$L17,$R17,IF(HLOOKUP(AA$2,Monitoring_eng!$A$1:$DB$79,Results!$D17,FALSE)=$N17,$S17,IF(HLOOKUP(AA$2,Monitoring_eng!$A$1:$DB$79,Results!$D17,FALSE)=$P17,$T17,"CHYBA")))))</f>
        <v>0.5</v>
      </c>
      <c r="AB17" s="60">
        <f>IF(ISBLANK(HLOOKUP(AB$2,Monitoring_eng!$A$1:$DB$79,Results!$D17,FALSE)),"",IF(HLOOKUP(AB$2,Monitoring_eng!$A$1:$DB$79,Results!$D17,FALSE)=$J17,$Q17,IF(HLOOKUP(AB$2,Monitoring_eng!$A$1:$DB$79,Results!$D17,FALSE)=$L17,$R17,IF(HLOOKUP(AB$2,Monitoring_eng!$A$1:$DB$79,Results!$D17,FALSE)=$N17,$S17,IF(HLOOKUP(AB$2,Monitoring_eng!$A$1:$DB$79,Results!$D17,FALSE)=$P17,$T17,"CHYBA")))))</f>
        <v>0.5</v>
      </c>
      <c r="AC17" s="60">
        <f>IF(ISBLANK(HLOOKUP(AC$2,Monitoring_eng!$A$1:$DB$79,Results!$D17,FALSE)),"",IF(HLOOKUP(AC$2,Monitoring_eng!$A$1:$DB$79,Results!$D17,FALSE)=$J17,$Q17,IF(HLOOKUP(AC$2,Monitoring_eng!$A$1:$DB$79,Results!$D17,FALSE)=$L17,$R17,IF(HLOOKUP(AC$2,Monitoring_eng!$A$1:$DB$79,Results!$D17,FALSE)=$N17,$S17,IF(HLOOKUP(AC$2,Monitoring_eng!$A$1:$DB$79,Results!$D17,FALSE)=$P17,$T17,"CHYBA")))))</f>
        <v>0.5</v>
      </c>
      <c r="AD17" s="60">
        <f>IF(ISBLANK(HLOOKUP(AD$2,Monitoring_eng!$A$1:$DB$79,Results!$D17,FALSE)),"",IF(HLOOKUP(AD$2,Monitoring_eng!$A$1:$DB$79,Results!$D17,FALSE)=$J17,$Q17,IF(HLOOKUP(AD$2,Monitoring_eng!$A$1:$DB$79,Results!$D17,FALSE)=$L17,$R17,IF(HLOOKUP(AD$2,Monitoring_eng!$A$1:$DB$79,Results!$D17,FALSE)=$N17,$S17,IF(HLOOKUP(AD$2,Monitoring_eng!$A$1:$DB$79,Results!$D17,FALSE)=$P17,$T17,"CHYBA")))))</f>
        <v>0.5</v>
      </c>
      <c r="AE17" s="60">
        <f>IF(ISBLANK(HLOOKUP(AE$2,Monitoring_eng!$A$1:$DB$79,Results!$D17,FALSE)),"",IF(HLOOKUP(AE$2,Monitoring_eng!$A$1:$DB$79,Results!$D17,FALSE)=$J17,$Q17,IF(HLOOKUP(AE$2,Monitoring_eng!$A$1:$DB$79,Results!$D17,FALSE)=$L17,$R17,IF(HLOOKUP(AE$2,Monitoring_eng!$A$1:$DB$79,Results!$D17,FALSE)=$N17,$S17,IF(HLOOKUP(AE$2,Monitoring_eng!$A$1:$DB$79,Results!$D17,FALSE)=$P17,$T17,"CHYBA")))))</f>
        <v>0.5</v>
      </c>
      <c r="AF17" s="60">
        <f>IF(ISBLANK(HLOOKUP(AF$2,Monitoring_eng!$A$1:$DB$79,Results!$D17,FALSE)),"",IF(HLOOKUP(AF$2,Monitoring_eng!$A$1:$DB$79,Results!$D17,FALSE)=$J17,$Q17,IF(HLOOKUP(AF$2,Monitoring_eng!$A$1:$DB$79,Results!$D17,FALSE)=$L17,$R17,IF(HLOOKUP(AF$2,Monitoring_eng!$A$1:$DB$79,Results!$D17,FALSE)=$N17,$S17,IF(HLOOKUP(AF$2,Monitoring_eng!$A$1:$DB$79,Results!$D17,FALSE)=$P17,$T17,"CHYBA")))))</f>
        <v>0.25</v>
      </c>
      <c r="AG17" s="60">
        <f>IF(ISBLANK(HLOOKUP(AG$2,Monitoring_eng!$A$1:$DB$79,Results!$D17,FALSE)),"",IF(HLOOKUP(AG$2,Monitoring_eng!$A$1:$DB$79,Results!$D17,FALSE)=$J17,$Q17,IF(HLOOKUP(AG$2,Monitoring_eng!$A$1:$DB$79,Results!$D17,FALSE)=$L17,$R17,IF(HLOOKUP(AG$2,Monitoring_eng!$A$1:$DB$79,Results!$D17,FALSE)=$N17,$S17,IF(HLOOKUP(AG$2,Monitoring_eng!$A$1:$DB$79,Results!$D17,FALSE)=$P17,$T17,"CHYBA")))))</f>
        <v>0.5</v>
      </c>
      <c r="AH17" s="60">
        <f>IF(ISBLANK(HLOOKUP(AH$2,Monitoring_eng!$A$1:$DB$79,Results!$D17,FALSE)),"",IF(HLOOKUP(AH$2,Monitoring_eng!$A$1:$DB$79,Results!$D17,FALSE)=$J17,$Q17,IF(HLOOKUP(AH$2,Monitoring_eng!$A$1:$DB$79,Results!$D17,FALSE)=$L17,$R17,IF(HLOOKUP(AH$2,Monitoring_eng!$A$1:$DB$79,Results!$D17,FALSE)=$N17,$S17,IF(HLOOKUP(AH$2,Monitoring_eng!$A$1:$DB$79,Results!$D17,FALSE)=$P17,$T17,"CHYBA")))))</f>
        <v>0.5</v>
      </c>
      <c r="AI17" s="60">
        <f>IF(ISBLANK(HLOOKUP(AI$2,Monitoring_eng!$A$1:$DB$79,Results!$D17,FALSE)),"",IF(HLOOKUP(AI$2,Monitoring_eng!$A$1:$DB$79,Results!$D17,FALSE)=$J17,$Q17,IF(HLOOKUP(AI$2,Monitoring_eng!$A$1:$DB$79,Results!$D17,FALSE)=$L17,$R17,IF(HLOOKUP(AI$2,Monitoring_eng!$A$1:$DB$79,Results!$D17,FALSE)=$N17,$S17,IF(HLOOKUP(AI$2,Monitoring_eng!$A$1:$DB$79,Results!$D17,FALSE)=$P17,$T17,"CHYBA")))))</f>
        <v>0.5</v>
      </c>
      <c r="AJ17" s="60">
        <f>IF(ISBLANK(HLOOKUP(AJ$2,Monitoring_eng!$A$1:$DB$79,Results!$D17,FALSE)),"",IF(HLOOKUP(AJ$2,Monitoring_eng!$A$1:$DB$79,Results!$D17,FALSE)=$J17,$Q17,IF(HLOOKUP(AJ$2,Monitoring_eng!$A$1:$DB$79,Results!$D17,FALSE)=$L17,$R17,IF(HLOOKUP(AJ$2,Monitoring_eng!$A$1:$DB$79,Results!$D17,FALSE)=$N17,$S17,IF(HLOOKUP(AJ$2,Monitoring_eng!$A$1:$DB$79,Results!$D17,FALSE)=$P17,$T17,"CHYBA")))))</f>
        <v>0.5</v>
      </c>
      <c r="AK17" s="60">
        <f>IF(ISBLANK(HLOOKUP(AK$2,Monitoring_eng!$A$1:$DB$79,Results!$D17,FALSE)),"",IF(HLOOKUP(AK$2,Monitoring_eng!$A$1:$DB$79,Results!$D17,FALSE)=$J17,$Q17,IF(HLOOKUP(AK$2,Monitoring_eng!$A$1:$DB$79,Results!$D17,FALSE)=$L17,$R17,IF(HLOOKUP(AK$2,Monitoring_eng!$A$1:$DB$79,Results!$D17,FALSE)=$N17,$S17,IF(HLOOKUP(AK$2,Monitoring_eng!$A$1:$DB$79,Results!$D17,FALSE)=$P17,$T17,"CHYBA")))))</f>
        <v>0.5</v>
      </c>
      <c r="AL17" s="60">
        <f>IF(ISBLANK(HLOOKUP(AL$2,Monitoring_eng!$A$1:$DB$79,Results!$D17,FALSE)),"",IF(HLOOKUP(AL$2,Monitoring_eng!$A$1:$DB$79,Results!$D17,FALSE)=$J17,$Q17,IF(HLOOKUP(AL$2,Monitoring_eng!$A$1:$DB$79,Results!$D17,FALSE)=$L17,$R17,IF(HLOOKUP(AL$2,Monitoring_eng!$A$1:$DB$79,Results!$D17,FALSE)=$N17,$S17,IF(HLOOKUP(AL$2,Monitoring_eng!$A$1:$DB$79,Results!$D17,FALSE)=$P17,$T17,"CHYBA")))))</f>
        <v>0.5</v>
      </c>
      <c r="AM17" s="60">
        <f>IF(ISBLANK(HLOOKUP(AM$2,Monitoring_eng!$A$1:$DB$79,Results!$D17,FALSE)),"",IF(HLOOKUP(AM$2,Monitoring_eng!$A$1:$DB$79,Results!$D17,FALSE)=$J17,$Q17,IF(HLOOKUP(AM$2,Monitoring_eng!$A$1:$DB$79,Results!$D17,FALSE)=$L17,$R17,IF(HLOOKUP(AM$2,Monitoring_eng!$A$1:$DB$79,Results!$D17,FALSE)=$N17,$S17,IF(HLOOKUP(AM$2,Monitoring_eng!$A$1:$DB$79,Results!$D17,FALSE)=$P17,$T17,"CHYBA")))))</f>
        <v>0.5</v>
      </c>
      <c r="AN17" s="60">
        <f>IF(ISBLANK(HLOOKUP(AN$2,Monitoring_eng!$A$1:$DB$79,Results!$D17,FALSE)),"",IF(HLOOKUP(AN$2,Monitoring_eng!$A$1:$DB$79,Results!$D17,FALSE)=$J17,$Q17,IF(HLOOKUP(AN$2,Monitoring_eng!$A$1:$DB$79,Results!$D17,FALSE)=$L17,$R17,IF(HLOOKUP(AN$2,Monitoring_eng!$A$1:$DB$79,Results!$D17,FALSE)=$N17,$S17,IF(HLOOKUP(AN$2,Monitoring_eng!$A$1:$DB$79,Results!$D17,FALSE)=$P17,$T17,"CHYBA")))))</f>
        <v>0.5</v>
      </c>
      <c r="AO17" s="60">
        <f>IF(ISBLANK(HLOOKUP(AO$2,Monitoring_eng!$A$1:$DB$79,Results!$D17,FALSE)),"",IF(HLOOKUP(AO$2,Monitoring_eng!$A$1:$DB$79,Results!$D17,FALSE)=$J17,$Q17,IF(HLOOKUP(AO$2,Monitoring_eng!$A$1:$DB$79,Results!$D17,FALSE)=$L17,$R17,IF(HLOOKUP(AO$2,Monitoring_eng!$A$1:$DB$79,Results!$D17,FALSE)=$N17,$S17,IF(HLOOKUP(AO$2,Monitoring_eng!$A$1:$DB$79,Results!$D17,FALSE)=$P17,$T17,"CHYBA")))))</f>
        <v>0.5</v>
      </c>
      <c r="AP17" s="60">
        <f>IF(ISBLANK(HLOOKUP(AP$2,Monitoring_eng!$A$1:$DB$79,Results!$D17,FALSE)),"",IF(HLOOKUP(AP$2,Monitoring_eng!$A$1:$DB$79,Results!$D17,FALSE)=$J17,$Q17,IF(HLOOKUP(AP$2,Monitoring_eng!$A$1:$DB$79,Results!$D17,FALSE)=$L17,$R17,IF(HLOOKUP(AP$2,Monitoring_eng!$A$1:$DB$79,Results!$D17,FALSE)=$N17,$S17,IF(HLOOKUP(AP$2,Monitoring_eng!$A$1:$DB$79,Results!$D17,FALSE)=$P17,$T17,"CHYBA")))))</f>
        <v>0.5</v>
      </c>
      <c r="AQ17" s="60">
        <f>IF(ISBLANK(HLOOKUP(AQ$2,Monitoring_eng!$A$1:$DB$79,Results!$D17,FALSE)),"",IF(HLOOKUP(AQ$2,Monitoring_eng!$A$1:$DB$79,Results!$D17,FALSE)=$J17,$Q17,IF(HLOOKUP(AQ$2,Monitoring_eng!$A$1:$DB$79,Results!$D17,FALSE)=$L17,$R17,IF(HLOOKUP(AQ$2,Monitoring_eng!$A$1:$DB$79,Results!$D17,FALSE)=$N17,$S17,IF(HLOOKUP(AQ$2,Monitoring_eng!$A$1:$DB$79,Results!$D17,FALSE)=$P17,$T17,"CHYBA")))))</f>
        <v>0.5</v>
      </c>
      <c r="AR17" s="60">
        <f>IF(ISBLANK(HLOOKUP(AR$2,Monitoring_eng!$A$1:$DB$79,Results!$D17,FALSE)),"",IF(HLOOKUP(AR$2,Monitoring_eng!$A$1:$DB$79,Results!$D17,FALSE)=$J17,$Q17,IF(HLOOKUP(AR$2,Monitoring_eng!$A$1:$DB$79,Results!$D17,FALSE)=$L17,$R17,IF(HLOOKUP(AR$2,Monitoring_eng!$A$1:$DB$79,Results!$D17,FALSE)=$N17,$S17,IF(HLOOKUP(AR$2,Monitoring_eng!$A$1:$DB$79,Results!$D17,FALSE)=$P17,$T17,"CHYBA")))))</f>
        <v>0.5</v>
      </c>
      <c r="AS17" s="60">
        <f>IF(ISBLANK(HLOOKUP(AS$2,Monitoring_eng!$A$1:$DB$79,Results!$D17,FALSE)),"",IF(HLOOKUP(AS$2,Monitoring_eng!$A$1:$DB$79,Results!$D17,FALSE)=$J17,$Q17,IF(HLOOKUP(AS$2,Monitoring_eng!$A$1:$DB$79,Results!$D17,FALSE)=$L17,$R17,IF(HLOOKUP(AS$2,Monitoring_eng!$A$1:$DB$79,Results!$D17,FALSE)=$N17,$S17,IF(HLOOKUP(AS$2,Monitoring_eng!$A$1:$DB$79,Results!$D17,FALSE)=$P17,$T17,"CHYBA")))))</f>
        <v>0.5</v>
      </c>
      <c r="AT17" s="60">
        <f>IF(ISBLANK(HLOOKUP(AT$2,Monitoring_eng!$A$1:$DB$79,Results!$D17,FALSE)),"",IF(HLOOKUP(AT$2,Monitoring_eng!$A$1:$DB$79,Results!$D17,FALSE)=$J17,$Q17,IF(HLOOKUP(AT$2,Monitoring_eng!$A$1:$DB$79,Results!$D17,FALSE)=$L17,$R17,IF(HLOOKUP(AT$2,Monitoring_eng!$A$1:$DB$79,Results!$D17,FALSE)=$N17,$S17,IF(HLOOKUP(AT$2,Monitoring_eng!$A$1:$DB$79,Results!$D17,FALSE)=$P17,$T17,"CHYBA")))))</f>
        <v>0.5</v>
      </c>
      <c r="AU17" s="60">
        <f>IF(ISBLANK(HLOOKUP(AU$2,Monitoring_eng!$A$1:$DB$79,Results!$D17,FALSE)),"",IF(HLOOKUP(AU$2,Monitoring_eng!$A$1:$DB$79,Results!$D17,FALSE)=$J17,$Q17,IF(HLOOKUP(AU$2,Monitoring_eng!$A$1:$DB$79,Results!$D17,FALSE)=$L17,$R17,IF(HLOOKUP(AU$2,Monitoring_eng!$A$1:$DB$79,Results!$D17,FALSE)=$N17,$S17,IF(HLOOKUP(AU$2,Monitoring_eng!$A$1:$DB$79,Results!$D17,FALSE)=$P17,$T17,"CHYBA")))))</f>
        <v>0.25</v>
      </c>
      <c r="AV17" s="60">
        <f>IF(ISBLANK(HLOOKUP(AV$2,Monitoring_eng!$A$1:$DB$79,Results!$D17,FALSE)),"",IF(HLOOKUP(AV$2,Monitoring_eng!$A$1:$DB$79,Results!$D17,FALSE)=$J17,$Q17,IF(HLOOKUP(AV$2,Monitoring_eng!$A$1:$DB$79,Results!$D17,FALSE)=$L17,$R17,IF(HLOOKUP(AV$2,Monitoring_eng!$A$1:$DB$79,Results!$D17,FALSE)=$N17,$S17,IF(HLOOKUP(AV$2,Monitoring_eng!$A$1:$DB$79,Results!$D17,FALSE)=$P17,$T17,"CHYBA")))))</f>
        <v>0.5</v>
      </c>
      <c r="AW17" s="60">
        <f>IF(ISBLANK(HLOOKUP(AW$2,Monitoring_eng!$A$1:$DB$79,Results!$D17,FALSE)),"",IF(HLOOKUP(AW$2,Monitoring_eng!$A$1:$DB$79,Results!$D17,FALSE)=$J17,$Q17,IF(HLOOKUP(AW$2,Monitoring_eng!$A$1:$DB$79,Results!$D17,FALSE)=$L17,$R17,IF(HLOOKUP(AW$2,Monitoring_eng!$A$1:$DB$79,Results!$D17,FALSE)=$N17,$S17,IF(HLOOKUP(AW$2,Monitoring_eng!$A$1:$DB$79,Results!$D17,FALSE)=$P17,$T17,"CHYBA")))))</f>
        <v>0.5</v>
      </c>
      <c r="AX17" s="60">
        <f>IF(ISBLANK(HLOOKUP(AX$2,Monitoring_eng!$A$1:$DB$79,Results!$D17,FALSE)),"",IF(HLOOKUP(AX$2,Monitoring_eng!$A$1:$DB$79,Results!$D17,FALSE)=$J17,$Q17,IF(HLOOKUP(AX$2,Monitoring_eng!$A$1:$DB$79,Results!$D17,FALSE)=$L17,$R17,IF(HLOOKUP(AX$2,Monitoring_eng!$A$1:$DB$79,Results!$D17,FALSE)=$N17,$S17,IF(HLOOKUP(AX$2,Monitoring_eng!$A$1:$DB$79,Results!$D17,FALSE)=$P17,$T17,"CHYBA")))))</f>
        <v>0.5</v>
      </c>
      <c r="AY17" s="60">
        <f>IF(ISBLANK(HLOOKUP(AY$2,Monitoring_eng!$A$1:$DB$79,Results!$D17,FALSE)),"",IF(HLOOKUP(AY$2,Monitoring_eng!$A$1:$DB$79,Results!$D17,FALSE)=$J17,$Q17,IF(HLOOKUP(AY$2,Monitoring_eng!$A$1:$DB$79,Results!$D17,FALSE)=$L17,$R17,IF(HLOOKUP(AY$2,Monitoring_eng!$A$1:$DB$79,Results!$D17,FALSE)=$N17,$S17,IF(HLOOKUP(AY$2,Monitoring_eng!$A$1:$DB$79,Results!$D17,FALSE)=$P17,$T17,"CHYBA")))))</f>
        <v>0.5</v>
      </c>
      <c r="AZ17" s="60">
        <f>IF(ISBLANK(HLOOKUP(AZ$2,Monitoring_eng!$A$1:$DB$79,Results!$D17,FALSE)),"",IF(HLOOKUP(AZ$2,Monitoring_eng!$A$1:$DB$79,Results!$D17,FALSE)=$J17,$Q17,IF(HLOOKUP(AZ$2,Monitoring_eng!$A$1:$DB$79,Results!$D17,FALSE)=$L17,$R17,IF(HLOOKUP(AZ$2,Monitoring_eng!$A$1:$DB$79,Results!$D17,FALSE)=$N17,$S17,IF(HLOOKUP(AZ$2,Monitoring_eng!$A$1:$DB$79,Results!$D17,FALSE)=$P17,$T17,"CHYBA")))))</f>
        <v>0.5</v>
      </c>
      <c r="BA17" s="60">
        <f>IF(ISBLANK(HLOOKUP(BA$2,Monitoring_eng!$A$1:$DB$79,Results!$D17,FALSE)),"",IF(HLOOKUP(BA$2,Monitoring_eng!$A$1:$DB$79,Results!$D17,FALSE)=$J17,$Q17,IF(HLOOKUP(BA$2,Monitoring_eng!$A$1:$DB$79,Results!$D17,FALSE)=$L17,$R17,IF(HLOOKUP(BA$2,Monitoring_eng!$A$1:$DB$79,Results!$D17,FALSE)=$N17,$S17,IF(HLOOKUP(BA$2,Monitoring_eng!$A$1:$DB$79,Results!$D17,FALSE)=$P17,$T17,"CHYBA")))))</f>
        <v>0.5</v>
      </c>
      <c r="BB17" s="60">
        <f>IF(ISBLANK(HLOOKUP(BB$2,Monitoring_eng!$A$1:$DB$79,Results!$D17,FALSE)),"",IF(HLOOKUP(BB$2,Monitoring_eng!$A$1:$DB$79,Results!$D17,FALSE)=$J17,$Q17,IF(HLOOKUP(BB$2,Monitoring_eng!$A$1:$DB$79,Results!$D17,FALSE)=$L17,$R17,IF(HLOOKUP(BB$2,Monitoring_eng!$A$1:$DB$79,Results!$D17,FALSE)=$N17,$S17,IF(HLOOKUP(BB$2,Monitoring_eng!$A$1:$DB$79,Results!$D17,FALSE)=$P17,$T17,"CHYBA")))))</f>
        <v>0.5</v>
      </c>
      <c r="BC17" s="60">
        <f>IF(ISBLANK(HLOOKUP(BC$2,Monitoring_eng!$A$1:$DB$79,Results!$D17,FALSE)),"",IF(HLOOKUP(BC$2,Monitoring_eng!$A$1:$DB$79,Results!$D17,FALSE)=$J17,$Q17,IF(HLOOKUP(BC$2,Monitoring_eng!$A$1:$DB$79,Results!$D17,FALSE)=$L17,$R17,IF(HLOOKUP(BC$2,Monitoring_eng!$A$1:$DB$79,Results!$D17,FALSE)=$N17,$S17,IF(HLOOKUP(BC$2,Monitoring_eng!$A$1:$DB$79,Results!$D17,FALSE)=$P17,$T17,"CHYBA")))))</f>
        <v>0.25</v>
      </c>
      <c r="BD17" s="60">
        <f>IF(ISBLANK(HLOOKUP(BD$2,Monitoring_eng!$A$1:$DB$79,Results!$D17,FALSE)),"",IF(HLOOKUP(BD$2,Monitoring_eng!$A$1:$DB$79,Results!$D17,FALSE)=$J17,$Q17,IF(HLOOKUP(BD$2,Monitoring_eng!$A$1:$DB$79,Results!$D17,FALSE)=$L17,$R17,IF(HLOOKUP(BD$2,Monitoring_eng!$A$1:$DB$79,Results!$D17,FALSE)=$N17,$S17,IF(HLOOKUP(BD$2,Monitoring_eng!$A$1:$DB$79,Results!$D17,FALSE)=$P17,$T17,"CHYBA")))))</f>
        <v>0.5</v>
      </c>
      <c r="BE17" s="60">
        <f>IF(ISBLANK(HLOOKUP(BE$2,Monitoring_eng!$A$1:$DB$79,Results!$D17,FALSE)),"",IF(HLOOKUP(BE$2,Monitoring_eng!$A$1:$DB$79,Results!$D17,FALSE)=$J17,$Q17,IF(HLOOKUP(BE$2,Monitoring_eng!$A$1:$DB$79,Results!$D17,FALSE)=$L17,$R17,IF(HLOOKUP(BE$2,Monitoring_eng!$A$1:$DB$79,Results!$D17,FALSE)=$N17,$S17,IF(HLOOKUP(BE$2,Monitoring_eng!$A$1:$DB$79,Results!$D17,FALSE)=$P17,$T17,"CHYBA")))))</f>
        <v>0.5</v>
      </c>
      <c r="BF17" s="60">
        <f>IF(ISBLANK(HLOOKUP(BF$2,Monitoring_eng!$A$1:$DB$79,Results!$D17,FALSE)),"",IF(HLOOKUP(BF$2,Monitoring_eng!$A$1:$DB$79,Results!$D17,FALSE)=$J17,$Q17,IF(HLOOKUP(BF$2,Monitoring_eng!$A$1:$DB$79,Results!$D17,FALSE)=$L17,$R17,IF(HLOOKUP(BF$2,Monitoring_eng!$A$1:$DB$79,Results!$D17,FALSE)=$N17,$S17,IF(HLOOKUP(BF$2,Monitoring_eng!$A$1:$DB$79,Results!$D17,FALSE)=$P17,$T17,"CHYBA")))))</f>
        <v>0.5</v>
      </c>
      <c r="BG17" s="60">
        <f>IF(ISBLANK(HLOOKUP(BG$2,Monitoring_eng!$A$1:$DB$79,Results!$D17,FALSE)),"",IF(HLOOKUP(BG$2,Monitoring_eng!$A$1:$DB$79,Results!$D17,FALSE)=$J17,$Q17,IF(HLOOKUP(BG$2,Monitoring_eng!$A$1:$DB$79,Results!$D17,FALSE)=$L17,$R17,IF(HLOOKUP(BG$2,Monitoring_eng!$A$1:$DB$79,Results!$D17,FALSE)=$N17,$S17,IF(HLOOKUP(BG$2,Monitoring_eng!$A$1:$DB$79,Results!$D17,FALSE)=$P17,$T17,"CHYBA")))))</f>
        <v>0.5</v>
      </c>
      <c r="BH17" s="60">
        <f>IF(ISBLANK(HLOOKUP(BH$2,Monitoring_eng!$A$1:$DB$79,Results!$D17,FALSE)),"",IF(HLOOKUP(BH$2,Monitoring_eng!$A$1:$DB$79,Results!$D17,FALSE)=$J17,$Q17,IF(HLOOKUP(BH$2,Monitoring_eng!$A$1:$DB$79,Results!$D17,FALSE)=$L17,$R17,IF(HLOOKUP(BH$2,Monitoring_eng!$A$1:$DB$79,Results!$D17,FALSE)=$N17,$S17,IF(HLOOKUP(BH$2,Monitoring_eng!$A$1:$DB$79,Results!$D17,FALSE)=$P17,$T17,"CHYBA")))))</f>
        <v>0.5</v>
      </c>
      <c r="BI17" s="60">
        <f>IF(ISBLANK(HLOOKUP(BI$2,Monitoring_eng!$A$1:$DB$79,Results!$D17,FALSE)),"",IF(HLOOKUP(BI$2,Monitoring_eng!$A$1:$DB$79,Results!$D17,FALSE)=$J17,$Q17,IF(HLOOKUP(BI$2,Monitoring_eng!$A$1:$DB$79,Results!$D17,FALSE)=$L17,$R17,IF(HLOOKUP(BI$2,Monitoring_eng!$A$1:$DB$79,Results!$D17,FALSE)=$N17,$S17,IF(HLOOKUP(BI$2,Monitoring_eng!$A$1:$DB$79,Results!$D17,FALSE)=$P17,$T17,"CHYBA")))))</f>
        <v>0.5</v>
      </c>
      <c r="BJ17" s="60">
        <f>IF(ISBLANK(HLOOKUP(BJ$2,Monitoring_eng!$A$1:$DB$79,Results!$D17,FALSE)),"",IF(HLOOKUP(BJ$2,Monitoring_eng!$A$1:$DB$79,Results!$D17,FALSE)=$J17,$Q17,IF(HLOOKUP(BJ$2,Monitoring_eng!$A$1:$DB$79,Results!$D17,FALSE)=$L17,$R17,IF(HLOOKUP(BJ$2,Monitoring_eng!$A$1:$DB$79,Results!$D17,FALSE)=$N17,$S17,IF(HLOOKUP(BJ$2,Monitoring_eng!$A$1:$DB$79,Results!$D17,FALSE)=$P17,$T17,"CHYBA")))))</f>
        <v>0.5</v>
      </c>
      <c r="BK17" s="60">
        <f>IF(ISBLANK(HLOOKUP(BK$2,Monitoring_eng!$A$1:$DB$79,Results!$D17,FALSE)),"",IF(HLOOKUP(BK$2,Monitoring_eng!$A$1:$DB$79,Results!$D17,FALSE)=$J17,$Q17,IF(HLOOKUP(BK$2,Monitoring_eng!$A$1:$DB$79,Results!$D17,FALSE)=$L17,$R17,IF(HLOOKUP(BK$2,Monitoring_eng!$A$1:$DB$79,Results!$D17,FALSE)=$N17,$S17,IF(HLOOKUP(BK$2,Monitoring_eng!$A$1:$DB$79,Results!$D17,FALSE)=$P17,$T17,"CHYBA")))))</f>
        <v>0.5</v>
      </c>
      <c r="BL17" s="60">
        <f>IF(ISBLANK(HLOOKUP(BL$2,Monitoring_eng!$A$1:$DB$79,Results!$D17,FALSE)),"",IF(HLOOKUP(BL$2,Monitoring_eng!$A$1:$DB$79,Results!$D17,FALSE)=$J17,$Q17,IF(HLOOKUP(BL$2,Monitoring_eng!$A$1:$DB$79,Results!$D17,FALSE)=$L17,$R17,IF(HLOOKUP(BL$2,Monitoring_eng!$A$1:$DB$79,Results!$D17,FALSE)=$N17,$S17,IF(HLOOKUP(BL$2,Monitoring_eng!$A$1:$DB$79,Results!$D17,FALSE)=$P17,$T17,"CHYBA")))))</f>
        <v>0.25</v>
      </c>
      <c r="BM17" s="60">
        <f>IF(ISBLANK(HLOOKUP(BM$2,Monitoring_eng!$A$1:$DB$79,Results!$D17,FALSE)),"",IF(HLOOKUP(BM$2,Monitoring_eng!$A$1:$DB$79,Results!$D17,FALSE)=$J17,$Q17,IF(HLOOKUP(BM$2,Monitoring_eng!$A$1:$DB$79,Results!$D17,FALSE)=$L17,$R17,IF(HLOOKUP(BM$2,Monitoring_eng!$A$1:$DB$79,Results!$D17,FALSE)=$N17,$S17,IF(HLOOKUP(BM$2,Monitoring_eng!$A$1:$DB$79,Results!$D17,FALSE)=$P17,$T17,"CHYBA")))))</f>
        <v>0.25</v>
      </c>
      <c r="BN17" s="60">
        <f>IF(ISBLANK(HLOOKUP(BN$2,Monitoring_eng!$A$1:$DB$79,Results!$D17,FALSE)),"",IF(HLOOKUP(BN$2,Monitoring_eng!$A$1:$DB$79,Results!$D17,FALSE)=$J17,$Q17,IF(HLOOKUP(BN$2,Monitoring_eng!$A$1:$DB$79,Results!$D17,FALSE)=$L17,$R17,IF(HLOOKUP(BN$2,Monitoring_eng!$A$1:$DB$79,Results!$D17,FALSE)=$N17,$S17,IF(HLOOKUP(BN$2,Monitoring_eng!$A$1:$DB$79,Results!$D17,FALSE)=$P17,$T17,"CHYBA")))))</f>
        <v>0.5</v>
      </c>
      <c r="BO17" s="60">
        <f>IF(ISBLANK(HLOOKUP(BO$2,Monitoring_eng!$A$1:$DB$79,Results!$D17,FALSE)),"",IF(HLOOKUP(BO$2,Monitoring_eng!$A$1:$DB$79,Results!$D17,FALSE)=$J17,$Q17,IF(HLOOKUP(BO$2,Monitoring_eng!$A$1:$DB$79,Results!$D17,FALSE)=$L17,$R17,IF(HLOOKUP(BO$2,Monitoring_eng!$A$1:$DB$79,Results!$D17,FALSE)=$N17,$S17,IF(HLOOKUP(BO$2,Monitoring_eng!$A$1:$DB$79,Results!$D17,FALSE)=$P17,$T17,"CHYBA")))))</f>
        <v>0.5</v>
      </c>
      <c r="BP17" s="60">
        <f>IF(ISBLANK(HLOOKUP(BP$2,Monitoring_eng!$A$1:$DB$79,Results!$D17,FALSE)),"",IF(HLOOKUP(BP$2,Monitoring_eng!$A$1:$DB$79,Results!$D17,FALSE)=$J17,$Q17,IF(HLOOKUP(BP$2,Monitoring_eng!$A$1:$DB$79,Results!$D17,FALSE)=$L17,$R17,IF(HLOOKUP(BP$2,Monitoring_eng!$A$1:$DB$79,Results!$D17,FALSE)=$N17,$S17,IF(HLOOKUP(BP$2,Monitoring_eng!$A$1:$DB$79,Results!$D17,FALSE)=$P17,$T17,"CHYBA")))))</f>
        <v>0.5</v>
      </c>
      <c r="BQ17" s="60">
        <f>IF(ISBLANK(HLOOKUP(BQ$2,Monitoring_eng!$A$1:$DB$79,Results!$D17,FALSE)),"",IF(HLOOKUP(BQ$2,Monitoring_eng!$A$1:$DB$79,Results!$D17,FALSE)=$J17,$Q17,IF(HLOOKUP(BQ$2,Monitoring_eng!$A$1:$DB$79,Results!$D17,FALSE)=$L17,$R17,IF(HLOOKUP(BQ$2,Monitoring_eng!$A$1:$DB$79,Results!$D17,FALSE)=$N17,$S17,IF(HLOOKUP(BQ$2,Monitoring_eng!$A$1:$DB$79,Results!$D17,FALSE)=$P17,$T17,"CHYBA")))))</f>
        <v>0.5</v>
      </c>
      <c r="BR17" s="60">
        <f>IF(ISBLANK(HLOOKUP(BR$2,Monitoring_eng!$A$1:$DB$79,Results!$D17,FALSE)),"",IF(HLOOKUP(BR$2,Monitoring_eng!$A$1:$DB$79,Results!$D17,FALSE)=$J17,$Q17,IF(HLOOKUP(BR$2,Monitoring_eng!$A$1:$DB$79,Results!$D17,FALSE)=$L17,$R17,IF(HLOOKUP(BR$2,Monitoring_eng!$A$1:$DB$79,Results!$D17,FALSE)=$N17,$S17,IF(HLOOKUP(BR$2,Monitoring_eng!$A$1:$DB$79,Results!$D17,FALSE)=$P17,$T17,"CHYBA")))))</f>
        <v>0.5</v>
      </c>
    </row>
    <row r="18" spans="1:70" x14ac:dyDescent="0.3">
      <c r="A18" s="37" t="s">
        <v>3838</v>
      </c>
      <c r="B18" s="37" t="s">
        <v>1019</v>
      </c>
      <c r="C18" s="37" t="s">
        <v>318</v>
      </c>
      <c r="D18" s="37">
        <v>17</v>
      </c>
      <c r="E18" s="38" t="s">
        <v>95</v>
      </c>
      <c r="F18" s="38" t="s">
        <v>109</v>
      </c>
      <c r="G18" s="38" t="s">
        <v>2</v>
      </c>
      <c r="H18" s="37">
        <v>0.5</v>
      </c>
      <c r="I18" s="37" t="s">
        <v>481</v>
      </c>
      <c r="J18" s="37" t="s">
        <v>757</v>
      </c>
      <c r="K18" s="37" t="s">
        <v>482</v>
      </c>
      <c r="L18" s="59" t="s">
        <v>758</v>
      </c>
      <c r="M18" s="37" t="s">
        <v>483</v>
      </c>
      <c r="N18" s="37" t="s">
        <v>759</v>
      </c>
      <c r="O18" s="37" t="s">
        <v>892</v>
      </c>
      <c r="P18" s="37" t="s">
        <v>892</v>
      </c>
      <c r="Q18" s="37">
        <f t="shared" si="0"/>
        <v>0.5</v>
      </c>
      <c r="R18" s="37">
        <v>0</v>
      </c>
      <c r="S18" s="37">
        <f t="shared" si="1"/>
        <v>0.25</v>
      </c>
      <c r="T18" s="37" t="s">
        <v>892</v>
      </c>
      <c r="U18" s="60">
        <f>IF(ISBLANK(HLOOKUP(U$2,Monitoring_eng!$A$1:$DB$79,Results!$D18,FALSE)),"",IF(HLOOKUP(U$2,Monitoring_eng!$A$1:$DB$79,Results!$D18,FALSE)=$J18,$Q18,IF(HLOOKUP(U$2,Monitoring_eng!$A$1:$DB$79,Results!$D18,FALSE)=$L18,$R18,IF(HLOOKUP(U$2,Monitoring_eng!$A$1:$DB$79,Results!$D18,FALSE)=$N18,$S18,IF(HLOOKUP(U$2,Monitoring_eng!$A$1:$DB$79,Results!$D18,FALSE)=$P18,$T18,"CHYBA")))))</f>
        <v>0.5</v>
      </c>
      <c r="V18" s="60">
        <f>IF(ISBLANK(HLOOKUP(V$2,Monitoring_eng!$A$1:$DB$79,Results!$D18,FALSE)),"",IF(HLOOKUP(V$2,Monitoring_eng!$A$1:$DB$79,Results!$D18,FALSE)=$J18,$Q18,IF(HLOOKUP(V$2,Monitoring_eng!$A$1:$DB$79,Results!$D18,FALSE)=$L18,$R18,IF(HLOOKUP(V$2,Monitoring_eng!$A$1:$DB$79,Results!$D18,FALSE)=$N18,$S18,IF(HLOOKUP(V$2,Monitoring_eng!$A$1:$DB$79,Results!$D18,FALSE)=$P18,$T18,"CHYBA")))))</f>
        <v>0.5</v>
      </c>
      <c r="W18" s="60">
        <f>IF(ISBLANK(HLOOKUP(W$2,Monitoring_eng!$A$1:$DB$79,Results!$D18,FALSE)),"",IF(HLOOKUP(W$2,Monitoring_eng!$A$1:$DB$79,Results!$D18,FALSE)=$J18,$Q18,IF(HLOOKUP(W$2,Monitoring_eng!$A$1:$DB$79,Results!$D18,FALSE)=$L18,$R18,IF(HLOOKUP(W$2,Monitoring_eng!$A$1:$DB$79,Results!$D18,FALSE)=$N18,$S18,IF(HLOOKUP(W$2,Monitoring_eng!$A$1:$DB$79,Results!$D18,FALSE)=$P18,$T18,"CHYBA")))))</f>
        <v>0.5</v>
      </c>
      <c r="X18" s="60">
        <f>IF(ISBLANK(HLOOKUP(X$2,Monitoring_eng!$A$1:$DB$79,Results!$D18,FALSE)),"",IF(HLOOKUP(X$2,Monitoring_eng!$A$1:$DB$79,Results!$D18,FALSE)=$J18,$Q18,IF(HLOOKUP(X$2,Monitoring_eng!$A$1:$DB$79,Results!$D18,FALSE)=$L18,$R18,IF(HLOOKUP(X$2,Monitoring_eng!$A$1:$DB$79,Results!$D18,FALSE)=$N18,$S18,IF(HLOOKUP(X$2,Monitoring_eng!$A$1:$DB$79,Results!$D18,FALSE)=$P18,$T18,"CHYBA")))))</f>
        <v>0.5</v>
      </c>
      <c r="Y18" s="60">
        <f>IF(ISBLANK(HLOOKUP(Y$2,Monitoring_eng!$A$1:$DB$79,Results!$D18,FALSE)),"",IF(HLOOKUP(Y$2,Monitoring_eng!$A$1:$DB$79,Results!$D18,FALSE)=$J18,$Q18,IF(HLOOKUP(Y$2,Monitoring_eng!$A$1:$DB$79,Results!$D18,FALSE)=$L18,$R18,IF(HLOOKUP(Y$2,Monitoring_eng!$A$1:$DB$79,Results!$D18,FALSE)=$N18,$S18,IF(HLOOKUP(Y$2,Monitoring_eng!$A$1:$DB$79,Results!$D18,FALSE)=$P18,$T18,"CHYBA")))))</f>
        <v>0.5</v>
      </c>
      <c r="Z18" s="60">
        <f>IF(ISBLANK(HLOOKUP(Z$2,Monitoring_eng!$A$1:$DB$79,Results!$D18,FALSE)),"",IF(HLOOKUP(Z$2,Monitoring_eng!$A$1:$DB$79,Results!$D18,FALSE)=$J18,$Q18,IF(HLOOKUP(Z$2,Monitoring_eng!$A$1:$DB$79,Results!$D18,FALSE)=$L18,$R18,IF(HLOOKUP(Z$2,Monitoring_eng!$A$1:$DB$79,Results!$D18,FALSE)=$N18,$S18,IF(HLOOKUP(Z$2,Monitoring_eng!$A$1:$DB$79,Results!$D18,FALSE)=$P18,$T18,"CHYBA")))))</f>
        <v>0.5</v>
      </c>
      <c r="AA18" s="60">
        <f>IF(ISBLANK(HLOOKUP(AA$2,Monitoring_eng!$A$1:$DB$79,Results!$D18,FALSE)),"",IF(HLOOKUP(AA$2,Monitoring_eng!$A$1:$DB$79,Results!$D18,FALSE)=$J18,$Q18,IF(HLOOKUP(AA$2,Monitoring_eng!$A$1:$DB$79,Results!$D18,FALSE)=$L18,$R18,IF(HLOOKUP(AA$2,Monitoring_eng!$A$1:$DB$79,Results!$D18,FALSE)=$N18,$S18,IF(HLOOKUP(AA$2,Monitoring_eng!$A$1:$DB$79,Results!$D18,FALSE)=$P18,$T18,"CHYBA")))))</f>
        <v>0.5</v>
      </c>
      <c r="AB18" s="60">
        <f>IF(ISBLANK(HLOOKUP(AB$2,Monitoring_eng!$A$1:$DB$79,Results!$D18,FALSE)),"",IF(HLOOKUP(AB$2,Monitoring_eng!$A$1:$DB$79,Results!$D18,FALSE)=$J18,$Q18,IF(HLOOKUP(AB$2,Monitoring_eng!$A$1:$DB$79,Results!$D18,FALSE)=$L18,$R18,IF(HLOOKUP(AB$2,Monitoring_eng!$A$1:$DB$79,Results!$D18,FALSE)=$N18,$S18,IF(HLOOKUP(AB$2,Monitoring_eng!$A$1:$DB$79,Results!$D18,FALSE)=$P18,$T18,"CHYBA")))))</f>
        <v>0.5</v>
      </c>
      <c r="AC18" s="60">
        <f>IF(ISBLANK(HLOOKUP(AC$2,Monitoring_eng!$A$1:$DB$79,Results!$D18,FALSE)),"",IF(HLOOKUP(AC$2,Monitoring_eng!$A$1:$DB$79,Results!$D18,FALSE)=$J18,$Q18,IF(HLOOKUP(AC$2,Monitoring_eng!$A$1:$DB$79,Results!$D18,FALSE)=$L18,$R18,IF(HLOOKUP(AC$2,Monitoring_eng!$A$1:$DB$79,Results!$D18,FALSE)=$N18,$S18,IF(HLOOKUP(AC$2,Monitoring_eng!$A$1:$DB$79,Results!$D18,FALSE)=$P18,$T18,"CHYBA")))))</f>
        <v>0.5</v>
      </c>
      <c r="AD18" s="60">
        <f>IF(ISBLANK(HLOOKUP(AD$2,Monitoring_eng!$A$1:$DB$79,Results!$D18,FALSE)),"",IF(HLOOKUP(AD$2,Monitoring_eng!$A$1:$DB$79,Results!$D18,FALSE)=$J18,$Q18,IF(HLOOKUP(AD$2,Monitoring_eng!$A$1:$DB$79,Results!$D18,FALSE)=$L18,$R18,IF(HLOOKUP(AD$2,Monitoring_eng!$A$1:$DB$79,Results!$D18,FALSE)=$N18,$S18,IF(HLOOKUP(AD$2,Monitoring_eng!$A$1:$DB$79,Results!$D18,FALSE)=$P18,$T18,"CHYBA")))))</f>
        <v>0.5</v>
      </c>
      <c r="AE18" s="60">
        <f>IF(ISBLANK(HLOOKUP(AE$2,Monitoring_eng!$A$1:$DB$79,Results!$D18,FALSE)),"",IF(HLOOKUP(AE$2,Monitoring_eng!$A$1:$DB$79,Results!$D18,FALSE)=$J18,$Q18,IF(HLOOKUP(AE$2,Monitoring_eng!$A$1:$DB$79,Results!$D18,FALSE)=$L18,$R18,IF(HLOOKUP(AE$2,Monitoring_eng!$A$1:$DB$79,Results!$D18,FALSE)=$N18,$S18,IF(HLOOKUP(AE$2,Monitoring_eng!$A$1:$DB$79,Results!$D18,FALSE)=$P18,$T18,"CHYBA")))))</f>
        <v>0.5</v>
      </c>
      <c r="AF18" s="60">
        <f>IF(ISBLANK(HLOOKUP(AF$2,Monitoring_eng!$A$1:$DB$79,Results!$D18,FALSE)),"",IF(HLOOKUP(AF$2,Monitoring_eng!$A$1:$DB$79,Results!$D18,FALSE)=$J18,$Q18,IF(HLOOKUP(AF$2,Monitoring_eng!$A$1:$DB$79,Results!$D18,FALSE)=$L18,$R18,IF(HLOOKUP(AF$2,Monitoring_eng!$A$1:$DB$79,Results!$D18,FALSE)=$N18,$S18,IF(HLOOKUP(AF$2,Monitoring_eng!$A$1:$DB$79,Results!$D18,FALSE)=$P18,$T18,"CHYBA")))))</f>
        <v>0.5</v>
      </c>
      <c r="AG18" s="60">
        <f>IF(ISBLANK(HLOOKUP(AG$2,Monitoring_eng!$A$1:$DB$79,Results!$D18,FALSE)),"",IF(HLOOKUP(AG$2,Monitoring_eng!$A$1:$DB$79,Results!$D18,FALSE)=$J18,$Q18,IF(HLOOKUP(AG$2,Monitoring_eng!$A$1:$DB$79,Results!$D18,FALSE)=$L18,$R18,IF(HLOOKUP(AG$2,Monitoring_eng!$A$1:$DB$79,Results!$D18,FALSE)=$N18,$S18,IF(HLOOKUP(AG$2,Monitoring_eng!$A$1:$DB$79,Results!$D18,FALSE)=$P18,$T18,"CHYBA")))))</f>
        <v>0.5</v>
      </c>
      <c r="AH18" s="60">
        <f>IF(ISBLANK(HLOOKUP(AH$2,Monitoring_eng!$A$1:$DB$79,Results!$D18,FALSE)),"",IF(HLOOKUP(AH$2,Monitoring_eng!$A$1:$DB$79,Results!$D18,FALSE)=$J18,$Q18,IF(HLOOKUP(AH$2,Monitoring_eng!$A$1:$DB$79,Results!$D18,FALSE)=$L18,$R18,IF(HLOOKUP(AH$2,Monitoring_eng!$A$1:$DB$79,Results!$D18,FALSE)=$N18,$S18,IF(HLOOKUP(AH$2,Monitoring_eng!$A$1:$DB$79,Results!$D18,FALSE)=$P18,$T18,"CHYBA")))))</f>
        <v>0.5</v>
      </c>
      <c r="AI18" s="60">
        <f>IF(ISBLANK(HLOOKUP(AI$2,Monitoring_eng!$A$1:$DB$79,Results!$D18,FALSE)),"",IF(HLOOKUP(AI$2,Monitoring_eng!$A$1:$DB$79,Results!$D18,FALSE)=$J18,$Q18,IF(HLOOKUP(AI$2,Monitoring_eng!$A$1:$DB$79,Results!$D18,FALSE)=$L18,$R18,IF(HLOOKUP(AI$2,Monitoring_eng!$A$1:$DB$79,Results!$D18,FALSE)=$N18,$S18,IF(HLOOKUP(AI$2,Monitoring_eng!$A$1:$DB$79,Results!$D18,FALSE)=$P18,$T18,"CHYBA")))))</f>
        <v>0.5</v>
      </c>
      <c r="AJ18" s="60">
        <f>IF(ISBLANK(HLOOKUP(AJ$2,Monitoring_eng!$A$1:$DB$79,Results!$D18,FALSE)),"",IF(HLOOKUP(AJ$2,Monitoring_eng!$A$1:$DB$79,Results!$D18,FALSE)=$J18,$Q18,IF(HLOOKUP(AJ$2,Monitoring_eng!$A$1:$DB$79,Results!$D18,FALSE)=$L18,$R18,IF(HLOOKUP(AJ$2,Monitoring_eng!$A$1:$DB$79,Results!$D18,FALSE)=$N18,$S18,IF(HLOOKUP(AJ$2,Monitoring_eng!$A$1:$DB$79,Results!$D18,FALSE)=$P18,$T18,"CHYBA")))))</f>
        <v>0.5</v>
      </c>
      <c r="AK18" s="60">
        <f>IF(ISBLANK(HLOOKUP(AK$2,Monitoring_eng!$A$1:$DB$79,Results!$D18,FALSE)),"",IF(HLOOKUP(AK$2,Monitoring_eng!$A$1:$DB$79,Results!$D18,FALSE)=$J18,$Q18,IF(HLOOKUP(AK$2,Monitoring_eng!$A$1:$DB$79,Results!$D18,FALSE)=$L18,$R18,IF(HLOOKUP(AK$2,Monitoring_eng!$A$1:$DB$79,Results!$D18,FALSE)=$N18,$S18,IF(HLOOKUP(AK$2,Monitoring_eng!$A$1:$DB$79,Results!$D18,FALSE)=$P18,$T18,"CHYBA")))))</f>
        <v>0.5</v>
      </c>
      <c r="AL18" s="60">
        <f>IF(ISBLANK(HLOOKUP(AL$2,Monitoring_eng!$A$1:$DB$79,Results!$D18,FALSE)),"",IF(HLOOKUP(AL$2,Monitoring_eng!$A$1:$DB$79,Results!$D18,FALSE)=$J18,$Q18,IF(HLOOKUP(AL$2,Monitoring_eng!$A$1:$DB$79,Results!$D18,FALSE)=$L18,$R18,IF(HLOOKUP(AL$2,Monitoring_eng!$A$1:$DB$79,Results!$D18,FALSE)=$N18,$S18,IF(HLOOKUP(AL$2,Monitoring_eng!$A$1:$DB$79,Results!$D18,FALSE)=$P18,$T18,"CHYBA")))))</f>
        <v>0.5</v>
      </c>
      <c r="AM18" s="60">
        <f>IF(ISBLANK(HLOOKUP(AM$2,Monitoring_eng!$A$1:$DB$79,Results!$D18,FALSE)),"",IF(HLOOKUP(AM$2,Monitoring_eng!$A$1:$DB$79,Results!$D18,FALSE)=$J18,$Q18,IF(HLOOKUP(AM$2,Monitoring_eng!$A$1:$DB$79,Results!$D18,FALSE)=$L18,$R18,IF(HLOOKUP(AM$2,Monitoring_eng!$A$1:$DB$79,Results!$D18,FALSE)=$N18,$S18,IF(HLOOKUP(AM$2,Monitoring_eng!$A$1:$DB$79,Results!$D18,FALSE)=$P18,$T18,"CHYBA")))))</f>
        <v>0.5</v>
      </c>
      <c r="AN18" s="60">
        <f>IF(ISBLANK(HLOOKUP(AN$2,Monitoring_eng!$A$1:$DB$79,Results!$D18,FALSE)),"",IF(HLOOKUP(AN$2,Monitoring_eng!$A$1:$DB$79,Results!$D18,FALSE)=$J18,$Q18,IF(HLOOKUP(AN$2,Monitoring_eng!$A$1:$DB$79,Results!$D18,FALSE)=$L18,$R18,IF(HLOOKUP(AN$2,Monitoring_eng!$A$1:$DB$79,Results!$D18,FALSE)=$N18,$S18,IF(HLOOKUP(AN$2,Monitoring_eng!$A$1:$DB$79,Results!$D18,FALSE)=$P18,$T18,"CHYBA")))))</f>
        <v>0.5</v>
      </c>
      <c r="AO18" s="60">
        <f>IF(ISBLANK(HLOOKUP(AO$2,Monitoring_eng!$A$1:$DB$79,Results!$D18,FALSE)),"",IF(HLOOKUP(AO$2,Monitoring_eng!$A$1:$DB$79,Results!$D18,FALSE)=$J18,$Q18,IF(HLOOKUP(AO$2,Monitoring_eng!$A$1:$DB$79,Results!$D18,FALSE)=$L18,$R18,IF(HLOOKUP(AO$2,Monitoring_eng!$A$1:$DB$79,Results!$D18,FALSE)=$N18,$S18,IF(HLOOKUP(AO$2,Monitoring_eng!$A$1:$DB$79,Results!$D18,FALSE)=$P18,$T18,"CHYBA")))))</f>
        <v>0.5</v>
      </c>
      <c r="AP18" s="60">
        <f>IF(ISBLANK(HLOOKUP(AP$2,Monitoring_eng!$A$1:$DB$79,Results!$D18,FALSE)),"",IF(HLOOKUP(AP$2,Monitoring_eng!$A$1:$DB$79,Results!$D18,FALSE)=$J18,$Q18,IF(HLOOKUP(AP$2,Monitoring_eng!$A$1:$DB$79,Results!$D18,FALSE)=$L18,$R18,IF(HLOOKUP(AP$2,Monitoring_eng!$A$1:$DB$79,Results!$D18,FALSE)=$N18,$S18,IF(HLOOKUP(AP$2,Monitoring_eng!$A$1:$DB$79,Results!$D18,FALSE)=$P18,$T18,"CHYBA")))))</f>
        <v>0.5</v>
      </c>
      <c r="AQ18" s="60">
        <f>IF(ISBLANK(HLOOKUP(AQ$2,Monitoring_eng!$A$1:$DB$79,Results!$D18,FALSE)),"",IF(HLOOKUP(AQ$2,Monitoring_eng!$A$1:$DB$79,Results!$D18,FALSE)=$J18,$Q18,IF(HLOOKUP(AQ$2,Monitoring_eng!$A$1:$DB$79,Results!$D18,FALSE)=$L18,$R18,IF(HLOOKUP(AQ$2,Monitoring_eng!$A$1:$DB$79,Results!$D18,FALSE)=$N18,$S18,IF(HLOOKUP(AQ$2,Monitoring_eng!$A$1:$DB$79,Results!$D18,FALSE)=$P18,$T18,"CHYBA")))))</f>
        <v>0.5</v>
      </c>
      <c r="AR18" s="60">
        <f>IF(ISBLANK(HLOOKUP(AR$2,Monitoring_eng!$A$1:$DB$79,Results!$D18,FALSE)),"",IF(HLOOKUP(AR$2,Monitoring_eng!$A$1:$DB$79,Results!$D18,FALSE)=$J18,$Q18,IF(HLOOKUP(AR$2,Monitoring_eng!$A$1:$DB$79,Results!$D18,FALSE)=$L18,$R18,IF(HLOOKUP(AR$2,Monitoring_eng!$A$1:$DB$79,Results!$D18,FALSE)=$N18,$S18,IF(HLOOKUP(AR$2,Monitoring_eng!$A$1:$DB$79,Results!$D18,FALSE)=$P18,$T18,"CHYBA")))))</f>
        <v>0.5</v>
      </c>
      <c r="AS18" s="60">
        <f>IF(ISBLANK(HLOOKUP(AS$2,Monitoring_eng!$A$1:$DB$79,Results!$D18,FALSE)),"",IF(HLOOKUP(AS$2,Monitoring_eng!$A$1:$DB$79,Results!$D18,FALSE)=$J18,$Q18,IF(HLOOKUP(AS$2,Monitoring_eng!$A$1:$DB$79,Results!$D18,FALSE)=$L18,$R18,IF(HLOOKUP(AS$2,Monitoring_eng!$A$1:$DB$79,Results!$D18,FALSE)=$N18,$S18,IF(HLOOKUP(AS$2,Monitoring_eng!$A$1:$DB$79,Results!$D18,FALSE)=$P18,$T18,"CHYBA")))))</f>
        <v>0.5</v>
      </c>
      <c r="AT18" s="60">
        <f>IF(ISBLANK(HLOOKUP(AT$2,Monitoring_eng!$A$1:$DB$79,Results!$D18,FALSE)),"",IF(HLOOKUP(AT$2,Monitoring_eng!$A$1:$DB$79,Results!$D18,FALSE)=$J18,$Q18,IF(HLOOKUP(AT$2,Monitoring_eng!$A$1:$DB$79,Results!$D18,FALSE)=$L18,$R18,IF(HLOOKUP(AT$2,Monitoring_eng!$A$1:$DB$79,Results!$D18,FALSE)=$N18,$S18,IF(HLOOKUP(AT$2,Monitoring_eng!$A$1:$DB$79,Results!$D18,FALSE)=$P18,$T18,"CHYBA")))))</f>
        <v>0.5</v>
      </c>
      <c r="AU18" s="60">
        <f>IF(ISBLANK(HLOOKUP(AU$2,Monitoring_eng!$A$1:$DB$79,Results!$D18,FALSE)),"",IF(HLOOKUP(AU$2,Monitoring_eng!$A$1:$DB$79,Results!$D18,FALSE)=$J18,$Q18,IF(HLOOKUP(AU$2,Monitoring_eng!$A$1:$DB$79,Results!$D18,FALSE)=$L18,$R18,IF(HLOOKUP(AU$2,Monitoring_eng!$A$1:$DB$79,Results!$D18,FALSE)=$N18,$S18,IF(HLOOKUP(AU$2,Monitoring_eng!$A$1:$DB$79,Results!$D18,FALSE)=$P18,$T18,"CHYBA")))))</f>
        <v>0.5</v>
      </c>
      <c r="AV18" s="60">
        <f>IF(ISBLANK(HLOOKUP(AV$2,Monitoring_eng!$A$1:$DB$79,Results!$D18,FALSE)),"",IF(HLOOKUP(AV$2,Monitoring_eng!$A$1:$DB$79,Results!$D18,FALSE)=$J18,$Q18,IF(HLOOKUP(AV$2,Monitoring_eng!$A$1:$DB$79,Results!$D18,FALSE)=$L18,$R18,IF(HLOOKUP(AV$2,Monitoring_eng!$A$1:$DB$79,Results!$D18,FALSE)=$N18,$S18,IF(HLOOKUP(AV$2,Monitoring_eng!$A$1:$DB$79,Results!$D18,FALSE)=$P18,$T18,"CHYBA")))))</f>
        <v>0.5</v>
      </c>
      <c r="AW18" s="60">
        <f>IF(ISBLANK(HLOOKUP(AW$2,Monitoring_eng!$A$1:$DB$79,Results!$D18,FALSE)),"",IF(HLOOKUP(AW$2,Monitoring_eng!$A$1:$DB$79,Results!$D18,FALSE)=$J18,$Q18,IF(HLOOKUP(AW$2,Monitoring_eng!$A$1:$DB$79,Results!$D18,FALSE)=$L18,$R18,IF(HLOOKUP(AW$2,Monitoring_eng!$A$1:$DB$79,Results!$D18,FALSE)=$N18,$S18,IF(HLOOKUP(AW$2,Monitoring_eng!$A$1:$DB$79,Results!$D18,FALSE)=$P18,$T18,"CHYBA")))))</f>
        <v>0.5</v>
      </c>
      <c r="AX18" s="60">
        <f>IF(ISBLANK(HLOOKUP(AX$2,Monitoring_eng!$A$1:$DB$79,Results!$D18,FALSE)),"",IF(HLOOKUP(AX$2,Monitoring_eng!$A$1:$DB$79,Results!$D18,FALSE)=$J18,$Q18,IF(HLOOKUP(AX$2,Monitoring_eng!$A$1:$DB$79,Results!$D18,FALSE)=$L18,$R18,IF(HLOOKUP(AX$2,Monitoring_eng!$A$1:$DB$79,Results!$D18,FALSE)=$N18,$S18,IF(HLOOKUP(AX$2,Monitoring_eng!$A$1:$DB$79,Results!$D18,FALSE)=$P18,$T18,"CHYBA")))))</f>
        <v>0.5</v>
      </c>
      <c r="AY18" s="60">
        <f>IF(ISBLANK(HLOOKUP(AY$2,Monitoring_eng!$A$1:$DB$79,Results!$D18,FALSE)),"",IF(HLOOKUP(AY$2,Monitoring_eng!$A$1:$DB$79,Results!$D18,FALSE)=$J18,$Q18,IF(HLOOKUP(AY$2,Monitoring_eng!$A$1:$DB$79,Results!$D18,FALSE)=$L18,$R18,IF(HLOOKUP(AY$2,Monitoring_eng!$A$1:$DB$79,Results!$D18,FALSE)=$N18,$S18,IF(HLOOKUP(AY$2,Monitoring_eng!$A$1:$DB$79,Results!$D18,FALSE)=$P18,$T18,"CHYBA")))))</f>
        <v>0.5</v>
      </c>
      <c r="AZ18" s="60">
        <f>IF(ISBLANK(HLOOKUP(AZ$2,Monitoring_eng!$A$1:$DB$79,Results!$D18,FALSE)),"",IF(HLOOKUP(AZ$2,Monitoring_eng!$A$1:$DB$79,Results!$D18,FALSE)=$J18,$Q18,IF(HLOOKUP(AZ$2,Monitoring_eng!$A$1:$DB$79,Results!$D18,FALSE)=$L18,$R18,IF(HLOOKUP(AZ$2,Monitoring_eng!$A$1:$DB$79,Results!$D18,FALSE)=$N18,$S18,IF(HLOOKUP(AZ$2,Monitoring_eng!$A$1:$DB$79,Results!$D18,FALSE)=$P18,$T18,"CHYBA")))))</f>
        <v>0.5</v>
      </c>
      <c r="BA18" s="60">
        <f>IF(ISBLANK(HLOOKUP(BA$2,Monitoring_eng!$A$1:$DB$79,Results!$D18,FALSE)),"",IF(HLOOKUP(BA$2,Monitoring_eng!$A$1:$DB$79,Results!$D18,FALSE)=$J18,$Q18,IF(HLOOKUP(BA$2,Monitoring_eng!$A$1:$DB$79,Results!$D18,FALSE)=$L18,$R18,IF(HLOOKUP(BA$2,Monitoring_eng!$A$1:$DB$79,Results!$D18,FALSE)=$N18,$S18,IF(HLOOKUP(BA$2,Monitoring_eng!$A$1:$DB$79,Results!$D18,FALSE)=$P18,$T18,"CHYBA")))))</f>
        <v>0.5</v>
      </c>
      <c r="BB18" s="60">
        <f>IF(ISBLANK(HLOOKUP(BB$2,Monitoring_eng!$A$1:$DB$79,Results!$D18,FALSE)),"",IF(HLOOKUP(BB$2,Monitoring_eng!$A$1:$DB$79,Results!$D18,FALSE)=$J18,$Q18,IF(HLOOKUP(BB$2,Monitoring_eng!$A$1:$DB$79,Results!$D18,FALSE)=$L18,$R18,IF(HLOOKUP(BB$2,Monitoring_eng!$A$1:$DB$79,Results!$D18,FALSE)=$N18,$S18,IF(HLOOKUP(BB$2,Monitoring_eng!$A$1:$DB$79,Results!$D18,FALSE)=$P18,$T18,"CHYBA")))))</f>
        <v>0.5</v>
      </c>
      <c r="BC18" s="60">
        <f>IF(ISBLANK(HLOOKUP(BC$2,Monitoring_eng!$A$1:$DB$79,Results!$D18,FALSE)),"",IF(HLOOKUP(BC$2,Monitoring_eng!$A$1:$DB$79,Results!$D18,FALSE)=$J18,$Q18,IF(HLOOKUP(BC$2,Monitoring_eng!$A$1:$DB$79,Results!$D18,FALSE)=$L18,$R18,IF(HLOOKUP(BC$2,Monitoring_eng!$A$1:$DB$79,Results!$D18,FALSE)=$N18,$S18,IF(HLOOKUP(BC$2,Monitoring_eng!$A$1:$DB$79,Results!$D18,FALSE)=$P18,$T18,"CHYBA")))))</f>
        <v>0.25</v>
      </c>
      <c r="BD18" s="60">
        <f>IF(ISBLANK(HLOOKUP(BD$2,Monitoring_eng!$A$1:$DB$79,Results!$D18,FALSE)),"",IF(HLOOKUP(BD$2,Monitoring_eng!$A$1:$DB$79,Results!$D18,FALSE)=$J18,$Q18,IF(HLOOKUP(BD$2,Monitoring_eng!$A$1:$DB$79,Results!$D18,FALSE)=$L18,$R18,IF(HLOOKUP(BD$2,Monitoring_eng!$A$1:$DB$79,Results!$D18,FALSE)=$N18,$S18,IF(HLOOKUP(BD$2,Monitoring_eng!$A$1:$DB$79,Results!$D18,FALSE)=$P18,$T18,"CHYBA")))))</f>
        <v>0.5</v>
      </c>
      <c r="BE18" s="60">
        <f>IF(ISBLANK(HLOOKUP(BE$2,Monitoring_eng!$A$1:$DB$79,Results!$D18,FALSE)),"",IF(HLOOKUP(BE$2,Monitoring_eng!$A$1:$DB$79,Results!$D18,FALSE)=$J18,$Q18,IF(HLOOKUP(BE$2,Monitoring_eng!$A$1:$DB$79,Results!$D18,FALSE)=$L18,$R18,IF(HLOOKUP(BE$2,Monitoring_eng!$A$1:$DB$79,Results!$D18,FALSE)=$N18,$S18,IF(HLOOKUP(BE$2,Monitoring_eng!$A$1:$DB$79,Results!$D18,FALSE)=$P18,$T18,"CHYBA")))))</f>
        <v>0.5</v>
      </c>
      <c r="BF18" s="60">
        <f>IF(ISBLANK(HLOOKUP(BF$2,Monitoring_eng!$A$1:$DB$79,Results!$D18,FALSE)),"",IF(HLOOKUP(BF$2,Monitoring_eng!$A$1:$DB$79,Results!$D18,FALSE)=$J18,$Q18,IF(HLOOKUP(BF$2,Monitoring_eng!$A$1:$DB$79,Results!$D18,FALSE)=$L18,$R18,IF(HLOOKUP(BF$2,Monitoring_eng!$A$1:$DB$79,Results!$D18,FALSE)=$N18,$S18,IF(HLOOKUP(BF$2,Monitoring_eng!$A$1:$DB$79,Results!$D18,FALSE)=$P18,$T18,"CHYBA")))))</f>
        <v>0.5</v>
      </c>
      <c r="BG18" s="60">
        <f>IF(ISBLANK(HLOOKUP(BG$2,Monitoring_eng!$A$1:$DB$79,Results!$D18,FALSE)),"",IF(HLOOKUP(BG$2,Monitoring_eng!$A$1:$DB$79,Results!$D18,FALSE)=$J18,$Q18,IF(HLOOKUP(BG$2,Monitoring_eng!$A$1:$DB$79,Results!$D18,FALSE)=$L18,$R18,IF(HLOOKUP(BG$2,Monitoring_eng!$A$1:$DB$79,Results!$D18,FALSE)=$N18,$S18,IF(HLOOKUP(BG$2,Monitoring_eng!$A$1:$DB$79,Results!$D18,FALSE)=$P18,$T18,"CHYBA")))))</f>
        <v>0.5</v>
      </c>
      <c r="BH18" s="60">
        <f>IF(ISBLANK(HLOOKUP(BH$2,Monitoring_eng!$A$1:$DB$79,Results!$D18,FALSE)),"",IF(HLOOKUP(BH$2,Monitoring_eng!$A$1:$DB$79,Results!$D18,FALSE)=$J18,$Q18,IF(HLOOKUP(BH$2,Monitoring_eng!$A$1:$DB$79,Results!$D18,FALSE)=$L18,$R18,IF(HLOOKUP(BH$2,Monitoring_eng!$A$1:$DB$79,Results!$D18,FALSE)=$N18,$S18,IF(HLOOKUP(BH$2,Monitoring_eng!$A$1:$DB$79,Results!$D18,FALSE)=$P18,$T18,"CHYBA")))))</f>
        <v>0.5</v>
      </c>
      <c r="BI18" s="60">
        <f>IF(ISBLANK(HLOOKUP(BI$2,Monitoring_eng!$A$1:$DB$79,Results!$D18,FALSE)),"",IF(HLOOKUP(BI$2,Monitoring_eng!$A$1:$DB$79,Results!$D18,FALSE)=$J18,$Q18,IF(HLOOKUP(BI$2,Monitoring_eng!$A$1:$DB$79,Results!$D18,FALSE)=$L18,$R18,IF(HLOOKUP(BI$2,Monitoring_eng!$A$1:$DB$79,Results!$D18,FALSE)=$N18,$S18,IF(HLOOKUP(BI$2,Monitoring_eng!$A$1:$DB$79,Results!$D18,FALSE)=$P18,$T18,"CHYBA")))))</f>
        <v>0.5</v>
      </c>
      <c r="BJ18" s="60">
        <f>IF(ISBLANK(HLOOKUP(BJ$2,Monitoring_eng!$A$1:$DB$79,Results!$D18,FALSE)),"",IF(HLOOKUP(BJ$2,Monitoring_eng!$A$1:$DB$79,Results!$D18,FALSE)=$J18,$Q18,IF(HLOOKUP(BJ$2,Monitoring_eng!$A$1:$DB$79,Results!$D18,FALSE)=$L18,$R18,IF(HLOOKUP(BJ$2,Monitoring_eng!$A$1:$DB$79,Results!$D18,FALSE)=$N18,$S18,IF(HLOOKUP(BJ$2,Monitoring_eng!$A$1:$DB$79,Results!$D18,FALSE)=$P18,$T18,"CHYBA")))))</f>
        <v>0.5</v>
      </c>
      <c r="BK18" s="60">
        <f>IF(ISBLANK(HLOOKUP(BK$2,Monitoring_eng!$A$1:$DB$79,Results!$D18,FALSE)),"",IF(HLOOKUP(BK$2,Monitoring_eng!$A$1:$DB$79,Results!$D18,FALSE)=$J18,$Q18,IF(HLOOKUP(BK$2,Monitoring_eng!$A$1:$DB$79,Results!$D18,FALSE)=$L18,$R18,IF(HLOOKUP(BK$2,Monitoring_eng!$A$1:$DB$79,Results!$D18,FALSE)=$N18,$S18,IF(HLOOKUP(BK$2,Monitoring_eng!$A$1:$DB$79,Results!$D18,FALSE)=$P18,$T18,"CHYBA")))))</f>
        <v>0.5</v>
      </c>
      <c r="BL18" s="60">
        <f>IF(ISBLANK(HLOOKUP(BL$2,Monitoring_eng!$A$1:$DB$79,Results!$D18,FALSE)),"",IF(HLOOKUP(BL$2,Monitoring_eng!$A$1:$DB$79,Results!$D18,FALSE)=$J18,$Q18,IF(HLOOKUP(BL$2,Monitoring_eng!$A$1:$DB$79,Results!$D18,FALSE)=$L18,$R18,IF(HLOOKUP(BL$2,Monitoring_eng!$A$1:$DB$79,Results!$D18,FALSE)=$N18,$S18,IF(HLOOKUP(BL$2,Monitoring_eng!$A$1:$DB$79,Results!$D18,FALSE)=$P18,$T18,"CHYBA")))))</f>
        <v>0.5</v>
      </c>
      <c r="BM18" s="60">
        <f>IF(ISBLANK(HLOOKUP(BM$2,Monitoring_eng!$A$1:$DB$79,Results!$D18,FALSE)),"",IF(HLOOKUP(BM$2,Monitoring_eng!$A$1:$DB$79,Results!$D18,FALSE)=$J18,$Q18,IF(HLOOKUP(BM$2,Monitoring_eng!$A$1:$DB$79,Results!$D18,FALSE)=$L18,$R18,IF(HLOOKUP(BM$2,Monitoring_eng!$A$1:$DB$79,Results!$D18,FALSE)=$N18,$S18,IF(HLOOKUP(BM$2,Monitoring_eng!$A$1:$DB$79,Results!$D18,FALSE)=$P18,$T18,"CHYBA")))))</f>
        <v>0.5</v>
      </c>
      <c r="BN18" s="60">
        <f>IF(ISBLANK(HLOOKUP(BN$2,Monitoring_eng!$A$1:$DB$79,Results!$D18,FALSE)),"",IF(HLOOKUP(BN$2,Monitoring_eng!$A$1:$DB$79,Results!$D18,FALSE)=$J18,$Q18,IF(HLOOKUP(BN$2,Monitoring_eng!$A$1:$DB$79,Results!$D18,FALSE)=$L18,$R18,IF(HLOOKUP(BN$2,Monitoring_eng!$A$1:$DB$79,Results!$D18,FALSE)=$N18,$S18,IF(HLOOKUP(BN$2,Monitoring_eng!$A$1:$DB$79,Results!$D18,FALSE)=$P18,$T18,"CHYBA")))))</f>
        <v>0.5</v>
      </c>
      <c r="BO18" s="60">
        <f>IF(ISBLANK(HLOOKUP(BO$2,Monitoring_eng!$A$1:$DB$79,Results!$D18,FALSE)),"",IF(HLOOKUP(BO$2,Monitoring_eng!$A$1:$DB$79,Results!$D18,FALSE)=$J18,$Q18,IF(HLOOKUP(BO$2,Monitoring_eng!$A$1:$DB$79,Results!$D18,FALSE)=$L18,$R18,IF(HLOOKUP(BO$2,Monitoring_eng!$A$1:$DB$79,Results!$D18,FALSE)=$N18,$S18,IF(HLOOKUP(BO$2,Monitoring_eng!$A$1:$DB$79,Results!$D18,FALSE)=$P18,$T18,"CHYBA")))))</f>
        <v>0.5</v>
      </c>
      <c r="BP18" s="60">
        <f>IF(ISBLANK(HLOOKUP(BP$2,Monitoring_eng!$A$1:$DB$79,Results!$D18,FALSE)),"",IF(HLOOKUP(BP$2,Monitoring_eng!$A$1:$DB$79,Results!$D18,FALSE)=$J18,$Q18,IF(HLOOKUP(BP$2,Monitoring_eng!$A$1:$DB$79,Results!$D18,FALSE)=$L18,$R18,IF(HLOOKUP(BP$2,Monitoring_eng!$A$1:$DB$79,Results!$D18,FALSE)=$N18,$S18,IF(HLOOKUP(BP$2,Monitoring_eng!$A$1:$DB$79,Results!$D18,FALSE)=$P18,$T18,"CHYBA")))))</f>
        <v>0.5</v>
      </c>
      <c r="BQ18" s="60">
        <f>IF(ISBLANK(HLOOKUP(BQ$2,Monitoring_eng!$A$1:$DB$79,Results!$D18,FALSE)),"",IF(HLOOKUP(BQ$2,Monitoring_eng!$A$1:$DB$79,Results!$D18,FALSE)=$J18,$Q18,IF(HLOOKUP(BQ$2,Monitoring_eng!$A$1:$DB$79,Results!$D18,FALSE)=$L18,$R18,IF(HLOOKUP(BQ$2,Monitoring_eng!$A$1:$DB$79,Results!$D18,FALSE)=$N18,$S18,IF(HLOOKUP(BQ$2,Monitoring_eng!$A$1:$DB$79,Results!$D18,FALSE)=$P18,$T18,"CHYBA")))))</f>
        <v>0.5</v>
      </c>
      <c r="BR18" s="60">
        <f>IF(ISBLANK(HLOOKUP(BR$2,Monitoring_eng!$A$1:$DB$79,Results!$D18,FALSE)),"",IF(HLOOKUP(BR$2,Monitoring_eng!$A$1:$DB$79,Results!$D18,FALSE)=$J18,$Q18,IF(HLOOKUP(BR$2,Monitoring_eng!$A$1:$DB$79,Results!$D18,FALSE)=$L18,$R18,IF(HLOOKUP(BR$2,Monitoring_eng!$A$1:$DB$79,Results!$D18,FALSE)=$N18,$S18,IF(HLOOKUP(BR$2,Monitoring_eng!$A$1:$DB$79,Results!$D18,FALSE)=$P18,$T18,"CHYBA")))))</f>
        <v>0.5</v>
      </c>
    </row>
    <row r="19" spans="1:70" x14ac:dyDescent="0.3">
      <c r="A19" s="37" t="s">
        <v>3839</v>
      </c>
      <c r="B19" s="37" t="s">
        <v>1020</v>
      </c>
      <c r="C19" s="37" t="s">
        <v>319</v>
      </c>
      <c r="D19" s="37">
        <v>18</v>
      </c>
      <c r="E19" s="38" t="s">
        <v>96</v>
      </c>
      <c r="F19" s="38" t="s">
        <v>110</v>
      </c>
      <c r="G19" s="38" t="s">
        <v>2</v>
      </c>
      <c r="H19" s="37">
        <v>1</v>
      </c>
      <c r="I19" s="37" t="s">
        <v>481</v>
      </c>
      <c r="J19" s="37" t="s">
        <v>757</v>
      </c>
      <c r="K19" s="37" t="s">
        <v>482</v>
      </c>
      <c r="L19" s="59" t="s">
        <v>758</v>
      </c>
      <c r="M19" s="37" t="s">
        <v>483</v>
      </c>
      <c r="N19" s="37" t="s">
        <v>759</v>
      </c>
      <c r="O19" s="37" t="s">
        <v>892</v>
      </c>
      <c r="P19" s="37" t="s">
        <v>892</v>
      </c>
      <c r="Q19" s="37">
        <f t="shared" si="0"/>
        <v>1</v>
      </c>
      <c r="R19" s="37">
        <v>0</v>
      </c>
      <c r="S19" s="37">
        <f t="shared" si="1"/>
        <v>0.5</v>
      </c>
      <c r="T19" s="37" t="s">
        <v>892</v>
      </c>
      <c r="U19" s="60">
        <f>IF(ISBLANK(HLOOKUP(U$2,Monitoring_eng!$A$1:$DB$79,Results!$D19,FALSE)),"",IF(HLOOKUP(U$2,Monitoring_eng!$A$1:$DB$79,Results!$D19,FALSE)=$J19,$Q19,IF(HLOOKUP(U$2,Monitoring_eng!$A$1:$DB$79,Results!$D19,FALSE)=$L19,$R19,IF(HLOOKUP(U$2,Monitoring_eng!$A$1:$DB$79,Results!$D19,FALSE)=$N19,$S19,IF(HLOOKUP(U$2,Monitoring_eng!$A$1:$DB$79,Results!$D19,FALSE)=$P19,$T19,"CHYBA")))))</f>
        <v>1</v>
      </c>
      <c r="V19" s="60">
        <f>IF(ISBLANK(HLOOKUP(V$2,Monitoring_eng!$A$1:$DB$79,Results!$D19,FALSE)),"",IF(HLOOKUP(V$2,Monitoring_eng!$A$1:$DB$79,Results!$D19,FALSE)=$J19,$Q19,IF(HLOOKUP(V$2,Monitoring_eng!$A$1:$DB$79,Results!$D19,FALSE)=$L19,$R19,IF(HLOOKUP(V$2,Monitoring_eng!$A$1:$DB$79,Results!$D19,FALSE)=$N19,$S19,IF(HLOOKUP(V$2,Monitoring_eng!$A$1:$DB$79,Results!$D19,FALSE)=$P19,$T19,"CHYBA")))))</f>
        <v>1</v>
      </c>
      <c r="W19" s="60">
        <f>IF(ISBLANK(HLOOKUP(W$2,Monitoring_eng!$A$1:$DB$79,Results!$D19,FALSE)),"",IF(HLOOKUP(W$2,Monitoring_eng!$A$1:$DB$79,Results!$D19,FALSE)=$J19,$Q19,IF(HLOOKUP(W$2,Monitoring_eng!$A$1:$DB$79,Results!$D19,FALSE)=$L19,$R19,IF(HLOOKUP(W$2,Monitoring_eng!$A$1:$DB$79,Results!$D19,FALSE)=$N19,$S19,IF(HLOOKUP(W$2,Monitoring_eng!$A$1:$DB$79,Results!$D19,FALSE)=$P19,$T19,"CHYBA")))))</f>
        <v>1</v>
      </c>
      <c r="X19" s="60">
        <f>IF(ISBLANK(HLOOKUP(X$2,Monitoring_eng!$A$1:$DB$79,Results!$D19,FALSE)),"",IF(HLOOKUP(X$2,Monitoring_eng!$A$1:$DB$79,Results!$D19,FALSE)=$J19,$Q19,IF(HLOOKUP(X$2,Monitoring_eng!$A$1:$DB$79,Results!$D19,FALSE)=$L19,$R19,IF(HLOOKUP(X$2,Monitoring_eng!$A$1:$DB$79,Results!$D19,FALSE)=$N19,$S19,IF(HLOOKUP(X$2,Monitoring_eng!$A$1:$DB$79,Results!$D19,FALSE)=$P19,$T19,"CHYBA")))))</f>
        <v>1</v>
      </c>
      <c r="Y19" s="60">
        <f>IF(ISBLANK(HLOOKUP(Y$2,Monitoring_eng!$A$1:$DB$79,Results!$D19,FALSE)),"",IF(HLOOKUP(Y$2,Monitoring_eng!$A$1:$DB$79,Results!$D19,FALSE)=$J19,$Q19,IF(HLOOKUP(Y$2,Monitoring_eng!$A$1:$DB$79,Results!$D19,FALSE)=$L19,$R19,IF(HLOOKUP(Y$2,Monitoring_eng!$A$1:$DB$79,Results!$D19,FALSE)=$N19,$S19,IF(HLOOKUP(Y$2,Monitoring_eng!$A$1:$DB$79,Results!$D19,FALSE)=$P19,$T19,"CHYBA")))))</f>
        <v>1</v>
      </c>
      <c r="Z19" s="60">
        <f>IF(ISBLANK(HLOOKUP(Z$2,Monitoring_eng!$A$1:$DB$79,Results!$D19,FALSE)),"",IF(HLOOKUP(Z$2,Monitoring_eng!$A$1:$DB$79,Results!$D19,FALSE)=$J19,$Q19,IF(HLOOKUP(Z$2,Monitoring_eng!$A$1:$DB$79,Results!$D19,FALSE)=$L19,$R19,IF(HLOOKUP(Z$2,Monitoring_eng!$A$1:$DB$79,Results!$D19,FALSE)=$N19,$S19,IF(HLOOKUP(Z$2,Monitoring_eng!$A$1:$DB$79,Results!$D19,FALSE)=$P19,$T19,"CHYBA")))))</f>
        <v>1</v>
      </c>
      <c r="AA19" s="60">
        <f>IF(ISBLANK(HLOOKUP(AA$2,Monitoring_eng!$A$1:$DB$79,Results!$D19,FALSE)),"",IF(HLOOKUP(AA$2,Monitoring_eng!$A$1:$DB$79,Results!$D19,FALSE)=$J19,$Q19,IF(HLOOKUP(AA$2,Monitoring_eng!$A$1:$DB$79,Results!$D19,FALSE)=$L19,$R19,IF(HLOOKUP(AA$2,Monitoring_eng!$A$1:$DB$79,Results!$D19,FALSE)=$N19,$S19,IF(HLOOKUP(AA$2,Monitoring_eng!$A$1:$DB$79,Results!$D19,FALSE)=$P19,$T19,"CHYBA")))))</f>
        <v>1</v>
      </c>
      <c r="AB19" s="60">
        <f>IF(ISBLANK(HLOOKUP(AB$2,Monitoring_eng!$A$1:$DB$79,Results!$D19,FALSE)),"",IF(HLOOKUP(AB$2,Monitoring_eng!$A$1:$DB$79,Results!$D19,FALSE)=$J19,$Q19,IF(HLOOKUP(AB$2,Monitoring_eng!$A$1:$DB$79,Results!$D19,FALSE)=$L19,$R19,IF(HLOOKUP(AB$2,Monitoring_eng!$A$1:$DB$79,Results!$D19,FALSE)=$N19,$S19,IF(HLOOKUP(AB$2,Monitoring_eng!$A$1:$DB$79,Results!$D19,FALSE)=$P19,$T19,"CHYBA")))))</f>
        <v>1</v>
      </c>
      <c r="AC19" s="60">
        <f>IF(ISBLANK(HLOOKUP(AC$2,Monitoring_eng!$A$1:$DB$79,Results!$D19,FALSE)),"",IF(HLOOKUP(AC$2,Monitoring_eng!$A$1:$DB$79,Results!$D19,FALSE)=$J19,$Q19,IF(HLOOKUP(AC$2,Monitoring_eng!$A$1:$DB$79,Results!$D19,FALSE)=$L19,$R19,IF(HLOOKUP(AC$2,Monitoring_eng!$A$1:$DB$79,Results!$D19,FALSE)=$N19,$S19,IF(HLOOKUP(AC$2,Monitoring_eng!$A$1:$DB$79,Results!$D19,FALSE)=$P19,$T19,"CHYBA")))))</f>
        <v>1</v>
      </c>
      <c r="AD19" s="60">
        <f>IF(ISBLANK(HLOOKUP(AD$2,Monitoring_eng!$A$1:$DB$79,Results!$D19,FALSE)),"",IF(HLOOKUP(AD$2,Monitoring_eng!$A$1:$DB$79,Results!$D19,FALSE)=$J19,$Q19,IF(HLOOKUP(AD$2,Monitoring_eng!$A$1:$DB$79,Results!$D19,FALSE)=$L19,$R19,IF(HLOOKUP(AD$2,Monitoring_eng!$A$1:$DB$79,Results!$D19,FALSE)=$N19,$S19,IF(HLOOKUP(AD$2,Monitoring_eng!$A$1:$DB$79,Results!$D19,FALSE)=$P19,$T19,"CHYBA")))))</f>
        <v>1</v>
      </c>
      <c r="AE19" s="60">
        <f>IF(ISBLANK(HLOOKUP(AE$2,Monitoring_eng!$A$1:$DB$79,Results!$D19,FALSE)),"",IF(HLOOKUP(AE$2,Monitoring_eng!$A$1:$DB$79,Results!$D19,FALSE)=$J19,$Q19,IF(HLOOKUP(AE$2,Monitoring_eng!$A$1:$DB$79,Results!$D19,FALSE)=$L19,$R19,IF(HLOOKUP(AE$2,Monitoring_eng!$A$1:$DB$79,Results!$D19,FALSE)=$N19,$S19,IF(HLOOKUP(AE$2,Monitoring_eng!$A$1:$DB$79,Results!$D19,FALSE)=$P19,$T19,"CHYBA")))))</f>
        <v>1</v>
      </c>
      <c r="AF19" s="60">
        <f>IF(ISBLANK(HLOOKUP(AF$2,Monitoring_eng!$A$1:$DB$79,Results!$D19,FALSE)),"",IF(HLOOKUP(AF$2,Monitoring_eng!$A$1:$DB$79,Results!$D19,FALSE)=$J19,$Q19,IF(HLOOKUP(AF$2,Monitoring_eng!$A$1:$DB$79,Results!$D19,FALSE)=$L19,$R19,IF(HLOOKUP(AF$2,Monitoring_eng!$A$1:$DB$79,Results!$D19,FALSE)=$N19,$S19,IF(HLOOKUP(AF$2,Monitoring_eng!$A$1:$DB$79,Results!$D19,FALSE)=$P19,$T19,"CHYBA")))))</f>
        <v>1</v>
      </c>
      <c r="AG19" s="60">
        <f>IF(ISBLANK(HLOOKUP(AG$2,Monitoring_eng!$A$1:$DB$79,Results!$D19,FALSE)),"",IF(HLOOKUP(AG$2,Monitoring_eng!$A$1:$DB$79,Results!$D19,FALSE)=$J19,$Q19,IF(HLOOKUP(AG$2,Monitoring_eng!$A$1:$DB$79,Results!$D19,FALSE)=$L19,$R19,IF(HLOOKUP(AG$2,Monitoring_eng!$A$1:$DB$79,Results!$D19,FALSE)=$N19,$S19,IF(HLOOKUP(AG$2,Monitoring_eng!$A$1:$DB$79,Results!$D19,FALSE)=$P19,$T19,"CHYBA")))))</f>
        <v>1</v>
      </c>
      <c r="AH19" s="60">
        <f>IF(ISBLANK(HLOOKUP(AH$2,Monitoring_eng!$A$1:$DB$79,Results!$D19,FALSE)),"",IF(HLOOKUP(AH$2,Monitoring_eng!$A$1:$DB$79,Results!$D19,FALSE)=$J19,$Q19,IF(HLOOKUP(AH$2,Monitoring_eng!$A$1:$DB$79,Results!$D19,FALSE)=$L19,$R19,IF(HLOOKUP(AH$2,Monitoring_eng!$A$1:$DB$79,Results!$D19,FALSE)=$N19,$S19,IF(HLOOKUP(AH$2,Monitoring_eng!$A$1:$DB$79,Results!$D19,FALSE)=$P19,$T19,"CHYBA")))))</f>
        <v>1</v>
      </c>
      <c r="AI19" s="60">
        <f>IF(ISBLANK(HLOOKUP(AI$2,Monitoring_eng!$A$1:$DB$79,Results!$D19,FALSE)),"",IF(HLOOKUP(AI$2,Monitoring_eng!$A$1:$DB$79,Results!$D19,FALSE)=$J19,$Q19,IF(HLOOKUP(AI$2,Monitoring_eng!$A$1:$DB$79,Results!$D19,FALSE)=$L19,$R19,IF(HLOOKUP(AI$2,Monitoring_eng!$A$1:$DB$79,Results!$D19,FALSE)=$N19,$S19,IF(HLOOKUP(AI$2,Monitoring_eng!$A$1:$DB$79,Results!$D19,FALSE)=$P19,$T19,"CHYBA")))))</f>
        <v>1</v>
      </c>
      <c r="AJ19" s="60">
        <f>IF(ISBLANK(HLOOKUP(AJ$2,Monitoring_eng!$A$1:$DB$79,Results!$D19,FALSE)),"",IF(HLOOKUP(AJ$2,Monitoring_eng!$A$1:$DB$79,Results!$D19,FALSE)=$J19,$Q19,IF(HLOOKUP(AJ$2,Monitoring_eng!$A$1:$DB$79,Results!$D19,FALSE)=$L19,$R19,IF(HLOOKUP(AJ$2,Monitoring_eng!$A$1:$DB$79,Results!$D19,FALSE)=$N19,$S19,IF(HLOOKUP(AJ$2,Monitoring_eng!$A$1:$DB$79,Results!$D19,FALSE)=$P19,$T19,"CHYBA")))))</f>
        <v>1</v>
      </c>
      <c r="AK19" s="60">
        <f>IF(ISBLANK(HLOOKUP(AK$2,Monitoring_eng!$A$1:$DB$79,Results!$D19,FALSE)),"",IF(HLOOKUP(AK$2,Monitoring_eng!$A$1:$DB$79,Results!$D19,FALSE)=$J19,$Q19,IF(HLOOKUP(AK$2,Monitoring_eng!$A$1:$DB$79,Results!$D19,FALSE)=$L19,$R19,IF(HLOOKUP(AK$2,Monitoring_eng!$A$1:$DB$79,Results!$D19,FALSE)=$N19,$S19,IF(HLOOKUP(AK$2,Monitoring_eng!$A$1:$DB$79,Results!$D19,FALSE)=$P19,$T19,"CHYBA")))))</f>
        <v>1</v>
      </c>
      <c r="AL19" s="60">
        <f>IF(ISBLANK(HLOOKUP(AL$2,Monitoring_eng!$A$1:$DB$79,Results!$D19,FALSE)),"",IF(HLOOKUP(AL$2,Monitoring_eng!$A$1:$DB$79,Results!$D19,FALSE)=$J19,$Q19,IF(HLOOKUP(AL$2,Monitoring_eng!$A$1:$DB$79,Results!$D19,FALSE)=$L19,$R19,IF(HLOOKUP(AL$2,Monitoring_eng!$A$1:$DB$79,Results!$D19,FALSE)=$N19,$S19,IF(HLOOKUP(AL$2,Monitoring_eng!$A$1:$DB$79,Results!$D19,FALSE)=$P19,$T19,"CHYBA")))))</f>
        <v>1</v>
      </c>
      <c r="AM19" s="60">
        <f>IF(ISBLANK(HLOOKUP(AM$2,Monitoring_eng!$A$1:$DB$79,Results!$D19,FALSE)),"",IF(HLOOKUP(AM$2,Monitoring_eng!$A$1:$DB$79,Results!$D19,FALSE)=$J19,$Q19,IF(HLOOKUP(AM$2,Monitoring_eng!$A$1:$DB$79,Results!$D19,FALSE)=$L19,$R19,IF(HLOOKUP(AM$2,Monitoring_eng!$A$1:$DB$79,Results!$D19,FALSE)=$N19,$S19,IF(HLOOKUP(AM$2,Monitoring_eng!$A$1:$DB$79,Results!$D19,FALSE)=$P19,$T19,"CHYBA")))))</f>
        <v>1</v>
      </c>
      <c r="AN19" s="60">
        <f>IF(ISBLANK(HLOOKUP(AN$2,Monitoring_eng!$A$1:$DB$79,Results!$D19,FALSE)),"",IF(HLOOKUP(AN$2,Monitoring_eng!$A$1:$DB$79,Results!$D19,FALSE)=$J19,$Q19,IF(HLOOKUP(AN$2,Monitoring_eng!$A$1:$DB$79,Results!$D19,FALSE)=$L19,$R19,IF(HLOOKUP(AN$2,Monitoring_eng!$A$1:$DB$79,Results!$D19,FALSE)=$N19,$S19,IF(HLOOKUP(AN$2,Monitoring_eng!$A$1:$DB$79,Results!$D19,FALSE)=$P19,$T19,"CHYBA")))))</f>
        <v>1</v>
      </c>
      <c r="AO19" s="60">
        <f>IF(ISBLANK(HLOOKUP(AO$2,Monitoring_eng!$A$1:$DB$79,Results!$D19,FALSE)),"",IF(HLOOKUP(AO$2,Monitoring_eng!$A$1:$DB$79,Results!$D19,FALSE)=$J19,$Q19,IF(HLOOKUP(AO$2,Monitoring_eng!$A$1:$DB$79,Results!$D19,FALSE)=$L19,$R19,IF(HLOOKUP(AO$2,Monitoring_eng!$A$1:$DB$79,Results!$D19,FALSE)=$N19,$S19,IF(HLOOKUP(AO$2,Monitoring_eng!$A$1:$DB$79,Results!$D19,FALSE)=$P19,$T19,"CHYBA")))))</f>
        <v>1</v>
      </c>
      <c r="AP19" s="60">
        <f>IF(ISBLANK(HLOOKUP(AP$2,Monitoring_eng!$A$1:$DB$79,Results!$D19,FALSE)),"",IF(HLOOKUP(AP$2,Monitoring_eng!$A$1:$DB$79,Results!$D19,FALSE)=$J19,$Q19,IF(HLOOKUP(AP$2,Monitoring_eng!$A$1:$DB$79,Results!$D19,FALSE)=$L19,$R19,IF(HLOOKUP(AP$2,Monitoring_eng!$A$1:$DB$79,Results!$D19,FALSE)=$N19,$S19,IF(HLOOKUP(AP$2,Monitoring_eng!$A$1:$DB$79,Results!$D19,FALSE)=$P19,$T19,"CHYBA")))))</f>
        <v>1</v>
      </c>
      <c r="AQ19" s="60">
        <f>IF(ISBLANK(HLOOKUP(AQ$2,Monitoring_eng!$A$1:$DB$79,Results!$D19,FALSE)),"",IF(HLOOKUP(AQ$2,Monitoring_eng!$A$1:$DB$79,Results!$D19,FALSE)=$J19,$Q19,IF(HLOOKUP(AQ$2,Monitoring_eng!$A$1:$DB$79,Results!$D19,FALSE)=$L19,$R19,IF(HLOOKUP(AQ$2,Monitoring_eng!$A$1:$DB$79,Results!$D19,FALSE)=$N19,$S19,IF(HLOOKUP(AQ$2,Monitoring_eng!$A$1:$DB$79,Results!$D19,FALSE)=$P19,$T19,"CHYBA")))))</f>
        <v>1</v>
      </c>
      <c r="AR19" s="60">
        <f>IF(ISBLANK(HLOOKUP(AR$2,Monitoring_eng!$A$1:$DB$79,Results!$D19,FALSE)),"",IF(HLOOKUP(AR$2,Monitoring_eng!$A$1:$DB$79,Results!$D19,FALSE)=$J19,$Q19,IF(HLOOKUP(AR$2,Monitoring_eng!$A$1:$DB$79,Results!$D19,FALSE)=$L19,$R19,IF(HLOOKUP(AR$2,Monitoring_eng!$A$1:$DB$79,Results!$D19,FALSE)=$N19,$S19,IF(HLOOKUP(AR$2,Monitoring_eng!$A$1:$DB$79,Results!$D19,FALSE)=$P19,$T19,"CHYBA")))))</f>
        <v>1</v>
      </c>
      <c r="AS19" s="60">
        <f>IF(ISBLANK(HLOOKUP(AS$2,Monitoring_eng!$A$1:$DB$79,Results!$D19,FALSE)),"",IF(HLOOKUP(AS$2,Monitoring_eng!$A$1:$DB$79,Results!$D19,FALSE)=$J19,$Q19,IF(HLOOKUP(AS$2,Monitoring_eng!$A$1:$DB$79,Results!$D19,FALSE)=$L19,$R19,IF(HLOOKUP(AS$2,Monitoring_eng!$A$1:$DB$79,Results!$D19,FALSE)=$N19,$S19,IF(HLOOKUP(AS$2,Monitoring_eng!$A$1:$DB$79,Results!$D19,FALSE)=$P19,$T19,"CHYBA")))))</f>
        <v>1</v>
      </c>
      <c r="AT19" s="60">
        <f>IF(ISBLANK(HLOOKUP(AT$2,Monitoring_eng!$A$1:$DB$79,Results!$D19,FALSE)),"",IF(HLOOKUP(AT$2,Monitoring_eng!$A$1:$DB$79,Results!$D19,FALSE)=$J19,$Q19,IF(HLOOKUP(AT$2,Monitoring_eng!$A$1:$DB$79,Results!$D19,FALSE)=$L19,$R19,IF(HLOOKUP(AT$2,Monitoring_eng!$A$1:$DB$79,Results!$D19,FALSE)=$N19,$S19,IF(HLOOKUP(AT$2,Monitoring_eng!$A$1:$DB$79,Results!$D19,FALSE)=$P19,$T19,"CHYBA")))))</f>
        <v>1</v>
      </c>
      <c r="AU19" s="60">
        <f>IF(ISBLANK(HLOOKUP(AU$2,Monitoring_eng!$A$1:$DB$79,Results!$D19,FALSE)),"",IF(HLOOKUP(AU$2,Monitoring_eng!$A$1:$DB$79,Results!$D19,FALSE)=$J19,$Q19,IF(HLOOKUP(AU$2,Monitoring_eng!$A$1:$DB$79,Results!$D19,FALSE)=$L19,$R19,IF(HLOOKUP(AU$2,Monitoring_eng!$A$1:$DB$79,Results!$D19,FALSE)=$N19,$S19,IF(HLOOKUP(AU$2,Monitoring_eng!$A$1:$DB$79,Results!$D19,FALSE)=$P19,$T19,"CHYBA")))))</f>
        <v>1</v>
      </c>
      <c r="AV19" s="60">
        <f>IF(ISBLANK(HLOOKUP(AV$2,Monitoring_eng!$A$1:$DB$79,Results!$D19,FALSE)),"",IF(HLOOKUP(AV$2,Monitoring_eng!$A$1:$DB$79,Results!$D19,FALSE)=$J19,$Q19,IF(HLOOKUP(AV$2,Monitoring_eng!$A$1:$DB$79,Results!$D19,FALSE)=$L19,$R19,IF(HLOOKUP(AV$2,Monitoring_eng!$A$1:$DB$79,Results!$D19,FALSE)=$N19,$S19,IF(HLOOKUP(AV$2,Monitoring_eng!$A$1:$DB$79,Results!$D19,FALSE)=$P19,$T19,"CHYBA")))))</f>
        <v>1</v>
      </c>
      <c r="AW19" s="60">
        <f>IF(ISBLANK(HLOOKUP(AW$2,Monitoring_eng!$A$1:$DB$79,Results!$D19,FALSE)),"",IF(HLOOKUP(AW$2,Monitoring_eng!$A$1:$DB$79,Results!$D19,FALSE)=$J19,$Q19,IF(HLOOKUP(AW$2,Monitoring_eng!$A$1:$DB$79,Results!$D19,FALSE)=$L19,$R19,IF(HLOOKUP(AW$2,Monitoring_eng!$A$1:$DB$79,Results!$D19,FALSE)=$N19,$S19,IF(HLOOKUP(AW$2,Monitoring_eng!$A$1:$DB$79,Results!$D19,FALSE)=$P19,$T19,"CHYBA")))))</f>
        <v>1</v>
      </c>
      <c r="AX19" s="60">
        <f>IF(ISBLANK(HLOOKUP(AX$2,Monitoring_eng!$A$1:$DB$79,Results!$D19,FALSE)),"",IF(HLOOKUP(AX$2,Monitoring_eng!$A$1:$DB$79,Results!$D19,FALSE)=$J19,$Q19,IF(HLOOKUP(AX$2,Monitoring_eng!$A$1:$DB$79,Results!$D19,FALSE)=$L19,$R19,IF(HLOOKUP(AX$2,Monitoring_eng!$A$1:$DB$79,Results!$D19,FALSE)=$N19,$S19,IF(HLOOKUP(AX$2,Monitoring_eng!$A$1:$DB$79,Results!$D19,FALSE)=$P19,$T19,"CHYBA")))))</f>
        <v>1</v>
      </c>
      <c r="AY19" s="60">
        <f>IF(ISBLANK(HLOOKUP(AY$2,Monitoring_eng!$A$1:$DB$79,Results!$D19,FALSE)),"",IF(HLOOKUP(AY$2,Monitoring_eng!$A$1:$DB$79,Results!$D19,FALSE)=$J19,$Q19,IF(HLOOKUP(AY$2,Monitoring_eng!$A$1:$DB$79,Results!$D19,FALSE)=$L19,$R19,IF(HLOOKUP(AY$2,Monitoring_eng!$A$1:$DB$79,Results!$D19,FALSE)=$N19,$S19,IF(HLOOKUP(AY$2,Monitoring_eng!$A$1:$DB$79,Results!$D19,FALSE)=$P19,$T19,"CHYBA")))))</f>
        <v>1</v>
      </c>
      <c r="AZ19" s="60">
        <f>IF(ISBLANK(HLOOKUP(AZ$2,Monitoring_eng!$A$1:$DB$79,Results!$D19,FALSE)),"",IF(HLOOKUP(AZ$2,Monitoring_eng!$A$1:$DB$79,Results!$D19,FALSE)=$J19,$Q19,IF(HLOOKUP(AZ$2,Monitoring_eng!$A$1:$DB$79,Results!$D19,FALSE)=$L19,$R19,IF(HLOOKUP(AZ$2,Monitoring_eng!$A$1:$DB$79,Results!$D19,FALSE)=$N19,$S19,IF(HLOOKUP(AZ$2,Monitoring_eng!$A$1:$DB$79,Results!$D19,FALSE)=$P19,$T19,"CHYBA")))))</f>
        <v>1</v>
      </c>
      <c r="BA19" s="60">
        <f>IF(ISBLANK(HLOOKUP(BA$2,Monitoring_eng!$A$1:$DB$79,Results!$D19,FALSE)),"",IF(HLOOKUP(BA$2,Monitoring_eng!$A$1:$DB$79,Results!$D19,FALSE)=$J19,$Q19,IF(HLOOKUP(BA$2,Monitoring_eng!$A$1:$DB$79,Results!$D19,FALSE)=$L19,$R19,IF(HLOOKUP(BA$2,Monitoring_eng!$A$1:$DB$79,Results!$D19,FALSE)=$N19,$S19,IF(HLOOKUP(BA$2,Monitoring_eng!$A$1:$DB$79,Results!$D19,FALSE)=$P19,$T19,"CHYBA")))))</f>
        <v>1</v>
      </c>
      <c r="BB19" s="60">
        <f>IF(ISBLANK(HLOOKUP(BB$2,Monitoring_eng!$A$1:$DB$79,Results!$D19,FALSE)),"",IF(HLOOKUP(BB$2,Monitoring_eng!$A$1:$DB$79,Results!$D19,FALSE)=$J19,$Q19,IF(HLOOKUP(BB$2,Monitoring_eng!$A$1:$DB$79,Results!$D19,FALSE)=$L19,$R19,IF(HLOOKUP(BB$2,Monitoring_eng!$A$1:$DB$79,Results!$D19,FALSE)=$N19,$S19,IF(HLOOKUP(BB$2,Monitoring_eng!$A$1:$DB$79,Results!$D19,FALSE)=$P19,$T19,"CHYBA")))))</f>
        <v>1</v>
      </c>
      <c r="BC19" s="60">
        <f>IF(ISBLANK(HLOOKUP(BC$2,Monitoring_eng!$A$1:$DB$79,Results!$D19,FALSE)),"",IF(HLOOKUP(BC$2,Monitoring_eng!$A$1:$DB$79,Results!$D19,FALSE)=$J19,$Q19,IF(HLOOKUP(BC$2,Monitoring_eng!$A$1:$DB$79,Results!$D19,FALSE)=$L19,$R19,IF(HLOOKUP(BC$2,Monitoring_eng!$A$1:$DB$79,Results!$D19,FALSE)=$N19,$S19,IF(HLOOKUP(BC$2,Monitoring_eng!$A$1:$DB$79,Results!$D19,FALSE)=$P19,$T19,"CHYBA")))))</f>
        <v>0.5</v>
      </c>
      <c r="BD19" s="60">
        <f>IF(ISBLANK(HLOOKUP(BD$2,Monitoring_eng!$A$1:$DB$79,Results!$D19,FALSE)),"",IF(HLOOKUP(BD$2,Monitoring_eng!$A$1:$DB$79,Results!$D19,FALSE)=$J19,$Q19,IF(HLOOKUP(BD$2,Monitoring_eng!$A$1:$DB$79,Results!$D19,FALSE)=$L19,$R19,IF(HLOOKUP(BD$2,Monitoring_eng!$A$1:$DB$79,Results!$D19,FALSE)=$N19,$S19,IF(HLOOKUP(BD$2,Monitoring_eng!$A$1:$DB$79,Results!$D19,FALSE)=$P19,$T19,"CHYBA")))))</f>
        <v>1</v>
      </c>
      <c r="BE19" s="60">
        <f>IF(ISBLANK(HLOOKUP(BE$2,Monitoring_eng!$A$1:$DB$79,Results!$D19,FALSE)),"",IF(HLOOKUP(BE$2,Monitoring_eng!$A$1:$DB$79,Results!$D19,FALSE)=$J19,$Q19,IF(HLOOKUP(BE$2,Monitoring_eng!$A$1:$DB$79,Results!$D19,FALSE)=$L19,$R19,IF(HLOOKUP(BE$2,Monitoring_eng!$A$1:$DB$79,Results!$D19,FALSE)=$N19,$S19,IF(HLOOKUP(BE$2,Monitoring_eng!$A$1:$DB$79,Results!$D19,FALSE)=$P19,$T19,"CHYBA")))))</f>
        <v>1</v>
      </c>
      <c r="BF19" s="60">
        <f>IF(ISBLANK(HLOOKUP(BF$2,Monitoring_eng!$A$1:$DB$79,Results!$D19,FALSE)),"",IF(HLOOKUP(BF$2,Monitoring_eng!$A$1:$DB$79,Results!$D19,FALSE)=$J19,$Q19,IF(HLOOKUP(BF$2,Monitoring_eng!$A$1:$DB$79,Results!$D19,FALSE)=$L19,$R19,IF(HLOOKUP(BF$2,Monitoring_eng!$A$1:$DB$79,Results!$D19,FALSE)=$N19,$S19,IF(HLOOKUP(BF$2,Monitoring_eng!$A$1:$DB$79,Results!$D19,FALSE)=$P19,$T19,"CHYBA")))))</f>
        <v>1</v>
      </c>
      <c r="BG19" s="60">
        <f>IF(ISBLANK(HLOOKUP(BG$2,Monitoring_eng!$A$1:$DB$79,Results!$D19,FALSE)),"",IF(HLOOKUP(BG$2,Monitoring_eng!$A$1:$DB$79,Results!$D19,FALSE)=$J19,$Q19,IF(HLOOKUP(BG$2,Monitoring_eng!$A$1:$DB$79,Results!$D19,FALSE)=$L19,$R19,IF(HLOOKUP(BG$2,Monitoring_eng!$A$1:$DB$79,Results!$D19,FALSE)=$N19,$S19,IF(HLOOKUP(BG$2,Monitoring_eng!$A$1:$DB$79,Results!$D19,FALSE)=$P19,$T19,"CHYBA")))))</f>
        <v>1</v>
      </c>
      <c r="BH19" s="60">
        <f>IF(ISBLANK(HLOOKUP(BH$2,Monitoring_eng!$A$1:$DB$79,Results!$D19,FALSE)),"",IF(HLOOKUP(BH$2,Monitoring_eng!$A$1:$DB$79,Results!$D19,FALSE)=$J19,$Q19,IF(HLOOKUP(BH$2,Monitoring_eng!$A$1:$DB$79,Results!$D19,FALSE)=$L19,$R19,IF(HLOOKUP(BH$2,Monitoring_eng!$A$1:$DB$79,Results!$D19,FALSE)=$N19,$S19,IF(HLOOKUP(BH$2,Monitoring_eng!$A$1:$DB$79,Results!$D19,FALSE)=$P19,$T19,"CHYBA")))))</f>
        <v>1</v>
      </c>
      <c r="BI19" s="60">
        <f>IF(ISBLANK(HLOOKUP(BI$2,Monitoring_eng!$A$1:$DB$79,Results!$D19,FALSE)),"",IF(HLOOKUP(BI$2,Monitoring_eng!$A$1:$DB$79,Results!$D19,FALSE)=$J19,$Q19,IF(HLOOKUP(BI$2,Monitoring_eng!$A$1:$DB$79,Results!$D19,FALSE)=$L19,$R19,IF(HLOOKUP(BI$2,Monitoring_eng!$A$1:$DB$79,Results!$D19,FALSE)=$N19,$S19,IF(HLOOKUP(BI$2,Monitoring_eng!$A$1:$DB$79,Results!$D19,FALSE)=$P19,$T19,"CHYBA")))))</f>
        <v>1</v>
      </c>
      <c r="BJ19" s="60">
        <f>IF(ISBLANK(HLOOKUP(BJ$2,Monitoring_eng!$A$1:$DB$79,Results!$D19,FALSE)),"",IF(HLOOKUP(BJ$2,Monitoring_eng!$A$1:$DB$79,Results!$D19,FALSE)=$J19,$Q19,IF(HLOOKUP(BJ$2,Monitoring_eng!$A$1:$DB$79,Results!$D19,FALSE)=$L19,$R19,IF(HLOOKUP(BJ$2,Monitoring_eng!$A$1:$DB$79,Results!$D19,FALSE)=$N19,$S19,IF(HLOOKUP(BJ$2,Monitoring_eng!$A$1:$DB$79,Results!$D19,FALSE)=$P19,$T19,"CHYBA")))))</f>
        <v>1</v>
      </c>
      <c r="BK19" s="60">
        <f>IF(ISBLANK(HLOOKUP(BK$2,Monitoring_eng!$A$1:$DB$79,Results!$D19,FALSE)),"",IF(HLOOKUP(BK$2,Monitoring_eng!$A$1:$DB$79,Results!$D19,FALSE)=$J19,$Q19,IF(HLOOKUP(BK$2,Monitoring_eng!$A$1:$DB$79,Results!$D19,FALSE)=$L19,$R19,IF(HLOOKUP(BK$2,Monitoring_eng!$A$1:$DB$79,Results!$D19,FALSE)=$N19,$S19,IF(HLOOKUP(BK$2,Monitoring_eng!$A$1:$DB$79,Results!$D19,FALSE)=$P19,$T19,"CHYBA")))))</f>
        <v>1</v>
      </c>
      <c r="BL19" s="60">
        <f>IF(ISBLANK(HLOOKUP(BL$2,Monitoring_eng!$A$1:$DB$79,Results!$D19,FALSE)),"",IF(HLOOKUP(BL$2,Monitoring_eng!$A$1:$DB$79,Results!$D19,FALSE)=$J19,$Q19,IF(HLOOKUP(BL$2,Monitoring_eng!$A$1:$DB$79,Results!$D19,FALSE)=$L19,$R19,IF(HLOOKUP(BL$2,Monitoring_eng!$A$1:$DB$79,Results!$D19,FALSE)=$N19,$S19,IF(HLOOKUP(BL$2,Monitoring_eng!$A$1:$DB$79,Results!$D19,FALSE)=$P19,$T19,"CHYBA")))))</f>
        <v>0.5</v>
      </c>
      <c r="BM19" s="60">
        <f>IF(ISBLANK(HLOOKUP(BM$2,Monitoring_eng!$A$1:$DB$79,Results!$D19,FALSE)),"",IF(HLOOKUP(BM$2,Monitoring_eng!$A$1:$DB$79,Results!$D19,FALSE)=$J19,$Q19,IF(HLOOKUP(BM$2,Monitoring_eng!$A$1:$DB$79,Results!$D19,FALSE)=$L19,$R19,IF(HLOOKUP(BM$2,Monitoring_eng!$A$1:$DB$79,Results!$D19,FALSE)=$N19,$S19,IF(HLOOKUP(BM$2,Monitoring_eng!$A$1:$DB$79,Results!$D19,FALSE)=$P19,$T19,"CHYBA")))))</f>
        <v>1</v>
      </c>
      <c r="BN19" s="60">
        <f>IF(ISBLANK(HLOOKUP(BN$2,Monitoring_eng!$A$1:$DB$79,Results!$D19,FALSE)),"",IF(HLOOKUP(BN$2,Monitoring_eng!$A$1:$DB$79,Results!$D19,FALSE)=$J19,$Q19,IF(HLOOKUP(BN$2,Monitoring_eng!$A$1:$DB$79,Results!$D19,FALSE)=$L19,$R19,IF(HLOOKUP(BN$2,Monitoring_eng!$A$1:$DB$79,Results!$D19,FALSE)=$N19,$S19,IF(HLOOKUP(BN$2,Monitoring_eng!$A$1:$DB$79,Results!$D19,FALSE)=$P19,$T19,"CHYBA")))))</f>
        <v>1</v>
      </c>
      <c r="BO19" s="60">
        <f>IF(ISBLANK(HLOOKUP(BO$2,Monitoring_eng!$A$1:$DB$79,Results!$D19,FALSE)),"",IF(HLOOKUP(BO$2,Monitoring_eng!$A$1:$DB$79,Results!$D19,FALSE)=$J19,$Q19,IF(HLOOKUP(BO$2,Monitoring_eng!$A$1:$DB$79,Results!$D19,FALSE)=$L19,$R19,IF(HLOOKUP(BO$2,Monitoring_eng!$A$1:$DB$79,Results!$D19,FALSE)=$N19,$S19,IF(HLOOKUP(BO$2,Monitoring_eng!$A$1:$DB$79,Results!$D19,FALSE)=$P19,$T19,"CHYBA")))))</f>
        <v>1</v>
      </c>
      <c r="BP19" s="60">
        <f>IF(ISBLANK(HLOOKUP(BP$2,Monitoring_eng!$A$1:$DB$79,Results!$D19,FALSE)),"",IF(HLOOKUP(BP$2,Monitoring_eng!$A$1:$DB$79,Results!$D19,FALSE)=$J19,$Q19,IF(HLOOKUP(BP$2,Monitoring_eng!$A$1:$DB$79,Results!$D19,FALSE)=$L19,$R19,IF(HLOOKUP(BP$2,Monitoring_eng!$A$1:$DB$79,Results!$D19,FALSE)=$N19,$S19,IF(HLOOKUP(BP$2,Monitoring_eng!$A$1:$DB$79,Results!$D19,FALSE)=$P19,$T19,"CHYBA")))))</f>
        <v>1</v>
      </c>
      <c r="BQ19" s="60">
        <f>IF(ISBLANK(HLOOKUP(BQ$2,Monitoring_eng!$A$1:$DB$79,Results!$D19,FALSE)),"",IF(HLOOKUP(BQ$2,Monitoring_eng!$A$1:$DB$79,Results!$D19,FALSE)=$J19,$Q19,IF(HLOOKUP(BQ$2,Monitoring_eng!$A$1:$DB$79,Results!$D19,FALSE)=$L19,$R19,IF(HLOOKUP(BQ$2,Monitoring_eng!$A$1:$DB$79,Results!$D19,FALSE)=$N19,$S19,IF(HLOOKUP(BQ$2,Monitoring_eng!$A$1:$DB$79,Results!$D19,FALSE)=$P19,$T19,"CHYBA")))))</f>
        <v>1</v>
      </c>
      <c r="BR19" s="60">
        <f>IF(ISBLANK(HLOOKUP(BR$2,Monitoring_eng!$A$1:$DB$79,Results!$D19,FALSE)),"",IF(HLOOKUP(BR$2,Monitoring_eng!$A$1:$DB$79,Results!$D19,FALSE)=$J19,$Q19,IF(HLOOKUP(BR$2,Monitoring_eng!$A$1:$DB$79,Results!$D19,FALSE)=$L19,$R19,IF(HLOOKUP(BR$2,Monitoring_eng!$A$1:$DB$79,Results!$D19,FALSE)=$N19,$S19,IF(HLOOKUP(BR$2,Monitoring_eng!$A$1:$DB$79,Results!$D19,FALSE)=$P19,$T19,"CHYBA")))))</f>
        <v>1</v>
      </c>
    </row>
    <row r="20" spans="1:70" x14ac:dyDescent="0.3">
      <c r="A20" s="37" t="s">
        <v>3840</v>
      </c>
      <c r="B20" s="37" t="s">
        <v>1021</v>
      </c>
      <c r="C20" s="37" t="s">
        <v>320</v>
      </c>
      <c r="D20" s="37">
        <v>19</v>
      </c>
      <c r="E20" s="39" t="s">
        <v>111</v>
      </c>
      <c r="F20" s="39" t="s">
        <v>512</v>
      </c>
      <c r="G20" s="40" t="s">
        <v>16</v>
      </c>
      <c r="H20" s="37">
        <v>1</v>
      </c>
      <c r="I20" s="37" t="s">
        <v>481</v>
      </c>
      <c r="J20" s="37" t="s">
        <v>757</v>
      </c>
      <c r="K20" s="37" t="s">
        <v>482</v>
      </c>
      <c r="L20" s="59" t="s">
        <v>758</v>
      </c>
      <c r="M20" s="37" t="s">
        <v>483</v>
      </c>
      <c r="N20" s="37" t="s">
        <v>759</v>
      </c>
      <c r="O20" s="37" t="s">
        <v>892</v>
      </c>
      <c r="P20" s="37" t="s">
        <v>892</v>
      </c>
      <c r="Q20" s="37">
        <f t="shared" si="0"/>
        <v>1</v>
      </c>
      <c r="R20" s="37">
        <v>0</v>
      </c>
      <c r="S20" s="37">
        <f t="shared" si="1"/>
        <v>0.5</v>
      </c>
      <c r="T20" s="37" t="s">
        <v>892</v>
      </c>
      <c r="U20" s="60">
        <f>IF(ISBLANK(HLOOKUP(U$2,Monitoring_eng!$A$1:$DB$79,Results!$D20,FALSE)),"",IF(HLOOKUP(U$2,Monitoring_eng!$A$1:$DB$79,Results!$D20,FALSE)=$J20,$Q20,IF(HLOOKUP(U$2,Monitoring_eng!$A$1:$DB$79,Results!$D20,FALSE)=$L20,$R20,IF(HLOOKUP(U$2,Monitoring_eng!$A$1:$DB$79,Results!$D20,FALSE)=$N20,$S20,IF(HLOOKUP(U$2,Monitoring_eng!$A$1:$DB$79,Results!$D20,FALSE)=$P20,$T20,"CHYBA")))))</f>
        <v>1</v>
      </c>
      <c r="V20" s="60">
        <f>IF(ISBLANK(HLOOKUP(V$2,Monitoring_eng!$A$1:$DB$79,Results!$D20,FALSE)),"",IF(HLOOKUP(V$2,Monitoring_eng!$A$1:$DB$79,Results!$D20,FALSE)=$J20,$Q20,IF(HLOOKUP(V$2,Monitoring_eng!$A$1:$DB$79,Results!$D20,FALSE)=$L20,$R20,IF(HLOOKUP(V$2,Monitoring_eng!$A$1:$DB$79,Results!$D20,FALSE)=$N20,$S20,IF(HLOOKUP(V$2,Monitoring_eng!$A$1:$DB$79,Results!$D20,FALSE)=$P20,$T20,"CHYBA")))))</f>
        <v>0</v>
      </c>
      <c r="W20" s="60">
        <f>IF(ISBLANK(HLOOKUP(W$2,Monitoring_eng!$A$1:$DB$79,Results!$D20,FALSE)),"",IF(HLOOKUP(W$2,Monitoring_eng!$A$1:$DB$79,Results!$D20,FALSE)=$J20,$Q20,IF(HLOOKUP(W$2,Monitoring_eng!$A$1:$DB$79,Results!$D20,FALSE)=$L20,$R20,IF(HLOOKUP(W$2,Monitoring_eng!$A$1:$DB$79,Results!$D20,FALSE)=$N20,$S20,IF(HLOOKUP(W$2,Monitoring_eng!$A$1:$DB$79,Results!$D20,FALSE)=$P20,$T20,"CHYBA")))))</f>
        <v>1</v>
      </c>
      <c r="X20" s="60">
        <f>IF(ISBLANK(HLOOKUP(X$2,Monitoring_eng!$A$1:$DB$79,Results!$D20,FALSE)),"",IF(HLOOKUP(X$2,Monitoring_eng!$A$1:$DB$79,Results!$D20,FALSE)=$J20,$Q20,IF(HLOOKUP(X$2,Monitoring_eng!$A$1:$DB$79,Results!$D20,FALSE)=$L20,$R20,IF(HLOOKUP(X$2,Monitoring_eng!$A$1:$DB$79,Results!$D20,FALSE)=$N20,$S20,IF(HLOOKUP(X$2,Monitoring_eng!$A$1:$DB$79,Results!$D20,FALSE)=$P20,$T20,"CHYBA")))))</f>
        <v>1</v>
      </c>
      <c r="Y20" s="60">
        <f>IF(ISBLANK(HLOOKUP(Y$2,Monitoring_eng!$A$1:$DB$79,Results!$D20,FALSE)),"",IF(HLOOKUP(Y$2,Monitoring_eng!$A$1:$DB$79,Results!$D20,FALSE)=$J20,$Q20,IF(HLOOKUP(Y$2,Monitoring_eng!$A$1:$DB$79,Results!$D20,FALSE)=$L20,$R20,IF(HLOOKUP(Y$2,Monitoring_eng!$A$1:$DB$79,Results!$D20,FALSE)=$N20,$S20,IF(HLOOKUP(Y$2,Monitoring_eng!$A$1:$DB$79,Results!$D20,FALSE)=$P20,$T20,"CHYBA")))))</f>
        <v>1</v>
      </c>
      <c r="Z20" s="60">
        <f>IF(ISBLANK(HLOOKUP(Z$2,Monitoring_eng!$A$1:$DB$79,Results!$D20,FALSE)),"",IF(HLOOKUP(Z$2,Monitoring_eng!$A$1:$DB$79,Results!$D20,FALSE)=$J20,$Q20,IF(HLOOKUP(Z$2,Monitoring_eng!$A$1:$DB$79,Results!$D20,FALSE)=$L20,$R20,IF(HLOOKUP(Z$2,Monitoring_eng!$A$1:$DB$79,Results!$D20,FALSE)=$N20,$S20,IF(HLOOKUP(Z$2,Monitoring_eng!$A$1:$DB$79,Results!$D20,FALSE)=$P20,$T20,"CHYBA")))))</f>
        <v>1</v>
      </c>
      <c r="AA20" s="60">
        <f>IF(ISBLANK(HLOOKUP(AA$2,Monitoring_eng!$A$1:$DB$79,Results!$D20,FALSE)),"",IF(HLOOKUP(AA$2,Monitoring_eng!$A$1:$DB$79,Results!$D20,FALSE)=$J20,$Q20,IF(HLOOKUP(AA$2,Monitoring_eng!$A$1:$DB$79,Results!$D20,FALSE)=$L20,$R20,IF(HLOOKUP(AA$2,Monitoring_eng!$A$1:$DB$79,Results!$D20,FALSE)=$N20,$S20,IF(HLOOKUP(AA$2,Monitoring_eng!$A$1:$DB$79,Results!$D20,FALSE)=$P20,$T20,"CHYBA")))))</f>
        <v>1</v>
      </c>
      <c r="AB20" s="60">
        <f>IF(ISBLANK(HLOOKUP(AB$2,Monitoring_eng!$A$1:$DB$79,Results!$D20,FALSE)),"",IF(HLOOKUP(AB$2,Monitoring_eng!$A$1:$DB$79,Results!$D20,FALSE)=$J20,$Q20,IF(HLOOKUP(AB$2,Monitoring_eng!$A$1:$DB$79,Results!$D20,FALSE)=$L20,$R20,IF(HLOOKUP(AB$2,Monitoring_eng!$A$1:$DB$79,Results!$D20,FALSE)=$N20,$S20,IF(HLOOKUP(AB$2,Monitoring_eng!$A$1:$DB$79,Results!$D20,FALSE)=$P20,$T20,"CHYBA")))))</f>
        <v>1</v>
      </c>
      <c r="AC20" s="60">
        <f>IF(ISBLANK(HLOOKUP(AC$2,Monitoring_eng!$A$1:$DB$79,Results!$D20,FALSE)),"",IF(HLOOKUP(AC$2,Monitoring_eng!$A$1:$DB$79,Results!$D20,FALSE)=$J20,$Q20,IF(HLOOKUP(AC$2,Monitoring_eng!$A$1:$DB$79,Results!$D20,FALSE)=$L20,$R20,IF(HLOOKUP(AC$2,Monitoring_eng!$A$1:$DB$79,Results!$D20,FALSE)=$N20,$S20,IF(HLOOKUP(AC$2,Monitoring_eng!$A$1:$DB$79,Results!$D20,FALSE)=$P20,$T20,"CHYBA")))))</f>
        <v>1</v>
      </c>
      <c r="AD20" s="60">
        <f>IF(ISBLANK(HLOOKUP(AD$2,Monitoring_eng!$A$1:$DB$79,Results!$D20,FALSE)),"",IF(HLOOKUP(AD$2,Monitoring_eng!$A$1:$DB$79,Results!$D20,FALSE)=$J20,$Q20,IF(HLOOKUP(AD$2,Monitoring_eng!$A$1:$DB$79,Results!$D20,FALSE)=$L20,$R20,IF(HLOOKUP(AD$2,Monitoring_eng!$A$1:$DB$79,Results!$D20,FALSE)=$N20,$S20,IF(HLOOKUP(AD$2,Monitoring_eng!$A$1:$DB$79,Results!$D20,FALSE)=$P20,$T20,"CHYBA")))))</f>
        <v>1</v>
      </c>
      <c r="AE20" s="60">
        <f>IF(ISBLANK(HLOOKUP(AE$2,Monitoring_eng!$A$1:$DB$79,Results!$D20,FALSE)),"",IF(HLOOKUP(AE$2,Monitoring_eng!$A$1:$DB$79,Results!$D20,FALSE)=$J20,$Q20,IF(HLOOKUP(AE$2,Monitoring_eng!$A$1:$DB$79,Results!$D20,FALSE)=$L20,$R20,IF(HLOOKUP(AE$2,Monitoring_eng!$A$1:$DB$79,Results!$D20,FALSE)=$N20,$S20,IF(HLOOKUP(AE$2,Monitoring_eng!$A$1:$DB$79,Results!$D20,FALSE)=$P20,$T20,"CHYBA")))))</f>
        <v>1</v>
      </c>
      <c r="AF20" s="60">
        <f>IF(ISBLANK(HLOOKUP(AF$2,Monitoring_eng!$A$1:$DB$79,Results!$D20,FALSE)),"",IF(HLOOKUP(AF$2,Monitoring_eng!$A$1:$DB$79,Results!$D20,FALSE)=$J20,$Q20,IF(HLOOKUP(AF$2,Monitoring_eng!$A$1:$DB$79,Results!$D20,FALSE)=$L20,$R20,IF(HLOOKUP(AF$2,Monitoring_eng!$A$1:$DB$79,Results!$D20,FALSE)=$N20,$S20,IF(HLOOKUP(AF$2,Monitoring_eng!$A$1:$DB$79,Results!$D20,FALSE)=$P20,$T20,"CHYBA")))))</f>
        <v>0</v>
      </c>
      <c r="AG20" s="60">
        <f>IF(ISBLANK(HLOOKUP(AG$2,Monitoring_eng!$A$1:$DB$79,Results!$D20,FALSE)),"",IF(HLOOKUP(AG$2,Monitoring_eng!$A$1:$DB$79,Results!$D20,FALSE)=$J20,$Q20,IF(HLOOKUP(AG$2,Monitoring_eng!$A$1:$DB$79,Results!$D20,FALSE)=$L20,$R20,IF(HLOOKUP(AG$2,Monitoring_eng!$A$1:$DB$79,Results!$D20,FALSE)=$N20,$S20,IF(HLOOKUP(AG$2,Monitoring_eng!$A$1:$DB$79,Results!$D20,FALSE)=$P20,$T20,"CHYBA")))))</f>
        <v>1</v>
      </c>
      <c r="AH20" s="60">
        <f>IF(ISBLANK(HLOOKUP(AH$2,Monitoring_eng!$A$1:$DB$79,Results!$D20,FALSE)),"",IF(HLOOKUP(AH$2,Monitoring_eng!$A$1:$DB$79,Results!$D20,FALSE)=$J20,$Q20,IF(HLOOKUP(AH$2,Monitoring_eng!$A$1:$DB$79,Results!$D20,FALSE)=$L20,$R20,IF(HLOOKUP(AH$2,Monitoring_eng!$A$1:$DB$79,Results!$D20,FALSE)=$N20,$S20,IF(HLOOKUP(AH$2,Monitoring_eng!$A$1:$DB$79,Results!$D20,FALSE)=$P20,$T20,"CHYBA")))))</f>
        <v>1</v>
      </c>
      <c r="AI20" s="60">
        <f>IF(ISBLANK(HLOOKUP(AI$2,Monitoring_eng!$A$1:$DB$79,Results!$D20,FALSE)),"",IF(HLOOKUP(AI$2,Monitoring_eng!$A$1:$DB$79,Results!$D20,FALSE)=$J20,$Q20,IF(HLOOKUP(AI$2,Monitoring_eng!$A$1:$DB$79,Results!$D20,FALSE)=$L20,$R20,IF(HLOOKUP(AI$2,Monitoring_eng!$A$1:$DB$79,Results!$D20,FALSE)=$N20,$S20,IF(HLOOKUP(AI$2,Monitoring_eng!$A$1:$DB$79,Results!$D20,FALSE)=$P20,$T20,"CHYBA")))))</f>
        <v>1</v>
      </c>
      <c r="AJ20" s="60">
        <f>IF(ISBLANK(HLOOKUP(AJ$2,Monitoring_eng!$A$1:$DB$79,Results!$D20,FALSE)),"",IF(HLOOKUP(AJ$2,Monitoring_eng!$A$1:$DB$79,Results!$D20,FALSE)=$J20,$Q20,IF(HLOOKUP(AJ$2,Monitoring_eng!$A$1:$DB$79,Results!$D20,FALSE)=$L20,$R20,IF(HLOOKUP(AJ$2,Monitoring_eng!$A$1:$DB$79,Results!$D20,FALSE)=$N20,$S20,IF(HLOOKUP(AJ$2,Monitoring_eng!$A$1:$DB$79,Results!$D20,FALSE)=$P20,$T20,"CHYBA")))))</f>
        <v>0</v>
      </c>
      <c r="AK20" s="60">
        <f>IF(ISBLANK(HLOOKUP(AK$2,Monitoring_eng!$A$1:$DB$79,Results!$D20,FALSE)),"",IF(HLOOKUP(AK$2,Monitoring_eng!$A$1:$DB$79,Results!$D20,FALSE)=$J20,$Q20,IF(HLOOKUP(AK$2,Monitoring_eng!$A$1:$DB$79,Results!$D20,FALSE)=$L20,$R20,IF(HLOOKUP(AK$2,Monitoring_eng!$A$1:$DB$79,Results!$D20,FALSE)=$N20,$S20,IF(HLOOKUP(AK$2,Monitoring_eng!$A$1:$DB$79,Results!$D20,FALSE)=$P20,$T20,"CHYBA")))))</f>
        <v>0</v>
      </c>
      <c r="AL20" s="60">
        <f>IF(ISBLANK(HLOOKUP(AL$2,Monitoring_eng!$A$1:$DB$79,Results!$D20,FALSE)),"",IF(HLOOKUP(AL$2,Monitoring_eng!$A$1:$DB$79,Results!$D20,FALSE)=$J20,$Q20,IF(HLOOKUP(AL$2,Monitoring_eng!$A$1:$DB$79,Results!$D20,FALSE)=$L20,$R20,IF(HLOOKUP(AL$2,Monitoring_eng!$A$1:$DB$79,Results!$D20,FALSE)=$N20,$S20,IF(HLOOKUP(AL$2,Monitoring_eng!$A$1:$DB$79,Results!$D20,FALSE)=$P20,$T20,"CHYBA")))))</f>
        <v>0</v>
      </c>
      <c r="AM20" s="60">
        <f>IF(ISBLANK(HLOOKUP(AM$2,Monitoring_eng!$A$1:$DB$79,Results!$D20,FALSE)),"",IF(HLOOKUP(AM$2,Monitoring_eng!$A$1:$DB$79,Results!$D20,FALSE)=$J20,$Q20,IF(HLOOKUP(AM$2,Monitoring_eng!$A$1:$DB$79,Results!$D20,FALSE)=$L20,$R20,IF(HLOOKUP(AM$2,Monitoring_eng!$A$1:$DB$79,Results!$D20,FALSE)=$N20,$S20,IF(HLOOKUP(AM$2,Monitoring_eng!$A$1:$DB$79,Results!$D20,FALSE)=$P20,$T20,"CHYBA")))))</f>
        <v>1</v>
      </c>
      <c r="AN20" s="60">
        <f>IF(ISBLANK(HLOOKUP(AN$2,Monitoring_eng!$A$1:$DB$79,Results!$D20,FALSE)),"",IF(HLOOKUP(AN$2,Monitoring_eng!$A$1:$DB$79,Results!$D20,FALSE)=$J20,$Q20,IF(HLOOKUP(AN$2,Monitoring_eng!$A$1:$DB$79,Results!$D20,FALSE)=$L20,$R20,IF(HLOOKUP(AN$2,Monitoring_eng!$A$1:$DB$79,Results!$D20,FALSE)=$N20,$S20,IF(HLOOKUP(AN$2,Monitoring_eng!$A$1:$DB$79,Results!$D20,FALSE)=$P20,$T20,"CHYBA")))))</f>
        <v>0</v>
      </c>
      <c r="AO20" s="60">
        <f>IF(ISBLANK(HLOOKUP(AO$2,Monitoring_eng!$A$1:$DB$79,Results!$D20,FALSE)),"",IF(HLOOKUP(AO$2,Monitoring_eng!$A$1:$DB$79,Results!$D20,FALSE)=$J20,$Q20,IF(HLOOKUP(AO$2,Monitoring_eng!$A$1:$DB$79,Results!$D20,FALSE)=$L20,$R20,IF(HLOOKUP(AO$2,Monitoring_eng!$A$1:$DB$79,Results!$D20,FALSE)=$N20,$S20,IF(HLOOKUP(AO$2,Monitoring_eng!$A$1:$DB$79,Results!$D20,FALSE)=$P20,$T20,"CHYBA")))))</f>
        <v>1</v>
      </c>
      <c r="AP20" s="60">
        <f>IF(ISBLANK(HLOOKUP(AP$2,Monitoring_eng!$A$1:$DB$79,Results!$D20,FALSE)),"",IF(HLOOKUP(AP$2,Monitoring_eng!$A$1:$DB$79,Results!$D20,FALSE)=$J20,$Q20,IF(HLOOKUP(AP$2,Monitoring_eng!$A$1:$DB$79,Results!$D20,FALSE)=$L20,$R20,IF(HLOOKUP(AP$2,Monitoring_eng!$A$1:$DB$79,Results!$D20,FALSE)=$N20,$S20,IF(HLOOKUP(AP$2,Monitoring_eng!$A$1:$DB$79,Results!$D20,FALSE)=$P20,$T20,"CHYBA")))))</f>
        <v>1</v>
      </c>
      <c r="AQ20" s="60">
        <f>IF(ISBLANK(HLOOKUP(AQ$2,Monitoring_eng!$A$1:$DB$79,Results!$D20,FALSE)),"",IF(HLOOKUP(AQ$2,Monitoring_eng!$A$1:$DB$79,Results!$D20,FALSE)=$J20,$Q20,IF(HLOOKUP(AQ$2,Monitoring_eng!$A$1:$DB$79,Results!$D20,FALSE)=$L20,$R20,IF(HLOOKUP(AQ$2,Monitoring_eng!$A$1:$DB$79,Results!$D20,FALSE)=$N20,$S20,IF(HLOOKUP(AQ$2,Monitoring_eng!$A$1:$DB$79,Results!$D20,FALSE)=$P20,$T20,"CHYBA")))))</f>
        <v>1</v>
      </c>
      <c r="AR20" s="60">
        <f>IF(ISBLANK(HLOOKUP(AR$2,Monitoring_eng!$A$1:$DB$79,Results!$D20,FALSE)),"",IF(HLOOKUP(AR$2,Monitoring_eng!$A$1:$DB$79,Results!$D20,FALSE)=$J20,$Q20,IF(HLOOKUP(AR$2,Monitoring_eng!$A$1:$DB$79,Results!$D20,FALSE)=$L20,$R20,IF(HLOOKUP(AR$2,Monitoring_eng!$A$1:$DB$79,Results!$D20,FALSE)=$N20,$S20,IF(HLOOKUP(AR$2,Monitoring_eng!$A$1:$DB$79,Results!$D20,FALSE)=$P20,$T20,"CHYBA")))))</f>
        <v>1</v>
      </c>
      <c r="AS20" s="60">
        <f>IF(ISBLANK(HLOOKUP(AS$2,Monitoring_eng!$A$1:$DB$79,Results!$D20,FALSE)),"",IF(HLOOKUP(AS$2,Monitoring_eng!$A$1:$DB$79,Results!$D20,FALSE)=$J20,$Q20,IF(HLOOKUP(AS$2,Monitoring_eng!$A$1:$DB$79,Results!$D20,FALSE)=$L20,$R20,IF(HLOOKUP(AS$2,Monitoring_eng!$A$1:$DB$79,Results!$D20,FALSE)=$N20,$S20,IF(HLOOKUP(AS$2,Monitoring_eng!$A$1:$DB$79,Results!$D20,FALSE)=$P20,$T20,"CHYBA")))))</f>
        <v>1</v>
      </c>
      <c r="AT20" s="60">
        <f>IF(ISBLANK(HLOOKUP(AT$2,Monitoring_eng!$A$1:$DB$79,Results!$D20,FALSE)),"",IF(HLOOKUP(AT$2,Monitoring_eng!$A$1:$DB$79,Results!$D20,FALSE)=$J20,$Q20,IF(HLOOKUP(AT$2,Monitoring_eng!$A$1:$DB$79,Results!$D20,FALSE)=$L20,$R20,IF(HLOOKUP(AT$2,Monitoring_eng!$A$1:$DB$79,Results!$D20,FALSE)=$N20,$S20,IF(HLOOKUP(AT$2,Monitoring_eng!$A$1:$DB$79,Results!$D20,FALSE)=$P20,$T20,"CHYBA")))))</f>
        <v>0</v>
      </c>
      <c r="AU20" s="60">
        <f>IF(ISBLANK(HLOOKUP(AU$2,Monitoring_eng!$A$1:$DB$79,Results!$D20,FALSE)),"",IF(HLOOKUP(AU$2,Monitoring_eng!$A$1:$DB$79,Results!$D20,FALSE)=$J20,$Q20,IF(HLOOKUP(AU$2,Monitoring_eng!$A$1:$DB$79,Results!$D20,FALSE)=$L20,$R20,IF(HLOOKUP(AU$2,Monitoring_eng!$A$1:$DB$79,Results!$D20,FALSE)=$N20,$S20,IF(HLOOKUP(AU$2,Monitoring_eng!$A$1:$DB$79,Results!$D20,FALSE)=$P20,$T20,"CHYBA")))))</f>
        <v>0</v>
      </c>
      <c r="AV20" s="60">
        <f>IF(ISBLANK(HLOOKUP(AV$2,Monitoring_eng!$A$1:$DB$79,Results!$D20,FALSE)),"",IF(HLOOKUP(AV$2,Monitoring_eng!$A$1:$DB$79,Results!$D20,FALSE)=$J20,$Q20,IF(HLOOKUP(AV$2,Monitoring_eng!$A$1:$DB$79,Results!$D20,FALSE)=$L20,$R20,IF(HLOOKUP(AV$2,Monitoring_eng!$A$1:$DB$79,Results!$D20,FALSE)=$N20,$S20,IF(HLOOKUP(AV$2,Monitoring_eng!$A$1:$DB$79,Results!$D20,FALSE)=$P20,$T20,"CHYBA")))))</f>
        <v>1</v>
      </c>
      <c r="AW20" s="60">
        <f>IF(ISBLANK(HLOOKUP(AW$2,Monitoring_eng!$A$1:$DB$79,Results!$D20,FALSE)),"",IF(HLOOKUP(AW$2,Monitoring_eng!$A$1:$DB$79,Results!$D20,FALSE)=$J20,$Q20,IF(HLOOKUP(AW$2,Monitoring_eng!$A$1:$DB$79,Results!$D20,FALSE)=$L20,$R20,IF(HLOOKUP(AW$2,Monitoring_eng!$A$1:$DB$79,Results!$D20,FALSE)=$N20,$S20,IF(HLOOKUP(AW$2,Monitoring_eng!$A$1:$DB$79,Results!$D20,FALSE)=$P20,$T20,"CHYBA")))))</f>
        <v>1</v>
      </c>
      <c r="AX20" s="60">
        <f>IF(ISBLANK(HLOOKUP(AX$2,Monitoring_eng!$A$1:$DB$79,Results!$D20,FALSE)),"",IF(HLOOKUP(AX$2,Monitoring_eng!$A$1:$DB$79,Results!$D20,FALSE)=$J20,$Q20,IF(HLOOKUP(AX$2,Monitoring_eng!$A$1:$DB$79,Results!$D20,FALSE)=$L20,$R20,IF(HLOOKUP(AX$2,Monitoring_eng!$A$1:$DB$79,Results!$D20,FALSE)=$N20,$S20,IF(HLOOKUP(AX$2,Monitoring_eng!$A$1:$DB$79,Results!$D20,FALSE)=$P20,$T20,"CHYBA")))))</f>
        <v>1</v>
      </c>
      <c r="AY20" s="60">
        <f>IF(ISBLANK(HLOOKUP(AY$2,Monitoring_eng!$A$1:$DB$79,Results!$D20,FALSE)),"",IF(HLOOKUP(AY$2,Monitoring_eng!$A$1:$DB$79,Results!$D20,FALSE)=$J20,$Q20,IF(HLOOKUP(AY$2,Monitoring_eng!$A$1:$DB$79,Results!$D20,FALSE)=$L20,$R20,IF(HLOOKUP(AY$2,Monitoring_eng!$A$1:$DB$79,Results!$D20,FALSE)=$N20,$S20,IF(HLOOKUP(AY$2,Monitoring_eng!$A$1:$DB$79,Results!$D20,FALSE)=$P20,$T20,"CHYBA")))))</f>
        <v>1</v>
      </c>
      <c r="AZ20" s="60">
        <f>IF(ISBLANK(HLOOKUP(AZ$2,Monitoring_eng!$A$1:$DB$79,Results!$D20,FALSE)),"",IF(HLOOKUP(AZ$2,Monitoring_eng!$A$1:$DB$79,Results!$D20,FALSE)=$J20,$Q20,IF(HLOOKUP(AZ$2,Monitoring_eng!$A$1:$DB$79,Results!$D20,FALSE)=$L20,$R20,IF(HLOOKUP(AZ$2,Monitoring_eng!$A$1:$DB$79,Results!$D20,FALSE)=$N20,$S20,IF(HLOOKUP(AZ$2,Monitoring_eng!$A$1:$DB$79,Results!$D20,FALSE)=$P20,$T20,"CHYBA")))))</f>
        <v>0</v>
      </c>
      <c r="BA20" s="60">
        <f>IF(ISBLANK(HLOOKUP(BA$2,Monitoring_eng!$A$1:$DB$79,Results!$D20,FALSE)),"",IF(HLOOKUP(BA$2,Monitoring_eng!$A$1:$DB$79,Results!$D20,FALSE)=$J20,$Q20,IF(HLOOKUP(BA$2,Monitoring_eng!$A$1:$DB$79,Results!$D20,FALSE)=$L20,$R20,IF(HLOOKUP(BA$2,Monitoring_eng!$A$1:$DB$79,Results!$D20,FALSE)=$N20,$S20,IF(HLOOKUP(BA$2,Monitoring_eng!$A$1:$DB$79,Results!$D20,FALSE)=$P20,$T20,"CHYBA")))))</f>
        <v>1</v>
      </c>
      <c r="BB20" s="60">
        <f>IF(ISBLANK(HLOOKUP(BB$2,Monitoring_eng!$A$1:$DB$79,Results!$D20,FALSE)),"",IF(HLOOKUP(BB$2,Monitoring_eng!$A$1:$DB$79,Results!$D20,FALSE)=$J20,$Q20,IF(HLOOKUP(BB$2,Monitoring_eng!$A$1:$DB$79,Results!$D20,FALSE)=$L20,$R20,IF(HLOOKUP(BB$2,Monitoring_eng!$A$1:$DB$79,Results!$D20,FALSE)=$N20,$S20,IF(HLOOKUP(BB$2,Monitoring_eng!$A$1:$DB$79,Results!$D20,FALSE)=$P20,$T20,"CHYBA")))))</f>
        <v>1</v>
      </c>
      <c r="BC20" s="60">
        <f>IF(ISBLANK(HLOOKUP(BC$2,Monitoring_eng!$A$1:$DB$79,Results!$D20,FALSE)),"",IF(HLOOKUP(BC$2,Monitoring_eng!$A$1:$DB$79,Results!$D20,FALSE)=$J20,$Q20,IF(HLOOKUP(BC$2,Monitoring_eng!$A$1:$DB$79,Results!$D20,FALSE)=$L20,$R20,IF(HLOOKUP(BC$2,Monitoring_eng!$A$1:$DB$79,Results!$D20,FALSE)=$N20,$S20,IF(HLOOKUP(BC$2,Monitoring_eng!$A$1:$DB$79,Results!$D20,FALSE)=$P20,$T20,"CHYBA")))))</f>
        <v>0</v>
      </c>
      <c r="BD20" s="60">
        <f>IF(ISBLANK(HLOOKUP(BD$2,Monitoring_eng!$A$1:$DB$79,Results!$D20,FALSE)),"",IF(HLOOKUP(BD$2,Monitoring_eng!$A$1:$DB$79,Results!$D20,FALSE)=$J20,$Q20,IF(HLOOKUP(BD$2,Monitoring_eng!$A$1:$DB$79,Results!$D20,FALSE)=$L20,$R20,IF(HLOOKUP(BD$2,Monitoring_eng!$A$1:$DB$79,Results!$D20,FALSE)=$N20,$S20,IF(HLOOKUP(BD$2,Monitoring_eng!$A$1:$DB$79,Results!$D20,FALSE)=$P20,$T20,"CHYBA")))))</f>
        <v>0.5</v>
      </c>
      <c r="BE20" s="60">
        <f>IF(ISBLANK(HLOOKUP(BE$2,Monitoring_eng!$A$1:$DB$79,Results!$D20,FALSE)),"",IF(HLOOKUP(BE$2,Monitoring_eng!$A$1:$DB$79,Results!$D20,FALSE)=$J20,$Q20,IF(HLOOKUP(BE$2,Monitoring_eng!$A$1:$DB$79,Results!$D20,FALSE)=$L20,$R20,IF(HLOOKUP(BE$2,Monitoring_eng!$A$1:$DB$79,Results!$D20,FALSE)=$N20,$S20,IF(HLOOKUP(BE$2,Monitoring_eng!$A$1:$DB$79,Results!$D20,FALSE)=$P20,$T20,"CHYBA")))))</f>
        <v>0</v>
      </c>
      <c r="BF20" s="60">
        <f>IF(ISBLANK(HLOOKUP(BF$2,Monitoring_eng!$A$1:$DB$79,Results!$D20,FALSE)),"",IF(HLOOKUP(BF$2,Monitoring_eng!$A$1:$DB$79,Results!$D20,FALSE)=$J20,$Q20,IF(HLOOKUP(BF$2,Monitoring_eng!$A$1:$DB$79,Results!$D20,FALSE)=$L20,$R20,IF(HLOOKUP(BF$2,Monitoring_eng!$A$1:$DB$79,Results!$D20,FALSE)=$N20,$S20,IF(HLOOKUP(BF$2,Monitoring_eng!$A$1:$DB$79,Results!$D20,FALSE)=$P20,$T20,"CHYBA")))))</f>
        <v>1</v>
      </c>
      <c r="BG20" s="60">
        <f>IF(ISBLANK(HLOOKUP(BG$2,Monitoring_eng!$A$1:$DB$79,Results!$D20,FALSE)),"",IF(HLOOKUP(BG$2,Monitoring_eng!$A$1:$DB$79,Results!$D20,FALSE)=$J20,$Q20,IF(HLOOKUP(BG$2,Monitoring_eng!$A$1:$DB$79,Results!$D20,FALSE)=$L20,$R20,IF(HLOOKUP(BG$2,Monitoring_eng!$A$1:$DB$79,Results!$D20,FALSE)=$N20,$S20,IF(HLOOKUP(BG$2,Monitoring_eng!$A$1:$DB$79,Results!$D20,FALSE)=$P20,$T20,"CHYBA")))))</f>
        <v>0</v>
      </c>
      <c r="BH20" s="60">
        <f>IF(ISBLANK(HLOOKUP(BH$2,Monitoring_eng!$A$1:$DB$79,Results!$D20,FALSE)),"",IF(HLOOKUP(BH$2,Monitoring_eng!$A$1:$DB$79,Results!$D20,FALSE)=$J20,$Q20,IF(HLOOKUP(BH$2,Monitoring_eng!$A$1:$DB$79,Results!$D20,FALSE)=$L20,$R20,IF(HLOOKUP(BH$2,Monitoring_eng!$A$1:$DB$79,Results!$D20,FALSE)=$N20,$S20,IF(HLOOKUP(BH$2,Monitoring_eng!$A$1:$DB$79,Results!$D20,FALSE)=$P20,$T20,"CHYBA")))))</f>
        <v>1</v>
      </c>
      <c r="BI20" s="60">
        <f>IF(ISBLANK(HLOOKUP(BI$2,Monitoring_eng!$A$1:$DB$79,Results!$D20,FALSE)),"",IF(HLOOKUP(BI$2,Monitoring_eng!$A$1:$DB$79,Results!$D20,FALSE)=$J20,$Q20,IF(HLOOKUP(BI$2,Monitoring_eng!$A$1:$DB$79,Results!$D20,FALSE)=$L20,$R20,IF(HLOOKUP(BI$2,Monitoring_eng!$A$1:$DB$79,Results!$D20,FALSE)=$N20,$S20,IF(HLOOKUP(BI$2,Monitoring_eng!$A$1:$DB$79,Results!$D20,FALSE)=$P20,$T20,"CHYBA")))))</f>
        <v>1</v>
      </c>
      <c r="BJ20" s="60">
        <f>IF(ISBLANK(HLOOKUP(BJ$2,Monitoring_eng!$A$1:$DB$79,Results!$D20,FALSE)),"",IF(HLOOKUP(BJ$2,Monitoring_eng!$A$1:$DB$79,Results!$D20,FALSE)=$J20,$Q20,IF(HLOOKUP(BJ$2,Monitoring_eng!$A$1:$DB$79,Results!$D20,FALSE)=$L20,$R20,IF(HLOOKUP(BJ$2,Monitoring_eng!$A$1:$DB$79,Results!$D20,FALSE)=$N20,$S20,IF(HLOOKUP(BJ$2,Monitoring_eng!$A$1:$DB$79,Results!$D20,FALSE)=$P20,$T20,"CHYBA")))))</f>
        <v>1</v>
      </c>
      <c r="BK20" s="60">
        <f>IF(ISBLANK(HLOOKUP(BK$2,Monitoring_eng!$A$1:$DB$79,Results!$D20,FALSE)),"",IF(HLOOKUP(BK$2,Monitoring_eng!$A$1:$DB$79,Results!$D20,FALSE)=$J20,$Q20,IF(HLOOKUP(BK$2,Monitoring_eng!$A$1:$DB$79,Results!$D20,FALSE)=$L20,$R20,IF(HLOOKUP(BK$2,Monitoring_eng!$A$1:$DB$79,Results!$D20,FALSE)=$N20,$S20,IF(HLOOKUP(BK$2,Monitoring_eng!$A$1:$DB$79,Results!$D20,FALSE)=$P20,$T20,"CHYBA")))))</f>
        <v>0</v>
      </c>
      <c r="BL20" s="60">
        <f>IF(ISBLANK(HLOOKUP(BL$2,Monitoring_eng!$A$1:$DB$79,Results!$D20,FALSE)),"",IF(HLOOKUP(BL$2,Monitoring_eng!$A$1:$DB$79,Results!$D20,FALSE)=$J20,$Q20,IF(HLOOKUP(BL$2,Monitoring_eng!$A$1:$DB$79,Results!$D20,FALSE)=$L20,$R20,IF(HLOOKUP(BL$2,Monitoring_eng!$A$1:$DB$79,Results!$D20,FALSE)=$N20,$S20,IF(HLOOKUP(BL$2,Monitoring_eng!$A$1:$DB$79,Results!$D20,FALSE)=$P20,$T20,"CHYBA")))))</f>
        <v>1</v>
      </c>
      <c r="BM20" s="60">
        <f>IF(ISBLANK(HLOOKUP(BM$2,Monitoring_eng!$A$1:$DB$79,Results!$D20,FALSE)),"",IF(HLOOKUP(BM$2,Monitoring_eng!$A$1:$DB$79,Results!$D20,FALSE)=$J20,$Q20,IF(HLOOKUP(BM$2,Monitoring_eng!$A$1:$DB$79,Results!$D20,FALSE)=$L20,$R20,IF(HLOOKUP(BM$2,Monitoring_eng!$A$1:$DB$79,Results!$D20,FALSE)=$N20,$S20,IF(HLOOKUP(BM$2,Monitoring_eng!$A$1:$DB$79,Results!$D20,FALSE)=$P20,$T20,"CHYBA")))))</f>
        <v>1</v>
      </c>
      <c r="BN20" s="60">
        <f>IF(ISBLANK(HLOOKUP(BN$2,Monitoring_eng!$A$1:$DB$79,Results!$D20,FALSE)),"",IF(HLOOKUP(BN$2,Monitoring_eng!$A$1:$DB$79,Results!$D20,FALSE)=$J20,$Q20,IF(HLOOKUP(BN$2,Monitoring_eng!$A$1:$DB$79,Results!$D20,FALSE)=$L20,$R20,IF(HLOOKUP(BN$2,Monitoring_eng!$A$1:$DB$79,Results!$D20,FALSE)=$N20,$S20,IF(HLOOKUP(BN$2,Monitoring_eng!$A$1:$DB$79,Results!$D20,FALSE)=$P20,$T20,"CHYBA")))))</f>
        <v>1</v>
      </c>
      <c r="BO20" s="60">
        <f>IF(ISBLANK(HLOOKUP(BO$2,Monitoring_eng!$A$1:$DB$79,Results!$D20,FALSE)),"",IF(HLOOKUP(BO$2,Monitoring_eng!$A$1:$DB$79,Results!$D20,FALSE)=$J20,$Q20,IF(HLOOKUP(BO$2,Monitoring_eng!$A$1:$DB$79,Results!$D20,FALSE)=$L20,$R20,IF(HLOOKUP(BO$2,Monitoring_eng!$A$1:$DB$79,Results!$D20,FALSE)=$N20,$S20,IF(HLOOKUP(BO$2,Monitoring_eng!$A$1:$DB$79,Results!$D20,FALSE)=$P20,$T20,"CHYBA")))))</f>
        <v>0</v>
      </c>
      <c r="BP20" s="60">
        <f>IF(ISBLANK(HLOOKUP(BP$2,Monitoring_eng!$A$1:$DB$79,Results!$D20,FALSE)),"",IF(HLOOKUP(BP$2,Monitoring_eng!$A$1:$DB$79,Results!$D20,FALSE)=$J20,$Q20,IF(HLOOKUP(BP$2,Monitoring_eng!$A$1:$DB$79,Results!$D20,FALSE)=$L20,$R20,IF(HLOOKUP(BP$2,Monitoring_eng!$A$1:$DB$79,Results!$D20,FALSE)=$N20,$S20,IF(HLOOKUP(BP$2,Monitoring_eng!$A$1:$DB$79,Results!$D20,FALSE)=$P20,$T20,"CHYBA")))))</f>
        <v>1</v>
      </c>
      <c r="BQ20" s="60">
        <f>IF(ISBLANK(HLOOKUP(BQ$2,Monitoring_eng!$A$1:$DB$79,Results!$D20,FALSE)),"",IF(HLOOKUP(BQ$2,Monitoring_eng!$A$1:$DB$79,Results!$D20,FALSE)=$J20,$Q20,IF(HLOOKUP(BQ$2,Monitoring_eng!$A$1:$DB$79,Results!$D20,FALSE)=$L20,$R20,IF(HLOOKUP(BQ$2,Monitoring_eng!$A$1:$DB$79,Results!$D20,FALSE)=$N20,$S20,IF(HLOOKUP(BQ$2,Monitoring_eng!$A$1:$DB$79,Results!$D20,FALSE)=$P20,$T20,"CHYBA")))))</f>
        <v>1</v>
      </c>
      <c r="BR20" s="60">
        <f>IF(ISBLANK(HLOOKUP(BR$2,Monitoring_eng!$A$1:$DB$79,Results!$D20,FALSE)),"",IF(HLOOKUP(BR$2,Monitoring_eng!$A$1:$DB$79,Results!$D20,FALSE)=$J20,$Q20,IF(HLOOKUP(BR$2,Monitoring_eng!$A$1:$DB$79,Results!$D20,FALSE)=$L20,$R20,IF(HLOOKUP(BR$2,Monitoring_eng!$A$1:$DB$79,Results!$D20,FALSE)=$N20,$S20,IF(HLOOKUP(BR$2,Monitoring_eng!$A$1:$DB$79,Results!$D20,FALSE)=$P20,$T20,"CHYBA")))))</f>
        <v>1</v>
      </c>
    </row>
    <row r="21" spans="1:70" x14ac:dyDescent="0.3">
      <c r="A21" s="37" t="s">
        <v>3841</v>
      </c>
      <c r="B21" s="37" t="s">
        <v>1022</v>
      </c>
      <c r="C21" s="37" t="s">
        <v>321</v>
      </c>
      <c r="D21" s="37">
        <v>20</v>
      </c>
      <c r="E21" s="39" t="s">
        <v>274</v>
      </c>
      <c r="F21" s="39" t="s">
        <v>273</v>
      </c>
      <c r="G21" s="40" t="s">
        <v>16</v>
      </c>
      <c r="H21" s="37">
        <v>1</v>
      </c>
      <c r="I21" s="37" t="s">
        <v>481</v>
      </c>
      <c r="J21" s="37" t="s">
        <v>757</v>
      </c>
      <c r="K21" s="37" t="s">
        <v>482</v>
      </c>
      <c r="L21" s="59" t="s">
        <v>758</v>
      </c>
      <c r="M21" s="37" t="s">
        <v>483</v>
      </c>
      <c r="N21" s="37" t="s">
        <v>759</v>
      </c>
      <c r="O21" s="37" t="s">
        <v>892</v>
      </c>
      <c r="P21" s="37" t="s">
        <v>892</v>
      </c>
      <c r="Q21" s="37">
        <f t="shared" si="0"/>
        <v>1</v>
      </c>
      <c r="R21" s="37">
        <v>0</v>
      </c>
      <c r="S21" s="37">
        <f t="shared" si="1"/>
        <v>0.5</v>
      </c>
      <c r="T21" s="37" t="s">
        <v>892</v>
      </c>
      <c r="U21" s="60">
        <f>IF(ISBLANK(HLOOKUP(U$2,Monitoring_eng!$A$1:$DB$79,Results!$D21,FALSE)),"",IF(HLOOKUP(U$2,Monitoring_eng!$A$1:$DB$79,Results!$D21,FALSE)=$J21,$Q21,IF(HLOOKUP(U$2,Monitoring_eng!$A$1:$DB$79,Results!$D21,FALSE)=$L21,$R21,IF(HLOOKUP(U$2,Monitoring_eng!$A$1:$DB$79,Results!$D21,FALSE)=$N21,$S21,IF(HLOOKUP(U$2,Monitoring_eng!$A$1:$DB$79,Results!$D21,FALSE)=$P21,$T21,"CHYBA")))))</f>
        <v>1</v>
      </c>
      <c r="V21" s="60">
        <f>IF(ISBLANK(HLOOKUP(V$2,Monitoring_eng!$A$1:$DB$79,Results!$D21,FALSE)),"",IF(HLOOKUP(V$2,Monitoring_eng!$A$1:$DB$79,Results!$D21,FALSE)=$J21,$Q21,IF(HLOOKUP(V$2,Monitoring_eng!$A$1:$DB$79,Results!$D21,FALSE)=$L21,$R21,IF(HLOOKUP(V$2,Monitoring_eng!$A$1:$DB$79,Results!$D21,FALSE)=$N21,$S21,IF(HLOOKUP(V$2,Monitoring_eng!$A$1:$DB$79,Results!$D21,FALSE)=$P21,$T21,"CHYBA")))))</f>
        <v>0</v>
      </c>
      <c r="W21" s="60">
        <f>IF(ISBLANK(HLOOKUP(W$2,Monitoring_eng!$A$1:$DB$79,Results!$D21,FALSE)),"",IF(HLOOKUP(W$2,Monitoring_eng!$A$1:$DB$79,Results!$D21,FALSE)=$J21,$Q21,IF(HLOOKUP(W$2,Monitoring_eng!$A$1:$DB$79,Results!$D21,FALSE)=$L21,$R21,IF(HLOOKUP(W$2,Monitoring_eng!$A$1:$DB$79,Results!$D21,FALSE)=$N21,$S21,IF(HLOOKUP(W$2,Monitoring_eng!$A$1:$DB$79,Results!$D21,FALSE)=$P21,$T21,"CHYBA")))))</f>
        <v>1</v>
      </c>
      <c r="X21" s="60">
        <f>IF(ISBLANK(HLOOKUP(X$2,Monitoring_eng!$A$1:$DB$79,Results!$D21,FALSE)),"",IF(HLOOKUP(X$2,Monitoring_eng!$A$1:$DB$79,Results!$D21,FALSE)=$J21,$Q21,IF(HLOOKUP(X$2,Monitoring_eng!$A$1:$DB$79,Results!$D21,FALSE)=$L21,$R21,IF(HLOOKUP(X$2,Monitoring_eng!$A$1:$DB$79,Results!$D21,FALSE)=$N21,$S21,IF(HLOOKUP(X$2,Monitoring_eng!$A$1:$DB$79,Results!$D21,FALSE)=$P21,$T21,"CHYBA")))))</f>
        <v>0</v>
      </c>
      <c r="Y21" s="60">
        <f>IF(ISBLANK(HLOOKUP(Y$2,Monitoring_eng!$A$1:$DB$79,Results!$D21,FALSE)),"",IF(HLOOKUP(Y$2,Monitoring_eng!$A$1:$DB$79,Results!$D21,FALSE)=$J21,$Q21,IF(HLOOKUP(Y$2,Monitoring_eng!$A$1:$DB$79,Results!$D21,FALSE)=$L21,$R21,IF(HLOOKUP(Y$2,Monitoring_eng!$A$1:$DB$79,Results!$D21,FALSE)=$N21,$S21,IF(HLOOKUP(Y$2,Monitoring_eng!$A$1:$DB$79,Results!$D21,FALSE)=$P21,$T21,"CHYBA")))))</f>
        <v>1</v>
      </c>
      <c r="Z21" s="60">
        <f>IF(ISBLANK(HLOOKUP(Z$2,Monitoring_eng!$A$1:$DB$79,Results!$D21,FALSE)),"",IF(HLOOKUP(Z$2,Monitoring_eng!$A$1:$DB$79,Results!$D21,FALSE)=$J21,$Q21,IF(HLOOKUP(Z$2,Monitoring_eng!$A$1:$DB$79,Results!$D21,FALSE)=$L21,$R21,IF(HLOOKUP(Z$2,Monitoring_eng!$A$1:$DB$79,Results!$D21,FALSE)=$N21,$S21,IF(HLOOKUP(Z$2,Monitoring_eng!$A$1:$DB$79,Results!$D21,FALSE)=$P21,$T21,"CHYBA")))))</f>
        <v>1</v>
      </c>
      <c r="AA21" s="60">
        <f>IF(ISBLANK(HLOOKUP(AA$2,Monitoring_eng!$A$1:$DB$79,Results!$D21,FALSE)),"",IF(HLOOKUP(AA$2,Monitoring_eng!$A$1:$DB$79,Results!$D21,FALSE)=$J21,$Q21,IF(HLOOKUP(AA$2,Monitoring_eng!$A$1:$DB$79,Results!$D21,FALSE)=$L21,$R21,IF(HLOOKUP(AA$2,Monitoring_eng!$A$1:$DB$79,Results!$D21,FALSE)=$N21,$S21,IF(HLOOKUP(AA$2,Monitoring_eng!$A$1:$DB$79,Results!$D21,FALSE)=$P21,$T21,"CHYBA")))))</f>
        <v>1</v>
      </c>
      <c r="AB21" s="60">
        <f>IF(ISBLANK(HLOOKUP(AB$2,Monitoring_eng!$A$1:$DB$79,Results!$D21,FALSE)),"",IF(HLOOKUP(AB$2,Monitoring_eng!$A$1:$DB$79,Results!$D21,FALSE)=$J21,$Q21,IF(HLOOKUP(AB$2,Monitoring_eng!$A$1:$DB$79,Results!$D21,FALSE)=$L21,$R21,IF(HLOOKUP(AB$2,Monitoring_eng!$A$1:$DB$79,Results!$D21,FALSE)=$N21,$S21,IF(HLOOKUP(AB$2,Monitoring_eng!$A$1:$DB$79,Results!$D21,FALSE)=$P21,$T21,"CHYBA")))))</f>
        <v>0</v>
      </c>
      <c r="AC21" s="60">
        <f>IF(ISBLANK(HLOOKUP(AC$2,Monitoring_eng!$A$1:$DB$79,Results!$D21,FALSE)),"",IF(HLOOKUP(AC$2,Monitoring_eng!$A$1:$DB$79,Results!$D21,FALSE)=$J21,$Q21,IF(HLOOKUP(AC$2,Monitoring_eng!$A$1:$DB$79,Results!$D21,FALSE)=$L21,$R21,IF(HLOOKUP(AC$2,Monitoring_eng!$A$1:$DB$79,Results!$D21,FALSE)=$N21,$S21,IF(HLOOKUP(AC$2,Monitoring_eng!$A$1:$DB$79,Results!$D21,FALSE)=$P21,$T21,"CHYBA")))))</f>
        <v>1</v>
      </c>
      <c r="AD21" s="60">
        <f>IF(ISBLANK(HLOOKUP(AD$2,Monitoring_eng!$A$1:$DB$79,Results!$D21,FALSE)),"",IF(HLOOKUP(AD$2,Monitoring_eng!$A$1:$DB$79,Results!$D21,FALSE)=$J21,$Q21,IF(HLOOKUP(AD$2,Monitoring_eng!$A$1:$DB$79,Results!$D21,FALSE)=$L21,$R21,IF(HLOOKUP(AD$2,Monitoring_eng!$A$1:$DB$79,Results!$D21,FALSE)=$N21,$S21,IF(HLOOKUP(AD$2,Monitoring_eng!$A$1:$DB$79,Results!$D21,FALSE)=$P21,$T21,"CHYBA")))))</f>
        <v>1</v>
      </c>
      <c r="AE21" s="60">
        <f>IF(ISBLANK(HLOOKUP(AE$2,Monitoring_eng!$A$1:$DB$79,Results!$D21,FALSE)),"",IF(HLOOKUP(AE$2,Monitoring_eng!$A$1:$DB$79,Results!$D21,FALSE)=$J21,$Q21,IF(HLOOKUP(AE$2,Monitoring_eng!$A$1:$DB$79,Results!$D21,FALSE)=$L21,$R21,IF(HLOOKUP(AE$2,Monitoring_eng!$A$1:$DB$79,Results!$D21,FALSE)=$N21,$S21,IF(HLOOKUP(AE$2,Monitoring_eng!$A$1:$DB$79,Results!$D21,FALSE)=$P21,$T21,"CHYBA")))))</f>
        <v>1</v>
      </c>
      <c r="AF21" s="60">
        <f>IF(ISBLANK(HLOOKUP(AF$2,Monitoring_eng!$A$1:$DB$79,Results!$D21,FALSE)),"",IF(HLOOKUP(AF$2,Monitoring_eng!$A$1:$DB$79,Results!$D21,FALSE)=$J21,$Q21,IF(HLOOKUP(AF$2,Monitoring_eng!$A$1:$DB$79,Results!$D21,FALSE)=$L21,$R21,IF(HLOOKUP(AF$2,Monitoring_eng!$A$1:$DB$79,Results!$D21,FALSE)=$N21,$S21,IF(HLOOKUP(AF$2,Monitoring_eng!$A$1:$DB$79,Results!$D21,FALSE)=$P21,$T21,"CHYBA")))))</f>
        <v>0</v>
      </c>
      <c r="AG21" s="60">
        <f>IF(ISBLANK(HLOOKUP(AG$2,Monitoring_eng!$A$1:$DB$79,Results!$D21,FALSE)),"",IF(HLOOKUP(AG$2,Monitoring_eng!$A$1:$DB$79,Results!$D21,FALSE)=$J21,$Q21,IF(HLOOKUP(AG$2,Monitoring_eng!$A$1:$DB$79,Results!$D21,FALSE)=$L21,$R21,IF(HLOOKUP(AG$2,Monitoring_eng!$A$1:$DB$79,Results!$D21,FALSE)=$N21,$S21,IF(HLOOKUP(AG$2,Monitoring_eng!$A$1:$DB$79,Results!$D21,FALSE)=$P21,$T21,"CHYBA")))))</f>
        <v>0</v>
      </c>
      <c r="AH21" s="60">
        <f>IF(ISBLANK(HLOOKUP(AH$2,Monitoring_eng!$A$1:$DB$79,Results!$D21,FALSE)),"",IF(HLOOKUP(AH$2,Monitoring_eng!$A$1:$DB$79,Results!$D21,FALSE)=$J21,$Q21,IF(HLOOKUP(AH$2,Monitoring_eng!$A$1:$DB$79,Results!$D21,FALSE)=$L21,$R21,IF(HLOOKUP(AH$2,Monitoring_eng!$A$1:$DB$79,Results!$D21,FALSE)=$N21,$S21,IF(HLOOKUP(AH$2,Monitoring_eng!$A$1:$DB$79,Results!$D21,FALSE)=$P21,$T21,"CHYBA")))))</f>
        <v>1</v>
      </c>
      <c r="AI21" s="60">
        <f>IF(ISBLANK(HLOOKUP(AI$2,Monitoring_eng!$A$1:$DB$79,Results!$D21,FALSE)),"",IF(HLOOKUP(AI$2,Monitoring_eng!$A$1:$DB$79,Results!$D21,FALSE)=$J21,$Q21,IF(HLOOKUP(AI$2,Monitoring_eng!$A$1:$DB$79,Results!$D21,FALSE)=$L21,$R21,IF(HLOOKUP(AI$2,Monitoring_eng!$A$1:$DB$79,Results!$D21,FALSE)=$N21,$S21,IF(HLOOKUP(AI$2,Monitoring_eng!$A$1:$DB$79,Results!$D21,FALSE)=$P21,$T21,"CHYBA")))))</f>
        <v>1</v>
      </c>
      <c r="AJ21" s="60">
        <f>IF(ISBLANK(HLOOKUP(AJ$2,Monitoring_eng!$A$1:$DB$79,Results!$D21,FALSE)),"",IF(HLOOKUP(AJ$2,Monitoring_eng!$A$1:$DB$79,Results!$D21,FALSE)=$J21,$Q21,IF(HLOOKUP(AJ$2,Monitoring_eng!$A$1:$DB$79,Results!$D21,FALSE)=$L21,$R21,IF(HLOOKUP(AJ$2,Monitoring_eng!$A$1:$DB$79,Results!$D21,FALSE)=$N21,$S21,IF(HLOOKUP(AJ$2,Monitoring_eng!$A$1:$DB$79,Results!$D21,FALSE)=$P21,$T21,"CHYBA")))))</f>
        <v>0</v>
      </c>
      <c r="AK21" s="60">
        <f>IF(ISBLANK(HLOOKUP(AK$2,Monitoring_eng!$A$1:$DB$79,Results!$D21,FALSE)),"",IF(HLOOKUP(AK$2,Monitoring_eng!$A$1:$DB$79,Results!$D21,FALSE)=$J21,$Q21,IF(HLOOKUP(AK$2,Monitoring_eng!$A$1:$DB$79,Results!$D21,FALSE)=$L21,$R21,IF(HLOOKUP(AK$2,Monitoring_eng!$A$1:$DB$79,Results!$D21,FALSE)=$N21,$S21,IF(HLOOKUP(AK$2,Monitoring_eng!$A$1:$DB$79,Results!$D21,FALSE)=$P21,$T21,"CHYBA")))))</f>
        <v>0</v>
      </c>
      <c r="AL21" s="60">
        <f>IF(ISBLANK(HLOOKUP(AL$2,Monitoring_eng!$A$1:$DB$79,Results!$D21,FALSE)),"",IF(HLOOKUP(AL$2,Monitoring_eng!$A$1:$DB$79,Results!$D21,FALSE)=$J21,$Q21,IF(HLOOKUP(AL$2,Monitoring_eng!$A$1:$DB$79,Results!$D21,FALSE)=$L21,$R21,IF(HLOOKUP(AL$2,Monitoring_eng!$A$1:$DB$79,Results!$D21,FALSE)=$N21,$S21,IF(HLOOKUP(AL$2,Monitoring_eng!$A$1:$DB$79,Results!$D21,FALSE)=$P21,$T21,"CHYBA")))))</f>
        <v>0</v>
      </c>
      <c r="AM21" s="60">
        <f>IF(ISBLANK(HLOOKUP(AM$2,Monitoring_eng!$A$1:$DB$79,Results!$D21,FALSE)),"",IF(HLOOKUP(AM$2,Monitoring_eng!$A$1:$DB$79,Results!$D21,FALSE)=$J21,$Q21,IF(HLOOKUP(AM$2,Monitoring_eng!$A$1:$DB$79,Results!$D21,FALSE)=$L21,$R21,IF(HLOOKUP(AM$2,Monitoring_eng!$A$1:$DB$79,Results!$D21,FALSE)=$N21,$S21,IF(HLOOKUP(AM$2,Monitoring_eng!$A$1:$DB$79,Results!$D21,FALSE)=$P21,$T21,"CHYBA")))))</f>
        <v>1</v>
      </c>
      <c r="AN21" s="60">
        <f>IF(ISBLANK(HLOOKUP(AN$2,Monitoring_eng!$A$1:$DB$79,Results!$D21,FALSE)),"",IF(HLOOKUP(AN$2,Monitoring_eng!$A$1:$DB$79,Results!$D21,FALSE)=$J21,$Q21,IF(HLOOKUP(AN$2,Monitoring_eng!$A$1:$DB$79,Results!$D21,FALSE)=$L21,$R21,IF(HLOOKUP(AN$2,Monitoring_eng!$A$1:$DB$79,Results!$D21,FALSE)=$N21,$S21,IF(HLOOKUP(AN$2,Monitoring_eng!$A$1:$DB$79,Results!$D21,FALSE)=$P21,$T21,"CHYBA")))))</f>
        <v>0</v>
      </c>
      <c r="AO21" s="60">
        <f>IF(ISBLANK(HLOOKUP(AO$2,Monitoring_eng!$A$1:$DB$79,Results!$D21,FALSE)),"",IF(HLOOKUP(AO$2,Monitoring_eng!$A$1:$DB$79,Results!$D21,FALSE)=$J21,$Q21,IF(HLOOKUP(AO$2,Monitoring_eng!$A$1:$DB$79,Results!$D21,FALSE)=$L21,$R21,IF(HLOOKUP(AO$2,Monitoring_eng!$A$1:$DB$79,Results!$D21,FALSE)=$N21,$S21,IF(HLOOKUP(AO$2,Monitoring_eng!$A$1:$DB$79,Results!$D21,FALSE)=$P21,$T21,"CHYBA")))))</f>
        <v>1</v>
      </c>
      <c r="AP21" s="60">
        <f>IF(ISBLANK(HLOOKUP(AP$2,Monitoring_eng!$A$1:$DB$79,Results!$D21,FALSE)),"",IF(HLOOKUP(AP$2,Monitoring_eng!$A$1:$DB$79,Results!$D21,FALSE)=$J21,$Q21,IF(HLOOKUP(AP$2,Monitoring_eng!$A$1:$DB$79,Results!$D21,FALSE)=$L21,$R21,IF(HLOOKUP(AP$2,Monitoring_eng!$A$1:$DB$79,Results!$D21,FALSE)=$N21,$S21,IF(HLOOKUP(AP$2,Monitoring_eng!$A$1:$DB$79,Results!$D21,FALSE)=$P21,$T21,"CHYBA")))))</f>
        <v>1</v>
      </c>
      <c r="AQ21" s="60">
        <f>IF(ISBLANK(HLOOKUP(AQ$2,Monitoring_eng!$A$1:$DB$79,Results!$D21,FALSE)),"",IF(HLOOKUP(AQ$2,Monitoring_eng!$A$1:$DB$79,Results!$D21,FALSE)=$J21,$Q21,IF(HLOOKUP(AQ$2,Monitoring_eng!$A$1:$DB$79,Results!$D21,FALSE)=$L21,$R21,IF(HLOOKUP(AQ$2,Monitoring_eng!$A$1:$DB$79,Results!$D21,FALSE)=$N21,$S21,IF(HLOOKUP(AQ$2,Monitoring_eng!$A$1:$DB$79,Results!$D21,FALSE)=$P21,$T21,"CHYBA")))))</f>
        <v>0</v>
      </c>
      <c r="AR21" s="60">
        <f>IF(ISBLANK(HLOOKUP(AR$2,Monitoring_eng!$A$1:$DB$79,Results!$D21,FALSE)),"",IF(HLOOKUP(AR$2,Monitoring_eng!$A$1:$DB$79,Results!$D21,FALSE)=$J21,$Q21,IF(HLOOKUP(AR$2,Monitoring_eng!$A$1:$DB$79,Results!$D21,FALSE)=$L21,$R21,IF(HLOOKUP(AR$2,Monitoring_eng!$A$1:$DB$79,Results!$D21,FALSE)=$N21,$S21,IF(HLOOKUP(AR$2,Monitoring_eng!$A$1:$DB$79,Results!$D21,FALSE)=$P21,$T21,"CHYBA")))))</f>
        <v>1</v>
      </c>
      <c r="AS21" s="60">
        <f>IF(ISBLANK(HLOOKUP(AS$2,Monitoring_eng!$A$1:$DB$79,Results!$D21,FALSE)),"",IF(HLOOKUP(AS$2,Monitoring_eng!$A$1:$DB$79,Results!$D21,FALSE)=$J21,$Q21,IF(HLOOKUP(AS$2,Monitoring_eng!$A$1:$DB$79,Results!$D21,FALSE)=$L21,$R21,IF(HLOOKUP(AS$2,Monitoring_eng!$A$1:$DB$79,Results!$D21,FALSE)=$N21,$S21,IF(HLOOKUP(AS$2,Monitoring_eng!$A$1:$DB$79,Results!$D21,FALSE)=$P21,$T21,"CHYBA")))))</f>
        <v>1</v>
      </c>
      <c r="AT21" s="60">
        <f>IF(ISBLANK(HLOOKUP(AT$2,Monitoring_eng!$A$1:$DB$79,Results!$D21,FALSE)),"",IF(HLOOKUP(AT$2,Monitoring_eng!$A$1:$DB$79,Results!$D21,FALSE)=$J21,$Q21,IF(HLOOKUP(AT$2,Monitoring_eng!$A$1:$DB$79,Results!$D21,FALSE)=$L21,$R21,IF(HLOOKUP(AT$2,Monitoring_eng!$A$1:$DB$79,Results!$D21,FALSE)=$N21,$S21,IF(HLOOKUP(AT$2,Monitoring_eng!$A$1:$DB$79,Results!$D21,FALSE)=$P21,$T21,"CHYBA")))))</f>
        <v>0</v>
      </c>
      <c r="AU21" s="60">
        <f>IF(ISBLANK(HLOOKUP(AU$2,Monitoring_eng!$A$1:$DB$79,Results!$D21,FALSE)),"",IF(HLOOKUP(AU$2,Monitoring_eng!$A$1:$DB$79,Results!$D21,FALSE)=$J21,$Q21,IF(HLOOKUP(AU$2,Monitoring_eng!$A$1:$DB$79,Results!$D21,FALSE)=$L21,$R21,IF(HLOOKUP(AU$2,Monitoring_eng!$A$1:$DB$79,Results!$D21,FALSE)=$N21,$S21,IF(HLOOKUP(AU$2,Monitoring_eng!$A$1:$DB$79,Results!$D21,FALSE)=$P21,$T21,"CHYBA")))))</f>
        <v>1</v>
      </c>
      <c r="AV21" s="60">
        <f>IF(ISBLANK(HLOOKUP(AV$2,Monitoring_eng!$A$1:$DB$79,Results!$D21,FALSE)),"",IF(HLOOKUP(AV$2,Monitoring_eng!$A$1:$DB$79,Results!$D21,FALSE)=$J21,$Q21,IF(HLOOKUP(AV$2,Monitoring_eng!$A$1:$DB$79,Results!$D21,FALSE)=$L21,$R21,IF(HLOOKUP(AV$2,Monitoring_eng!$A$1:$DB$79,Results!$D21,FALSE)=$N21,$S21,IF(HLOOKUP(AV$2,Monitoring_eng!$A$1:$DB$79,Results!$D21,FALSE)=$P21,$T21,"CHYBA")))))</f>
        <v>1</v>
      </c>
      <c r="AW21" s="60">
        <f>IF(ISBLANK(HLOOKUP(AW$2,Monitoring_eng!$A$1:$DB$79,Results!$D21,FALSE)),"",IF(HLOOKUP(AW$2,Monitoring_eng!$A$1:$DB$79,Results!$D21,FALSE)=$J21,$Q21,IF(HLOOKUP(AW$2,Monitoring_eng!$A$1:$DB$79,Results!$D21,FALSE)=$L21,$R21,IF(HLOOKUP(AW$2,Monitoring_eng!$A$1:$DB$79,Results!$D21,FALSE)=$N21,$S21,IF(HLOOKUP(AW$2,Monitoring_eng!$A$1:$DB$79,Results!$D21,FALSE)=$P21,$T21,"CHYBA")))))</f>
        <v>1</v>
      </c>
      <c r="AX21" s="60">
        <f>IF(ISBLANK(HLOOKUP(AX$2,Monitoring_eng!$A$1:$DB$79,Results!$D21,FALSE)),"",IF(HLOOKUP(AX$2,Monitoring_eng!$A$1:$DB$79,Results!$D21,FALSE)=$J21,$Q21,IF(HLOOKUP(AX$2,Monitoring_eng!$A$1:$DB$79,Results!$D21,FALSE)=$L21,$R21,IF(HLOOKUP(AX$2,Monitoring_eng!$A$1:$DB$79,Results!$D21,FALSE)=$N21,$S21,IF(HLOOKUP(AX$2,Monitoring_eng!$A$1:$DB$79,Results!$D21,FALSE)=$P21,$T21,"CHYBA")))))</f>
        <v>1</v>
      </c>
      <c r="AY21" s="60">
        <f>IF(ISBLANK(HLOOKUP(AY$2,Monitoring_eng!$A$1:$DB$79,Results!$D21,FALSE)),"",IF(HLOOKUP(AY$2,Monitoring_eng!$A$1:$DB$79,Results!$D21,FALSE)=$J21,$Q21,IF(HLOOKUP(AY$2,Monitoring_eng!$A$1:$DB$79,Results!$D21,FALSE)=$L21,$R21,IF(HLOOKUP(AY$2,Monitoring_eng!$A$1:$DB$79,Results!$D21,FALSE)=$N21,$S21,IF(HLOOKUP(AY$2,Monitoring_eng!$A$1:$DB$79,Results!$D21,FALSE)=$P21,$T21,"CHYBA")))))</f>
        <v>0</v>
      </c>
      <c r="AZ21" s="60">
        <f>IF(ISBLANK(HLOOKUP(AZ$2,Monitoring_eng!$A$1:$DB$79,Results!$D21,FALSE)),"",IF(HLOOKUP(AZ$2,Monitoring_eng!$A$1:$DB$79,Results!$D21,FALSE)=$J21,$Q21,IF(HLOOKUP(AZ$2,Monitoring_eng!$A$1:$DB$79,Results!$D21,FALSE)=$L21,$R21,IF(HLOOKUP(AZ$2,Monitoring_eng!$A$1:$DB$79,Results!$D21,FALSE)=$N21,$S21,IF(HLOOKUP(AZ$2,Monitoring_eng!$A$1:$DB$79,Results!$D21,FALSE)=$P21,$T21,"CHYBA")))))</f>
        <v>0</v>
      </c>
      <c r="BA21" s="60">
        <f>IF(ISBLANK(HLOOKUP(BA$2,Monitoring_eng!$A$1:$DB$79,Results!$D21,FALSE)),"",IF(HLOOKUP(BA$2,Monitoring_eng!$A$1:$DB$79,Results!$D21,FALSE)=$J21,$Q21,IF(HLOOKUP(BA$2,Monitoring_eng!$A$1:$DB$79,Results!$D21,FALSE)=$L21,$R21,IF(HLOOKUP(BA$2,Monitoring_eng!$A$1:$DB$79,Results!$D21,FALSE)=$N21,$S21,IF(HLOOKUP(BA$2,Monitoring_eng!$A$1:$DB$79,Results!$D21,FALSE)=$P21,$T21,"CHYBA")))))</f>
        <v>1</v>
      </c>
      <c r="BB21" s="60">
        <f>IF(ISBLANK(HLOOKUP(BB$2,Monitoring_eng!$A$1:$DB$79,Results!$D21,FALSE)),"",IF(HLOOKUP(BB$2,Monitoring_eng!$A$1:$DB$79,Results!$D21,FALSE)=$J21,$Q21,IF(HLOOKUP(BB$2,Monitoring_eng!$A$1:$DB$79,Results!$D21,FALSE)=$L21,$R21,IF(HLOOKUP(BB$2,Monitoring_eng!$A$1:$DB$79,Results!$D21,FALSE)=$N21,$S21,IF(HLOOKUP(BB$2,Monitoring_eng!$A$1:$DB$79,Results!$D21,FALSE)=$P21,$T21,"CHYBA")))))</f>
        <v>1</v>
      </c>
      <c r="BC21" s="60">
        <f>IF(ISBLANK(HLOOKUP(BC$2,Monitoring_eng!$A$1:$DB$79,Results!$D21,FALSE)),"",IF(HLOOKUP(BC$2,Monitoring_eng!$A$1:$DB$79,Results!$D21,FALSE)=$J21,$Q21,IF(HLOOKUP(BC$2,Monitoring_eng!$A$1:$DB$79,Results!$D21,FALSE)=$L21,$R21,IF(HLOOKUP(BC$2,Monitoring_eng!$A$1:$DB$79,Results!$D21,FALSE)=$N21,$S21,IF(HLOOKUP(BC$2,Monitoring_eng!$A$1:$DB$79,Results!$D21,FALSE)=$P21,$T21,"CHYBA")))))</f>
        <v>0</v>
      </c>
      <c r="BD21" s="60">
        <f>IF(ISBLANK(HLOOKUP(BD$2,Monitoring_eng!$A$1:$DB$79,Results!$D21,FALSE)),"",IF(HLOOKUP(BD$2,Monitoring_eng!$A$1:$DB$79,Results!$D21,FALSE)=$J21,$Q21,IF(HLOOKUP(BD$2,Monitoring_eng!$A$1:$DB$79,Results!$D21,FALSE)=$L21,$R21,IF(HLOOKUP(BD$2,Monitoring_eng!$A$1:$DB$79,Results!$D21,FALSE)=$N21,$S21,IF(HLOOKUP(BD$2,Monitoring_eng!$A$1:$DB$79,Results!$D21,FALSE)=$P21,$T21,"CHYBA")))))</f>
        <v>0</v>
      </c>
      <c r="BE21" s="60">
        <f>IF(ISBLANK(HLOOKUP(BE$2,Monitoring_eng!$A$1:$DB$79,Results!$D21,FALSE)),"",IF(HLOOKUP(BE$2,Monitoring_eng!$A$1:$DB$79,Results!$D21,FALSE)=$J21,$Q21,IF(HLOOKUP(BE$2,Monitoring_eng!$A$1:$DB$79,Results!$D21,FALSE)=$L21,$R21,IF(HLOOKUP(BE$2,Monitoring_eng!$A$1:$DB$79,Results!$D21,FALSE)=$N21,$S21,IF(HLOOKUP(BE$2,Monitoring_eng!$A$1:$DB$79,Results!$D21,FALSE)=$P21,$T21,"CHYBA")))))</f>
        <v>0</v>
      </c>
      <c r="BF21" s="60">
        <f>IF(ISBLANK(HLOOKUP(BF$2,Monitoring_eng!$A$1:$DB$79,Results!$D21,FALSE)),"",IF(HLOOKUP(BF$2,Monitoring_eng!$A$1:$DB$79,Results!$D21,FALSE)=$J21,$Q21,IF(HLOOKUP(BF$2,Monitoring_eng!$A$1:$DB$79,Results!$D21,FALSE)=$L21,$R21,IF(HLOOKUP(BF$2,Monitoring_eng!$A$1:$DB$79,Results!$D21,FALSE)=$N21,$S21,IF(HLOOKUP(BF$2,Monitoring_eng!$A$1:$DB$79,Results!$D21,FALSE)=$P21,$T21,"CHYBA")))))</f>
        <v>1</v>
      </c>
      <c r="BG21" s="60">
        <f>IF(ISBLANK(HLOOKUP(BG$2,Monitoring_eng!$A$1:$DB$79,Results!$D21,FALSE)),"",IF(HLOOKUP(BG$2,Monitoring_eng!$A$1:$DB$79,Results!$D21,FALSE)=$J21,$Q21,IF(HLOOKUP(BG$2,Monitoring_eng!$A$1:$DB$79,Results!$D21,FALSE)=$L21,$R21,IF(HLOOKUP(BG$2,Monitoring_eng!$A$1:$DB$79,Results!$D21,FALSE)=$N21,$S21,IF(HLOOKUP(BG$2,Monitoring_eng!$A$1:$DB$79,Results!$D21,FALSE)=$P21,$T21,"CHYBA")))))</f>
        <v>0</v>
      </c>
      <c r="BH21" s="60">
        <f>IF(ISBLANK(HLOOKUP(BH$2,Monitoring_eng!$A$1:$DB$79,Results!$D21,FALSE)),"",IF(HLOOKUP(BH$2,Monitoring_eng!$A$1:$DB$79,Results!$D21,FALSE)=$J21,$Q21,IF(HLOOKUP(BH$2,Monitoring_eng!$A$1:$DB$79,Results!$D21,FALSE)=$L21,$R21,IF(HLOOKUP(BH$2,Monitoring_eng!$A$1:$DB$79,Results!$D21,FALSE)=$N21,$S21,IF(HLOOKUP(BH$2,Monitoring_eng!$A$1:$DB$79,Results!$D21,FALSE)=$P21,$T21,"CHYBA")))))</f>
        <v>1</v>
      </c>
      <c r="BI21" s="60">
        <f>IF(ISBLANK(HLOOKUP(BI$2,Monitoring_eng!$A$1:$DB$79,Results!$D21,FALSE)),"",IF(HLOOKUP(BI$2,Monitoring_eng!$A$1:$DB$79,Results!$D21,FALSE)=$J21,$Q21,IF(HLOOKUP(BI$2,Monitoring_eng!$A$1:$DB$79,Results!$D21,FALSE)=$L21,$R21,IF(HLOOKUP(BI$2,Monitoring_eng!$A$1:$DB$79,Results!$D21,FALSE)=$N21,$S21,IF(HLOOKUP(BI$2,Monitoring_eng!$A$1:$DB$79,Results!$D21,FALSE)=$P21,$T21,"CHYBA")))))</f>
        <v>0</v>
      </c>
      <c r="BJ21" s="60">
        <f>IF(ISBLANK(HLOOKUP(BJ$2,Monitoring_eng!$A$1:$DB$79,Results!$D21,FALSE)),"",IF(HLOOKUP(BJ$2,Monitoring_eng!$A$1:$DB$79,Results!$D21,FALSE)=$J21,$Q21,IF(HLOOKUP(BJ$2,Monitoring_eng!$A$1:$DB$79,Results!$D21,FALSE)=$L21,$R21,IF(HLOOKUP(BJ$2,Monitoring_eng!$A$1:$DB$79,Results!$D21,FALSE)=$N21,$S21,IF(HLOOKUP(BJ$2,Monitoring_eng!$A$1:$DB$79,Results!$D21,FALSE)=$P21,$T21,"CHYBA")))))</f>
        <v>1</v>
      </c>
      <c r="BK21" s="60">
        <f>IF(ISBLANK(HLOOKUP(BK$2,Monitoring_eng!$A$1:$DB$79,Results!$D21,FALSE)),"",IF(HLOOKUP(BK$2,Monitoring_eng!$A$1:$DB$79,Results!$D21,FALSE)=$J21,$Q21,IF(HLOOKUP(BK$2,Monitoring_eng!$A$1:$DB$79,Results!$D21,FALSE)=$L21,$R21,IF(HLOOKUP(BK$2,Monitoring_eng!$A$1:$DB$79,Results!$D21,FALSE)=$N21,$S21,IF(HLOOKUP(BK$2,Monitoring_eng!$A$1:$DB$79,Results!$D21,FALSE)=$P21,$T21,"CHYBA")))))</f>
        <v>1</v>
      </c>
      <c r="BL21" s="60">
        <f>IF(ISBLANK(HLOOKUP(BL$2,Monitoring_eng!$A$1:$DB$79,Results!$D21,FALSE)),"",IF(HLOOKUP(BL$2,Monitoring_eng!$A$1:$DB$79,Results!$D21,FALSE)=$J21,$Q21,IF(HLOOKUP(BL$2,Monitoring_eng!$A$1:$DB$79,Results!$D21,FALSE)=$L21,$R21,IF(HLOOKUP(BL$2,Monitoring_eng!$A$1:$DB$79,Results!$D21,FALSE)=$N21,$S21,IF(HLOOKUP(BL$2,Monitoring_eng!$A$1:$DB$79,Results!$D21,FALSE)=$P21,$T21,"CHYBA")))))</f>
        <v>1</v>
      </c>
      <c r="BM21" s="60">
        <f>IF(ISBLANK(HLOOKUP(BM$2,Monitoring_eng!$A$1:$DB$79,Results!$D21,FALSE)),"",IF(HLOOKUP(BM$2,Monitoring_eng!$A$1:$DB$79,Results!$D21,FALSE)=$J21,$Q21,IF(HLOOKUP(BM$2,Monitoring_eng!$A$1:$DB$79,Results!$D21,FALSE)=$L21,$R21,IF(HLOOKUP(BM$2,Monitoring_eng!$A$1:$DB$79,Results!$D21,FALSE)=$N21,$S21,IF(HLOOKUP(BM$2,Monitoring_eng!$A$1:$DB$79,Results!$D21,FALSE)=$P21,$T21,"CHYBA")))))</f>
        <v>1</v>
      </c>
      <c r="BN21" s="60">
        <f>IF(ISBLANK(HLOOKUP(BN$2,Monitoring_eng!$A$1:$DB$79,Results!$D21,FALSE)),"",IF(HLOOKUP(BN$2,Monitoring_eng!$A$1:$DB$79,Results!$D21,FALSE)=$J21,$Q21,IF(HLOOKUP(BN$2,Monitoring_eng!$A$1:$DB$79,Results!$D21,FALSE)=$L21,$R21,IF(HLOOKUP(BN$2,Monitoring_eng!$A$1:$DB$79,Results!$D21,FALSE)=$N21,$S21,IF(HLOOKUP(BN$2,Monitoring_eng!$A$1:$DB$79,Results!$D21,FALSE)=$P21,$T21,"CHYBA")))))</f>
        <v>1</v>
      </c>
      <c r="BO21" s="60">
        <f>IF(ISBLANK(HLOOKUP(BO$2,Monitoring_eng!$A$1:$DB$79,Results!$D21,FALSE)),"",IF(HLOOKUP(BO$2,Monitoring_eng!$A$1:$DB$79,Results!$D21,FALSE)=$J21,$Q21,IF(HLOOKUP(BO$2,Monitoring_eng!$A$1:$DB$79,Results!$D21,FALSE)=$L21,$R21,IF(HLOOKUP(BO$2,Monitoring_eng!$A$1:$DB$79,Results!$D21,FALSE)=$N21,$S21,IF(HLOOKUP(BO$2,Monitoring_eng!$A$1:$DB$79,Results!$D21,FALSE)=$P21,$T21,"CHYBA")))))</f>
        <v>0</v>
      </c>
      <c r="BP21" s="60">
        <f>IF(ISBLANK(HLOOKUP(BP$2,Monitoring_eng!$A$1:$DB$79,Results!$D21,FALSE)),"",IF(HLOOKUP(BP$2,Monitoring_eng!$A$1:$DB$79,Results!$D21,FALSE)=$J21,$Q21,IF(HLOOKUP(BP$2,Monitoring_eng!$A$1:$DB$79,Results!$D21,FALSE)=$L21,$R21,IF(HLOOKUP(BP$2,Monitoring_eng!$A$1:$DB$79,Results!$D21,FALSE)=$N21,$S21,IF(HLOOKUP(BP$2,Monitoring_eng!$A$1:$DB$79,Results!$D21,FALSE)=$P21,$T21,"CHYBA")))))</f>
        <v>1</v>
      </c>
      <c r="BQ21" s="60">
        <f>IF(ISBLANK(HLOOKUP(BQ$2,Monitoring_eng!$A$1:$DB$79,Results!$D21,FALSE)),"",IF(HLOOKUP(BQ$2,Monitoring_eng!$A$1:$DB$79,Results!$D21,FALSE)=$J21,$Q21,IF(HLOOKUP(BQ$2,Monitoring_eng!$A$1:$DB$79,Results!$D21,FALSE)=$L21,$R21,IF(HLOOKUP(BQ$2,Monitoring_eng!$A$1:$DB$79,Results!$D21,FALSE)=$N21,$S21,IF(HLOOKUP(BQ$2,Monitoring_eng!$A$1:$DB$79,Results!$D21,FALSE)=$P21,$T21,"CHYBA")))))</f>
        <v>1</v>
      </c>
      <c r="BR21" s="60">
        <f>IF(ISBLANK(HLOOKUP(BR$2,Monitoring_eng!$A$1:$DB$79,Results!$D21,FALSE)),"",IF(HLOOKUP(BR$2,Monitoring_eng!$A$1:$DB$79,Results!$D21,FALSE)=$J21,$Q21,IF(HLOOKUP(BR$2,Monitoring_eng!$A$1:$DB$79,Results!$D21,FALSE)=$L21,$R21,IF(HLOOKUP(BR$2,Monitoring_eng!$A$1:$DB$79,Results!$D21,FALSE)=$N21,$S21,IF(HLOOKUP(BR$2,Monitoring_eng!$A$1:$DB$79,Results!$D21,FALSE)=$P21,$T21,"CHYBA")))))</f>
        <v>1</v>
      </c>
    </row>
    <row r="22" spans="1:70" x14ac:dyDescent="0.3">
      <c r="A22" s="37" t="s">
        <v>3842</v>
      </c>
      <c r="B22" s="37" t="s">
        <v>1023</v>
      </c>
      <c r="C22" s="37" t="s">
        <v>322</v>
      </c>
      <c r="D22" s="37">
        <v>21</v>
      </c>
      <c r="E22" s="39" t="s">
        <v>112</v>
      </c>
      <c r="F22" s="39" t="s">
        <v>124</v>
      </c>
      <c r="G22" s="40" t="s">
        <v>16</v>
      </c>
      <c r="H22" s="37">
        <v>0.5</v>
      </c>
      <c r="I22" s="37" t="s">
        <v>481</v>
      </c>
      <c r="J22" s="37" t="s">
        <v>757</v>
      </c>
      <c r="K22" s="37" t="s">
        <v>482</v>
      </c>
      <c r="L22" s="59" t="s">
        <v>758</v>
      </c>
      <c r="M22" s="37" t="s">
        <v>483</v>
      </c>
      <c r="N22" s="37" t="s">
        <v>759</v>
      </c>
      <c r="O22" s="37" t="s">
        <v>892</v>
      </c>
      <c r="P22" s="37" t="s">
        <v>892</v>
      </c>
      <c r="Q22" s="37">
        <f t="shared" si="0"/>
        <v>0.5</v>
      </c>
      <c r="R22" s="37">
        <v>0</v>
      </c>
      <c r="S22" s="37">
        <f t="shared" si="1"/>
        <v>0.25</v>
      </c>
      <c r="T22" s="37" t="s">
        <v>892</v>
      </c>
      <c r="U22" s="60">
        <f>IF(ISBLANK(HLOOKUP(U$2,Monitoring_eng!$A$1:$DB$79,Results!$D22,FALSE)),"",IF(HLOOKUP(U$2,Monitoring_eng!$A$1:$DB$79,Results!$D22,FALSE)=$J22,$Q22,IF(HLOOKUP(U$2,Monitoring_eng!$A$1:$DB$79,Results!$D22,FALSE)=$L22,$R22,IF(HLOOKUP(U$2,Monitoring_eng!$A$1:$DB$79,Results!$D22,FALSE)=$N22,$S22,IF(HLOOKUP(U$2,Monitoring_eng!$A$1:$DB$79,Results!$D22,FALSE)=$P22,$T22,"CHYBA")))))</f>
        <v>0.5</v>
      </c>
      <c r="V22" s="60">
        <f>IF(ISBLANK(HLOOKUP(V$2,Monitoring_eng!$A$1:$DB$79,Results!$D22,FALSE)),"",IF(HLOOKUP(V$2,Monitoring_eng!$A$1:$DB$79,Results!$D22,FALSE)=$J22,$Q22,IF(HLOOKUP(V$2,Monitoring_eng!$A$1:$DB$79,Results!$D22,FALSE)=$L22,$R22,IF(HLOOKUP(V$2,Monitoring_eng!$A$1:$DB$79,Results!$D22,FALSE)=$N22,$S22,IF(HLOOKUP(V$2,Monitoring_eng!$A$1:$DB$79,Results!$D22,FALSE)=$P22,$T22,"CHYBA")))))</f>
        <v>0</v>
      </c>
      <c r="W22" s="60">
        <f>IF(ISBLANK(HLOOKUP(W$2,Monitoring_eng!$A$1:$DB$79,Results!$D22,FALSE)),"",IF(HLOOKUP(W$2,Monitoring_eng!$A$1:$DB$79,Results!$D22,FALSE)=$J22,$Q22,IF(HLOOKUP(W$2,Monitoring_eng!$A$1:$DB$79,Results!$D22,FALSE)=$L22,$R22,IF(HLOOKUP(W$2,Monitoring_eng!$A$1:$DB$79,Results!$D22,FALSE)=$N22,$S22,IF(HLOOKUP(W$2,Monitoring_eng!$A$1:$DB$79,Results!$D22,FALSE)=$P22,$T22,"CHYBA")))))</f>
        <v>0.5</v>
      </c>
      <c r="X22" s="60">
        <f>IF(ISBLANK(HLOOKUP(X$2,Monitoring_eng!$A$1:$DB$79,Results!$D22,FALSE)),"",IF(HLOOKUP(X$2,Monitoring_eng!$A$1:$DB$79,Results!$D22,FALSE)=$J22,$Q22,IF(HLOOKUP(X$2,Monitoring_eng!$A$1:$DB$79,Results!$D22,FALSE)=$L22,$R22,IF(HLOOKUP(X$2,Monitoring_eng!$A$1:$DB$79,Results!$D22,FALSE)=$N22,$S22,IF(HLOOKUP(X$2,Monitoring_eng!$A$1:$DB$79,Results!$D22,FALSE)=$P22,$T22,"CHYBA")))))</f>
        <v>0.5</v>
      </c>
      <c r="Y22" s="60">
        <f>IF(ISBLANK(HLOOKUP(Y$2,Monitoring_eng!$A$1:$DB$79,Results!$D22,FALSE)),"",IF(HLOOKUP(Y$2,Monitoring_eng!$A$1:$DB$79,Results!$D22,FALSE)=$J22,$Q22,IF(HLOOKUP(Y$2,Monitoring_eng!$A$1:$DB$79,Results!$D22,FALSE)=$L22,$R22,IF(HLOOKUP(Y$2,Monitoring_eng!$A$1:$DB$79,Results!$D22,FALSE)=$N22,$S22,IF(HLOOKUP(Y$2,Monitoring_eng!$A$1:$DB$79,Results!$D22,FALSE)=$P22,$T22,"CHYBA")))))</f>
        <v>0.5</v>
      </c>
      <c r="Z22" s="60">
        <f>IF(ISBLANK(HLOOKUP(Z$2,Monitoring_eng!$A$1:$DB$79,Results!$D22,FALSE)),"",IF(HLOOKUP(Z$2,Monitoring_eng!$A$1:$DB$79,Results!$D22,FALSE)=$J22,$Q22,IF(HLOOKUP(Z$2,Monitoring_eng!$A$1:$DB$79,Results!$D22,FALSE)=$L22,$R22,IF(HLOOKUP(Z$2,Monitoring_eng!$A$1:$DB$79,Results!$D22,FALSE)=$N22,$S22,IF(HLOOKUP(Z$2,Monitoring_eng!$A$1:$DB$79,Results!$D22,FALSE)=$P22,$T22,"CHYBA")))))</f>
        <v>0.5</v>
      </c>
      <c r="AA22" s="60">
        <f>IF(ISBLANK(HLOOKUP(AA$2,Monitoring_eng!$A$1:$DB$79,Results!$D22,FALSE)),"",IF(HLOOKUP(AA$2,Monitoring_eng!$A$1:$DB$79,Results!$D22,FALSE)=$J22,$Q22,IF(HLOOKUP(AA$2,Monitoring_eng!$A$1:$DB$79,Results!$D22,FALSE)=$L22,$R22,IF(HLOOKUP(AA$2,Monitoring_eng!$A$1:$DB$79,Results!$D22,FALSE)=$N22,$S22,IF(HLOOKUP(AA$2,Monitoring_eng!$A$1:$DB$79,Results!$D22,FALSE)=$P22,$T22,"CHYBA")))))</f>
        <v>0.5</v>
      </c>
      <c r="AB22" s="60">
        <f>IF(ISBLANK(HLOOKUP(AB$2,Monitoring_eng!$A$1:$DB$79,Results!$D22,FALSE)),"",IF(HLOOKUP(AB$2,Monitoring_eng!$A$1:$DB$79,Results!$D22,FALSE)=$J22,$Q22,IF(HLOOKUP(AB$2,Monitoring_eng!$A$1:$DB$79,Results!$D22,FALSE)=$L22,$R22,IF(HLOOKUP(AB$2,Monitoring_eng!$A$1:$DB$79,Results!$D22,FALSE)=$N22,$S22,IF(HLOOKUP(AB$2,Monitoring_eng!$A$1:$DB$79,Results!$D22,FALSE)=$P22,$T22,"CHYBA")))))</f>
        <v>0</v>
      </c>
      <c r="AC22" s="60">
        <f>IF(ISBLANK(HLOOKUP(AC$2,Monitoring_eng!$A$1:$DB$79,Results!$D22,FALSE)),"",IF(HLOOKUP(AC$2,Monitoring_eng!$A$1:$DB$79,Results!$D22,FALSE)=$J22,$Q22,IF(HLOOKUP(AC$2,Monitoring_eng!$A$1:$DB$79,Results!$D22,FALSE)=$L22,$R22,IF(HLOOKUP(AC$2,Monitoring_eng!$A$1:$DB$79,Results!$D22,FALSE)=$N22,$S22,IF(HLOOKUP(AC$2,Monitoring_eng!$A$1:$DB$79,Results!$D22,FALSE)=$P22,$T22,"CHYBA")))))</f>
        <v>0.5</v>
      </c>
      <c r="AD22" s="60">
        <f>IF(ISBLANK(HLOOKUP(AD$2,Monitoring_eng!$A$1:$DB$79,Results!$D22,FALSE)),"",IF(HLOOKUP(AD$2,Monitoring_eng!$A$1:$DB$79,Results!$D22,FALSE)=$J22,$Q22,IF(HLOOKUP(AD$2,Monitoring_eng!$A$1:$DB$79,Results!$D22,FALSE)=$L22,$R22,IF(HLOOKUP(AD$2,Monitoring_eng!$A$1:$DB$79,Results!$D22,FALSE)=$N22,$S22,IF(HLOOKUP(AD$2,Monitoring_eng!$A$1:$DB$79,Results!$D22,FALSE)=$P22,$T22,"CHYBA")))))</f>
        <v>0.5</v>
      </c>
      <c r="AE22" s="60">
        <f>IF(ISBLANK(HLOOKUP(AE$2,Monitoring_eng!$A$1:$DB$79,Results!$D22,FALSE)),"",IF(HLOOKUP(AE$2,Monitoring_eng!$A$1:$DB$79,Results!$D22,FALSE)=$J22,$Q22,IF(HLOOKUP(AE$2,Monitoring_eng!$A$1:$DB$79,Results!$D22,FALSE)=$L22,$R22,IF(HLOOKUP(AE$2,Monitoring_eng!$A$1:$DB$79,Results!$D22,FALSE)=$N22,$S22,IF(HLOOKUP(AE$2,Monitoring_eng!$A$1:$DB$79,Results!$D22,FALSE)=$P22,$T22,"CHYBA")))))</f>
        <v>0.5</v>
      </c>
      <c r="AF22" s="60">
        <f>IF(ISBLANK(HLOOKUP(AF$2,Monitoring_eng!$A$1:$DB$79,Results!$D22,FALSE)),"",IF(HLOOKUP(AF$2,Monitoring_eng!$A$1:$DB$79,Results!$D22,FALSE)=$J22,$Q22,IF(HLOOKUP(AF$2,Monitoring_eng!$A$1:$DB$79,Results!$D22,FALSE)=$L22,$R22,IF(HLOOKUP(AF$2,Monitoring_eng!$A$1:$DB$79,Results!$D22,FALSE)=$N22,$S22,IF(HLOOKUP(AF$2,Monitoring_eng!$A$1:$DB$79,Results!$D22,FALSE)=$P22,$T22,"CHYBA")))))</f>
        <v>0.25</v>
      </c>
      <c r="AG22" s="60">
        <f>IF(ISBLANK(HLOOKUP(AG$2,Monitoring_eng!$A$1:$DB$79,Results!$D22,FALSE)),"",IF(HLOOKUP(AG$2,Monitoring_eng!$A$1:$DB$79,Results!$D22,FALSE)=$J22,$Q22,IF(HLOOKUP(AG$2,Monitoring_eng!$A$1:$DB$79,Results!$D22,FALSE)=$L22,$R22,IF(HLOOKUP(AG$2,Monitoring_eng!$A$1:$DB$79,Results!$D22,FALSE)=$N22,$S22,IF(HLOOKUP(AG$2,Monitoring_eng!$A$1:$DB$79,Results!$D22,FALSE)=$P22,$T22,"CHYBA")))))</f>
        <v>0.5</v>
      </c>
      <c r="AH22" s="60">
        <f>IF(ISBLANK(HLOOKUP(AH$2,Monitoring_eng!$A$1:$DB$79,Results!$D22,FALSE)),"",IF(HLOOKUP(AH$2,Monitoring_eng!$A$1:$DB$79,Results!$D22,FALSE)=$J22,$Q22,IF(HLOOKUP(AH$2,Monitoring_eng!$A$1:$DB$79,Results!$D22,FALSE)=$L22,$R22,IF(HLOOKUP(AH$2,Monitoring_eng!$A$1:$DB$79,Results!$D22,FALSE)=$N22,$S22,IF(HLOOKUP(AH$2,Monitoring_eng!$A$1:$DB$79,Results!$D22,FALSE)=$P22,$T22,"CHYBA")))))</f>
        <v>0.5</v>
      </c>
      <c r="AI22" s="60">
        <f>IF(ISBLANK(HLOOKUP(AI$2,Monitoring_eng!$A$1:$DB$79,Results!$D22,FALSE)),"",IF(HLOOKUP(AI$2,Monitoring_eng!$A$1:$DB$79,Results!$D22,FALSE)=$J22,$Q22,IF(HLOOKUP(AI$2,Monitoring_eng!$A$1:$DB$79,Results!$D22,FALSE)=$L22,$R22,IF(HLOOKUP(AI$2,Monitoring_eng!$A$1:$DB$79,Results!$D22,FALSE)=$N22,$S22,IF(HLOOKUP(AI$2,Monitoring_eng!$A$1:$DB$79,Results!$D22,FALSE)=$P22,$T22,"CHYBA")))))</f>
        <v>0.5</v>
      </c>
      <c r="AJ22" s="60">
        <f>IF(ISBLANK(HLOOKUP(AJ$2,Monitoring_eng!$A$1:$DB$79,Results!$D22,FALSE)),"",IF(HLOOKUP(AJ$2,Monitoring_eng!$A$1:$DB$79,Results!$D22,FALSE)=$J22,$Q22,IF(HLOOKUP(AJ$2,Monitoring_eng!$A$1:$DB$79,Results!$D22,FALSE)=$L22,$R22,IF(HLOOKUP(AJ$2,Monitoring_eng!$A$1:$DB$79,Results!$D22,FALSE)=$N22,$S22,IF(HLOOKUP(AJ$2,Monitoring_eng!$A$1:$DB$79,Results!$D22,FALSE)=$P22,$T22,"CHYBA")))))</f>
        <v>0</v>
      </c>
      <c r="AK22" s="60">
        <f>IF(ISBLANK(HLOOKUP(AK$2,Monitoring_eng!$A$1:$DB$79,Results!$D22,FALSE)),"",IF(HLOOKUP(AK$2,Monitoring_eng!$A$1:$DB$79,Results!$D22,FALSE)=$J22,$Q22,IF(HLOOKUP(AK$2,Monitoring_eng!$A$1:$DB$79,Results!$D22,FALSE)=$L22,$R22,IF(HLOOKUP(AK$2,Monitoring_eng!$A$1:$DB$79,Results!$D22,FALSE)=$N22,$S22,IF(HLOOKUP(AK$2,Monitoring_eng!$A$1:$DB$79,Results!$D22,FALSE)=$P22,$T22,"CHYBA")))))</f>
        <v>0</v>
      </c>
      <c r="AL22" s="60">
        <f>IF(ISBLANK(HLOOKUP(AL$2,Monitoring_eng!$A$1:$DB$79,Results!$D22,FALSE)),"",IF(HLOOKUP(AL$2,Monitoring_eng!$A$1:$DB$79,Results!$D22,FALSE)=$J22,$Q22,IF(HLOOKUP(AL$2,Monitoring_eng!$A$1:$DB$79,Results!$D22,FALSE)=$L22,$R22,IF(HLOOKUP(AL$2,Monitoring_eng!$A$1:$DB$79,Results!$D22,FALSE)=$N22,$S22,IF(HLOOKUP(AL$2,Monitoring_eng!$A$1:$DB$79,Results!$D22,FALSE)=$P22,$T22,"CHYBA")))))</f>
        <v>0</v>
      </c>
      <c r="AM22" s="60">
        <f>IF(ISBLANK(HLOOKUP(AM$2,Monitoring_eng!$A$1:$DB$79,Results!$D22,FALSE)),"",IF(HLOOKUP(AM$2,Monitoring_eng!$A$1:$DB$79,Results!$D22,FALSE)=$J22,$Q22,IF(HLOOKUP(AM$2,Monitoring_eng!$A$1:$DB$79,Results!$D22,FALSE)=$L22,$R22,IF(HLOOKUP(AM$2,Monitoring_eng!$A$1:$DB$79,Results!$D22,FALSE)=$N22,$S22,IF(HLOOKUP(AM$2,Monitoring_eng!$A$1:$DB$79,Results!$D22,FALSE)=$P22,$T22,"CHYBA")))))</f>
        <v>0.5</v>
      </c>
      <c r="AN22" s="60">
        <f>IF(ISBLANK(HLOOKUP(AN$2,Monitoring_eng!$A$1:$DB$79,Results!$D22,FALSE)),"",IF(HLOOKUP(AN$2,Monitoring_eng!$A$1:$DB$79,Results!$D22,FALSE)=$J22,$Q22,IF(HLOOKUP(AN$2,Monitoring_eng!$A$1:$DB$79,Results!$D22,FALSE)=$L22,$R22,IF(HLOOKUP(AN$2,Monitoring_eng!$A$1:$DB$79,Results!$D22,FALSE)=$N22,$S22,IF(HLOOKUP(AN$2,Monitoring_eng!$A$1:$DB$79,Results!$D22,FALSE)=$P22,$T22,"CHYBA")))))</f>
        <v>0</v>
      </c>
      <c r="AO22" s="60">
        <f>IF(ISBLANK(HLOOKUP(AO$2,Monitoring_eng!$A$1:$DB$79,Results!$D22,FALSE)),"",IF(HLOOKUP(AO$2,Monitoring_eng!$A$1:$DB$79,Results!$D22,FALSE)=$J22,$Q22,IF(HLOOKUP(AO$2,Monitoring_eng!$A$1:$DB$79,Results!$D22,FALSE)=$L22,$R22,IF(HLOOKUP(AO$2,Monitoring_eng!$A$1:$DB$79,Results!$D22,FALSE)=$N22,$S22,IF(HLOOKUP(AO$2,Monitoring_eng!$A$1:$DB$79,Results!$D22,FALSE)=$P22,$T22,"CHYBA")))))</f>
        <v>0.5</v>
      </c>
      <c r="AP22" s="60">
        <f>IF(ISBLANK(HLOOKUP(AP$2,Monitoring_eng!$A$1:$DB$79,Results!$D22,FALSE)),"",IF(HLOOKUP(AP$2,Monitoring_eng!$A$1:$DB$79,Results!$D22,FALSE)=$J22,$Q22,IF(HLOOKUP(AP$2,Monitoring_eng!$A$1:$DB$79,Results!$D22,FALSE)=$L22,$R22,IF(HLOOKUP(AP$2,Monitoring_eng!$A$1:$DB$79,Results!$D22,FALSE)=$N22,$S22,IF(HLOOKUP(AP$2,Monitoring_eng!$A$1:$DB$79,Results!$D22,FALSE)=$P22,$T22,"CHYBA")))))</f>
        <v>0.5</v>
      </c>
      <c r="AQ22" s="60">
        <f>IF(ISBLANK(HLOOKUP(AQ$2,Monitoring_eng!$A$1:$DB$79,Results!$D22,FALSE)),"",IF(HLOOKUP(AQ$2,Monitoring_eng!$A$1:$DB$79,Results!$D22,FALSE)=$J22,$Q22,IF(HLOOKUP(AQ$2,Monitoring_eng!$A$1:$DB$79,Results!$D22,FALSE)=$L22,$R22,IF(HLOOKUP(AQ$2,Monitoring_eng!$A$1:$DB$79,Results!$D22,FALSE)=$N22,$S22,IF(HLOOKUP(AQ$2,Monitoring_eng!$A$1:$DB$79,Results!$D22,FALSE)=$P22,$T22,"CHYBA")))))</f>
        <v>0</v>
      </c>
      <c r="AR22" s="60">
        <f>IF(ISBLANK(HLOOKUP(AR$2,Monitoring_eng!$A$1:$DB$79,Results!$D22,FALSE)),"",IF(HLOOKUP(AR$2,Monitoring_eng!$A$1:$DB$79,Results!$D22,FALSE)=$J22,$Q22,IF(HLOOKUP(AR$2,Monitoring_eng!$A$1:$DB$79,Results!$D22,FALSE)=$L22,$R22,IF(HLOOKUP(AR$2,Monitoring_eng!$A$1:$DB$79,Results!$D22,FALSE)=$N22,$S22,IF(HLOOKUP(AR$2,Monitoring_eng!$A$1:$DB$79,Results!$D22,FALSE)=$P22,$T22,"CHYBA")))))</f>
        <v>0.5</v>
      </c>
      <c r="AS22" s="60">
        <f>IF(ISBLANK(HLOOKUP(AS$2,Monitoring_eng!$A$1:$DB$79,Results!$D22,FALSE)),"",IF(HLOOKUP(AS$2,Monitoring_eng!$A$1:$DB$79,Results!$D22,FALSE)=$J22,$Q22,IF(HLOOKUP(AS$2,Monitoring_eng!$A$1:$DB$79,Results!$D22,FALSE)=$L22,$R22,IF(HLOOKUP(AS$2,Monitoring_eng!$A$1:$DB$79,Results!$D22,FALSE)=$N22,$S22,IF(HLOOKUP(AS$2,Monitoring_eng!$A$1:$DB$79,Results!$D22,FALSE)=$P22,$T22,"CHYBA")))))</f>
        <v>0.5</v>
      </c>
      <c r="AT22" s="60">
        <f>IF(ISBLANK(HLOOKUP(AT$2,Monitoring_eng!$A$1:$DB$79,Results!$D22,FALSE)),"",IF(HLOOKUP(AT$2,Monitoring_eng!$A$1:$DB$79,Results!$D22,FALSE)=$J22,$Q22,IF(HLOOKUP(AT$2,Monitoring_eng!$A$1:$DB$79,Results!$D22,FALSE)=$L22,$R22,IF(HLOOKUP(AT$2,Monitoring_eng!$A$1:$DB$79,Results!$D22,FALSE)=$N22,$S22,IF(HLOOKUP(AT$2,Monitoring_eng!$A$1:$DB$79,Results!$D22,FALSE)=$P22,$T22,"CHYBA")))))</f>
        <v>0.5</v>
      </c>
      <c r="AU22" s="60">
        <f>IF(ISBLANK(HLOOKUP(AU$2,Monitoring_eng!$A$1:$DB$79,Results!$D22,FALSE)),"",IF(HLOOKUP(AU$2,Monitoring_eng!$A$1:$DB$79,Results!$D22,FALSE)=$J22,$Q22,IF(HLOOKUP(AU$2,Monitoring_eng!$A$1:$DB$79,Results!$D22,FALSE)=$L22,$R22,IF(HLOOKUP(AU$2,Monitoring_eng!$A$1:$DB$79,Results!$D22,FALSE)=$N22,$S22,IF(HLOOKUP(AU$2,Monitoring_eng!$A$1:$DB$79,Results!$D22,FALSE)=$P22,$T22,"CHYBA")))))</f>
        <v>0.5</v>
      </c>
      <c r="AV22" s="60">
        <f>IF(ISBLANK(HLOOKUP(AV$2,Monitoring_eng!$A$1:$DB$79,Results!$D22,FALSE)),"",IF(HLOOKUP(AV$2,Monitoring_eng!$A$1:$DB$79,Results!$D22,FALSE)=$J22,$Q22,IF(HLOOKUP(AV$2,Monitoring_eng!$A$1:$DB$79,Results!$D22,FALSE)=$L22,$R22,IF(HLOOKUP(AV$2,Monitoring_eng!$A$1:$DB$79,Results!$D22,FALSE)=$N22,$S22,IF(HLOOKUP(AV$2,Monitoring_eng!$A$1:$DB$79,Results!$D22,FALSE)=$P22,$T22,"CHYBA")))))</f>
        <v>0</v>
      </c>
      <c r="AW22" s="60">
        <f>IF(ISBLANK(HLOOKUP(AW$2,Monitoring_eng!$A$1:$DB$79,Results!$D22,FALSE)),"",IF(HLOOKUP(AW$2,Monitoring_eng!$A$1:$DB$79,Results!$D22,FALSE)=$J22,$Q22,IF(HLOOKUP(AW$2,Monitoring_eng!$A$1:$DB$79,Results!$D22,FALSE)=$L22,$R22,IF(HLOOKUP(AW$2,Monitoring_eng!$A$1:$DB$79,Results!$D22,FALSE)=$N22,$S22,IF(HLOOKUP(AW$2,Monitoring_eng!$A$1:$DB$79,Results!$D22,FALSE)=$P22,$T22,"CHYBA")))))</f>
        <v>0.5</v>
      </c>
      <c r="AX22" s="60">
        <f>IF(ISBLANK(HLOOKUP(AX$2,Monitoring_eng!$A$1:$DB$79,Results!$D22,FALSE)),"",IF(HLOOKUP(AX$2,Monitoring_eng!$A$1:$DB$79,Results!$D22,FALSE)=$J22,$Q22,IF(HLOOKUP(AX$2,Monitoring_eng!$A$1:$DB$79,Results!$D22,FALSE)=$L22,$R22,IF(HLOOKUP(AX$2,Monitoring_eng!$A$1:$DB$79,Results!$D22,FALSE)=$N22,$S22,IF(HLOOKUP(AX$2,Monitoring_eng!$A$1:$DB$79,Results!$D22,FALSE)=$P22,$T22,"CHYBA")))))</f>
        <v>0</v>
      </c>
      <c r="AY22" s="60">
        <f>IF(ISBLANK(HLOOKUP(AY$2,Monitoring_eng!$A$1:$DB$79,Results!$D22,FALSE)),"",IF(HLOOKUP(AY$2,Monitoring_eng!$A$1:$DB$79,Results!$D22,FALSE)=$J22,$Q22,IF(HLOOKUP(AY$2,Monitoring_eng!$A$1:$DB$79,Results!$D22,FALSE)=$L22,$R22,IF(HLOOKUP(AY$2,Monitoring_eng!$A$1:$DB$79,Results!$D22,FALSE)=$N22,$S22,IF(HLOOKUP(AY$2,Monitoring_eng!$A$1:$DB$79,Results!$D22,FALSE)=$P22,$T22,"CHYBA")))))</f>
        <v>0</v>
      </c>
      <c r="AZ22" s="60">
        <f>IF(ISBLANK(HLOOKUP(AZ$2,Monitoring_eng!$A$1:$DB$79,Results!$D22,FALSE)),"",IF(HLOOKUP(AZ$2,Monitoring_eng!$A$1:$DB$79,Results!$D22,FALSE)=$J22,$Q22,IF(HLOOKUP(AZ$2,Monitoring_eng!$A$1:$DB$79,Results!$D22,FALSE)=$L22,$R22,IF(HLOOKUP(AZ$2,Monitoring_eng!$A$1:$DB$79,Results!$D22,FALSE)=$N22,$S22,IF(HLOOKUP(AZ$2,Monitoring_eng!$A$1:$DB$79,Results!$D22,FALSE)=$P22,$T22,"CHYBA")))))</f>
        <v>0</v>
      </c>
      <c r="BA22" s="60">
        <f>IF(ISBLANK(HLOOKUP(BA$2,Monitoring_eng!$A$1:$DB$79,Results!$D22,FALSE)),"",IF(HLOOKUP(BA$2,Monitoring_eng!$A$1:$DB$79,Results!$D22,FALSE)=$J22,$Q22,IF(HLOOKUP(BA$2,Monitoring_eng!$A$1:$DB$79,Results!$D22,FALSE)=$L22,$R22,IF(HLOOKUP(BA$2,Monitoring_eng!$A$1:$DB$79,Results!$D22,FALSE)=$N22,$S22,IF(HLOOKUP(BA$2,Monitoring_eng!$A$1:$DB$79,Results!$D22,FALSE)=$P22,$T22,"CHYBA")))))</f>
        <v>0.5</v>
      </c>
      <c r="BB22" s="60">
        <f>IF(ISBLANK(HLOOKUP(BB$2,Monitoring_eng!$A$1:$DB$79,Results!$D22,FALSE)),"",IF(HLOOKUP(BB$2,Monitoring_eng!$A$1:$DB$79,Results!$D22,FALSE)=$J22,$Q22,IF(HLOOKUP(BB$2,Monitoring_eng!$A$1:$DB$79,Results!$D22,FALSE)=$L22,$R22,IF(HLOOKUP(BB$2,Monitoring_eng!$A$1:$DB$79,Results!$D22,FALSE)=$N22,$S22,IF(HLOOKUP(BB$2,Monitoring_eng!$A$1:$DB$79,Results!$D22,FALSE)=$P22,$T22,"CHYBA")))))</f>
        <v>0</v>
      </c>
      <c r="BC22" s="60">
        <f>IF(ISBLANK(HLOOKUP(BC$2,Monitoring_eng!$A$1:$DB$79,Results!$D22,FALSE)),"",IF(HLOOKUP(BC$2,Monitoring_eng!$A$1:$DB$79,Results!$D22,FALSE)=$J22,$Q22,IF(HLOOKUP(BC$2,Monitoring_eng!$A$1:$DB$79,Results!$D22,FALSE)=$L22,$R22,IF(HLOOKUP(BC$2,Monitoring_eng!$A$1:$DB$79,Results!$D22,FALSE)=$N22,$S22,IF(HLOOKUP(BC$2,Monitoring_eng!$A$1:$DB$79,Results!$D22,FALSE)=$P22,$T22,"CHYBA")))))</f>
        <v>0</v>
      </c>
      <c r="BD22" s="60">
        <f>IF(ISBLANK(HLOOKUP(BD$2,Monitoring_eng!$A$1:$DB$79,Results!$D22,FALSE)),"",IF(HLOOKUP(BD$2,Monitoring_eng!$A$1:$DB$79,Results!$D22,FALSE)=$J22,$Q22,IF(HLOOKUP(BD$2,Monitoring_eng!$A$1:$DB$79,Results!$D22,FALSE)=$L22,$R22,IF(HLOOKUP(BD$2,Monitoring_eng!$A$1:$DB$79,Results!$D22,FALSE)=$N22,$S22,IF(HLOOKUP(BD$2,Monitoring_eng!$A$1:$DB$79,Results!$D22,FALSE)=$P22,$T22,"CHYBA")))))</f>
        <v>0.5</v>
      </c>
      <c r="BE22" s="60">
        <f>IF(ISBLANK(HLOOKUP(BE$2,Monitoring_eng!$A$1:$DB$79,Results!$D22,FALSE)),"",IF(HLOOKUP(BE$2,Monitoring_eng!$A$1:$DB$79,Results!$D22,FALSE)=$J22,$Q22,IF(HLOOKUP(BE$2,Monitoring_eng!$A$1:$DB$79,Results!$D22,FALSE)=$L22,$R22,IF(HLOOKUP(BE$2,Monitoring_eng!$A$1:$DB$79,Results!$D22,FALSE)=$N22,$S22,IF(HLOOKUP(BE$2,Monitoring_eng!$A$1:$DB$79,Results!$D22,FALSE)=$P22,$T22,"CHYBA")))))</f>
        <v>0</v>
      </c>
      <c r="BF22" s="60">
        <f>IF(ISBLANK(HLOOKUP(BF$2,Monitoring_eng!$A$1:$DB$79,Results!$D22,FALSE)),"",IF(HLOOKUP(BF$2,Monitoring_eng!$A$1:$DB$79,Results!$D22,FALSE)=$J22,$Q22,IF(HLOOKUP(BF$2,Monitoring_eng!$A$1:$DB$79,Results!$D22,FALSE)=$L22,$R22,IF(HLOOKUP(BF$2,Monitoring_eng!$A$1:$DB$79,Results!$D22,FALSE)=$N22,$S22,IF(HLOOKUP(BF$2,Monitoring_eng!$A$1:$DB$79,Results!$D22,FALSE)=$P22,$T22,"CHYBA")))))</f>
        <v>0.5</v>
      </c>
      <c r="BG22" s="60">
        <f>IF(ISBLANK(HLOOKUP(BG$2,Monitoring_eng!$A$1:$DB$79,Results!$D22,FALSE)),"",IF(HLOOKUP(BG$2,Monitoring_eng!$A$1:$DB$79,Results!$D22,FALSE)=$J22,$Q22,IF(HLOOKUP(BG$2,Monitoring_eng!$A$1:$DB$79,Results!$D22,FALSE)=$L22,$R22,IF(HLOOKUP(BG$2,Monitoring_eng!$A$1:$DB$79,Results!$D22,FALSE)=$N22,$S22,IF(HLOOKUP(BG$2,Monitoring_eng!$A$1:$DB$79,Results!$D22,FALSE)=$P22,$T22,"CHYBA")))))</f>
        <v>0</v>
      </c>
      <c r="BH22" s="60">
        <f>IF(ISBLANK(HLOOKUP(BH$2,Monitoring_eng!$A$1:$DB$79,Results!$D22,FALSE)),"",IF(HLOOKUP(BH$2,Monitoring_eng!$A$1:$DB$79,Results!$D22,FALSE)=$J22,$Q22,IF(HLOOKUP(BH$2,Monitoring_eng!$A$1:$DB$79,Results!$D22,FALSE)=$L22,$R22,IF(HLOOKUP(BH$2,Monitoring_eng!$A$1:$DB$79,Results!$D22,FALSE)=$N22,$S22,IF(HLOOKUP(BH$2,Monitoring_eng!$A$1:$DB$79,Results!$D22,FALSE)=$P22,$T22,"CHYBA")))))</f>
        <v>0.5</v>
      </c>
      <c r="BI22" s="60">
        <f>IF(ISBLANK(HLOOKUP(BI$2,Monitoring_eng!$A$1:$DB$79,Results!$D22,FALSE)),"",IF(HLOOKUP(BI$2,Monitoring_eng!$A$1:$DB$79,Results!$D22,FALSE)=$J22,$Q22,IF(HLOOKUP(BI$2,Monitoring_eng!$A$1:$DB$79,Results!$D22,FALSE)=$L22,$R22,IF(HLOOKUP(BI$2,Monitoring_eng!$A$1:$DB$79,Results!$D22,FALSE)=$N22,$S22,IF(HLOOKUP(BI$2,Monitoring_eng!$A$1:$DB$79,Results!$D22,FALSE)=$P22,$T22,"CHYBA")))))</f>
        <v>0.5</v>
      </c>
      <c r="BJ22" s="60">
        <f>IF(ISBLANK(HLOOKUP(BJ$2,Monitoring_eng!$A$1:$DB$79,Results!$D22,FALSE)),"",IF(HLOOKUP(BJ$2,Monitoring_eng!$A$1:$DB$79,Results!$D22,FALSE)=$J22,$Q22,IF(HLOOKUP(BJ$2,Monitoring_eng!$A$1:$DB$79,Results!$D22,FALSE)=$L22,$R22,IF(HLOOKUP(BJ$2,Monitoring_eng!$A$1:$DB$79,Results!$D22,FALSE)=$N22,$S22,IF(HLOOKUP(BJ$2,Monitoring_eng!$A$1:$DB$79,Results!$D22,FALSE)=$P22,$T22,"CHYBA")))))</f>
        <v>0.25</v>
      </c>
      <c r="BK22" s="60">
        <f>IF(ISBLANK(HLOOKUP(BK$2,Monitoring_eng!$A$1:$DB$79,Results!$D22,FALSE)),"",IF(HLOOKUP(BK$2,Monitoring_eng!$A$1:$DB$79,Results!$D22,FALSE)=$J22,$Q22,IF(HLOOKUP(BK$2,Monitoring_eng!$A$1:$DB$79,Results!$D22,FALSE)=$L22,$R22,IF(HLOOKUP(BK$2,Monitoring_eng!$A$1:$DB$79,Results!$D22,FALSE)=$N22,$S22,IF(HLOOKUP(BK$2,Monitoring_eng!$A$1:$DB$79,Results!$D22,FALSE)=$P22,$T22,"CHYBA")))))</f>
        <v>0.5</v>
      </c>
      <c r="BL22" s="60">
        <f>IF(ISBLANK(HLOOKUP(BL$2,Monitoring_eng!$A$1:$DB$79,Results!$D22,FALSE)),"",IF(HLOOKUP(BL$2,Monitoring_eng!$A$1:$DB$79,Results!$D22,FALSE)=$J22,$Q22,IF(HLOOKUP(BL$2,Monitoring_eng!$A$1:$DB$79,Results!$D22,FALSE)=$L22,$R22,IF(HLOOKUP(BL$2,Monitoring_eng!$A$1:$DB$79,Results!$D22,FALSE)=$N22,$S22,IF(HLOOKUP(BL$2,Monitoring_eng!$A$1:$DB$79,Results!$D22,FALSE)=$P22,$T22,"CHYBA")))))</f>
        <v>0</v>
      </c>
      <c r="BM22" s="60">
        <f>IF(ISBLANK(HLOOKUP(BM$2,Monitoring_eng!$A$1:$DB$79,Results!$D22,FALSE)),"",IF(HLOOKUP(BM$2,Monitoring_eng!$A$1:$DB$79,Results!$D22,FALSE)=$J22,$Q22,IF(HLOOKUP(BM$2,Monitoring_eng!$A$1:$DB$79,Results!$D22,FALSE)=$L22,$R22,IF(HLOOKUP(BM$2,Monitoring_eng!$A$1:$DB$79,Results!$D22,FALSE)=$N22,$S22,IF(HLOOKUP(BM$2,Monitoring_eng!$A$1:$DB$79,Results!$D22,FALSE)=$P22,$T22,"CHYBA")))))</f>
        <v>0</v>
      </c>
      <c r="BN22" s="60">
        <f>IF(ISBLANK(HLOOKUP(BN$2,Monitoring_eng!$A$1:$DB$79,Results!$D22,FALSE)),"",IF(HLOOKUP(BN$2,Monitoring_eng!$A$1:$DB$79,Results!$D22,FALSE)=$J22,$Q22,IF(HLOOKUP(BN$2,Monitoring_eng!$A$1:$DB$79,Results!$D22,FALSE)=$L22,$R22,IF(HLOOKUP(BN$2,Monitoring_eng!$A$1:$DB$79,Results!$D22,FALSE)=$N22,$S22,IF(HLOOKUP(BN$2,Monitoring_eng!$A$1:$DB$79,Results!$D22,FALSE)=$P22,$T22,"CHYBA")))))</f>
        <v>0.5</v>
      </c>
      <c r="BO22" s="60">
        <f>IF(ISBLANK(HLOOKUP(BO$2,Monitoring_eng!$A$1:$DB$79,Results!$D22,FALSE)),"",IF(HLOOKUP(BO$2,Monitoring_eng!$A$1:$DB$79,Results!$D22,FALSE)=$J22,$Q22,IF(HLOOKUP(BO$2,Monitoring_eng!$A$1:$DB$79,Results!$D22,FALSE)=$L22,$R22,IF(HLOOKUP(BO$2,Monitoring_eng!$A$1:$DB$79,Results!$D22,FALSE)=$N22,$S22,IF(HLOOKUP(BO$2,Monitoring_eng!$A$1:$DB$79,Results!$D22,FALSE)=$P22,$T22,"CHYBA")))))</f>
        <v>0</v>
      </c>
      <c r="BP22" s="60">
        <f>IF(ISBLANK(HLOOKUP(BP$2,Monitoring_eng!$A$1:$DB$79,Results!$D22,FALSE)),"",IF(HLOOKUP(BP$2,Monitoring_eng!$A$1:$DB$79,Results!$D22,FALSE)=$J22,$Q22,IF(HLOOKUP(BP$2,Monitoring_eng!$A$1:$DB$79,Results!$D22,FALSE)=$L22,$R22,IF(HLOOKUP(BP$2,Monitoring_eng!$A$1:$DB$79,Results!$D22,FALSE)=$N22,$S22,IF(HLOOKUP(BP$2,Monitoring_eng!$A$1:$DB$79,Results!$D22,FALSE)=$P22,$T22,"CHYBA")))))</f>
        <v>0.5</v>
      </c>
      <c r="BQ22" s="60">
        <f>IF(ISBLANK(HLOOKUP(BQ$2,Monitoring_eng!$A$1:$DB$79,Results!$D22,FALSE)),"",IF(HLOOKUP(BQ$2,Monitoring_eng!$A$1:$DB$79,Results!$D22,FALSE)=$J22,$Q22,IF(HLOOKUP(BQ$2,Monitoring_eng!$A$1:$DB$79,Results!$D22,FALSE)=$L22,$R22,IF(HLOOKUP(BQ$2,Monitoring_eng!$A$1:$DB$79,Results!$D22,FALSE)=$N22,$S22,IF(HLOOKUP(BQ$2,Monitoring_eng!$A$1:$DB$79,Results!$D22,FALSE)=$P22,$T22,"CHYBA")))))</f>
        <v>0.5</v>
      </c>
      <c r="BR22" s="60">
        <f>IF(ISBLANK(HLOOKUP(BR$2,Monitoring_eng!$A$1:$DB$79,Results!$D22,FALSE)),"",IF(HLOOKUP(BR$2,Monitoring_eng!$A$1:$DB$79,Results!$D22,FALSE)=$J22,$Q22,IF(HLOOKUP(BR$2,Monitoring_eng!$A$1:$DB$79,Results!$D22,FALSE)=$L22,$R22,IF(HLOOKUP(BR$2,Monitoring_eng!$A$1:$DB$79,Results!$D22,FALSE)=$N22,$S22,IF(HLOOKUP(BR$2,Monitoring_eng!$A$1:$DB$79,Results!$D22,FALSE)=$P22,$T22,"CHYBA")))))</f>
        <v>0.5</v>
      </c>
    </row>
    <row r="23" spans="1:70" x14ac:dyDescent="0.3">
      <c r="A23" s="37" t="s">
        <v>3843</v>
      </c>
      <c r="B23" s="37" t="s">
        <v>1024</v>
      </c>
      <c r="C23" s="37" t="s">
        <v>323</v>
      </c>
      <c r="D23" s="37">
        <v>22</v>
      </c>
      <c r="E23" s="39" t="s">
        <v>276</v>
      </c>
      <c r="F23" s="39" t="s">
        <v>275</v>
      </c>
      <c r="G23" s="40" t="s">
        <v>16</v>
      </c>
      <c r="H23" s="37">
        <v>1</v>
      </c>
      <c r="I23" s="37" t="s">
        <v>481</v>
      </c>
      <c r="J23" s="37" t="s">
        <v>757</v>
      </c>
      <c r="K23" s="37" t="s">
        <v>482</v>
      </c>
      <c r="L23" s="59" t="s">
        <v>758</v>
      </c>
      <c r="M23" s="37" t="s">
        <v>483</v>
      </c>
      <c r="N23" s="37" t="s">
        <v>759</v>
      </c>
      <c r="O23" s="37" t="s">
        <v>892</v>
      </c>
      <c r="P23" s="37" t="s">
        <v>892</v>
      </c>
      <c r="Q23" s="37">
        <f t="shared" si="0"/>
        <v>1</v>
      </c>
      <c r="R23" s="37">
        <v>0</v>
      </c>
      <c r="S23" s="37">
        <f t="shared" si="1"/>
        <v>0.5</v>
      </c>
      <c r="T23" s="37" t="s">
        <v>892</v>
      </c>
      <c r="U23" s="60">
        <f>IF(ISBLANK(HLOOKUP(U$2,Monitoring_eng!$A$1:$DB$79,Results!$D23,FALSE)),"",IF(HLOOKUP(U$2,Monitoring_eng!$A$1:$DB$79,Results!$D23,FALSE)=$J23,$Q23,IF(HLOOKUP(U$2,Monitoring_eng!$A$1:$DB$79,Results!$D23,FALSE)=$L23,$R23,IF(HLOOKUP(U$2,Monitoring_eng!$A$1:$DB$79,Results!$D23,FALSE)=$N23,$S23,IF(HLOOKUP(U$2,Monitoring_eng!$A$1:$DB$79,Results!$D23,FALSE)=$P23,$T23,"CHYBA")))))</f>
        <v>1</v>
      </c>
      <c r="V23" s="60">
        <f>IF(ISBLANK(HLOOKUP(V$2,Monitoring_eng!$A$1:$DB$79,Results!$D23,FALSE)),"",IF(HLOOKUP(V$2,Monitoring_eng!$A$1:$DB$79,Results!$D23,FALSE)=$J23,$Q23,IF(HLOOKUP(V$2,Monitoring_eng!$A$1:$DB$79,Results!$D23,FALSE)=$L23,$R23,IF(HLOOKUP(V$2,Monitoring_eng!$A$1:$DB$79,Results!$D23,FALSE)=$N23,$S23,IF(HLOOKUP(V$2,Monitoring_eng!$A$1:$DB$79,Results!$D23,FALSE)=$P23,$T23,"CHYBA")))))</f>
        <v>0</v>
      </c>
      <c r="W23" s="60">
        <f>IF(ISBLANK(HLOOKUP(W$2,Monitoring_eng!$A$1:$DB$79,Results!$D23,FALSE)),"",IF(HLOOKUP(W$2,Monitoring_eng!$A$1:$DB$79,Results!$D23,FALSE)=$J23,$Q23,IF(HLOOKUP(W$2,Monitoring_eng!$A$1:$DB$79,Results!$D23,FALSE)=$L23,$R23,IF(HLOOKUP(W$2,Monitoring_eng!$A$1:$DB$79,Results!$D23,FALSE)=$N23,$S23,IF(HLOOKUP(W$2,Monitoring_eng!$A$1:$DB$79,Results!$D23,FALSE)=$P23,$T23,"CHYBA")))))</f>
        <v>1</v>
      </c>
      <c r="X23" s="60">
        <f>IF(ISBLANK(HLOOKUP(X$2,Monitoring_eng!$A$1:$DB$79,Results!$D23,FALSE)),"",IF(HLOOKUP(X$2,Monitoring_eng!$A$1:$DB$79,Results!$D23,FALSE)=$J23,$Q23,IF(HLOOKUP(X$2,Monitoring_eng!$A$1:$DB$79,Results!$D23,FALSE)=$L23,$R23,IF(HLOOKUP(X$2,Monitoring_eng!$A$1:$DB$79,Results!$D23,FALSE)=$N23,$S23,IF(HLOOKUP(X$2,Monitoring_eng!$A$1:$DB$79,Results!$D23,FALSE)=$P23,$T23,"CHYBA")))))</f>
        <v>1</v>
      </c>
      <c r="Y23" s="60">
        <f>IF(ISBLANK(HLOOKUP(Y$2,Monitoring_eng!$A$1:$DB$79,Results!$D23,FALSE)),"",IF(HLOOKUP(Y$2,Monitoring_eng!$A$1:$DB$79,Results!$D23,FALSE)=$J23,$Q23,IF(HLOOKUP(Y$2,Monitoring_eng!$A$1:$DB$79,Results!$D23,FALSE)=$L23,$R23,IF(HLOOKUP(Y$2,Monitoring_eng!$A$1:$DB$79,Results!$D23,FALSE)=$N23,$S23,IF(HLOOKUP(Y$2,Monitoring_eng!$A$1:$DB$79,Results!$D23,FALSE)=$P23,$T23,"CHYBA")))))</f>
        <v>1</v>
      </c>
      <c r="Z23" s="60">
        <f>IF(ISBLANK(HLOOKUP(Z$2,Monitoring_eng!$A$1:$DB$79,Results!$D23,FALSE)),"",IF(HLOOKUP(Z$2,Monitoring_eng!$A$1:$DB$79,Results!$D23,FALSE)=$J23,$Q23,IF(HLOOKUP(Z$2,Monitoring_eng!$A$1:$DB$79,Results!$D23,FALSE)=$L23,$R23,IF(HLOOKUP(Z$2,Monitoring_eng!$A$1:$DB$79,Results!$D23,FALSE)=$N23,$S23,IF(HLOOKUP(Z$2,Monitoring_eng!$A$1:$DB$79,Results!$D23,FALSE)=$P23,$T23,"CHYBA")))))</f>
        <v>1</v>
      </c>
      <c r="AA23" s="60">
        <f>IF(ISBLANK(HLOOKUP(AA$2,Monitoring_eng!$A$1:$DB$79,Results!$D23,FALSE)),"",IF(HLOOKUP(AA$2,Monitoring_eng!$A$1:$DB$79,Results!$D23,FALSE)=$J23,$Q23,IF(HLOOKUP(AA$2,Monitoring_eng!$A$1:$DB$79,Results!$D23,FALSE)=$L23,$R23,IF(HLOOKUP(AA$2,Monitoring_eng!$A$1:$DB$79,Results!$D23,FALSE)=$N23,$S23,IF(HLOOKUP(AA$2,Monitoring_eng!$A$1:$DB$79,Results!$D23,FALSE)=$P23,$T23,"CHYBA")))))</f>
        <v>1</v>
      </c>
      <c r="AB23" s="60">
        <f>IF(ISBLANK(HLOOKUP(AB$2,Monitoring_eng!$A$1:$DB$79,Results!$D23,FALSE)),"",IF(HLOOKUP(AB$2,Monitoring_eng!$A$1:$DB$79,Results!$D23,FALSE)=$J23,$Q23,IF(HLOOKUP(AB$2,Monitoring_eng!$A$1:$DB$79,Results!$D23,FALSE)=$L23,$R23,IF(HLOOKUP(AB$2,Monitoring_eng!$A$1:$DB$79,Results!$D23,FALSE)=$N23,$S23,IF(HLOOKUP(AB$2,Monitoring_eng!$A$1:$DB$79,Results!$D23,FALSE)=$P23,$T23,"CHYBA")))))</f>
        <v>0</v>
      </c>
      <c r="AC23" s="60">
        <f>IF(ISBLANK(HLOOKUP(AC$2,Monitoring_eng!$A$1:$DB$79,Results!$D23,FALSE)),"",IF(HLOOKUP(AC$2,Monitoring_eng!$A$1:$DB$79,Results!$D23,FALSE)=$J23,$Q23,IF(HLOOKUP(AC$2,Monitoring_eng!$A$1:$DB$79,Results!$D23,FALSE)=$L23,$R23,IF(HLOOKUP(AC$2,Monitoring_eng!$A$1:$DB$79,Results!$D23,FALSE)=$N23,$S23,IF(HLOOKUP(AC$2,Monitoring_eng!$A$1:$DB$79,Results!$D23,FALSE)=$P23,$T23,"CHYBA")))))</f>
        <v>1</v>
      </c>
      <c r="AD23" s="60">
        <f>IF(ISBLANK(HLOOKUP(AD$2,Monitoring_eng!$A$1:$DB$79,Results!$D23,FALSE)),"",IF(HLOOKUP(AD$2,Monitoring_eng!$A$1:$DB$79,Results!$D23,FALSE)=$J23,$Q23,IF(HLOOKUP(AD$2,Monitoring_eng!$A$1:$DB$79,Results!$D23,FALSE)=$L23,$R23,IF(HLOOKUP(AD$2,Monitoring_eng!$A$1:$DB$79,Results!$D23,FALSE)=$N23,$S23,IF(HLOOKUP(AD$2,Monitoring_eng!$A$1:$DB$79,Results!$D23,FALSE)=$P23,$T23,"CHYBA")))))</f>
        <v>0</v>
      </c>
      <c r="AE23" s="60">
        <f>IF(ISBLANK(HLOOKUP(AE$2,Monitoring_eng!$A$1:$DB$79,Results!$D23,FALSE)),"",IF(HLOOKUP(AE$2,Monitoring_eng!$A$1:$DB$79,Results!$D23,FALSE)=$J23,$Q23,IF(HLOOKUP(AE$2,Monitoring_eng!$A$1:$DB$79,Results!$D23,FALSE)=$L23,$R23,IF(HLOOKUP(AE$2,Monitoring_eng!$A$1:$DB$79,Results!$D23,FALSE)=$N23,$S23,IF(HLOOKUP(AE$2,Monitoring_eng!$A$1:$DB$79,Results!$D23,FALSE)=$P23,$T23,"CHYBA")))))</f>
        <v>1</v>
      </c>
      <c r="AF23" s="60">
        <f>IF(ISBLANK(HLOOKUP(AF$2,Monitoring_eng!$A$1:$DB$79,Results!$D23,FALSE)),"",IF(HLOOKUP(AF$2,Monitoring_eng!$A$1:$DB$79,Results!$D23,FALSE)=$J23,$Q23,IF(HLOOKUP(AF$2,Monitoring_eng!$A$1:$DB$79,Results!$D23,FALSE)=$L23,$R23,IF(HLOOKUP(AF$2,Monitoring_eng!$A$1:$DB$79,Results!$D23,FALSE)=$N23,$S23,IF(HLOOKUP(AF$2,Monitoring_eng!$A$1:$DB$79,Results!$D23,FALSE)=$P23,$T23,"CHYBA")))))</f>
        <v>0.5</v>
      </c>
      <c r="AG23" s="60">
        <f>IF(ISBLANK(HLOOKUP(AG$2,Monitoring_eng!$A$1:$DB$79,Results!$D23,FALSE)),"",IF(HLOOKUP(AG$2,Monitoring_eng!$A$1:$DB$79,Results!$D23,FALSE)=$J23,$Q23,IF(HLOOKUP(AG$2,Monitoring_eng!$A$1:$DB$79,Results!$D23,FALSE)=$L23,$R23,IF(HLOOKUP(AG$2,Monitoring_eng!$A$1:$DB$79,Results!$D23,FALSE)=$N23,$S23,IF(HLOOKUP(AG$2,Monitoring_eng!$A$1:$DB$79,Results!$D23,FALSE)=$P23,$T23,"CHYBA")))))</f>
        <v>1</v>
      </c>
      <c r="AH23" s="60">
        <f>IF(ISBLANK(HLOOKUP(AH$2,Monitoring_eng!$A$1:$DB$79,Results!$D23,FALSE)),"",IF(HLOOKUP(AH$2,Monitoring_eng!$A$1:$DB$79,Results!$D23,FALSE)=$J23,$Q23,IF(HLOOKUP(AH$2,Monitoring_eng!$A$1:$DB$79,Results!$D23,FALSE)=$L23,$R23,IF(HLOOKUP(AH$2,Monitoring_eng!$A$1:$DB$79,Results!$D23,FALSE)=$N23,$S23,IF(HLOOKUP(AH$2,Monitoring_eng!$A$1:$DB$79,Results!$D23,FALSE)=$P23,$T23,"CHYBA")))))</f>
        <v>1</v>
      </c>
      <c r="AI23" s="60">
        <f>IF(ISBLANK(HLOOKUP(AI$2,Monitoring_eng!$A$1:$DB$79,Results!$D23,FALSE)),"",IF(HLOOKUP(AI$2,Monitoring_eng!$A$1:$DB$79,Results!$D23,FALSE)=$J23,$Q23,IF(HLOOKUP(AI$2,Monitoring_eng!$A$1:$DB$79,Results!$D23,FALSE)=$L23,$R23,IF(HLOOKUP(AI$2,Monitoring_eng!$A$1:$DB$79,Results!$D23,FALSE)=$N23,$S23,IF(HLOOKUP(AI$2,Monitoring_eng!$A$1:$DB$79,Results!$D23,FALSE)=$P23,$T23,"CHYBA")))))</f>
        <v>1</v>
      </c>
      <c r="AJ23" s="60">
        <f>IF(ISBLANK(HLOOKUP(AJ$2,Monitoring_eng!$A$1:$DB$79,Results!$D23,FALSE)),"",IF(HLOOKUP(AJ$2,Monitoring_eng!$A$1:$DB$79,Results!$D23,FALSE)=$J23,$Q23,IF(HLOOKUP(AJ$2,Monitoring_eng!$A$1:$DB$79,Results!$D23,FALSE)=$L23,$R23,IF(HLOOKUP(AJ$2,Monitoring_eng!$A$1:$DB$79,Results!$D23,FALSE)=$N23,$S23,IF(HLOOKUP(AJ$2,Monitoring_eng!$A$1:$DB$79,Results!$D23,FALSE)=$P23,$T23,"CHYBA")))))</f>
        <v>1</v>
      </c>
      <c r="AK23" s="60">
        <f>IF(ISBLANK(HLOOKUP(AK$2,Monitoring_eng!$A$1:$DB$79,Results!$D23,FALSE)),"",IF(HLOOKUP(AK$2,Monitoring_eng!$A$1:$DB$79,Results!$D23,FALSE)=$J23,$Q23,IF(HLOOKUP(AK$2,Monitoring_eng!$A$1:$DB$79,Results!$D23,FALSE)=$L23,$R23,IF(HLOOKUP(AK$2,Monitoring_eng!$A$1:$DB$79,Results!$D23,FALSE)=$N23,$S23,IF(HLOOKUP(AK$2,Monitoring_eng!$A$1:$DB$79,Results!$D23,FALSE)=$P23,$T23,"CHYBA")))))</f>
        <v>1</v>
      </c>
      <c r="AL23" s="60">
        <f>IF(ISBLANK(HLOOKUP(AL$2,Monitoring_eng!$A$1:$DB$79,Results!$D23,FALSE)),"",IF(HLOOKUP(AL$2,Monitoring_eng!$A$1:$DB$79,Results!$D23,FALSE)=$J23,$Q23,IF(HLOOKUP(AL$2,Monitoring_eng!$A$1:$DB$79,Results!$D23,FALSE)=$L23,$R23,IF(HLOOKUP(AL$2,Monitoring_eng!$A$1:$DB$79,Results!$D23,FALSE)=$N23,$S23,IF(HLOOKUP(AL$2,Monitoring_eng!$A$1:$DB$79,Results!$D23,FALSE)=$P23,$T23,"CHYBA")))))</f>
        <v>0</v>
      </c>
      <c r="AM23" s="60">
        <f>IF(ISBLANK(HLOOKUP(AM$2,Monitoring_eng!$A$1:$DB$79,Results!$D23,FALSE)),"",IF(HLOOKUP(AM$2,Monitoring_eng!$A$1:$DB$79,Results!$D23,FALSE)=$J23,$Q23,IF(HLOOKUP(AM$2,Monitoring_eng!$A$1:$DB$79,Results!$D23,FALSE)=$L23,$R23,IF(HLOOKUP(AM$2,Monitoring_eng!$A$1:$DB$79,Results!$D23,FALSE)=$N23,$S23,IF(HLOOKUP(AM$2,Monitoring_eng!$A$1:$DB$79,Results!$D23,FALSE)=$P23,$T23,"CHYBA")))))</f>
        <v>1</v>
      </c>
      <c r="AN23" s="60">
        <f>IF(ISBLANK(HLOOKUP(AN$2,Monitoring_eng!$A$1:$DB$79,Results!$D23,FALSE)),"",IF(HLOOKUP(AN$2,Monitoring_eng!$A$1:$DB$79,Results!$D23,FALSE)=$J23,$Q23,IF(HLOOKUP(AN$2,Monitoring_eng!$A$1:$DB$79,Results!$D23,FALSE)=$L23,$R23,IF(HLOOKUP(AN$2,Monitoring_eng!$A$1:$DB$79,Results!$D23,FALSE)=$N23,$S23,IF(HLOOKUP(AN$2,Monitoring_eng!$A$1:$DB$79,Results!$D23,FALSE)=$P23,$T23,"CHYBA")))))</f>
        <v>0</v>
      </c>
      <c r="AO23" s="60">
        <f>IF(ISBLANK(HLOOKUP(AO$2,Monitoring_eng!$A$1:$DB$79,Results!$D23,FALSE)),"",IF(HLOOKUP(AO$2,Monitoring_eng!$A$1:$DB$79,Results!$D23,FALSE)=$J23,$Q23,IF(HLOOKUP(AO$2,Monitoring_eng!$A$1:$DB$79,Results!$D23,FALSE)=$L23,$R23,IF(HLOOKUP(AO$2,Monitoring_eng!$A$1:$DB$79,Results!$D23,FALSE)=$N23,$S23,IF(HLOOKUP(AO$2,Monitoring_eng!$A$1:$DB$79,Results!$D23,FALSE)=$P23,$T23,"CHYBA")))))</f>
        <v>1</v>
      </c>
      <c r="AP23" s="60">
        <f>IF(ISBLANK(HLOOKUP(AP$2,Monitoring_eng!$A$1:$DB$79,Results!$D23,FALSE)),"",IF(HLOOKUP(AP$2,Monitoring_eng!$A$1:$DB$79,Results!$D23,FALSE)=$J23,$Q23,IF(HLOOKUP(AP$2,Monitoring_eng!$A$1:$DB$79,Results!$D23,FALSE)=$L23,$R23,IF(HLOOKUP(AP$2,Monitoring_eng!$A$1:$DB$79,Results!$D23,FALSE)=$N23,$S23,IF(HLOOKUP(AP$2,Monitoring_eng!$A$1:$DB$79,Results!$D23,FALSE)=$P23,$T23,"CHYBA")))))</f>
        <v>1</v>
      </c>
      <c r="AQ23" s="60">
        <f>IF(ISBLANK(HLOOKUP(AQ$2,Monitoring_eng!$A$1:$DB$79,Results!$D23,FALSE)),"",IF(HLOOKUP(AQ$2,Monitoring_eng!$A$1:$DB$79,Results!$D23,FALSE)=$J23,$Q23,IF(HLOOKUP(AQ$2,Monitoring_eng!$A$1:$DB$79,Results!$D23,FALSE)=$L23,$R23,IF(HLOOKUP(AQ$2,Monitoring_eng!$A$1:$DB$79,Results!$D23,FALSE)=$N23,$S23,IF(HLOOKUP(AQ$2,Monitoring_eng!$A$1:$DB$79,Results!$D23,FALSE)=$P23,$T23,"CHYBA")))))</f>
        <v>1</v>
      </c>
      <c r="AR23" s="60">
        <f>IF(ISBLANK(HLOOKUP(AR$2,Monitoring_eng!$A$1:$DB$79,Results!$D23,FALSE)),"",IF(HLOOKUP(AR$2,Monitoring_eng!$A$1:$DB$79,Results!$D23,FALSE)=$J23,$Q23,IF(HLOOKUP(AR$2,Monitoring_eng!$A$1:$DB$79,Results!$D23,FALSE)=$L23,$R23,IF(HLOOKUP(AR$2,Monitoring_eng!$A$1:$DB$79,Results!$D23,FALSE)=$N23,$S23,IF(HLOOKUP(AR$2,Monitoring_eng!$A$1:$DB$79,Results!$D23,FALSE)=$P23,$T23,"CHYBA")))))</f>
        <v>1</v>
      </c>
      <c r="AS23" s="60">
        <f>IF(ISBLANK(HLOOKUP(AS$2,Monitoring_eng!$A$1:$DB$79,Results!$D23,FALSE)),"",IF(HLOOKUP(AS$2,Monitoring_eng!$A$1:$DB$79,Results!$D23,FALSE)=$J23,$Q23,IF(HLOOKUP(AS$2,Monitoring_eng!$A$1:$DB$79,Results!$D23,FALSE)=$L23,$R23,IF(HLOOKUP(AS$2,Monitoring_eng!$A$1:$DB$79,Results!$D23,FALSE)=$N23,$S23,IF(HLOOKUP(AS$2,Monitoring_eng!$A$1:$DB$79,Results!$D23,FALSE)=$P23,$T23,"CHYBA")))))</f>
        <v>1</v>
      </c>
      <c r="AT23" s="60">
        <f>IF(ISBLANK(HLOOKUP(AT$2,Monitoring_eng!$A$1:$DB$79,Results!$D23,FALSE)),"",IF(HLOOKUP(AT$2,Monitoring_eng!$A$1:$DB$79,Results!$D23,FALSE)=$J23,$Q23,IF(HLOOKUP(AT$2,Monitoring_eng!$A$1:$DB$79,Results!$D23,FALSE)=$L23,$R23,IF(HLOOKUP(AT$2,Monitoring_eng!$A$1:$DB$79,Results!$D23,FALSE)=$N23,$S23,IF(HLOOKUP(AT$2,Monitoring_eng!$A$1:$DB$79,Results!$D23,FALSE)=$P23,$T23,"CHYBA")))))</f>
        <v>0</v>
      </c>
      <c r="AU23" s="60">
        <f>IF(ISBLANK(HLOOKUP(AU$2,Monitoring_eng!$A$1:$DB$79,Results!$D23,FALSE)),"",IF(HLOOKUP(AU$2,Monitoring_eng!$A$1:$DB$79,Results!$D23,FALSE)=$J23,$Q23,IF(HLOOKUP(AU$2,Monitoring_eng!$A$1:$DB$79,Results!$D23,FALSE)=$L23,$R23,IF(HLOOKUP(AU$2,Monitoring_eng!$A$1:$DB$79,Results!$D23,FALSE)=$N23,$S23,IF(HLOOKUP(AU$2,Monitoring_eng!$A$1:$DB$79,Results!$D23,FALSE)=$P23,$T23,"CHYBA")))))</f>
        <v>0</v>
      </c>
      <c r="AV23" s="60">
        <f>IF(ISBLANK(HLOOKUP(AV$2,Monitoring_eng!$A$1:$DB$79,Results!$D23,FALSE)),"",IF(HLOOKUP(AV$2,Monitoring_eng!$A$1:$DB$79,Results!$D23,FALSE)=$J23,$Q23,IF(HLOOKUP(AV$2,Monitoring_eng!$A$1:$DB$79,Results!$D23,FALSE)=$L23,$R23,IF(HLOOKUP(AV$2,Monitoring_eng!$A$1:$DB$79,Results!$D23,FALSE)=$N23,$S23,IF(HLOOKUP(AV$2,Monitoring_eng!$A$1:$DB$79,Results!$D23,FALSE)=$P23,$T23,"CHYBA")))))</f>
        <v>1</v>
      </c>
      <c r="AW23" s="60">
        <f>IF(ISBLANK(HLOOKUP(AW$2,Monitoring_eng!$A$1:$DB$79,Results!$D23,FALSE)),"",IF(HLOOKUP(AW$2,Monitoring_eng!$A$1:$DB$79,Results!$D23,FALSE)=$J23,$Q23,IF(HLOOKUP(AW$2,Monitoring_eng!$A$1:$DB$79,Results!$D23,FALSE)=$L23,$R23,IF(HLOOKUP(AW$2,Monitoring_eng!$A$1:$DB$79,Results!$D23,FALSE)=$N23,$S23,IF(HLOOKUP(AW$2,Monitoring_eng!$A$1:$DB$79,Results!$D23,FALSE)=$P23,$T23,"CHYBA")))))</f>
        <v>1</v>
      </c>
      <c r="AX23" s="60">
        <f>IF(ISBLANK(HLOOKUP(AX$2,Monitoring_eng!$A$1:$DB$79,Results!$D23,FALSE)),"",IF(HLOOKUP(AX$2,Monitoring_eng!$A$1:$DB$79,Results!$D23,FALSE)=$J23,$Q23,IF(HLOOKUP(AX$2,Monitoring_eng!$A$1:$DB$79,Results!$D23,FALSE)=$L23,$R23,IF(HLOOKUP(AX$2,Monitoring_eng!$A$1:$DB$79,Results!$D23,FALSE)=$N23,$S23,IF(HLOOKUP(AX$2,Monitoring_eng!$A$1:$DB$79,Results!$D23,FALSE)=$P23,$T23,"CHYBA")))))</f>
        <v>1</v>
      </c>
      <c r="AY23" s="60">
        <f>IF(ISBLANK(HLOOKUP(AY$2,Monitoring_eng!$A$1:$DB$79,Results!$D23,FALSE)),"",IF(HLOOKUP(AY$2,Monitoring_eng!$A$1:$DB$79,Results!$D23,FALSE)=$J23,$Q23,IF(HLOOKUP(AY$2,Monitoring_eng!$A$1:$DB$79,Results!$D23,FALSE)=$L23,$R23,IF(HLOOKUP(AY$2,Monitoring_eng!$A$1:$DB$79,Results!$D23,FALSE)=$N23,$S23,IF(HLOOKUP(AY$2,Monitoring_eng!$A$1:$DB$79,Results!$D23,FALSE)=$P23,$T23,"CHYBA")))))</f>
        <v>1</v>
      </c>
      <c r="AZ23" s="60">
        <f>IF(ISBLANK(HLOOKUP(AZ$2,Monitoring_eng!$A$1:$DB$79,Results!$D23,FALSE)),"",IF(HLOOKUP(AZ$2,Monitoring_eng!$A$1:$DB$79,Results!$D23,FALSE)=$J23,$Q23,IF(HLOOKUP(AZ$2,Monitoring_eng!$A$1:$DB$79,Results!$D23,FALSE)=$L23,$R23,IF(HLOOKUP(AZ$2,Monitoring_eng!$A$1:$DB$79,Results!$D23,FALSE)=$N23,$S23,IF(HLOOKUP(AZ$2,Monitoring_eng!$A$1:$DB$79,Results!$D23,FALSE)=$P23,$T23,"CHYBA")))))</f>
        <v>0.5</v>
      </c>
      <c r="BA23" s="60">
        <f>IF(ISBLANK(HLOOKUP(BA$2,Monitoring_eng!$A$1:$DB$79,Results!$D23,FALSE)),"",IF(HLOOKUP(BA$2,Monitoring_eng!$A$1:$DB$79,Results!$D23,FALSE)=$J23,$Q23,IF(HLOOKUP(BA$2,Monitoring_eng!$A$1:$DB$79,Results!$D23,FALSE)=$L23,$R23,IF(HLOOKUP(BA$2,Monitoring_eng!$A$1:$DB$79,Results!$D23,FALSE)=$N23,$S23,IF(HLOOKUP(BA$2,Monitoring_eng!$A$1:$DB$79,Results!$D23,FALSE)=$P23,$T23,"CHYBA")))))</f>
        <v>1</v>
      </c>
      <c r="BB23" s="60">
        <f>IF(ISBLANK(HLOOKUP(BB$2,Monitoring_eng!$A$1:$DB$79,Results!$D23,FALSE)),"",IF(HLOOKUP(BB$2,Monitoring_eng!$A$1:$DB$79,Results!$D23,FALSE)=$J23,$Q23,IF(HLOOKUP(BB$2,Monitoring_eng!$A$1:$DB$79,Results!$D23,FALSE)=$L23,$R23,IF(HLOOKUP(BB$2,Monitoring_eng!$A$1:$DB$79,Results!$D23,FALSE)=$N23,$S23,IF(HLOOKUP(BB$2,Monitoring_eng!$A$1:$DB$79,Results!$D23,FALSE)=$P23,$T23,"CHYBA")))))</f>
        <v>1</v>
      </c>
      <c r="BC23" s="60">
        <f>IF(ISBLANK(HLOOKUP(BC$2,Monitoring_eng!$A$1:$DB$79,Results!$D23,FALSE)),"",IF(HLOOKUP(BC$2,Monitoring_eng!$A$1:$DB$79,Results!$D23,FALSE)=$J23,$Q23,IF(HLOOKUP(BC$2,Monitoring_eng!$A$1:$DB$79,Results!$D23,FALSE)=$L23,$R23,IF(HLOOKUP(BC$2,Monitoring_eng!$A$1:$DB$79,Results!$D23,FALSE)=$N23,$S23,IF(HLOOKUP(BC$2,Monitoring_eng!$A$1:$DB$79,Results!$D23,FALSE)=$P23,$T23,"CHYBA")))))</f>
        <v>0</v>
      </c>
      <c r="BD23" s="60">
        <f>IF(ISBLANK(HLOOKUP(BD$2,Monitoring_eng!$A$1:$DB$79,Results!$D23,FALSE)),"",IF(HLOOKUP(BD$2,Monitoring_eng!$A$1:$DB$79,Results!$D23,FALSE)=$J23,$Q23,IF(HLOOKUP(BD$2,Monitoring_eng!$A$1:$DB$79,Results!$D23,FALSE)=$L23,$R23,IF(HLOOKUP(BD$2,Monitoring_eng!$A$1:$DB$79,Results!$D23,FALSE)=$N23,$S23,IF(HLOOKUP(BD$2,Monitoring_eng!$A$1:$DB$79,Results!$D23,FALSE)=$P23,$T23,"CHYBA")))))</f>
        <v>1</v>
      </c>
      <c r="BE23" s="60">
        <f>IF(ISBLANK(HLOOKUP(BE$2,Monitoring_eng!$A$1:$DB$79,Results!$D23,FALSE)),"",IF(HLOOKUP(BE$2,Monitoring_eng!$A$1:$DB$79,Results!$D23,FALSE)=$J23,$Q23,IF(HLOOKUP(BE$2,Monitoring_eng!$A$1:$DB$79,Results!$D23,FALSE)=$L23,$R23,IF(HLOOKUP(BE$2,Monitoring_eng!$A$1:$DB$79,Results!$D23,FALSE)=$N23,$S23,IF(HLOOKUP(BE$2,Monitoring_eng!$A$1:$DB$79,Results!$D23,FALSE)=$P23,$T23,"CHYBA")))))</f>
        <v>0</v>
      </c>
      <c r="BF23" s="60">
        <f>IF(ISBLANK(HLOOKUP(BF$2,Monitoring_eng!$A$1:$DB$79,Results!$D23,FALSE)),"",IF(HLOOKUP(BF$2,Monitoring_eng!$A$1:$DB$79,Results!$D23,FALSE)=$J23,$Q23,IF(HLOOKUP(BF$2,Monitoring_eng!$A$1:$DB$79,Results!$D23,FALSE)=$L23,$R23,IF(HLOOKUP(BF$2,Monitoring_eng!$A$1:$DB$79,Results!$D23,FALSE)=$N23,$S23,IF(HLOOKUP(BF$2,Monitoring_eng!$A$1:$DB$79,Results!$D23,FALSE)=$P23,$T23,"CHYBA")))))</f>
        <v>1</v>
      </c>
      <c r="BG23" s="60">
        <f>IF(ISBLANK(HLOOKUP(BG$2,Monitoring_eng!$A$1:$DB$79,Results!$D23,FALSE)),"",IF(HLOOKUP(BG$2,Monitoring_eng!$A$1:$DB$79,Results!$D23,FALSE)=$J23,$Q23,IF(HLOOKUP(BG$2,Monitoring_eng!$A$1:$DB$79,Results!$D23,FALSE)=$L23,$R23,IF(HLOOKUP(BG$2,Monitoring_eng!$A$1:$DB$79,Results!$D23,FALSE)=$N23,$S23,IF(HLOOKUP(BG$2,Monitoring_eng!$A$1:$DB$79,Results!$D23,FALSE)=$P23,$T23,"CHYBA")))))</f>
        <v>0</v>
      </c>
      <c r="BH23" s="60">
        <f>IF(ISBLANK(HLOOKUP(BH$2,Monitoring_eng!$A$1:$DB$79,Results!$D23,FALSE)),"",IF(HLOOKUP(BH$2,Monitoring_eng!$A$1:$DB$79,Results!$D23,FALSE)=$J23,$Q23,IF(HLOOKUP(BH$2,Monitoring_eng!$A$1:$DB$79,Results!$D23,FALSE)=$L23,$R23,IF(HLOOKUP(BH$2,Monitoring_eng!$A$1:$DB$79,Results!$D23,FALSE)=$N23,$S23,IF(HLOOKUP(BH$2,Monitoring_eng!$A$1:$DB$79,Results!$D23,FALSE)=$P23,$T23,"CHYBA")))))</f>
        <v>0.5</v>
      </c>
      <c r="BI23" s="60">
        <f>IF(ISBLANK(HLOOKUP(BI$2,Monitoring_eng!$A$1:$DB$79,Results!$D23,FALSE)),"",IF(HLOOKUP(BI$2,Monitoring_eng!$A$1:$DB$79,Results!$D23,FALSE)=$J23,$Q23,IF(HLOOKUP(BI$2,Monitoring_eng!$A$1:$DB$79,Results!$D23,FALSE)=$L23,$R23,IF(HLOOKUP(BI$2,Monitoring_eng!$A$1:$DB$79,Results!$D23,FALSE)=$N23,$S23,IF(HLOOKUP(BI$2,Monitoring_eng!$A$1:$DB$79,Results!$D23,FALSE)=$P23,$T23,"CHYBA")))))</f>
        <v>1</v>
      </c>
      <c r="BJ23" s="60">
        <f>IF(ISBLANK(HLOOKUP(BJ$2,Monitoring_eng!$A$1:$DB$79,Results!$D23,FALSE)),"",IF(HLOOKUP(BJ$2,Monitoring_eng!$A$1:$DB$79,Results!$D23,FALSE)=$J23,$Q23,IF(HLOOKUP(BJ$2,Monitoring_eng!$A$1:$DB$79,Results!$D23,FALSE)=$L23,$R23,IF(HLOOKUP(BJ$2,Monitoring_eng!$A$1:$DB$79,Results!$D23,FALSE)=$N23,$S23,IF(HLOOKUP(BJ$2,Monitoring_eng!$A$1:$DB$79,Results!$D23,FALSE)=$P23,$T23,"CHYBA")))))</f>
        <v>1</v>
      </c>
      <c r="BK23" s="60">
        <f>IF(ISBLANK(HLOOKUP(BK$2,Monitoring_eng!$A$1:$DB$79,Results!$D23,FALSE)),"",IF(HLOOKUP(BK$2,Monitoring_eng!$A$1:$DB$79,Results!$D23,FALSE)=$J23,$Q23,IF(HLOOKUP(BK$2,Monitoring_eng!$A$1:$DB$79,Results!$D23,FALSE)=$L23,$R23,IF(HLOOKUP(BK$2,Monitoring_eng!$A$1:$DB$79,Results!$D23,FALSE)=$N23,$S23,IF(HLOOKUP(BK$2,Monitoring_eng!$A$1:$DB$79,Results!$D23,FALSE)=$P23,$T23,"CHYBA")))))</f>
        <v>1</v>
      </c>
      <c r="BL23" s="60">
        <f>IF(ISBLANK(HLOOKUP(BL$2,Monitoring_eng!$A$1:$DB$79,Results!$D23,FALSE)),"",IF(HLOOKUP(BL$2,Monitoring_eng!$A$1:$DB$79,Results!$D23,FALSE)=$J23,$Q23,IF(HLOOKUP(BL$2,Monitoring_eng!$A$1:$DB$79,Results!$D23,FALSE)=$L23,$R23,IF(HLOOKUP(BL$2,Monitoring_eng!$A$1:$DB$79,Results!$D23,FALSE)=$N23,$S23,IF(HLOOKUP(BL$2,Monitoring_eng!$A$1:$DB$79,Results!$D23,FALSE)=$P23,$T23,"CHYBA")))))</f>
        <v>0</v>
      </c>
      <c r="BM23" s="60">
        <f>IF(ISBLANK(HLOOKUP(BM$2,Monitoring_eng!$A$1:$DB$79,Results!$D23,FALSE)),"",IF(HLOOKUP(BM$2,Monitoring_eng!$A$1:$DB$79,Results!$D23,FALSE)=$J23,$Q23,IF(HLOOKUP(BM$2,Monitoring_eng!$A$1:$DB$79,Results!$D23,FALSE)=$L23,$R23,IF(HLOOKUP(BM$2,Monitoring_eng!$A$1:$DB$79,Results!$D23,FALSE)=$N23,$S23,IF(HLOOKUP(BM$2,Monitoring_eng!$A$1:$DB$79,Results!$D23,FALSE)=$P23,$T23,"CHYBA")))))</f>
        <v>1</v>
      </c>
      <c r="BN23" s="60">
        <f>IF(ISBLANK(HLOOKUP(BN$2,Monitoring_eng!$A$1:$DB$79,Results!$D23,FALSE)),"",IF(HLOOKUP(BN$2,Monitoring_eng!$A$1:$DB$79,Results!$D23,FALSE)=$J23,$Q23,IF(HLOOKUP(BN$2,Monitoring_eng!$A$1:$DB$79,Results!$D23,FALSE)=$L23,$R23,IF(HLOOKUP(BN$2,Monitoring_eng!$A$1:$DB$79,Results!$D23,FALSE)=$N23,$S23,IF(HLOOKUP(BN$2,Monitoring_eng!$A$1:$DB$79,Results!$D23,FALSE)=$P23,$T23,"CHYBA")))))</f>
        <v>1</v>
      </c>
      <c r="BO23" s="60">
        <f>IF(ISBLANK(HLOOKUP(BO$2,Monitoring_eng!$A$1:$DB$79,Results!$D23,FALSE)),"",IF(HLOOKUP(BO$2,Monitoring_eng!$A$1:$DB$79,Results!$D23,FALSE)=$J23,$Q23,IF(HLOOKUP(BO$2,Monitoring_eng!$A$1:$DB$79,Results!$D23,FALSE)=$L23,$R23,IF(HLOOKUP(BO$2,Monitoring_eng!$A$1:$DB$79,Results!$D23,FALSE)=$N23,$S23,IF(HLOOKUP(BO$2,Monitoring_eng!$A$1:$DB$79,Results!$D23,FALSE)=$P23,$T23,"CHYBA")))))</f>
        <v>0</v>
      </c>
      <c r="BP23" s="60">
        <f>IF(ISBLANK(HLOOKUP(BP$2,Monitoring_eng!$A$1:$DB$79,Results!$D23,FALSE)),"",IF(HLOOKUP(BP$2,Monitoring_eng!$A$1:$DB$79,Results!$D23,FALSE)=$J23,$Q23,IF(HLOOKUP(BP$2,Monitoring_eng!$A$1:$DB$79,Results!$D23,FALSE)=$L23,$R23,IF(HLOOKUP(BP$2,Monitoring_eng!$A$1:$DB$79,Results!$D23,FALSE)=$N23,$S23,IF(HLOOKUP(BP$2,Monitoring_eng!$A$1:$DB$79,Results!$D23,FALSE)=$P23,$T23,"CHYBA")))))</f>
        <v>1</v>
      </c>
      <c r="BQ23" s="60">
        <f>IF(ISBLANK(HLOOKUP(BQ$2,Monitoring_eng!$A$1:$DB$79,Results!$D23,FALSE)),"",IF(HLOOKUP(BQ$2,Monitoring_eng!$A$1:$DB$79,Results!$D23,FALSE)=$J23,$Q23,IF(HLOOKUP(BQ$2,Monitoring_eng!$A$1:$DB$79,Results!$D23,FALSE)=$L23,$R23,IF(HLOOKUP(BQ$2,Monitoring_eng!$A$1:$DB$79,Results!$D23,FALSE)=$N23,$S23,IF(HLOOKUP(BQ$2,Monitoring_eng!$A$1:$DB$79,Results!$D23,FALSE)=$P23,$T23,"CHYBA")))))</f>
        <v>1</v>
      </c>
      <c r="BR23" s="60">
        <f>IF(ISBLANK(HLOOKUP(BR$2,Monitoring_eng!$A$1:$DB$79,Results!$D23,FALSE)),"",IF(HLOOKUP(BR$2,Monitoring_eng!$A$1:$DB$79,Results!$D23,FALSE)=$J23,$Q23,IF(HLOOKUP(BR$2,Monitoring_eng!$A$1:$DB$79,Results!$D23,FALSE)=$L23,$R23,IF(HLOOKUP(BR$2,Monitoring_eng!$A$1:$DB$79,Results!$D23,FALSE)=$N23,$S23,IF(HLOOKUP(BR$2,Monitoring_eng!$A$1:$DB$79,Results!$D23,FALSE)=$P23,$T23,"CHYBA")))))</f>
        <v>1</v>
      </c>
    </row>
    <row r="24" spans="1:70" x14ac:dyDescent="0.3">
      <c r="A24" s="37" t="s">
        <v>3844</v>
      </c>
      <c r="B24" s="37" t="s">
        <v>1025</v>
      </c>
      <c r="C24" s="37" t="s">
        <v>324</v>
      </c>
      <c r="D24" s="37">
        <v>23</v>
      </c>
      <c r="E24" s="39" t="s">
        <v>113</v>
      </c>
      <c r="F24" s="39" t="s">
        <v>125</v>
      </c>
      <c r="G24" s="40" t="s">
        <v>16</v>
      </c>
      <c r="H24" s="37">
        <v>1</v>
      </c>
      <c r="I24" s="37" t="s">
        <v>481</v>
      </c>
      <c r="J24" s="37" t="s">
        <v>757</v>
      </c>
      <c r="K24" s="37" t="s">
        <v>482</v>
      </c>
      <c r="L24" s="59" t="s">
        <v>758</v>
      </c>
      <c r="M24" s="37" t="s">
        <v>483</v>
      </c>
      <c r="N24" s="37" t="s">
        <v>759</v>
      </c>
      <c r="O24" s="37" t="s">
        <v>892</v>
      </c>
      <c r="P24" s="37" t="s">
        <v>892</v>
      </c>
      <c r="Q24" s="37">
        <f t="shared" si="0"/>
        <v>1</v>
      </c>
      <c r="R24" s="37">
        <v>0</v>
      </c>
      <c r="S24" s="37">
        <f t="shared" si="1"/>
        <v>0.5</v>
      </c>
      <c r="T24" s="37" t="s">
        <v>892</v>
      </c>
      <c r="U24" s="60">
        <f>IF(ISBLANK(HLOOKUP(U$2,Monitoring_eng!$A$1:$DB$79,Results!$D24,FALSE)),"",IF(HLOOKUP(U$2,Monitoring_eng!$A$1:$DB$79,Results!$D24,FALSE)=$J24,$Q24,IF(HLOOKUP(U$2,Monitoring_eng!$A$1:$DB$79,Results!$D24,FALSE)=$L24,$R24,IF(HLOOKUP(U$2,Monitoring_eng!$A$1:$DB$79,Results!$D24,FALSE)=$N24,$S24,IF(HLOOKUP(U$2,Monitoring_eng!$A$1:$DB$79,Results!$D24,FALSE)=$P24,$T24,"CHYBA")))))</f>
        <v>1</v>
      </c>
      <c r="V24" s="60">
        <f>IF(ISBLANK(HLOOKUP(V$2,Monitoring_eng!$A$1:$DB$79,Results!$D24,FALSE)),"",IF(HLOOKUP(V$2,Monitoring_eng!$A$1:$DB$79,Results!$D24,FALSE)=$J24,$Q24,IF(HLOOKUP(V$2,Monitoring_eng!$A$1:$DB$79,Results!$D24,FALSE)=$L24,$R24,IF(HLOOKUP(V$2,Monitoring_eng!$A$1:$DB$79,Results!$D24,FALSE)=$N24,$S24,IF(HLOOKUP(V$2,Monitoring_eng!$A$1:$DB$79,Results!$D24,FALSE)=$P24,$T24,"CHYBA")))))</f>
        <v>1</v>
      </c>
      <c r="W24" s="60">
        <f>IF(ISBLANK(HLOOKUP(W$2,Monitoring_eng!$A$1:$DB$79,Results!$D24,FALSE)),"",IF(HLOOKUP(W$2,Monitoring_eng!$A$1:$DB$79,Results!$D24,FALSE)=$J24,$Q24,IF(HLOOKUP(W$2,Monitoring_eng!$A$1:$DB$79,Results!$D24,FALSE)=$L24,$R24,IF(HLOOKUP(W$2,Monitoring_eng!$A$1:$DB$79,Results!$D24,FALSE)=$N24,$S24,IF(HLOOKUP(W$2,Monitoring_eng!$A$1:$DB$79,Results!$D24,FALSE)=$P24,$T24,"CHYBA")))))</f>
        <v>1</v>
      </c>
      <c r="X24" s="60">
        <f>IF(ISBLANK(HLOOKUP(X$2,Monitoring_eng!$A$1:$DB$79,Results!$D24,FALSE)),"",IF(HLOOKUP(X$2,Monitoring_eng!$A$1:$DB$79,Results!$D24,FALSE)=$J24,$Q24,IF(HLOOKUP(X$2,Monitoring_eng!$A$1:$DB$79,Results!$D24,FALSE)=$L24,$R24,IF(HLOOKUP(X$2,Monitoring_eng!$A$1:$DB$79,Results!$D24,FALSE)=$N24,$S24,IF(HLOOKUP(X$2,Monitoring_eng!$A$1:$DB$79,Results!$D24,FALSE)=$P24,$T24,"CHYBA")))))</f>
        <v>1</v>
      </c>
      <c r="Y24" s="60">
        <f>IF(ISBLANK(HLOOKUP(Y$2,Monitoring_eng!$A$1:$DB$79,Results!$D24,FALSE)),"",IF(HLOOKUP(Y$2,Monitoring_eng!$A$1:$DB$79,Results!$D24,FALSE)=$J24,$Q24,IF(HLOOKUP(Y$2,Monitoring_eng!$A$1:$DB$79,Results!$D24,FALSE)=$L24,$R24,IF(HLOOKUP(Y$2,Monitoring_eng!$A$1:$DB$79,Results!$D24,FALSE)=$N24,$S24,IF(HLOOKUP(Y$2,Monitoring_eng!$A$1:$DB$79,Results!$D24,FALSE)=$P24,$T24,"CHYBA")))))</f>
        <v>1</v>
      </c>
      <c r="Z24" s="60">
        <f>IF(ISBLANK(HLOOKUP(Z$2,Monitoring_eng!$A$1:$DB$79,Results!$D24,FALSE)),"",IF(HLOOKUP(Z$2,Monitoring_eng!$A$1:$DB$79,Results!$D24,FALSE)=$J24,$Q24,IF(HLOOKUP(Z$2,Monitoring_eng!$A$1:$DB$79,Results!$D24,FALSE)=$L24,$R24,IF(HLOOKUP(Z$2,Monitoring_eng!$A$1:$DB$79,Results!$D24,FALSE)=$N24,$S24,IF(HLOOKUP(Z$2,Monitoring_eng!$A$1:$DB$79,Results!$D24,FALSE)=$P24,$T24,"CHYBA")))))</f>
        <v>1</v>
      </c>
      <c r="AA24" s="60">
        <f>IF(ISBLANK(HLOOKUP(AA$2,Monitoring_eng!$A$1:$DB$79,Results!$D24,FALSE)),"",IF(HLOOKUP(AA$2,Monitoring_eng!$A$1:$DB$79,Results!$D24,FALSE)=$J24,$Q24,IF(HLOOKUP(AA$2,Monitoring_eng!$A$1:$DB$79,Results!$D24,FALSE)=$L24,$R24,IF(HLOOKUP(AA$2,Monitoring_eng!$A$1:$DB$79,Results!$D24,FALSE)=$N24,$S24,IF(HLOOKUP(AA$2,Monitoring_eng!$A$1:$DB$79,Results!$D24,FALSE)=$P24,$T24,"CHYBA")))))</f>
        <v>1</v>
      </c>
      <c r="AB24" s="60">
        <f>IF(ISBLANK(HLOOKUP(AB$2,Monitoring_eng!$A$1:$DB$79,Results!$D24,FALSE)),"",IF(HLOOKUP(AB$2,Monitoring_eng!$A$1:$DB$79,Results!$D24,FALSE)=$J24,$Q24,IF(HLOOKUP(AB$2,Monitoring_eng!$A$1:$DB$79,Results!$D24,FALSE)=$L24,$R24,IF(HLOOKUP(AB$2,Monitoring_eng!$A$1:$DB$79,Results!$D24,FALSE)=$N24,$S24,IF(HLOOKUP(AB$2,Monitoring_eng!$A$1:$DB$79,Results!$D24,FALSE)=$P24,$T24,"CHYBA")))))</f>
        <v>1</v>
      </c>
      <c r="AC24" s="60">
        <f>IF(ISBLANK(HLOOKUP(AC$2,Monitoring_eng!$A$1:$DB$79,Results!$D24,FALSE)),"",IF(HLOOKUP(AC$2,Monitoring_eng!$A$1:$DB$79,Results!$D24,FALSE)=$J24,$Q24,IF(HLOOKUP(AC$2,Monitoring_eng!$A$1:$DB$79,Results!$D24,FALSE)=$L24,$R24,IF(HLOOKUP(AC$2,Monitoring_eng!$A$1:$DB$79,Results!$D24,FALSE)=$N24,$S24,IF(HLOOKUP(AC$2,Monitoring_eng!$A$1:$DB$79,Results!$D24,FALSE)=$P24,$T24,"CHYBA")))))</f>
        <v>1</v>
      </c>
      <c r="AD24" s="60">
        <f>IF(ISBLANK(HLOOKUP(AD$2,Monitoring_eng!$A$1:$DB$79,Results!$D24,FALSE)),"",IF(HLOOKUP(AD$2,Monitoring_eng!$A$1:$DB$79,Results!$D24,FALSE)=$J24,$Q24,IF(HLOOKUP(AD$2,Monitoring_eng!$A$1:$DB$79,Results!$D24,FALSE)=$L24,$R24,IF(HLOOKUP(AD$2,Monitoring_eng!$A$1:$DB$79,Results!$D24,FALSE)=$N24,$S24,IF(HLOOKUP(AD$2,Monitoring_eng!$A$1:$DB$79,Results!$D24,FALSE)=$P24,$T24,"CHYBA")))))</f>
        <v>1</v>
      </c>
      <c r="AE24" s="60">
        <f>IF(ISBLANK(HLOOKUP(AE$2,Monitoring_eng!$A$1:$DB$79,Results!$D24,FALSE)),"",IF(HLOOKUP(AE$2,Monitoring_eng!$A$1:$DB$79,Results!$D24,FALSE)=$J24,$Q24,IF(HLOOKUP(AE$2,Monitoring_eng!$A$1:$DB$79,Results!$D24,FALSE)=$L24,$R24,IF(HLOOKUP(AE$2,Monitoring_eng!$A$1:$DB$79,Results!$D24,FALSE)=$N24,$S24,IF(HLOOKUP(AE$2,Monitoring_eng!$A$1:$DB$79,Results!$D24,FALSE)=$P24,$T24,"CHYBA")))))</f>
        <v>1</v>
      </c>
      <c r="AF24" s="60">
        <f>IF(ISBLANK(HLOOKUP(AF$2,Monitoring_eng!$A$1:$DB$79,Results!$D24,FALSE)),"",IF(HLOOKUP(AF$2,Monitoring_eng!$A$1:$DB$79,Results!$D24,FALSE)=$J24,$Q24,IF(HLOOKUP(AF$2,Monitoring_eng!$A$1:$DB$79,Results!$D24,FALSE)=$L24,$R24,IF(HLOOKUP(AF$2,Monitoring_eng!$A$1:$DB$79,Results!$D24,FALSE)=$N24,$S24,IF(HLOOKUP(AF$2,Monitoring_eng!$A$1:$DB$79,Results!$D24,FALSE)=$P24,$T24,"CHYBA")))))</f>
        <v>1</v>
      </c>
      <c r="AG24" s="60">
        <f>IF(ISBLANK(HLOOKUP(AG$2,Monitoring_eng!$A$1:$DB$79,Results!$D24,FALSE)),"",IF(HLOOKUP(AG$2,Monitoring_eng!$A$1:$DB$79,Results!$D24,FALSE)=$J24,$Q24,IF(HLOOKUP(AG$2,Monitoring_eng!$A$1:$DB$79,Results!$D24,FALSE)=$L24,$R24,IF(HLOOKUP(AG$2,Monitoring_eng!$A$1:$DB$79,Results!$D24,FALSE)=$N24,$S24,IF(HLOOKUP(AG$2,Monitoring_eng!$A$1:$DB$79,Results!$D24,FALSE)=$P24,$T24,"CHYBA")))))</f>
        <v>1</v>
      </c>
      <c r="AH24" s="60">
        <f>IF(ISBLANK(HLOOKUP(AH$2,Monitoring_eng!$A$1:$DB$79,Results!$D24,FALSE)),"",IF(HLOOKUP(AH$2,Monitoring_eng!$A$1:$DB$79,Results!$D24,FALSE)=$J24,$Q24,IF(HLOOKUP(AH$2,Monitoring_eng!$A$1:$DB$79,Results!$D24,FALSE)=$L24,$R24,IF(HLOOKUP(AH$2,Monitoring_eng!$A$1:$DB$79,Results!$D24,FALSE)=$N24,$S24,IF(HLOOKUP(AH$2,Monitoring_eng!$A$1:$DB$79,Results!$D24,FALSE)=$P24,$T24,"CHYBA")))))</f>
        <v>1</v>
      </c>
      <c r="AI24" s="60">
        <f>IF(ISBLANK(HLOOKUP(AI$2,Monitoring_eng!$A$1:$DB$79,Results!$D24,FALSE)),"",IF(HLOOKUP(AI$2,Monitoring_eng!$A$1:$DB$79,Results!$D24,FALSE)=$J24,$Q24,IF(HLOOKUP(AI$2,Monitoring_eng!$A$1:$DB$79,Results!$D24,FALSE)=$L24,$R24,IF(HLOOKUP(AI$2,Monitoring_eng!$A$1:$DB$79,Results!$D24,FALSE)=$N24,$S24,IF(HLOOKUP(AI$2,Monitoring_eng!$A$1:$DB$79,Results!$D24,FALSE)=$P24,$T24,"CHYBA")))))</f>
        <v>1</v>
      </c>
      <c r="AJ24" s="60">
        <f>IF(ISBLANK(HLOOKUP(AJ$2,Monitoring_eng!$A$1:$DB$79,Results!$D24,FALSE)),"",IF(HLOOKUP(AJ$2,Monitoring_eng!$A$1:$DB$79,Results!$D24,FALSE)=$J24,$Q24,IF(HLOOKUP(AJ$2,Monitoring_eng!$A$1:$DB$79,Results!$D24,FALSE)=$L24,$R24,IF(HLOOKUP(AJ$2,Monitoring_eng!$A$1:$DB$79,Results!$D24,FALSE)=$N24,$S24,IF(HLOOKUP(AJ$2,Monitoring_eng!$A$1:$DB$79,Results!$D24,FALSE)=$P24,$T24,"CHYBA")))))</f>
        <v>1</v>
      </c>
      <c r="AK24" s="60">
        <f>IF(ISBLANK(HLOOKUP(AK$2,Monitoring_eng!$A$1:$DB$79,Results!$D24,FALSE)),"",IF(HLOOKUP(AK$2,Monitoring_eng!$A$1:$DB$79,Results!$D24,FALSE)=$J24,$Q24,IF(HLOOKUP(AK$2,Monitoring_eng!$A$1:$DB$79,Results!$D24,FALSE)=$L24,$R24,IF(HLOOKUP(AK$2,Monitoring_eng!$A$1:$DB$79,Results!$D24,FALSE)=$N24,$S24,IF(HLOOKUP(AK$2,Monitoring_eng!$A$1:$DB$79,Results!$D24,FALSE)=$P24,$T24,"CHYBA")))))</f>
        <v>1</v>
      </c>
      <c r="AL24" s="60">
        <f>IF(ISBLANK(HLOOKUP(AL$2,Monitoring_eng!$A$1:$DB$79,Results!$D24,FALSE)),"",IF(HLOOKUP(AL$2,Monitoring_eng!$A$1:$DB$79,Results!$D24,FALSE)=$J24,$Q24,IF(HLOOKUP(AL$2,Monitoring_eng!$A$1:$DB$79,Results!$D24,FALSE)=$L24,$R24,IF(HLOOKUP(AL$2,Monitoring_eng!$A$1:$DB$79,Results!$D24,FALSE)=$N24,$S24,IF(HLOOKUP(AL$2,Monitoring_eng!$A$1:$DB$79,Results!$D24,FALSE)=$P24,$T24,"CHYBA")))))</f>
        <v>1</v>
      </c>
      <c r="AM24" s="60">
        <f>IF(ISBLANK(HLOOKUP(AM$2,Monitoring_eng!$A$1:$DB$79,Results!$D24,FALSE)),"",IF(HLOOKUP(AM$2,Monitoring_eng!$A$1:$DB$79,Results!$D24,FALSE)=$J24,$Q24,IF(HLOOKUP(AM$2,Monitoring_eng!$A$1:$DB$79,Results!$D24,FALSE)=$L24,$R24,IF(HLOOKUP(AM$2,Monitoring_eng!$A$1:$DB$79,Results!$D24,FALSE)=$N24,$S24,IF(HLOOKUP(AM$2,Monitoring_eng!$A$1:$DB$79,Results!$D24,FALSE)=$P24,$T24,"CHYBA")))))</f>
        <v>1</v>
      </c>
      <c r="AN24" s="60">
        <f>IF(ISBLANK(HLOOKUP(AN$2,Monitoring_eng!$A$1:$DB$79,Results!$D24,FALSE)),"",IF(HLOOKUP(AN$2,Monitoring_eng!$A$1:$DB$79,Results!$D24,FALSE)=$J24,$Q24,IF(HLOOKUP(AN$2,Monitoring_eng!$A$1:$DB$79,Results!$D24,FALSE)=$L24,$R24,IF(HLOOKUP(AN$2,Monitoring_eng!$A$1:$DB$79,Results!$D24,FALSE)=$N24,$S24,IF(HLOOKUP(AN$2,Monitoring_eng!$A$1:$DB$79,Results!$D24,FALSE)=$P24,$T24,"CHYBA")))))</f>
        <v>1</v>
      </c>
      <c r="AO24" s="60">
        <f>IF(ISBLANK(HLOOKUP(AO$2,Monitoring_eng!$A$1:$DB$79,Results!$D24,FALSE)),"",IF(HLOOKUP(AO$2,Monitoring_eng!$A$1:$DB$79,Results!$D24,FALSE)=$J24,$Q24,IF(HLOOKUP(AO$2,Monitoring_eng!$A$1:$DB$79,Results!$D24,FALSE)=$L24,$R24,IF(HLOOKUP(AO$2,Monitoring_eng!$A$1:$DB$79,Results!$D24,FALSE)=$N24,$S24,IF(HLOOKUP(AO$2,Monitoring_eng!$A$1:$DB$79,Results!$D24,FALSE)=$P24,$T24,"CHYBA")))))</f>
        <v>1</v>
      </c>
      <c r="AP24" s="60">
        <f>IF(ISBLANK(HLOOKUP(AP$2,Monitoring_eng!$A$1:$DB$79,Results!$D24,FALSE)),"",IF(HLOOKUP(AP$2,Monitoring_eng!$A$1:$DB$79,Results!$D24,FALSE)=$J24,$Q24,IF(HLOOKUP(AP$2,Monitoring_eng!$A$1:$DB$79,Results!$D24,FALSE)=$L24,$R24,IF(HLOOKUP(AP$2,Monitoring_eng!$A$1:$DB$79,Results!$D24,FALSE)=$N24,$S24,IF(HLOOKUP(AP$2,Monitoring_eng!$A$1:$DB$79,Results!$D24,FALSE)=$P24,$T24,"CHYBA")))))</f>
        <v>1</v>
      </c>
      <c r="AQ24" s="60">
        <f>IF(ISBLANK(HLOOKUP(AQ$2,Monitoring_eng!$A$1:$DB$79,Results!$D24,FALSE)),"",IF(HLOOKUP(AQ$2,Monitoring_eng!$A$1:$DB$79,Results!$D24,FALSE)=$J24,$Q24,IF(HLOOKUP(AQ$2,Monitoring_eng!$A$1:$DB$79,Results!$D24,FALSE)=$L24,$R24,IF(HLOOKUP(AQ$2,Monitoring_eng!$A$1:$DB$79,Results!$D24,FALSE)=$N24,$S24,IF(HLOOKUP(AQ$2,Monitoring_eng!$A$1:$DB$79,Results!$D24,FALSE)=$P24,$T24,"CHYBA")))))</f>
        <v>1</v>
      </c>
      <c r="AR24" s="60">
        <f>IF(ISBLANK(HLOOKUP(AR$2,Monitoring_eng!$A$1:$DB$79,Results!$D24,FALSE)),"",IF(HLOOKUP(AR$2,Monitoring_eng!$A$1:$DB$79,Results!$D24,FALSE)=$J24,$Q24,IF(HLOOKUP(AR$2,Monitoring_eng!$A$1:$DB$79,Results!$D24,FALSE)=$L24,$R24,IF(HLOOKUP(AR$2,Monitoring_eng!$A$1:$DB$79,Results!$D24,FALSE)=$N24,$S24,IF(HLOOKUP(AR$2,Monitoring_eng!$A$1:$DB$79,Results!$D24,FALSE)=$P24,$T24,"CHYBA")))))</f>
        <v>1</v>
      </c>
      <c r="AS24" s="60">
        <f>IF(ISBLANK(HLOOKUP(AS$2,Monitoring_eng!$A$1:$DB$79,Results!$D24,FALSE)),"",IF(HLOOKUP(AS$2,Monitoring_eng!$A$1:$DB$79,Results!$D24,FALSE)=$J24,$Q24,IF(HLOOKUP(AS$2,Monitoring_eng!$A$1:$DB$79,Results!$D24,FALSE)=$L24,$R24,IF(HLOOKUP(AS$2,Monitoring_eng!$A$1:$DB$79,Results!$D24,FALSE)=$N24,$S24,IF(HLOOKUP(AS$2,Monitoring_eng!$A$1:$DB$79,Results!$D24,FALSE)=$P24,$T24,"CHYBA")))))</f>
        <v>1</v>
      </c>
      <c r="AT24" s="60">
        <f>IF(ISBLANK(HLOOKUP(AT$2,Monitoring_eng!$A$1:$DB$79,Results!$D24,FALSE)),"",IF(HLOOKUP(AT$2,Monitoring_eng!$A$1:$DB$79,Results!$D24,FALSE)=$J24,$Q24,IF(HLOOKUP(AT$2,Monitoring_eng!$A$1:$DB$79,Results!$D24,FALSE)=$L24,$R24,IF(HLOOKUP(AT$2,Monitoring_eng!$A$1:$DB$79,Results!$D24,FALSE)=$N24,$S24,IF(HLOOKUP(AT$2,Monitoring_eng!$A$1:$DB$79,Results!$D24,FALSE)=$P24,$T24,"CHYBA")))))</f>
        <v>1</v>
      </c>
      <c r="AU24" s="60">
        <f>IF(ISBLANK(HLOOKUP(AU$2,Monitoring_eng!$A$1:$DB$79,Results!$D24,FALSE)),"",IF(HLOOKUP(AU$2,Monitoring_eng!$A$1:$DB$79,Results!$D24,FALSE)=$J24,$Q24,IF(HLOOKUP(AU$2,Monitoring_eng!$A$1:$DB$79,Results!$D24,FALSE)=$L24,$R24,IF(HLOOKUP(AU$2,Monitoring_eng!$A$1:$DB$79,Results!$D24,FALSE)=$N24,$S24,IF(HLOOKUP(AU$2,Monitoring_eng!$A$1:$DB$79,Results!$D24,FALSE)=$P24,$T24,"CHYBA")))))</f>
        <v>1</v>
      </c>
      <c r="AV24" s="60">
        <f>IF(ISBLANK(HLOOKUP(AV$2,Monitoring_eng!$A$1:$DB$79,Results!$D24,FALSE)),"",IF(HLOOKUP(AV$2,Monitoring_eng!$A$1:$DB$79,Results!$D24,FALSE)=$J24,$Q24,IF(HLOOKUP(AV$2,Monitoring_eng!$A$1:$DB$79,Results!$D24,FALSE)=$L24,$R24,IF(HLOOKUP(AV$2,Monitoring_eng!$A$1:$DB$79,Results!$D24,FALSE)=$N24,$S24,IF(HLOOKUP(AV$2,Monitoring_eng!$A$1:$DB$79,Results!$D24,FALSE)=$P24,$T24,"CHYBA")))))</f>
        <v>1</v>
      </c>
      <c r="AW24" s="60">
        <f>IF(ISBLANK(HLOOKUP(AW$2,Monitoring_eng!$A$1:$DB$79,Results!$D24,FALSE)),"",IF(HLOOKUP(AW$2,Monitoring_eng!$A$1:$DB$79,Results!$D24,FALSE)=$J24,$Q24,IF(HLOOKUP(AW$2,Monitoring_eng!$A$1:$DB$79,Results!$D24,FALSE)=$L24,$R24,IF(HLOOKUP(AW$2,Monitoring_eng!$A$1:$DB$79,Results!$D24,FALSE)=$N24,$S24,IF(HLOOKUP(AW$2,Monitoring_eng!$A$1:$DB$79,Results!$D24,FALSE)=$P24,$T24,"CHYBA")))))</f>
        <v>1</v>
      </c>
      <c r="AX24" s="60">
        <f>IF(ISBLANK(HLOOKUP(AX$2,Monitoring_eng!$A$1:$DB$79,Results!$D24,FALSE)),"",IF(HLOOKUP(AX$2,Monitoring_eng!$A$1:$DB$79,Results!$D24,FALSE)=$J24,$Q24,IF(HLOOKUP(AX$2,Monitoring_eng!$A$1:$DB$79,Results!$D24,FALSE)=$L24,$R24,IF(HLOOKUP(AX$2,Monitoring_eng!$A$1:$DB$79,Results!$D24,FALSE)=$N24,$S24,IF(HLOOKUP(AX$2,Monitoring_eng!$A$1:$DB$79,Results!$D24,FALSE)=$P24,$T24,"CHYBA")))))</f>
        <v>1</v>
      </c>
      <c r="AY24" s="60">
        <f>IF(ISBLANK(HLOOKUP(AY$2,Monitoring_eng!$A$1:$DB$79,Results!$D24,FALSE)),"",IF(HLOOKUP(AY$2,Monitoring_eng!$A$1:$DB$79,Results!$D24,FALSE)=$J24,$Q24,IF(HLOOKUP(AY$2,Monitoring_eng!$A$1:$DB$79,Results!$D24,FALSE)=$L24,$R24,IF(HLOOKUP(AY$2,Monitoring_eng!$A$1:$DB$79,Results!$D24,FALSE)=$N24,$S24,IF(HLOOKUP(AY$2,Monitoring_eng!$A$1:$DB$79,Results!$D24,FALSE)=$P24,$T24,"CHYBA")))))</f>
        <v>1</v>
      </c>
      <c r="AZ24" s="60">
        <f>IF(ISBLANK(HLOOKUP(AZ$2,Monitoring_eng!$A$1:$DB$79,Results!$D24,FALSE)),"",IF(HLOOKUP(AZ$2,Monitoring_eng!$A$1:$DB$79,Results!$D24,FALSE)=$J24,$Q24,IF(HLOOKUP(AZ$2,Monitoring_eng!$A$1:$DB$79,Results!$D24,FALSE)=$L24,$R24,IF(HLOOKUP(AZ$2,Monitoring_eng!$A$1:$DB$79,Results!$D24,FALSE)=$N24,$S24,IF(HLOOKUP(AZ$2,Monitoring_eng!$A$1:$DB$79,Results!$D24,FALSE)=$P24,$T24,"CHYBA")))))</f>
        <v>1</v>
      </c>
      <c r="BA24" s="60">
        <f>IF(ISBLANK(HLOOKUP(BA$2,Monitoring_eng!$A$1:$DB$79,Results!$D24,FALSE)),"",IF(HLOOKUP(BA$2,Monitoring_eng!$A$1:$DB$79,Results!$D24,FALSE)=$J24,$Q24,IF(HLOOKUP(BA$2,Monitoring_eng!$A$1:$DB$79,Results!$D24,FALSE)=$L24,$R24,IF(HLOOKUP(BA$2,Monitoring_eng!$A$1:$DB$79,Results!$D24,FALSE)=$N24,$S24,IF(HLOOKUP(BA$2,Monitoring_eng!$A$1:$DB$79,Results!$D24,FALSE)=$P24,$T24,"CHYBA")))))</f>
        <v>1</v>
      </c>
      <c r="BB24" s="60">
        <f>IF(ISBLANK(HLOOKUP(BB$2,Monitoring_eng!$A$1:$DB$79,Results!$D24,FALSE)),"",IF(HLOOKUP(BB$2,Monitoring_eng!$A$1:$DB$79,Results!$D24,FALSE)=$J24,$Q24,IF(HLOOKUP(BB$2,Monitoring_eng!$A$1:$DB$79,Results!$D24,FALSE)=$L24,$R24,IF(HLOOKUP(BB$2,Monitoring_eng!$A$1:$DB$79,Results!$D24,FALSE)=$N24,$S24,IF(HLOOKUP(BB$2,Monitoring_eng!$A$1:$DB$79,Results!$D24,FALSE)=$P24,$T24,"CHYBA")))))</f>
        <v>1</v>
      </c>
      <c r="BC24" s="60">
        <f>IF(ISBLANK(HLOOKUP(BC$2,Monitoring_eng!$A$1:$DB$79,Results!$D24,FALSE)),"",IF(HLOOKUP(BC$2,Monitoring_eng!$A$1:$DB$79,Results!$D24,FALSE)=$J24,$Q24,IF(HLOOKUP(BC$2,Monitoring_eng!$A$1:$DB$79,Results!$D24,FALSE)=$L24,$R24,IF(HLOOKUP(BC$2,Monitoring_eng!$A$1:$DB$79,Results!$D24,FALSE)=$N24,$S24,IF(HLOOKUP(BC$2,Monitoring_eng!$A$1:$DB$79,Results!$D24,FALSE)=$P24,$T24,"CHYBA")))))</f>
        <v>0.5</v>
      </c>
      <c r="BD24" s="60">
        <f>IF(ISBLANK(HLOOKUP(BD$2,Monitoring_eng!$A$1:$DB$79,Results!$D24,FALSE)),"",IF(HLOOKUP(BD$2,Monitoring_eng!$A$1:$DB$79,Results!$D24,FALSE)=$J24,$Q24,IF(HLOOKUP(BD$2,Monitoring_eng!$A$1:$DB$79,Results!$D24,FALSE)=$L24,$R24,IF(HLOOKUP(BD$2,Monitoring_eng!$A$1:$DB$79,Results!$D24,FALSE)=$N24,$S24,IF(HLOOKUP(BD$2,Monitoring_eng!$A$1:$DB$79,Results!$D24,FALSE)=$P24,$T24,"CHYBA")))))</f>
        <v>1</v>
      </c>
      <c r="BE24" s="60">
        <f>IF(ISBLANK(HLOOKUP(BE$2,Monitoring_eng!$A$1:$DB$79,Results!$D24,FALSE)),"",IF(HLOOKUP(BE$2,Monitoring_eng!$A$1:$DB$79,Results!$D24,FALSE)=$J24,$Q24,IF(HLOOKUP(BE$2,Monitoring_eng!$A$1:$DB$79,Results!$D24,FALSE)=$L24,$R24,IF(HLOOKUP(BE$2,Monitoring_eng!$A$1:$DB$79,Results!$D24,FALSE)=$N24,$S24,IF(HLOOKUP(BE$2,Monitoring_eng!$A$1:$DB$79,Results!$D24,FALSE)=$P24,$T24,"CHYBA")))))</f>
        <v>1</v>
      </c>
      <c r="BF24" s="60">
        <f>IF(ISBLANK(HLOOKUP(BF$2,Monitoring_eng!$A$1:$DB$79,Results!$D24,FALSE)),"",IF(HLOOKUP(BF$2,Monitoring_eng!$A$1:$DB$79,Results!$D24,FALSE)=$J24,$Q24,IF(HLOOKUP(BF$2,Monitoring_eng!$A$1:$DB$79,Results!$D24,FALSE)=$L24,$R24,IF(HLOOKUP(BF$2,Monitoring_eng!$A$1:$DB$79,Results!$D24,FALSE)=$N24,$S24,IF(HLOOKUP(BF$2,Monitoring_eng!$A$1:$DB$79,Results!$D24,FALSE)=$P24,$T24,"CHYBA")))))</f>
        <v>1</v>
      </c>
      <c r="BG24" s="60">
        <f>IF(ISBLANK(HLOOKUP(BG$2,Monitoring_eng!$A$1:$DB$79,Results!$D24,FALSE)),"",IF(HLOOKUP(BG$2,Monitoring_eng!$A$1:$DB$79,Results!$D24,FALSE)=$J24,$Q24,IF(HLOOKUP(BG$2,Monitoring_eng!$A$1:$DB$79,Results!$D24,FALSE)=$L24,$R24,IF(HLOOKUP(BG$2,Monitoring_eng!$A$1:$DB$79,Results!$D24,FALSE)=$N24,$S24,IF(HLOOKUP(BG$2,Monitoring_eng!$A$1:$DB$79,Results!$D24,FALSE)=$P24,$T24,"CHYBA")))))</f>
        <v>1</v>
      </c>
      <c r="BH24" s="60">
        <f>IF(ISBLANK(HLOOKUP(BH$2,Monitoring_eng!$A$1:$DB$79,Results!$D24,FALSE)),"",IF(HLOOKUP(BH$2,Monitoring_eng!$A$1:$DB$79,Results!$D24,FALSE)=$J24,$Q24,IF(HLOOKUP(BH$2,Monitoring_eng!$A$1:$DB$79,Results!$D24,FALSE)=$L24,$R24,IF(HLOOKUP(BH$2,Monitoring_eng!$A$1:$DB$79,Results!$D24,FALSE)=$N24,$S24,IF(HLOOKUP(BH$2,Monitoring_eng!$A$1:$DB$79,Results!$D24,FALSE)=$P24,$T24,"CHYBA")))))</f>
        <v>1</v>
      </c>
      <c r="BI24" s="60">
        <f>IF(ISBLANK(HLOOKUP(BI$2,Monitoring_eng!$A$1:$DB$79,Results!$D24,FALSE)),"",IF(HLOOKUP(BI$2,Monitoring_eng!$A$1:$DB$79,Results!$D24,FALSE)=$J24,$Q24,IF(HLOOKUP(BI$2,Monitoring_eng!$A$1:$DB$79,Results!$D24,FALSE)=$L24,$R24,IF(HLOOKUP(BI$2,Monitoring_eng!$A$1:$DB$79,Results!$D24,FALSE)=$N24,$S24,IF(HLOOKUP(BI$2,Monitoring_eng!$A$1:$DB$79,Results!$D24,FALSE)=$P24,$T24,"CHYBA")))))</f>
        <v>1</v>
      </c>
      <c r="BJ24" s="60">
        <f>IF(ISBLANK(HLOOKUP(BJ$2,Monitoring_eng!$A$1:$DB$79,Results!$D24,FALSE)),"",IF(HLOOKUP(BJ$2,Monitoring_eng!$A$1:$DB$79,Results!$D24,FALSE)=$J24,$Q24,IF(HLOOKUP(BJ$2,Monitoring_eng!$A$1:$DB$79,Results!$D24,FALSE)=$L24,$R24,IF(HLOOKUP(BJ$2,Monitoring_eng!$A$1:$DB$79,Results!$D24,FALSE)=$N24,$S24,IF(HLOOKUP(BJ$2,Monitoring_eng!$A$1:$DB$79,Results!$D24,FALSE)=$P24,$T24,"CHYBA")))))</f>
        <v>1</v>
      </c>
      <c r="BK24" s="60">
        <f>IF(ISBLANK(HLOOKUP(BK$2,Monitoring_eng!$A$1:$DB$79,Results!$D24,FALSE)),"",IF(HLOOKUP(BK$2,Monitoring_eng!$A$1:$DB$79,Results!$D24,FALSE)=$J24,$Q24,IF(HLOOKUP(BK$2,Monitoring_eng!$A$1:$DB$79,Results!$D24,FALSE)=$L24,$R24,IF(HLOOKUP(BK$2,Monitoring_eng!$A$1:$DB$79,Results!$D24,FALSE)=$N24,$S24,IF(HLOOKUP(BK$2,Monitoring_eng!$A$1:$DB$79,Results!$D24,FALSE)=$P24,$T24,"CHYBA")))))</f>
        <v>1</v>
      </c>
      <c r="BL24" s="60">
        <f>IF(ISBLANK(HLOOKUP(BL$2,Monitoring_eng!$A$1:$DB$79,Results!$D24,FALSE)),"",IF(HLOOKUP(BL$2,Monitoring_eng!$A$1:$DB$79,Results!$D24,FALSE)=$J24,$Q24,IF(HLOOKUP(BL$2,Monitoring_eng!$A$1:$DB$79,Results!$D24,FALSE)=$L24,$R24,IF(HLOOKUP(BL$2,Monitoring_eng!$A$1:$DB$79,Results!$D24,FALSE)=$N24,$S24,IF(HLOOKUP(BL$2,Monitoring_eng!$A$1:$DB$79,Results!$D24,FALSE)=$P24,$T24,"CHYBA")))))</f>
        <v>0.5</v>
      </c>
      <c r="BM24" s="60">
        <f>IF(ISBLANK(HLOOKUP(BM$2,Monitoring_eng!$A$1:$DB$79,Results!$D24,FALSE)),"",IF(HLOOKUP(BM$2,Monitoring_eng!$A$1:$DB$79,Results!$D24,FALSE)=$J24,$Q24,IF(HLOOKUP(BM$2,Monitoring_eng!$A$1:$DB$79,Results!$D24,FALSE)=$L24,$R24,IF(HLOOKUP(BM$2,Monitoring_eng!$A$1:$DB$79,Results!$D24,FALSE)=$N24,$S24,IF(HLOOKUP(BM$2,Monitoring_eng!$A$1:$DB$79,Results!$D24,FALSE)=$P24,$T24,"CHYBA")))))</f>
        <v>1</v>
      </c>
      <c r="BN24" s="60">
        <f>IF(ISBLANK(HLOOKUP(BN$2,Monitoring_eng!$A$1:$DB$79,Results!$D24,FALSE)),"",IF(HLOOKUP(BN$2,Monitoring_eng!$A$1:$DB$79,Results!$D24,FALSE)=$J24,$Q24,IF(HLOOKUP(BN$2,Monitoring_eng!$A$1:$DB$79,Results!$D24,FALSE)=$L24,$R24,IF(HLOOKUP(BN$2,Monitoring_eng!$A$1:$DB$79,Results!$D24,FALSE)=$N24,$S24,IF(HLOOKUP(BN$2,Monitoring_eng!$A$1:$DB$79,Results!$D24,FALSE)=$P24,$T24,"CHYBA")))))</f>
        <v>1</v>
      </c>
      <c r="BO24" s="60">
        <f>IF(ISBLANK(HLOOKUP(BO$2,Monitoring_eng!$A$1:$DB$79,Results!$D24,FALSE)),"",IF(HLOOKUP(BO$2,Monitoring_eng!$A$1:$DB$79,Results!$D24,FALSE)=$J24,$Q24,IF(HLOOKUP(BO$2,Monitoring_eng!$A$1:$DB$79,Results!$D24,FALSE)=$L24,$R24,IF(HLOOKUP(BO$2,Monitoring_eng!$A$1:$DB$79,Results!$D24,FALSE)=$N24,$S24,IF(HLOOKUP(BO$2,Monitoring_eng!$A$1:$DB$79,Results!$D24,FALSE)=$P24,$T24,"CHYBA")))))</f>
        <v>1</v>
      </c>
      <c r="BP24" s="60">
        <f>IF(ISBLANK(HLOOKUP(BP$2,Monitoring_eng!$A$1:$DB$79,Results!$D24,FALSE)),"",IF(HLOOKUP(BP$2,Monitoring_eng!$A$1:$DB$79,Results!$D24,FALSE)=$J24,$Q24,IF(HLOOKUP(BP$2,Monitoring_eng!$A$1:$DB$79,Results!$D24,FALSE)=$L24,$R24,IF(HLOOKUP(BP$2,Monitoring_eng!$A$1:$DB$79,Results!$D24,FALSE)=$N24,$S24,IF(HLOOKUP(BP$2,Monitoring_eng!$A$1:$DB$79,Results!$D24,FALSE)=$P24,$T24,"CHYBA")))))</f>
        <v>1</v>
      </c>
      <c r="BQ24" s="60">
        <f>IF(ISBLANK(HLOOKUP(BQ$2,Monitoring_eng!$A$1:$DB$79,Results!$D24,FALSE)),"",IF(HLOOKUP(BQ$2,Monitoring_eng!$A$1:$DB$79,Results!$D24,FALSE)=$J24,$Q24,IF(HLOOKUP(BQ$2,Monitoring_eng!$A$1:$DB$79,Results!$D24,FALSE)=$L24,$R24,IF(HLOOKUP(BQ$2,Monitoring_eng!$A$1:$DB$79,Results!$D24,FALSE)=$N24,$S24,IF(HLOOKUP(BQ$2,Monitoring_eng!$A$1:$DB$79,Results!$D24,FALSE)=$P24,$T24,"CHYBA")))))</f>
        <v>1</v>
      </c>
      <c r="BR24" s="60">
        <f>IF(ISBLANK(HLOOKUP(BR$2,Monitoring_eng!$A$1:$DB$79,Results!$D24,FALSE)),"",IF(HLOOKUP(BR$2,Monitoring_eng!$A$1:$DB$79,Results!$D24,FALSE)=$J24,$Q24,IF(HLOOKUP(BR$2,Monitoring_eng!$A$1:$DB$79,Results!$D24,FALSE)=$L24,$R24,IF(HLOOKUP(BR$2,Monitoring_eng!$A$1:$DB$79,Results!$D24,FALSE)=$N24,$S24,IF(HLOOKUP(BR$2,Monitoring_eng!$A$1:$DB$79,Results!$D24,FALSE)=$P24,$T24,"CHYBA")))))</f>
        <v>1</v>
      </c>
    </row>
    <row r="25" spans="1:70" x14ac:dyDescent="0.3">
      <c r="A25" s="37" t="s">
        <v>3845</v>
      </c>
      <c r="B25" s="37" t="s">
        <v>1026</v>
      </c>
      <c r="C25" s="37" t="s">
        <v>325</v>
      </c>
      <c r="D25" s="37">
        <v>24</v>
      </c>
      <c r="E25" s="39" t="s">
        <v>114</v>
      </c>
      <c r="F25" s="39" t="s">
        <v>126</v>
      </c>
      <c r="G25" s="40" t="s">
        <v>16</v>
      </c>
      <c r="H25" s="37">
        <v>1</v>
      </c>
      <c r="I25" s="37" t="s">
        <v>481</v>
      </c>
      <c r="J25" s="37" t="s">
        <v>757</v>
      </c>
      <c r="K25" s="37" t="s">
        <v>482</v>
      </c>
      <c r="L25" s="59" t="s">
        <v>758</v>
      </c>
      <c r="M25" s="37" t="s">
        <v>483</v>
      </c>
      <c r="N25" s="37" t="s">
        <v>759</v>
      </c>
      <c r="O25" s="37" t="s">
        <v>892</v>
      </c>
      <c r="P25" s="37" t="s">
        <v>892</v>
      </c>
      <c r="Q25" s="37">
        <f t="shared" si="0"/>
        <v>1</v>
      </c>
      <c r="R25" s="37">
        <v>0</v>
      </c>
      <c r="S25" s="37">
        <f t="shared" si="1"/>
        <v>0.5</v>
      </c>
      <c r="T25" s="37" t="s">
        <v>892</v>
      </c>
      <c r="U25" s="60">
        <f>IF(ISBLANK(HLOOKUP(U$2,Monitoring_eng!$A$1:$DB$79,Results!$D25,FALSE)),"",IF(HLOOKUP(U$2,Monitoring_eng!$A$1:$DB$79,Results!$D25,FALSE)=$J25,$Q25,IF(HLOOKUP(U$2,Monitoring_eng!$A$1:$DB$79,Results!$D25,FALSE)=$L25,$R25,IF(HLOOKUP(U$2,Monitoring_eng!$A$1:$DB$79,Results!$D25,FALSE)=$N25,$S25,IF(HLOOKUP(U$2,Monitoring_eng!$A$1:$DB$79,Results!$D25,FALSE)=$P25,$T25,"CHYBA")))))</f>
        <v>1</v>
      </c>
      <c r="V25" s="60">
        <f>IF(ISBLANK(HLOOKUP(V$2,Monitoring_eng!$A$1:$DB$79,Results!$D25,FALSE)),"",IF(HLOOKUP(V$2,Monitoring_eng!$A$1:$DB$79,Results!$D25,FALSE)=$J25,$Q25,IF(HLOOKUP(V$2,Monitoring_eng!$A$1:$DB$79,Results!$D25,FALSE)=$L25,$R25,IF(HLOOKUP(V$2,Monitoring_eng!$A$1:$DB$79,Results!$D25,FALSE)=$N25,$S25,IF(HLOOKUP(V$2,Monitoring_eng!$A$1:$DB$79,Results!$D25,FALSE)=$P25,$T25,"CHYBA")))))</f>
        <v>0</v>
      </c>
      <c r="W25" s="60">
        <f>IF(ISBLANK(HLOOKUP(W$2,Monitoring_eng!$A$1:$DB$79,Results!$D25,FALSE)),"",IF(HLOOKUP(W$2,Monitoring_eng!$A$1:$DB$79,Results!$D25,FALSE)=$J25,$Q25,IF(HLOOKUP(W$2,Monitoring_eng!$A$1:$DB$79,Results!$D25,FALSE)=$L25,$R25,IF(HLOOKUP(W$2,Monitoring_eng!$A$1:$DB$79,Results!$D25,FALSE)=$N25,$S25,IF(HLOOKUP(W$2,Monitoring_eng!$A$1:$DB$79,Results!$D25,FALSE)=$P25,$T25,"CHYBA")))))</f>
        <v>1</v>
      </c>
      <c r="X25" s="60">
        <f>IF(ISBLANK(HLOOKUP(X$2,Monitoring_eng!$A$1:$DB$79,Results!$D25,FALSE)),"",IF(HLOOKUP(X$2,Monitoring_eng!$A$1:$DB$79,Results!$D25,FALSE)=$J25,$Q25,IF(HLOOKUP(X$2,Monitoring_eng!$A$1:$DB$79,Results!$D25,FALSE)=$L25,$R25,IF(HLOOKUP(X$2,Monitoring_eng!$A$1:$DB$79,Results!$D25,FALSE)=$N25,$S25,IF(HLOOKUP(X$2,Monitoring_eng!$A$1:$DB$79,Results!$D25,FALSE)=$P25,$T25,"CHYBA")))))</f>
        <v>1</v>
      </c>
      <c r="Y25" s="60">
        <f>IF(ISBLANK(HLOOKUP(Y$2,Monitoring_eng!$A$1:$DB$79,Results!$D25,FALSE)),"",IF(HLOOKUP(Y$2,Monitoring_eng!$A$1:$DB$79,Results!$D25,FALSE)=$J25,$Q25,IF(HLOOKUP(Y$2,Monitoring_eng!$A$1:$DB$79,Results!$D25,FALSE)=$L25,$R25,IF(HLOOKUP(Y$2,Monitoring_eng!$A$1:$DB$79,Results!$D25,FALSE)=$N25,$S25,IF(HLOOKUP(Y$2,Monitoring_eng!$A$1:$DB$79,Results!$D25,FALSE)=$P25,$T25,"CHYBA")))))</f>
        <v>1</v>
      </c>
      <c r="Z25" s="60">
        <f>IF(ISBLANK(HLOOKUP(Z$2,Monitoring_eng!$A$1:$DB$79,Results!$D25,FALSE)),"",IF(HLOOKUP(Z$2,Monitoring_eng!$A$1:$DB$79,Results!$D25,FALSE)=$J25,$Q25,IF(HLOOKUP(Z$2,Monitoring_eng!$A$1:$DB$79,Results!$D25,FALSE)=$L25,$R25,IF(HLOOKUP(Z$2,Monitoring_eng!$A$1:$DB$79,Results!$D25,FALSE)=$N25,$S25,IF(HLOOKUP(Z$2,Monitoring_eng!$A$1:$DB$79,Results!$D25,FALSE)=$P25,$T25,"CHYBA")))))</f>
        <v>1</v>
      </c>
      <c r="AA25" s="60">
        <f>IF(ISBLANK(HLOOKUP(AA$2,Monitoring_eng!$A$1:$DB$79,Results!$D25,FALSE)),"",IF(HLOOKUP(AA$2,Monitoring_eng!$A$1:$DB$79,Results!$D25,FALSE)=$J25,$Q25,IF(HLOOKUP(AA$2,Monitoring_eng!$A$1:$DB$79,Results!$D25,FALSE)=$L25,$R25,IF(HLOOKUP(AA$2,Monitoring_eng!$A$1:$DB$79,Results!$D25,FALSE)=$N25,$S25,IF(HLOOKUP(AA$2,Monitoring_eng!$A$1:$DB$79,Results!$D25,FALSE)=$P25,$T25,"CHYBA")))))</f>
        <v>1</v>
      </c>
      <c r="AB25" s="60">
        <f>IF(ISBLANK(HLOOKUP(AB$2,Monitoring_eng!$A$1:$DB$79,Results!$D25,FALSE)),"",IF(HLOOKUP(AB$2,Monitoring_eng!$A$1:$DB$79,Results!$D25,FALSE)=$J25,$Q25,IF(HLOOKUP(AB$2,Monitoring_eng!$A$1:$DB$79,Results!$D25,FALSE)=$L25,$R25,IF(HLOOKUP(AB$2,Monitoring_eng!$A$1:$DB$79,Results!$D25,FALSE)=$N25,$S25,IF(HLOOKUP(AB$2,Monitoring_eng!$A$1:$DB$79,Results!$D25,FALSE)=$P25,$T25,"CHYBA")))))</f>
        <v>1</v>
      </c>
      <c r="AC25" s="60">
        <f>IF(ISBLANK(HLOOKUP(AC$2,Monitoring_eng!$A$1:$DB$79,Results!$D25,FALSE)),"",IF(HLOOKUP(AC$2,Monitoring_eng!$A$1:$DB$79,Results!$D25,FALSE)=$J25,$Q25,IF(HLOOKUP(AC$2,Monitoring_eng!$A$1:$DB$79,Results!$D25,FALSE)=$L25,$R25,IF(HLOOKUP(AC$2,Monitoring_eng!$A$1:$DB$79,Results!$D25,FALSE)=$N25,$S25,IF(HLOOKUP(AC$2,Monitoring_eng!$A$1:$DB$79,Results!$D25,FALSE)=$P25,$T25,"CHYBA")))))</f>
        <v>1</v>
      </c>
      <c r="AD25" s="60">
        <f>IF(ISBLANK(HLOOKUP(AD$2,Monitoring_eng!$A$1:$DB$79,Results!$D25,FALSE)),"",IF(HLOOKUP(AD$2,Monitoring_eng!$A$1:$DB$79,Results!$D25,FALSE)=$J25,$Q25,IF(HLOOKUP(AD$2,Monitoring_eng!$A$1:$DB$79,Results!$D25,FALSE)=$L25,$R25,IF(HLOOKUP(AD$2,Monitoring_eng!$A$1:$DB$79,Results!$D25,FALSE)=$N25,$S25,IF(HLOOKUP(AD$2,Monitoring_eng!$A$1:$DB$79,Results!$D25,FALSE)=$P25,$T25,"CHYBA")))))</f>
        <v>1</v>
      </c>
      <c r="AE25" s="60">
        <f>IF(ISBLANK(HLOOKUP(AE$2,Monitoring_eng!$A$1:$DB$79,Results!$D25,FALSE)),"",IF(HLOOKUP(AE$2,Monitoring_eng!$A$1:$DB$79,Results!$D25,FALSE)=$J25,$Q25,IF(HLOOKUP(AE$2,Monitoring_eng!$A$1:$DB$79,Results!$D25,FALSE)=$L25,$R25,IF(HLOOKUP(AE$2,Monitoring_eng!$A$1:$DB$79,Results!$D25,FALSE)=$N25,$S25,IF(HLOOKUP(AE$2,Monitoring_eng!$A$1:$DB$79,Results!$D25,FALSE)=$P25,$T25,"CHYBA")))))</f>
        <v>1</v>
      </c>
      <c r="AF25" s="60">
        <f>IF(ISBLANK(HLOOKUP(AF$2,Monitoring_eng!$A$1:$DB$79,Results!$D25,FALSE)),"",IF(HLOOKUP(AF$2,Monitoring_eng!$A$1:$DB$79,Results!$D25,FALSE)=$J25,$Q25,IF(HLOOKUP(AF$2,Monitoring_eng!$A$1:$DB$79,Results!$D25,FALSE)=$L25,$R25,IF(HLOOKUP(AF$2,Monitoring_eng!$A$1:$DB$79,Results!$D25,FALSE)=$N25,$S25,IF(HLOOKUP(AF$2,Monitoring_eng!$A$1:$DB$79,Results!$D25,FALSE)=$P25,$T25,"CHYBA")))))</f>
        <v>1</v>
      </c>
      <c r="AG25" s="60">
        <f>IF(ISBLANK(HLOOKUP(AG$2,Monitoring_eng!$A$1:$DB$79,Results!$D25,FALSE)),"",IF(HLOOKUP(AG$2,Monitoring_eng!$A$1:$DB$79,Results!$D25,FALSE)=$J25,$Q25,IF(HLOOKUP(AG$2,Monitoring_eng!$A$1:$DB$79,Results!$D25,FALSE)=$L25,$R25,IF(HLOOKUP(AG$2,Monitoring_eng!$A$1:$DB$79,Results!$D25,FALSE)=$N25,$S25,IF(HLOOKUP(AG$2,Monitoring_eng!$A$1:$DB$79,Results!$D25,FALSE)=$P25,$T25,"CHYBA")))))</f>
        <v>1</v>
      </c>
      <c r="AH25" s="60">
        <f>IF(ISBLANK(HLOOKUP(AH$2,Monitoring_eng!$A$1:$DB$79,Results!$D25,FALSE)),"",IF(HLOOKUP(AH$2,Monitoring_eng!$A$1:$DB$79,Results!$D25,FALSE)=$J25,$Q25,IF(HLOOKUP(AH$2,Monitoring_eng!$A$1:$DB$79,Results!$D25,FALSE)=$L25,$R25,IF(HLOOKUP(AH$2,Monitoring_eng!$A$1:$DB$79,Results!$D25,FALSE)=$N25,$S25,IF(HLOOKUP(AH$2,Monitoring_eng!$A$1:$DB$79,Results!$D25,FALSE)=$P25,$T25,"CHYBA")))))</f>
        <v>1</v>
      </c>
      <c r="AI25" s="60">
        <f>IF(ISBLANK(HLOOKUP(AI$2,Monitoring_eng!$A$1:$DB$79,Results!$D25,FALSE)),"",IF(HLOOKUP(AI$2,Monitoring_eng!$A$1:$DB$79,Results!$D25,FALSE)=$J25,$Q25,IF(HLOOKUP(AI$2,Monitoring_eng!$A$1:$DB$79,Results!$D25,FALSE)=$L25,$R25,IF(HLOOKUP(AI$2,Monitoring_eng!$A$1:$DB$79,Results!$D25,FALSE)=$N25,$S25,IF(HLOOKUP(AI$2,Monitoring_eng!$A$1:$DB$79,Results!$D25,FALSE)=$P25,$T25,"CHYBA")))))</f>
        <v>1</v>
      </c>
      <c r="AJ25" s="60">
        <f>IF(ISBLANK(HLOOKUP(AJ$2,Monitoring_eng!$A$1:$DB$79,Results!$D25,FALSE)),"",IF(HLOOKUP(AJ$2,Monitoring_eng!$A$1:$DB$79,Results!$D25,FALSE)=$J25,$Q25,IF(HLOOKUP(AJ$2,Monitoring_eng!$A$1:$DB$79,Results!$D25,FALSE)=$L25,$R25,IF(HLOOKUP(AJ$2,Monitoring_eng!$A$1:$DB$79,Results!$D25,FALSE)=$N25,$S25,IF(HLOOKUP(AJ$2,Monitoring_eng!$A$1:$DB$79,Results!$D25,FALSE)=$P25,$T25,"CHYBA")))))</f>
        <v>1</v>
      </c>
      <c r="AK25" s="60">
        <f>IF(ISBLANK(HLOOKUP(AK$2,Monitoring_eng!$A$1:$DB$79,Results!$D25,FALSE)),"",IF(HLOOKUP(AK$2,Monitoring_eng!$A$1:$DB$79,Results!$D25,FALSE)=$J25,$Q25,IF(HLOOKUP(AK$2,Monitoring_eng!$A$1:$DB$79,Results!$D25,FALSE)=$L25,$R25,IF(HLOOKUP(AK$2,Monitoring_eng!$A$1:$DB$79,Results!$D25,FALSE)=$N25,$S25,IF(HLOOKUP(AK$2,Monitoring_eng!$A$1:$DB$79,Results!$D25,FALSE)=$P25,$T25,"CHYBA")))))</f>
        <v>1</v>
      </c>
      <c r="AL25" s="60">
        <f>IF(ISBLANK(HLOOKUP(AL$2,Monitoring_eng!$A$1:$DB$79,Results!$D25,FALSE)),"",IF(HLOOKUP(AL$2,Monitoring_eng!$A$1:$DB$79,Results!$D25,FALSE)=$J25,$Q25,IF(HLOOKUP(AL$2,Monitoring_eng!$A$1:$DB$79,Results!$D25,FALSE)=$L25,$R25,IF(HLOOKUP(AL$2,Monitoring_eng!$A$1:$DB$79,Results!$D25,FALSE)=$N25,$S25,IF(HLOOKUP(AL$2,Monitoring_eng!$A$1:$DB$79,Results!$D25,FALSE)=$P25,$T25,"CHYBA")))))</f>
        <v>0.5</v>
      </c>
      <c r="AM25" s="60">
        <f>IF(ISBLANK(HLOOKUP(AM$2,Monitoring_eng!$A$1:$DB$79,Results!$D25,FALSE)),"",IF(HLOOKUP(AM$2,Monitoring_eng!$A$1:$DB$79,Results!$D25,FALSE)=$J25,$Q25,IF(HLOOKUP(AM$2,Monitoring_eng!$A$1:$DB$79,Results!$D25,FALSE)=$L25,$R25,IF(HLOOKUP(AM$2,Monitoring_eng!$A$1:$DB$79,Results!$D25,FALSE)=$N25,$S25,IF(HLOOKUP(AM$2,Monitoring_eng!$A$1:$DB$79,Results!$D25,FALSE)=$P25,$T25,"CHYBA")))))</f>
        <v>0.5</v>
      </c>
      <c r="AN25" s="60">
        <f>IF(ISBLANK(HLOOKUP(AN$2,Monitoring_eng!$A$1:$DB$79,Results!$D25,FALSE)),"",IF(HLOOKUP(AN$2,Monitoring_eng!$A$1:$DB$79,Results!$D25,FALSE)=$J25,$Q25,IF(HLOOKUP(AN$2,Monitoring_eng!$A$1:$DB$79,Results!$D25,FALSE)=$L25,$R25,IF(HLOOKUP(AN$2,Monitoring_eng!$A$1:$DB$79,Results!$D25,FALSE)=$N25,$S25,IF(HLOOKUP(AN$2,Monitoring_eng!$A$1:$DB$79,Results!$D25,FALSE)=$P25,$T25,"CHYBA")))))</f>
        <v>0.5</v>
      </c>
      <c r="AO25" s="60">
        <f>IF(ISBLANK(HLOOKUP(AO$2,Monitoring_eng!$A$1:$DB$79,Results!$D25,FALSE)),"",IF(HLOOKUP(AO$2,Monitoring_eng!$A$1:$DB$79,Results!$D25,FALSE)=$J25,$Q25,IF(HLOOKUP(AO$2,Monitoring_eng!$A$1:$DB$79,Results!$D25,FALSE)=$L25,$R25,IF(HLOOKUP(AO$2,Monitoring_eng!$A$1:$DB$79,Results!$D25,FALSE)=$N25,$S25,IF(HLOOKUP(AO$2,Monitoring_eng!$A$1:$DB$79,Results!$D25,FALSE)=$P25,$T25,"CHYBA")))))</f>
        <v>1</v>
      </c>
      <c r="AP25" s="60">
        <f>IF(ISBLANK(HLOOKUP(AP$2,Monitoring_eng!$A$1:$DB$79,Results!$D25,FALSE)),"",IF(HLOOKUP(AP$2,Monitoring_eng!$A$1:$DB$79,Results!$D25,FALSE)=$J25,$Q25,IF(HLOOKUP(AP$2,Monitoring_eng!$A$1:$DB$79,Results!$D25,FALSE)=$L25,$R25,IF(HLOOKUP(AP$2,Monitoring_eng!$A$1:$DB$79,Results!$D25,FALSE)=$N25,$S25,IF(HLOOKUP(AP$2,Monitoring_eng!$A$1:$DB$79,Results!$D25,FALSE)=$P25,$T25,"CHYBA")))))</f>
        <v>1</v>
      </c>
      <c r="AQ25" s="60">
        <f>IF(ISBLANK(HLOOKUP(AQ$2,Monitoring_eng!$A$1:$DB$79,Results!$D25,FALSE)),"",IF(HLOOKUP(AQ$2,Monitoring_eng!$A$1:$DB$79,Results!$D25,FALSE)=$J25,$Q25,IF(HLOOKUP(AQ$2,Monitoring_eng!$A$1:$DB$79,Results!$D25,FALSE)=$L25,$R25,IF(HLOOKUP(AQ$2,Monitoring_eng!$A$1:$DB$79,Results!$D25,FALSE)=$N25,$S25,IF(HLOOKUP(AQ$2,Monitoring_eng!$A$1:$DB$79,Results!$D25,FALSE)=$P25,$T25,"CHYBA")))))</f>
        <v>1</v>
      </c>
      <c r="AR25" s="60">
        <f>IF(ISBLANK(HLOOKUP(AR$2,Monitoring_eng!$A$1:$DB$79,Results!$D25,FALSE)),"",IF(HLOOKUP(AR$2,Monitoring_eng!$A$1:$DB$79,Results!$D25,FALSE)=$J25,$Q25,IF(HLOOKUP(AR$2,Monitoring_eng!$A$1:$DB$79,Results!$D25,FALSE)=$L25,$R25,IF(HLOOKUP(AR$2,Monitoring_eng!$A$1:$DB$79,Results!$D25,FALSE)=$N25,$S25,IF(HLOOKUP(AR$2,Monitoring_eng!$A$1:$DB$79,Results!$D25,FALSE)=$P25,$T25,"CHYBA")))))</f>
        <v>1</v>
      </c>
      <c r="AS25" s="60">
        <f>IF(ISBLANK(HLOOKUP(AS$2,Monitoring_eng!$A$1:$DB$79,Results!$D25,FALSE)),"",IF(HLOOKUP(AS$2,Monitoring_eng!$A$1:$DB$79,Results!$D25,FALSE)=$J25,$Q25,IF(HLOOKUP(AS$2,Monitoring_eng!$A$1:$DB$79,Results!$D25,FALSE)=$L25,$R25,IF(HLOOKUP(AS$2,Monitoring_eng!$A$1:$DB$79,Results!$D25,FALSE)=$N25,$S25,IF(HLOOKUP(AS$2,Monitoring_eng!$A$1:$DB$79,Results!$D25,FALSE)=$P25,$T25,"CHYBA")))))</f>
        <v>1</v>
      </c>
      <c r="AT25" s="60">
        <f>IF(ISBLANK(HLOOKUP(AT$2,Monitoring_eng!$A$1:$DB$79,Results!$D25,FALSE)),"",IF(HLOOKUP(AT$2,Monitoring_eng!$A$1:$DB$79,Results!$D25,FALSE)=$J25,$Q25,IF(HLOOKUP(AT$2,Monitoring_eng!$A$1:$DB$79,Results!$D25,FALSE)=$L25,$R25,IF(HLOOKUP(AT$2,Monitoring_eng!$A$1:$DB$79,Results!$D25,FALSE)=$N25,$S25,IF(HLOOKUP(AT$2,Monitoring_eng!$A$1:$DB$79,Results!$D25,FALSE)=$P25,$T25,"CHYBA")))))</f>
        <v>1</v>
      </c>
      <c r="AU25" s="60">
        <f>IF(ISBLANK(HLOOKUP(AU$2,Monitoring_eng!$A$1:$DB$79,Results!$D25,FALSE)),"",IF(HLOOKUP(AU$2,Monitoring_eng!$A$1:$DB$79,Results!$D25,FALSE)=$J25,$Q25,IF(HLOOKUP(AU$2,Monitoring_eng!$A$1:$DB$79,Results!$D25,FALSE)=$L25,$R25,IF(HLOOKUP(AU$2,Monitoring_eng!$A$1:$DB$79,Results!$D25,FALSE)=$N25,$S25,IF(HLOOKUP(AU$2,Monitoring_eng!$A$1:$DB$79,Results!$D25,FALSE)=$P25,$T25,"CHYBA")))))</f>
        <v>1</v>
      </c>
      <c r="AV25" s="60">
        <f>IF(ISBLANK(HLOOKUP(AV$2,Monitoring_eng!$A$1:$DB$79,Results!$D25,FALSE)),"",IF(HLOOKUP(AV$2,Monitoring_eng!$A$1:$DB$79,Results!$D25,FALSE)=$J25,$Q25,IF(HLOOKUP(AV$2,Monitoring_eng!$A$1:$DB$79,Results!$D25,FALSE)=$L25,$R25,IF(HLOOKUP(AV$2,Monitoring_eng!$A$1:$DB$79,Results!$D25,FALSE)=$N25,$S25,IF(HLOOKUP(AV$2,Monitoring_eng!$A$1:$DB$79,Results!$D25,FALSE)=$P25,$T25,"CHYBA")))))</f>
        <v>1</v>
      </c>
      <c r="AW25" s="60">
        <f>IF(ISBLANK(HLOOKUP(AW$2,Monitoring_eng!$A$1:$DB$79,Results!$D25,FALSE)),"",IF(HLOOKUP(AW$2,Monitoring_eng!$A$1:$DB$79,Results!$D25,FALSE)=$J25,$Q25,IF(HLOOKUP(AW$2,Monitoring_eng!$A$1:$DB$79,Results!$D25,FALSE)=$L25,$R25,IF(HLOOKUP(AW$2,Monitoring_eng!$A$1:$DB$79,Results!$D25,FALSE)=$N25,$S25,IF(HLOOKUP(AW$2,Monitoring_eng!$A$1:$DB$79,Results!$D25,FALSE)=$P25,$T25,"CHYBA")))))</f>
        <v>1</v>
      </c>
      <c r="AX25" s="60">
        <f>IF(ISBLANK(HLOOKUP(AX$2,Monitoring_eng!$A$1:$DB$79,Results!$D25,FALSE)),"",IF(HLOOKUP(AX$2,Monitoring_eng!$A$1:$DB$79,Results!$D25,FALSE)=$J25,$Q25,IF(HLOOKUP(AX$2,Monitoring_eng!$A$1:$DB$79,Results!$D25,FALSE)=$L25,$R25,IF(HLOOKUP(AX$2,Monitoring_eng!$A$1:$DB$79,Results!$D25,FALSE)=$N25,$S25,IF(HLOOKUP(AX$2,Monitoring_eng!$A$1:$DB$79,Results!$D25,FALSE)=$P25,$T25,"CHYBA")))))</f>
        <v>0</v>
      </c>
      <c r="AY25" s="60">
        <f>IF(ISBLANK(HLOOKUP(AY$2,Monitoring_eng!$A$1:$DB$79,Results!$D25,FALSE)),"",IF(HLOOKUP(AY$2,Monitoring_eng!$A$1:$DB$79,Results!$D25,FALSE)=$J25,$Q25,IF(HLOOKUP(AY$2,Monitoring_eng!$A$1:$DB$79,Results!$D25,FALSE)=$L25,$R25,IF(HLOOKUP(AY$2,Monitoring_eng!$A$1:$DB$79,Results!$D25,FALSE)=$N25,$S25,IF(HLOOKUP(AY$2,Monitoring_eng!$A$1:$DB$79,Results!$D25,FALSE)=$P25,$T25,"CHYBA")))))</f>
        <v>1</v>
      </c>
      <c r="AZ25" s="60">
        <f>IF(ISBLANK(HLOOKUP(AZ$2,Monitoring_eng!$A$1:$DB$79,Results!$D25,FALSE)),"",IF(HLOOKUP(AZ$2,Monitoring_eng!$A$1:$DB$79,Results!$D25,FALSE)=$J25,$Q25,IF(HLOOKUP(AZ$2,Monitoring_eng!$A$1:$DB$79,Results!$D25,FALSE)=$L25,$R25,IF(HLOOKUP(AZ$2,Monitoring_eng!$A$1:$DB$79,Results!$D25,FALSE)=$N25,$S25,IF(HLOOKUP(AZ$2,Monitoring_eng!$A$1:$DB$79,Results!$D25,FALSE)=$P25,$T25,"CHYBA")))))</f>
        <v>0</v>
      </c>
      <c r="BA25" s="60">
        <f>IF(ISBLANK(HLOOKUP(BA$2,Monitoring_eng!$A$1:$DB$79,Results!$D25,FALSE)),"",IF(HLOOKUP(BA$2,Monitoring_eng!$A$1:$DB$79,Results!$D25,FALSE)=$J25,$Q25,IF(HLOOKUP(BA$2,Monitoring_eng!$A$1:$DB$79,Results!$D25,FALSE)=$L25,$R25,IF(HLOOKUP(BA$2,Monitoring_eng!$A$1:$DB$79,Results!$D25,FALSE)=$N25,$S25,IF(HLOOKUP(BA$2,Monitoring_eng!$A$1:$DB$79,Results!$D25,FALSE)=$P25,$T25,"CHYBA")))))</f>
        <v>1</v>
      </c>
      <c r="BB25" s="60">
        <f>IF(ISBLANK(HLOOKUP(BB$2,Monitoring_eng!$A$1:$DB$79,Results!$D25,FALSE)),"",IF(HLOOKUP(BB$2,Monitoring_eng!$A$1:$DB$79,Results!$D25,FALSE)=$J25,$Q25,IF(HLOOKUP(BB$2,Monitoring_eng!$A$1:$DB$79,Results!$D25,FALSE)=$L25,$R25,IF(HLOOKUP(BB$2,Monitoring_eng!$A$1:$DB$79,Results!$D25,FALSE)=$N25,$S25,IF(HLOOKUP(BB$2,Monitoring_eng!$A$1:$DB$79,Results!$D25,FALSE)=$P25,$T25,"CHYBA")))))</f>
        <v>1</v>
      </c>
      <c r="BC25" s="60">
        <f>IF(ISBLANK(HLOOKUP(BC$2,Monitoring_eng!$A$1:$DB$79,Results!$D25,FALSE)),"",IF(HLOOKUP(BC$2,Monitoring_eng!$A$1:$DB$79,Results!$D25,FALSE)=$J25,$Q25,IF(HLOOKUP(BC$2,Monitoring_eng!$A$1:$DB$79,Results!$D25,FALSE)=$L25,$R25,IF(HLOOKUP(BC$2,Monitoring_eng!$A$1:$DB$79,Results!$D25,FALSE)=$N25,$S25,IF(HLOOKUP(BC$2,Monitoring_eng!$A$1:$DB$79,Results!$D25,FALSE)=$P25,$T25,"CHYBA")))))</f>
        <v>0.5</v>
      </c>
      <c r="BD25" s="60">
        <f>IF(ISBLANK(HLOOKUP(BD$2,Monitoring_eng!$A$1:$DB$79,Results!$D25,FALSE)),"",IF(HLOOKUP(BD$2,Monitoring_eng!$A$1:$DB$79,Results!$D25,FALSE)=$J25,$Q25,IF(HLOOKUP(BD$2,Monitoring_eng!$A$1:$DB$79,Results!$D25,FALSE)=$L25,$R25,IF(HLOOKUP(BD$2,Monitoring_eng!$A$1:$DB$79,Results!$D25,FALSE)=$N25,$S25,IF(HLOOKUP(BD$2,Monitoring_eng!$A$1:$DB$79,Results!$D25,FALSE)=$P25,$T25,"CHYBA")))))</f>
        <v>1</v>
      </c>
      <c r="BE25" s="60">
        <f>IF(ISBLANK(HLOOKUP(BE$2,Monitoring_eng!$A$1:$DB$79,Results!$D25,FALSE)),"",IF(HLOOKUP(BE$2,Monitoring_eng!$A$1:$DB$79,Results!$D25,FALSE)=$J25,$Q25,IF(HLOOKUP(BE$2,Monitoring_eng!$A$1:$DB$79,Results!$D25,FALSE)=$L25,$R25,IF(HLOOKUP(BE$2,Monitoring_eng!$A$1:$DB$79,Results!$D25,FALSE)=$N25,$S25,IF(HLOOKUP(BE$2,Monitoring_eng!$A$1:$DB$79,Results!$D25,FALSE)=$P25,$T25,"CHYBA")))))</f>
        <v>1</v>
      </c>
      <c r="BF25" s="60">
        <f>IF(ISBLANK(HLOOKUP(BF$2,Monitoring_eng!$A$1:$DB$79,Results!$D25,FALSE)),"",IF(HLOOKUP(BF$2,Monitoring_eng!$A$1:$DB$79,Results!$D25,FALSE)=$J25,$Q25,IF(HLOOKUP(BF$2,Monitoring_eng!$A$1:$DB$79,Results!$D25,FALSE)=$L25,$R25,IF(HLOOKUP(BF$2,Monitoring_eng!$A$1:$DB$79,Results!$D25,FALSE)=$N25,$S25,IF(HLOOKUP(BF$2,Monitoring_eng!$A$1:$DB$79,Results!$D25,FALSE)=$P25,$T25,"CHYBA")))))</f>
        <v>1</v>
      </c>
      <c r="BG25" s="60">
        <f>IF(ISBLANK(HLOOKUP(BG$2,Monitoring_eng!$A$1:$DB$79,Results!$D25,FALSE)),"",IF(HLOOKUP(BG$2,Monitoring_eng!$A$1:$DB$79,Results!$D25,FALSE)=$J25,$Q25,IF(HLOOKUP(BG$2,Monitoring_eng!$A$1:$DB$79,Results!$D25,FALSE)=$L25,$R25,IF(HLOOKUP(BG$2,Monitoring_eng!$A$1:$DB$79,Results!$D25,FALSE)=$N25,$S25,IF(HLOOKUP(BG$2,Monitoring_eng!$A$1:$DB$79,Results!$D25,FALSE)=$P25,$T25,"CHYBA")))))</f>
        <v>1</v>
      </c>
      <c r="BH25" s="60">
        <f>IF(ISBLANK(HLOOKUP(BH$2,Monitoring_eng!$A$1:$DB$79,Results!$D25,FALSE)),"",IF(HLOOKUP(BH$2,Monitoring_eng!$A$1:$DB$79,Results!$D25,FALSE)=$J25,$Q25,IF(HLOOKUP(BH$2,Monitoring_eng!$A$1:$DB$79,Results!$D25,FALSE)=$L25,$R25,IF(HLOOKUP(BH$2,Monitoring_eng!$A$1:$DB$79,Results!$D25,FALSE)=$N25,$S25,IF(HLOOKUP(BH$2,Monitoring_eng!$A$1:$DB$79,Results!$D25,FALSE)=$P25,$T25,"CHYBA")))))</f>
        <v>1</v>
      </c>
      <c r="BI25" s="60">
        <f>IF(ISBLANK(HLOOKUP(BI$2,Monitoring_eng!$A$1:$DB$79,Results!$D25,FALSE)),"",IF(HLOOKUP(BI$2,Monitoring_eng!$A$1:$DB$79,Results!$D25,FALSE)=$J25,$Q25,IF(HLOOKUP(BI$2,Monitoring_eng!$A$1:$DB$79,Results!$D25,FALSE)=$L25,$R25,IF(HLOOKUP(BI$2,Monitoring_eng!$A$1:$DB$79,Results!$D25,FALSE)=$N25,$S25,IF(HLOOKUP(BI$2,Monitoring_eng!$A$1:$DB$79,Results!$D25,FALSE)=$P25,$T25,"CHYBA")))))</f>
        <v>0.5</v>
      </c>
      <c r="BJ25" s="60">
        <f>IF(ISBLANK(HLOOKUP(BJ$2,Monitoring_eng!$A$1:$DB$79,Results!$D25,FALSE)),"",IF(HLOOKUP(BJ$2,Monitoring_eng!$A$1:$DB$79,Results!$D25,FALSE)=$J25,$Q25,IF(HLOOKUP(BJ$2,Monitoring_eng!$A$1:$DB$79,Results!$D25,FALSE)=$L25,$R25,IF(HLOOKUP(BJ$2,Monitoring_eng!$A$1:$DB$79,Results!$D25,FALSE)=$N25,$S25,IF(HLOOKUP(BJ$2,Monitoring_eng!$A$1:$DB$79,Results!$D25,FALSE)=$P25,$T25,"CHYBA")))))</f>
        <v>1</v>
      </c>
      <c r="BK25" s="60">
        <f>IF(ISBLANK(HLOOKUP(BK$2,Monitoring_eng!$A$1:$DB$79,Results!$D25,FALSE)),"",IF(HLOOKUP(BK$2,Monitoring_eng!$A$1:$DB$79,Results!$D25,FALSE)=$J25,$Q25,IF(HLOOKUP(BK$2,Monitoring_eng!$A$1:$DB$79,Results!$D25,FALSE)=$L25,$R25,IF(HLOOKUP(BK$2,Monitoring_eng!$A$1:$DB$79,Results!$D25,FALSE)=$N25,$S25,IF(HLOOKUP(BK$2,Monitoring_eng!$A$1:$DB$79,Results!$D25,FALSE)=$P25,$T25,"CHYBA")))))</f>
        <v>1</v>
      </c>
      <c r="BL25" s="60">
        <f>IF(ISBLANK(HLOOKUP(BL$2,Monitoring_eng!$A$1:$DB$79,Results!$D25,FALSE)),"",IF(HLOOKUP(BL$2,Monitoring_eng!$A$1:$DB$79,Results!$D25,FALSE)=$J25,$Q25,IF(HLOOKUP(BL$2,Monitoring_eng!$A$1:$DB$79,Results!$D25,FALSE)=$L25,$R25,IF(HLOOKUP(BL$2,Monitoring_eng!$A$1:$DB$79,Results!$D25,FALSE)=$N25,$S25,IF(HLOOKUP(BL$2,Monitoring_eng!$A$1:$DB$79,Results!$D25,FALSE)=$P25,$T25,"CHYBA")))))</f>
        <v>0</v>
      </c>
      <c r="BM25" s="60">
        <f>IF(ISBLANK(HLOOKUP(BM$2,Monitoring_eng!$A$1:$DB$79,Results!$D25,FALSE)),"",IF(HLOOKUP(BM$2,Monitoring_eng!$A$1:$DB$79,Results!$D25,FALSE)=$J25,$Q25,IF(HLOOKUP(BM$2,Monitoring_eng!$A$1:$DB$79,Results!$D25,FALSE)=$L25,$R25,IF(HLOOKUP(BM$2,Monitoring_eng!$A$1:$DB$79,Results!$D25,FALSE)=$N25,$S25,IF(HLOOKUP(BM$2,Monitoring_eng!$A$1:$DB$79,Results!$D25,FALSE)=$P25,$T25,"CHYBA")))))</f>
        <v>1</v>
      </c>
      <c r="BN25" s="60">
        <f>IF(ISBLANK(HLOOKUP(BN$2,Monitoring_eng!$A$1:$DB$79,Results!$D25,FALSE)),"",IF(HLOOKUP(BN$2,Monitoring_eng!$A$1:$DB$79,Results!$D25,FALSE)=$J25,$Q25,IF(HLOOKUP(BN$2,Monitoring_eng!$A$1:$DB$79,Results!$D25,FALSE)=$L25,$R25,IF(HLOOKUP(BN$2,Monitoring_eng!$A$1:$DB$79,Results!$D25,FALSE)=$N25,$S25,IF(HLOOKUP(BN$2,Monitoring_eng!$A$1:$DB$79,Results!$D25,FALSE)=$P25,$T25,"CHYBA")))))</f>
        <v>1</v>
      </c>
      <c r="BO25" s="60">
        <f>IF(ISBLANK(HLOOKUP(BO$2,Monitoring_eng!$A$1:$DB$79,Results!$D25,FALSE)),"",IF(HLOOKUP(BO$2,Monitoring_eng!$A$1:$DB$79,Results!$D25,FALSE)=$J25,$Q25,IF(HLOOKUP(BO$2,Monitoring_eng!$A$1:$DB$79,Results!$D25,FALSE)=$L25,$R25,IF(HLOOKUP(BO$2,Monitoring_eng!$A$1:$DB$79,Results!$D25,FALSE)=$N25,$S25,IF(HLOOKUP(BO$2,Monitoring_eng!$A$1:$DB$79,Results!$D25,FALSE)=$P25,$T25,"CHYBA")))))</f>
        <v>1</v>
      </c>
      <c r="BP25" s="60">
        <f>IF(ISBLANK(HLOOKUP(BP$2,Monitoring_eng!$A$1:$DB$79,Results!$D25,FALSE)),"",IF(HLOOKUP(BP$2,Monitoring_eng!$A$1:$DB$79,Results!$D25,FALSE)=$J25,$Q25,IF(HLOOKUP(BP$2,Monitoring_eng!$A$1:$DB$79,Results!$D25,FALSE)=$L25,$R25,IF(HLOOKUP(BP$2,Monitoring_eng!$A$1:$DB$79,Results!$D25,FALSE)=$N25,$S25,IF(HLOOKUP(BP$2,Monitoring_eng!$A$1:$DB$79,Results!$D25,FALSE)=$P25,$T25,"CHYBA")))))</f>
        <v>1</v>
      </c>
      <c r="BQ25" s="60">
        <f>IF(ISBLANK(HLOOKUP(BQ$2,Monitoring_eng!$A$1:$DB$79,Results!$D25,FALSE)),"",IF(HLOOKUP(BQ$2,Monitoring_eng!$A$1:$DB$79,Results!$D25,FALSE)=$J25,$Q25,IF(HLOOKUP(BQ$2,Monitoring_eng!$A$1:$DB$79,Results!$D25,FALSE)=$L25,$R25,IF(HLOOKUP(BQ$2,Monitoring_eng!$A$1:$DB$79,Results!$D25,FALSE)=$N25,$S25,IF(HLOOKUP(BQ$2,Monitoring_eng!$A$1:$DB$79,Results!$D25,FALSE)=$P25,$T25,"CHYBA")))))</f>
        <v>1</v>
      </c>
      <c r="BR25" s="60">
        <f>IF(ISBLANK(HLOOKUP(BR$2,Monitoring_eng!$A$1:$DB$79,Results!$D25,FALSE)),"",IF(HLOOKUP(BR$2,Monitoring_eng!$A$1:$DB$79,Results!$D25,FALSE)=$J25,$Q25,IF(HLOOKUP(BR$2,Monitoring_eng!$A$1:$DB$79,Results!$D25,FALSE)=$L25,$R25,IF(HLOOKUP(BR$2,Monitoring_eng!$A$1:$DB$79,Results!$D25,FALSE)=$N25,$S25,IF(HLOOKUP(BR$2,Monitoring_eng!$A$1:$DB$79,Results!$D25,FALSE)=$P25,$T25,"CHYBA")))))</f>
        <v>1</v>
      </c>
    </row>
    <row r="26" spans="1:70" x14ac:dyDescent="0.3">
      <c r="A26" s="37" t="s">
        <v>3846</v>
      </c>
      <c r="B26" s="37" t="s">
        <v>1027</v>
      </c>
      <c r="C26" s="37" t="s">
        <v>326</v>
      </c>
      <c r="D26" s="37">
        <v>25</v>
      </c>
      <c r="E26" s="39" t="s">
        <v>115</v>
      </c>
      <c r="F26" s="39" t="s">
        <v>127</v>
      </c>
      <c r="G26" s="40" t="s">
        <v>16</v>
      </c>
      <c r="H26" s="37">
        <v>2</v>
      </c>
      <c r="I26" s="37" t="s">
        <v>481</v>
      </c>
      <c r="J26" s="37" t="s">
        <v>757</v>
      </c>
      <c r="K26" s="37" t="s">
        <v>482</v>
      </c>
      <c r="L26" s="59" t="s">
        <v>758</v>
      </c>
      <c r="M26" s="37" t="s">
        <v>483</v>
      </c>
      <c r="N26" s="37" t="s">
        <v>759</v>
      </c>
      <c r="O26" s="37" t="s">
        <v>892</v>
      </c>
      <c r="P26" s="37" t="s">
        <v>892</v>
      </c>
      <c r="Q26" s="37">
        <f t="shared" si="0"/>
        <v>2</v>
      </c>
      <c r="R26" s="37">
        <v>0</v>
      </c>
      <c r="S26" s="37">
        <f t="shared" si="1"/>
        <v>1</v>
      </c>
      <c r="T26" s="37" t="s">
        <v>892</v>
      </c>
      <c r="U26" s="60">
        <f>IF(ISBLANK(HLOOKUP(U$2,Monitoring_eng!$A$1:$DB$79,Results!$D26,FALSE)),"",IF(HLOOKUP(U$2,Monitoring_eng!$A$1:$DB$79,Results!$D26,FALSE)=$J26,$Q26,IF(HLOOKUP(U$2,Monitoring_eng!$A$1:$DB$79,Results!$D26,FALSE)=$L26,$R26,IF(HLOOKUP(U$2,Monitoring_eng!$A$1:$DB$79,Results!$D26,FALSE)=$N26,$S26,IF(HLOOKUP(U$2,Monitoring_eng!$A$1:$DB$79,Results!$D26,FALSE)=$P26,$T26,"CHYBA")))))</f>
        <v>2</v>
      </c>
      <c r="V26" s="60">
        <f>IF(ISBLANK(HLOOKUP(V$2,Monitoring_eng!$A$1:$DB$79,Results!$D26,FALSE)),"",IF(HLOOKUP(V$2,Monitoring_eng!$A$1:$DB$79,Results!$D26,FALSE)=$J26,$Q26,IF(HLOOKUP(V$2,Monitoring_eng!$A$1:$DB$79,Results!$D26,FALSE)=$L26,$R26,IF(HLOOKUP(V$2,Monitoring_eng!$A$1:$DB$79,Results!$D26,FALSE)=$N26,$S26,IF(HLOOKUP(V$2,Monitoring_eng!$A$1:$DB$79,Results!$D26,FALSE)=$P26,$T26,"CHYBA")))))</f>
        <v>2</v>
      </c>
      <c r="W26" s="60">
        <f>IF(ISBLANK(HLOOKUP(W$2,Monitoring_eng!$A$1:$DB$79,Results!$D26,FALSE)),"",IF(HLOOKUP(W$2,Monitoring_eng!$A$1:$DB$79,Results!$D26,FALSE)=$J26,$Q26,IF(HLOOKUP(W$2,Monitoring_eng!$A$1:$DB$79,Results!$D26,FALSE)=$L26,$R26,IF(HLOOKUP(W$2,Monitoring_eng!$A$1:$DB$79,Results!$D26,FALSE)=$N26,$S26,IF(HLOOKUP(W$2,Monitoring_eng!$A$1:$DB$79,Results!$D26,FALSE)=$P26,$T26,"CHYBA")))))</f>
        <v>2</v>
      </c>
      <c r="X26" s="60">
        <f>IF(ISBLANK(HLOOKUP(X$2,Monitoring_eng!$A$1:$DB$79,Results!$D26,FALSE)),"",IF(HLOOKUP(X$2,Monitoring_eng!$A$1:$DB$79,Results!$D26,FALSE)=$J26,$Q26,IF(HLOOKUP(X$2,Monitoring_eng!$A$1:$DB$79,Results!$D26,FALSE)=$L26,$R26,IF(HLOOKUP(X$2,Monitoring_eng!$A$1:$DB$79,Results!$D26,FALSE)=$N26,$S26,IF(HLOOKUP(X$2,Monitoring_eng!$A$1:$DB$79,Results!$D26,FALSE)=$P26,$T26,"CHYBA")))))</f>
        <v>2</v>
      </c>
      <c r="Y26" s="60">
        <f>IF(ISBLANK(HLOOKUP(Y$2,Monitoring_eng!$A$1:$DB$79,Results!$D26,FALSE)),"",IF(HLOOKUP(Y$2,Monitoring_eng!$A$1:$DB$79,Results!$D26,FALSE)=$J26,$Q26,IF(HLOOKUP(Y$2,Monitoring_eng!$A$1:$DB$79,Results!$D26,FALSE)=$L26,$R26,IF(HLOOKUP(Y$2,Monitoring_eng!$A$1:$DB$79,Results!$D26,FALSE)=$N26,$S26,IF(HLOOKUP(Y$2,Monitoring_eng!$A$1:$DB$79,Results!$D26,FALSE)=$P26,$T26,"CHYBA")))))</f>
        <v>2</v>
      </c>
      <c r="Z26" s="60">
        <f>IF(ISBLANK(HLOOKUP(Z$2,Monitoring_eng!$A$1:$DB$79,Results!$D26,FALSE)),"",IF(HLOOKUP(Z$2,Monitoring_eng!$A$1:$DB$79,Results!$D26,FALSE)=$J26,$Q26,IF(HLOOKUP(Z$2,Monitoring_eng!$A$1:$DB$79,Results!$D26,FALSE)=$L26,$R26,IF(HLOOKUP(Z$2,Monitoring_eng!$A$1:$DB$79,Results!$D26,FALSE)=$N26,$S26,IF(HLOOKUP(Z$2,Monitoring_eng!$A$1:$DB$79,Results!$D26,FALSE)=$P26,$T26,"CHYBA")))))</f>
        <v>2</v>
      </c>
      <c r="AA26" s="60">
        <f>IF(ISBLANK(HLOOKUP(AA$2,Monitoring_eng!$A$1:$DB$79,Results!$D26,FALSE)),"",IF(HLOOKUP(AA$2,Monitoring_eng!$A$1:$DB$79,Results!$D26,FALSE)=$J26,$Q26,IF(HLOOKUP(AA$2,Monitoring_eng!$A$1:$DB$79,Results!$D26,FALSE)=$L26,$R26,IF(HLOOKUP(AA$2,Monitoring_eng!$A$1:$DB$79,Results!$D26,FALSE)=$N26,$S26,IF(HLOOKUP(AA$2,Monitoring_eng!$A$1:$DB$79,Results!$D26,FALSE)=$P26,$T26,"CHYBA")))))</f>
        <v>2</v>
      </c>
      <c r="AB26" s="60">
        <f>IF(ISBLANK(HLOOKUP(AB$2,Monitoring_eng!$A$1:$DB$79,Results!$D26,FALSE)),"",IF(HLOOKUP(AB$2,Monitoring_eng!$A$1:$DB$79,Results!$D26,FALSE)=$J26,$Q26,IF(HLOOKUP(AB$2,Monitoring_eng!$A$1:$DB$79,Results!$D26,FALSE)=$L26,$R26,IF(HLOOKUP(AB$2,Monitoring_eng!$A$1:$DB$79,Results!$D26,FALSE)=$N26,$S26,IF(HLOOKUP(AB$2,Monitoring_eng!$A$1:$DB$79,Results!$D26,FALSE)=$P26,$T26,"CHYBA")))))</f>
        <v>2</v>
      </c>
      <c r="AC26" s="60">
        <f>IF(ISBLANK(HLOOKUP(AC$2,Monitoring_eng!$A$1:$DB$79,Results!$D26,FALSE)),"",IF(HLOOKUP(AC$2,Monitoring_eng!$A$1:$DB$79,Results!$D26,FALSE)=$J26,$Q26,IF(HLOOKUP(AC$2,Monitoring_eng!$A$1:$DB$79,Results!$D26,FALSE)=$L26,$R26,IF(HLOOKUP(AC$2,Monitoring_eng!$A$1:$DB$79,Results!$D26,FALSE)=$N26,$S26,IF(HLOOKUP(AC$2,Monitoring_eng!$A$1:$DB$79,Results!$D26,FALSE)=$P26,$T26,"CHYBA")))))</f>
        <v>2</v>
      </c>
      <c r="AD26" s="60">
        <f>IF(ISBLANK(HLOOKUP(AD$2,Monitoring_eng!$A$1:$DB$79,Results!$D26,FALSE)),"",IF(HLOOKUP(AD$2,Monitoring_eng!$A$1:$DB$79,Results!$D26,FALSE)=$J26,$Q26,IF(HLOOKUP(AD$2,Monitoring_eng!$A$1:$DB$79,Results!$D26,FALSE)=$L26,$R26,IF(HLOOKUP(AD$2,Monitoring_eng!$A$1:$DB$79,Results!$D26,FALSE)=$N26,$S26,IF(HLOOKUP(AD$2,Monitoring_eng!$A$1:$DB$79,Results!$D26,FALSE)=$P26,$T26,"CHYBA")))))</f>
        <v>2</v>
      </c>
      <c r="AE26" s="60">
        <f>IF(ISBLANK(HLOOKUP(AE$2,Monitoring_eng!$A$1:$DB$79,Results!$D26,FALSE)),"",IF(HLOOKUP(AE$2,Monitoring_eng!$A$1:$DB$79,Results!$D26,FALSE)=$J26,$Q26,IF(HLOOKUP(AE$2,Monitoring_eng!$A$1:$DB$79,Results!$D26,FALSE)=$L26,$R26,IF(HLOOKUP(AE$2,Monitoring_eng!$A$1:$DB$79,Results!$D26,FALSE)=$N26,$S26,IF(HLOOKUP(AE$2,Monitoring_eng!$A$1:$DB$79,Results!$D26,FALSE)=$P26,$T26,"CHYBA")))))</f>
        <v>2</v>
      </c>
      <c r="AF26" s="60">
        <f>IF(ISBLANK(HLOOKUP(AF$2,Monitoring_eng!$A$1:$DB$79,Results!$D26,FALSE)),"",IF(HLOOKUP(AF$2,Monitoring_eng!$A$1:$DB$79,Results!$D26,FALSE)=$J26,$Q26,IF(HLOOKUP(AF$2,Monitoring_eng!$A$1:$DB$79,Results!$D26,FALSE)=$L26,$R26,IF(HLOOKUP(AF$2,Monitoring_eng!$A$1:$DB$79,Results!$D26,FALSE)=$N26,$S26,IF(HLOOKUP(AF$2,Monitoring_eng!$A$1:$DB$79,Results!$D26,FALSE)=$P26,$T26,"CHYBA")))))</f>
        <v>0</v>
      </c>
      <c r="AG26" s="60">
        <f>IF(ISBLANK(HLOOKUP(AG$2,Monitoring_eng!$A$1:$DB$79,Results!$D26,FALSE)),"",IF(HLOOKUP(AG$2,Monitoring_eng!$A$1:$DB$79,Results!$D26,FALSE)=$J26,$Q26,IF(HLOOKUP(AG$2,Monitoring_eng!$A$1:$DB$79,Results!$D26,FALSE)=$L26,$R26,IF(HLOOKUP(AG$2,Monitoring_eng!$A$1:$DB$79,Results!$D26,FALSE)=$N26,$S26,IF(HLOOKUP(AG$2,Monitoring_eng!$A$1:$DB$79,Results!$D26,FALSE)=$P26,$T26,"CHYBA")))))</f>
        <v>2</v>
      </c>
      <c r="AH26" s="60">
        <f>IF(ISBLANK(HLOOKUP(AH$2,Monitoring_eng!$A$1:$DB$79,Results!$D26,FALSE)),"",IF(HLOOKUP(AH$2,Monitoring_eng!$A$1:$DB$79,Results!$D26,FALSE)=$J26,$Q26,IF(HLOOKUP(AH$2,Monitoring_eng!$A$1:$DB$79,Results!$D26,FALSE)=$L26,$R26,IF(HLOOKUP(AH$2,Monitoring_eng!$A$1:$DB$79,Results!$D26,FALSE)=$N26,$S26,IF(HLOOKUP(AH$2,Monitoring_eng!$A$1:$DB$79,Results!$D26,FALSE)=$P26,$T26,"CHYBA")))))</f>
        <v>2</v>
      </c>
      <c r="AI26" s="60">
        <f>IF(ISBLANK(HLOOKUP(AI$2,Monitoring_eng!$A$1:$DB$79,Results!$D26,FALSE)),"",IF(HLOOKUP(AI$2,Monitoring_eng!$A$1:$DB$79,Results!$D26,FALSE)=$J26,$Q26,IF(HLOOKUP(AI$2,Monitoring_eng!$A$1:$DB$79,Results!$D26,FALSE)=$L26,$R26,IF(HLOOKUP(AI$2,Monitoring_eng!$A$1:$DB$79,Results!$D26,FALSE)=$N26,$S26,IF(HLOOKUP(AI$2,Monitoring_eng!$A$1:$DB$79,Results!$D26,FALSE)=$P26,$T26,"CHYBA")))))</f>
        <v>2</v>
      </c>
      <c r="AJ26" s="60">
        <f>IF(ISBLANK(HLOOKUP(AJ$2,Monitoring_eng!$A$1:$DB$79,Results!$D26,FALSE)),"",IF(HLOOKUP(AJ$2,Monitoring_eng!$A$1:$DB$79,Results!$D26,FALSE)=$J26,$Q26,IF(HLOOKUP(AJ$2,Monitoring_eng!$A$1:$DB$79,Results!$D26,FALSE)=$L26,$R26,IF(HLOOKUP(AJ$2,Monitoring_eng!$A$1:$DB$79,Results!$D26,FALSE)=$N26,$S26,IF(HLOOKUP(AJ$2,Monitoring_eng!$A$1:$DB$79,Results!$D26,FALSE)=$P26,$T26,"CHYBA")))))</f>
        <v>2</v>
      </c>
      <c r="AK26" s="60">
        <f>IF(ISBLANK(HLOOKUP(AK$2,Monitoring_eng!$A$1:$DB$79,Results!$D26,FALSE)),"",IF(HLOOKUP(AK$2,Monitoring_eng!$A$1:$DB$79,Results!$D26,FALSE)=$J26,$Q26,IF(HLOOKUP(AK$2,Monitoring_eng!$A$1:$DB$79,Results!$D26,FALSE)=$L26,$R26,IF(HLOOKUP(AK$2,Monitoring_eng!$A$1:$DB$79,Results!$D26,FALSE)=$N26,$S26,IF(HLOOKUP(AK$2,Monitoring_eng!$A$1:$DB$79,Results!$D26,FALSE)=$P26,$T26,"CHYBA")))))</f>
        <v>2</v>
      </c>
      <c r="AL26" s="60">
        <f>IF(ISBLANK(HLOOKUP(AL$2,Monitoring_eng!$A$1:$DB$79,Results!$D26,FALSE)),"",IF(HLOOKUP(AL$2,Monitoring_eng!$A$1:$DB$79,Results!$D26,FALSE)=$J26,$Q26,IF(HLOOKUP(AL$2,Monitoring_eng!$A$1:$DB$79,Results!$D26,FALSE)=$L26,$R26,IF(HLOOKUP(AL$2,Monitoring_eng!$A$1:$DB$79,Results!$D26,FALSE)=$N26,$S26,IF(HLOOKUP(AL$2,Monitoring_eng!$A$1:$DB$79,Results!$D26,FALSE)=$P26,$T26,"CHYBA")))))</f>
        <v>2</v>
      </c>
      <c r="AM26" s="60">
        <f>IF(ISBLANK(HLOOKUP(AM$2,Monitoring_eng!$A$1:$DB$79,Results!$D26,FALSE)),"",IF(HLOOKUP(AM$2,Monitoring_eng!$A$1:$DB$79,Results!$D26,FALSE)=$J26,$Q26,IF(HLOOKUP(AM$2,Monitoring_eng!$A$1:$DB$79,Results!$D26,FALSE)=$L26,$R26,IF(HLOOKUP(AM$2,Monitoring_eng!$A$1:$DB$79,Results!$D26,FALSE)=$N26,$S26,IF(HLOOKUP(AM$2,Monitoring_eng!$A$1:$DB$79,Results!$D26,FALSE)=$P26,$T26,"CHYBA")))))</f>
        <v>1</v>
      </c>
      <c r="AN26" s="60">
        <f>IF(ISBLANK(HLOOKUP(AN$2,Monitoring_eng!$A$1:$DB$79,Results!$D26,FALSE)),"",IF(HLOOKUP(AN$2,Monitoring_eng!$A$1:$DB$79,Results!$D26,FALSE)=$J26,$Q26,IF(HLOOKUP(AN$2,Monitoring_eng!$A$1:$DB$79,Results!$D26,FALSE)=$L26,$R26,IF(HLOOKUP(AN$2,Monitoring_eng!$A$1:$DB$79,Results!$D26,FALSE)=$N26,$S26,IF(HLOOKUP(AN$2,Monitoring_eng!$A$1:$DB$79,Results!$D26,FALSE)=$P26,$T26,"CHYBA")))))</f>
        <v>2</v>
      </c>
      <c r="AO26" s="60">
        <f>IF(ISBLANK(HLOOKUP(AO$2,Monitoring_eng!$A$1:$DB$79,Results!$D26,FALSE)),"",IF(HLOOKUP(AO$2,Monitoring_eng!$A$1:$DB$79,Results!$D26,FALSE)=$J26,$Q26,IF(HLOOKUP(AO$2,Monitoring_eng!$A$1:$DB$79,Results!$D26,FALSE)=$L26,$R26,IF(HLOOKUP(AO$2,Monitoring_eng!$A$1:$DB$79,Results!$D26,FALSE)=$N26,$S26,IF(HLOOKUP(AO$2,Monitoring_eng!$A$1:$DB$79,Results!$D26,FALSE)=$P26,$T26,"CHYBA")))))</f>
        <v>2</v>
      </c>
      <c r="AP26" s="60">
        <f>IF(ISBLANK(HLOOKUP(AP$2,Monitoring_eng!$A$1:$DB$79,Results!$D26,FALSE)),"",IF(HLOOKUP(AP$2,Monitoring_eng!$A$1:$DB$79,Results!$D26,FALSE)=$J26,$Q26,IF(HLOOKUP(AP$2,Monitoring_eng!$A$1:$DB$79,Results!$D26,FALSE)=$L26,$R26,IF(HLOOKUP(AP$2,Monitoring_eng!$A$1:$DB$79,Results!$D26,FALSE)=$N26,$S26,IF(HLOOKUP(AP$2,Monitoring_eng!$A$1:$DB$79,Results!$D26,FALSE)=$P26,$T26,"CHYBA")))))</f>
        <v>2</v>
      </c>
      <c r="AQ26" s="60">
        <f>IF(ISBLANK(HLOOKUP(AQ$2,Monitoring_eng!$A$1:$DB$79,Results!$D26,FALSE)),"",IF(HLOOKUP(AQ$2,Monitoring_eng!$A$1:$DB$79,Results!$D26,FALSE)=$J26,$Q26,IF(HLOOKUP(AQ$2,Monitoring_eng!$A$1:$DB$79,Results!$D26,FALSE)=$L26,$R26,IF(HLOOKUP(AQ$2,Monitoring_eng!$A$1:$DB$79,Results!$D26,FALSE)=$N26,$S26,IF(HLOOKUP(AQ$2,Monitoring_eng!$A$1:$DB$79,Results!$D26,FALSE)=$P26,$T26,"CHYBA")))))</f>
        <v>2</v>
      </c>
      <c r="AR26" s="60">
        <f>IF(ISBLANK(HLOOKUP(AR$2,Monitoring_eng!$A$1:$DB$79,Results!$D26,FALSE)),"",IF(HLOOKUP(AR$2,Monitoring_eng!$A$1:$DB$79,Results!$D26,FALSE)=$J26,$Q26,IF(HLOOKUP(AR$2,Monitoring_eng!$A$1:$DB$79,Results!$D26,FALSE)=$L26,$R26,IF(HLOOKUP(AR$2,Monitoring_eng!$A$1:$DB$79,Results!$D26,FALSE)=$N26,$S26,IF(HLOOKUP(AR$2,Monitoring_eng!$A$1:$DB$79,Results!$D26,FALSE)=$P26,$T26,"CHYBA")))))</f>
        <v>2</v>
      </c>
      <c r="AS26" s="60">
        <f>IF(ISBLANK(HLOOKUP(AS$2,Monitoring_eng!$A$1:$DB$79,Results!$D26,FALSE)),"",IF(HLOOKUP(AS$2,Monitoring_eng!$A$1:$DB$79,Results!$D26,FALSE)=$J26,$Q26,IF(HLOOKUP(AS$2,Monitoring_eng!$A$1:$DB$79,Results!$D26,FALSE)=$L26,$R26,IF(HLOOKUP(AS$2,Monitoring_eng!$A$1:$DB$79,Results!$D26,FALSE)=$N26,$S26,IF(HLOOKUP(AS$2,Monitoring_eng!$A$1:$DB$79,Results!$D26,FALSE)=$P26,$T26,"CHYBA")))))</f>
        <v>2</v>
      </c>
      <c r="AT26" s="60">
        <f>IF(ISBLANK(HLOOKUP(AT$2,Monitoring_eng!$A$1:$DB$79,Results!$D26,FALSE)),"",IF(HLOOKUP(AT$2,Monitoring_eng!$A$1:$DB$79,Results!$D26,FALSE)=$J26,$Q26,IF(HLOOKUP(AT$2,Monitoring_eng!$A$1:$DB$79,Results!$D26,FALSE)=$L26,$R26,IF(HLOOKUP(AT$2,Monitoring_eng!$A$1:$DB$79,Results!$D26,FALSE)=$N26,$S26,IF(HLOOKUP(AT$2,Monitoring_eng!$A$1:$DB$79,Results!$D26,FALSE)=$P26,$T26,"CHYBA")))))</f>
        <v>2</v>
      </c>
      <c r="AU26" s="60">
        <f>IF(ISBLANK(HLOOKUP(AU$2,Monitoring_eng!$A$1:$DB$79,Results!$D26,FALSE)),"",IF(HLOOKUP(AU$2,Monitoring_eng!$A$1:$DB$79,Results!$D26,FALSE)=$J26,$Q26,IF(HLOOKUP(AU$2,Monitoring_eng!$A$1:$DB$79,Results!$D26,FALSE)=$L26,$R26,IF(HLOOKUP(AU$2,Monitoring_eng!$A$1:$DB$79,Results!$D26,FALSE)=$N26,$S26,IF(HLOOKUP(AU$2,Monitoring_eng!$A$1:$DB$79,Results!$D26,FALSE)=$P26,$T26,"CHYBA")))))</f>
        <v>0</v>
      </c>
      <c r="AV26" s="60">
        <f>IF(ISBLANK(HLOOKUP(AV$2,Monitoring_eng!$A$1:$DB$79,Results!$D26,FALSE)),"",IF(HLOOKUP(AV$2,Monitoring_eng!$A$1:$DB$79,Results!$D26,FALSE)=$J26,$Q26,IF(HLOOKUP(AV$2,Monitoring_eng!$A$1:$DB$79,Results!$D26,FALSE)=$L26,$R26,IF(HLOOKUP(AV$2,Monitoring_eng!$A$1:$DB$79,Results!$D26,FALSE)=$N26,$S26,IF(HLOOKUP(AV$2,Monitoring_eng!$A$1:$DB$79,Results!$D26,FALSE)=$P26,$T26,"CHYBA")))))</f>
        <v>2</v>
      </c>
      <c r="AW26" s="60">
        <f>IF(ISBLANK(HLOOKUP(AW$2,Monitoring_eng!$A$1:$DB$79,Results!$D26,FALSE)),"",IF(HLOOKUP(AW$2,Monitoring_eng!$A$1:$DB$79,Results!$D26,FALSE)=$J26,$Q26,IF(HLOOKUP(AW$2,Monitoring_eng!$A$1:$DB$79,Results!$D26,FALSE)=$L26,$R26,IF(HLOOKUP(AW$2,Monitoring_eng!$A$1:$DB$79,Results!$D26,FALSE)=$N26,$S26,IF(HLOOKUP(AW$2,Monitoring_eng!$A$1:$DB$79,Results!$D26,FALSE)=$P26,$T26,"CHYBA")))))</f>
        <v>0</v>
      </c>
      <c r="AX26" s="60">
        <f>IF(ISBLANK(HLOOKUP(AX$2,Monitoring_eng!$A$1:$DB$79,Results!$D26,FALSE)),"",IF(HLOOKUP(AX$2,Monitoring_eng!$A$1:$DB$79,Results!$D26,FALSE)=$J26,$Q26,IF(HLOOKUP(AX$2,Monitoring_eng!$A$1:$DB$79,Results!$D26,FALSE)=$L26,$R26,IF(HLOOKUP(AX$2,Monitoring_eng!$A$1:$DB$79,Results!$D26,FALSE)=$N26,$S26,IF(HLOOKUP(AX$2,Monitoring_eng!$A$1:$DB$79,Results!$D26,FALSE)=$P26,$T26,"CHYBA")))))</f>
        <v>2</v>
      </c>
      <c r="AY26" s="60">
        <f>IF(ISBLANK(HLOOKUP(AY$2,Monitoring_eng!$A$1:$DB$79,Results!$D26,FALSE)),"",IF(HLOOKUP(AY$2,Monitoring_eng!$A$1:$DB$79,Results!$D26,FALSE)=$J26,$Q26,IF(HLOOKUP(AY$2,Monitoring_eng!$A$1:$DB$79,Results!$D26,FALSE)=$L26,$R26,IF(HLOOKUP(AY$2,Monitoring_eng!$A$1:$DB$79,Results!$D26,FALSE)=$N26,$S26,IF(HLOOKUP(AY$2,Monitoring_eng!$A$1:$DB$79,Results!$D26,FALSE)=$P26,$T26,"CHYBA")))))</f>
        <v>2</v>
      </c>
      <c r="AZ26" s="60">
        <f>IF(ISBLANK(HLOOKUP(AZ$2,Monitoring_eng!$A$1:$DB$79,Results!$D26,FALSE)),"",IF(HLOOKUP(AZ$2,Monitoring_eng!$A$1:$DB$79,Results!$D26,FALSE)=$J26,$Q26,IF(HLOOKUP(AZ$2,Monitoring_eng!$A$1:$DB$79,Results!$D26,FALSE)=$L26,$R26,IF(HLOOKUP(AZ$2,Monitoring_eng!$A$1:$DB$79,Results!$D26,FALSE)=$N26,$S26,IF(HLOOKUP(AZ$2,Monitoring_eng!$A$1:$DB$79,Results!$D26,FALSE)=$P26,$T26,"CHYBA")))))</f>
        <v>2</v>
      </c>
      <c r="BA26" s="60">
        <f>IF(ISBLANK(HLOOKUP(BA$2,Monitoring_eng!$A$1:$DB$79,Results!$D26,FALSE)),"",IF(HLOOKUP(BA$2,Monitoring_eng!$A$1:$DB$79,Results!$D26,FALSE)=$J26,$Q26,IF(HLOOKUP(BA$2,Monitoring_eng!$A$1:$DB$79,Results!$D26,FALSE)=$L26,$R26,IF(HLOOKUP(BA$2,Monitoring_eng!$A$1:$DB$79,Results!$D26,FALSE)=$N26,$S26,IF(HLOOKUP(BA$2,Monitoring_eng!$A$1:$DB$79,Results!$D26,FALSE)=$P26,$T26,"CHYBA")))))</f>
        <v>2</v>
      </c>
      <c r="BB26" s="60">
        <f>IF(ISBLANK(HLOOKUP(BB$2,Monitoring_eng!$A$1:$DB$79,Results!$D26,FALSE)),"",IF(HLOOKUP(BB$2,Monitoring_eng!$A$1:$DB$79,Results!$D26,FALSE)=$J26,$Q26,IF(HLOOKUP(BB$2,Monitoring_eng!$A$1:$DB$79,Results!$D26,FALSE)=$L26,$R26,IF(HLOOKUP(BB$2,Monitoring_eng!$A$1:$DB$79,Results!$D26,FALSE)=$N26,$S26,IF(HLOOKUP(BB$2,Monitoring_eng!$A$1:$DB$79,Results!$D26,FALSE)=$P26,$T26,"CHYBA")))))</f>
        <v>0</v>
      </c>
      <c r="BC26" s="60">
        <f>IF(ISBLANK(HLOOKUP(BC$2,Monitoring_eng!$A$1:$DB$79,Results!$D26,FALSE)),"",IF(HLOOKUP(BC$2,Monitoring_eng!$A$1:$DB$79,Results!$D26,FALSE)=$J26,$Q26,IF(HLOOKUP(BC$2,Monitoring_eng!$A$1:$DB$79,Results!$D26,FALSE)=$L26,$R26,IF(HLOOKUP(BC$2,Monitoring_eng!$A$1:$DB$79,Results!$D26,FALSE)=$N26,$S26,IF(HLOOKUP(BC$2,Monitoring_eng!$A$1:$DB$79,Results!$D26,FALSE)=$P26,$T26,"CHYBA")))))</f>
        <v>2</v>
      </c>
      <c r="BD26" s="60">
        <f>IF(ISBLANK(HLOOKUP(BD$2,Monitoring_eng!$A$1:$DB$79,Results!$D26,FALSE)),"",IF(HLOOKUP(BD$2,Monitoring_eng!$A$1:$DB$79,Results!$D26,FALSE)=$J26,$Q26,IF(HLOOKUP(BD$2,Monitoring_eng!$A$1:$DB$79,Results!$D26,FALSE)=$L26,$R26,IF(HLOOKUP(BD$2,Monitoring_eng!$A$1:$DB$79,Results!$D26,FALSE)=$N26,$S26,IF(HLOOKUP(BD$2,Monitoring_eng!$A$1:$DB$79,Results!$D26,FALSE)=$P26,$T26,"CHYBA")))))</f>
        <v>2</v>
      </c>
      <c r="BE26" s="60">
        <f>IF(ISBLANK(HLOOKUP(BE$2,Monitoring_eng!$A$1:$DB$79,Results!$D26,FALSE)),"",IF(HLOOKUP(BE$2,Monitoring_eng!$A$1:$DB$79,Results!$D26,FALSE)=$J26,$Q26,IF(HLOOKUP(BE$2,Monitoring_eng!$A$1:$DB$79,Results!$D26,FALSE)=$L26,$R26,IF(HLOOKUP(BE$2,Monitoring_eng!$A$1:$DB$79,Results!$D26,FALSE)=$N26,$S26,IF(HLOOKUP(BE$2,Monitoring_eng!$A$1:$DB$79,Results!$D26,FALSE)=$P26,$T26,"CHYBA")))))</f>
        <v>2</v>
      </c>
      <c r="BF26" s="60">
        <f>IF(ISBLANK(HLOOKUP(BF$2,Monitoring_eng!$A$1:$DB$79,Results!$D26,FALSE)),"",IF(HLOOKUP(BF$2,Monitoring_eng!$A$1:$DB$79,Results!$D26,FALSE)=$J26,$Q26,IF(HLOOKUP(BF$2,Monitoring_eng!$A$1:$DB$79,Results!$D26,FALSE)=$L26,$R26,IF(HLOOKUP(BF$2,Monitoring_eng!$A$1:$DB$79,Results!$D26,FALSE)=$N26,$S26,IF(HLOOKUP(BF$2,Monitoring_eng!$A$1:$DB$79,Results!$D26,FALSE)=$P26,$T26,"CHYBA")))))</f>
        <v>2</v>
      </c>
      <c r="BG26" s="60">
        <f>IF(ISBLANK(HLOOKUP(BG$2,Monitoring_eng!$A$1:$DB$79,Results!$D26,FALSE)),"",IF(HLOOKUP(BG$2,Monitoring_eng!$A$1:$DB$79,Results!$D26,FALSE)=$J26,$Q26,IF(HLOOKUP(BG$2,Monitoring_eng!$A$1:$DB$79,Results!$D26,FALSE)=$L26,$R26,IF(HLOOKUP(BG$2,Monitoring_eng!$A$1:$DB$79,Results!$D26,FALSE)=$N26,$S26,IF(HLOOKUP(BG$2,Monitoring_eng!$A$1:$DB$79,Results!$D26,FALSE)=$P26,$T26,"CHYBA")))))</f>
        <v>2</v>
      </c>
      <c r="BH26" s="60">
        <f>IF(ISBLANK(HLOOKUP(BH$2,Monitoring_eng!$A$1:$DB$79,Results!$D26,FALSE)),"",IF(HLOOKUP(BH$2,Monitoring_eng!$A$1:$DB$79,Results!$D26,FALSE)=$J26,$Q26,IF(HLOOKUP(BH$2,Monitoring_eng!$A$1:$DB$79,Results!$D26,FALSE)=$L26,$R26,IF(HLOOKUP(BH$2,Monitoring_eng!$A$1:$DB$79,Results!$D26,FALSE)=$N26,$S26,IF(HLOOKUP(BH$2,Monitoring_eng!$A$1:$DB$79,Results!$D26,FALSE)=$P26,$T26,"CHYBA")))))</f>
        <v>2</v>
      </c>
      <c r="BI26" s="60">
        <f>IF(ISBLANK(HLOOKUP(BI$2,Monitoring_eng!$A$1:$DB$79,Results!$D26,FALSE)),"",IF(HLOOKUP(BI$2,Monitoring_eng!$A$1:$DB$79,Results!$D26,FALSE)=$J26,$Q26,IF(HLOOKUP(BI$2,Monitoring_eng!$A$1:$DB$79,Results!$D26,FALSE)=$L26,$R26,IF(HLOOKUP(BI$2,Monitoring_eng!$A$1:$DB$79,Results!$D26,FALSE)=$N26,$S26,IF(HLOOKUP(BI$2,Monitoring_eng!$A$1:$DB$79,Results!$D26,FALSE)=$P26,$T26,"CHYBA")))))</f>
        <v>2</v>
      </c>
      <c r="BJ26" s="60">
        <f>IF(ISBLANK(HLOOKUP(BJ$2,Monitoring_eng!$A$1:$DB$79,Results!$D26,FALSE)),"",IF(HLOOKUP(BJ$2,Monitoring_eng!$A$1:$DB$79,Results!$D26,FALSE)=$J26,$Q26,IF(HLOOKUP(BJ$2,Monitoring_eng!$A$1:$DB$79,Results!$D26,FALSE)=$L26,$R26,IF(HLOOKUP(BJ$2,Monitoring_eng!$A$1:$DB$79,Results!$D26,FALSE)=$N26,$S26,IF(HLOOKUP(BJ$2,Monitoring_eng!$A$1:$DB$79,Results!$D26,FALSE)=$P26,$T26,"CHYBA")))))</f>
        <v>2</v>
      </c>
      <c r="BK26" s="60">
        <f>IF(ISBLANK(HLOOKUP(BK$2,Monitoring_eng!$A$1:$DB$79,Results!$D26,FALSE)),"",IF(HLOOKUP(BK$2,Monitoring_eng!$A$1:$DB$79,Results!$D26,FALSE)=$J26,$Q26,IF(HLOOKUP(BK$2,Monitoring_eng!$A$1:$DB$79,Results!$D26,FALSE)=$L26,$R26,IF(HLOOKUP(BK$2,Monitoring_eng!$A$1:$DB$79,Results!$D26,FALSE)=$N26,$S26,IF(HLOOKUP(BK$2,Monitoring_eng!$A$1:$DB$79,Results!$D26,FALSE)=$P26,$T26,"CHYBA")))))</f>
        <v>2</v>
      </c>
      <c r="BL26" s="60">
        <f>IF(ISBLANK(HLOOKUP(BL$2,Monitoring_eng!$A$1:$DB$79,Results!$D26,FALSE)),"",IF(HLOOKUP(BL$2,Monitoring_eng!$A$1:$DB$79,Results!$D26,FALSE)=$J26,$Q26,IF(HLOOKUP(BL$2,Monitoring_eng!$A$1:$DB$79,Results!$D26,FALSE)=$L26,$R26,IF(HLOOKUP(BL$2,Monitoring_eng!$A$1:$DB$79,Results!$D26,FALSE)=$N26,$S26,IF(HLOOKUP(BL$2,Monitoring_eng!$A$1:$DB$79,Results!$D26,FALSE)=$P26,$T26,"CHYBA")))))</f>
        <v>2</v>
      </c>
      <c r="BM26" s="60">
        <f>IF(ISBLANK(HLOOKUP(BM$2,Monitoring_eng!$A$1:$DB$79,Results!$D26,FALSE)),"",IF(HLOOKUP(BM$2,Monitoring_eng!$A$1:$DB$79,Results!$D26,FALSE)=$J26,$Q26,IF(HLOOKUP(BM$2,Monitoring_eng!$A$1:$DB$79,Results!$D26,FALSE)=$L26,$R26,IF(HLOOKUP(BM$2,Monitoring_eng!$A$1:$DB$79,Results!$D26,FALSE)=$N26,$S26,IF(HLOOKUP(BM$2,Monitoring_eng!$A$1:$DB$79,Results!$D26,FALSE)=$P26,$T26,"CHYBA")))))</f>
        <v>2</v>
      </c>
      <c r="BN26" s="60">
        <f>IF(ISBLANK(HLOOKUP(BN$2,Monitoring_eng!$A$1:$DB$79,Results!$D26,FALSE)),"",IF(HLOOKUP(BN$2,Monitoring_eng!$A$1:$DB$79,Results!$D26,FALSE)=$J26,$Q26,IF(HLOOKUP(BN$2,Monitoring_eng!$A$1:$DB$79,Results!$D26,FALSE)=$L26,$R26,IF(HLOOKUP(BN$2,Monitoring_eng!$A$1:$DB$79,Results!$D26,FALSE)=$N26,$S26,IF(HLOOKUP(BN$2,Monitoring_eng!$A$1:$DB$79,Results!$D26,FALSE)=$P26,$T26,"CHYBA")))))</f>
        <v>2</v>
      </c>
      <c r="BO26" s="60">
        <f>IF(ISBLANK(HLOOKUP(BO$2,Monitoring_eng!$A$1:$DB$79,Results!$D26,FALSE)),"",IF(HLOOKUP(BO$2,Monitoring_eng!$A$1:$DB$79,Results!$D26,FALSE)=$J26,$Q26,IF(HLOOKUP(BO$2,Monitoring_eng!$A$1:$DB$79,Results!$D26,FALSE)=$L26,$R26,IF(HLOOKUP(BO$2,Monitoring_eng!$A$1:$DB$79,Results!$D26,FALSE)=$N26,$S26,IF(HLOOKUP(BO$2,Monitoring_eng!$A$1:$DB$79,Results!$D26,FALSE)=$P26,$T26,"CHYBA")))))</f>
        <v>2</v>
      </c>
      <c r="BP26" s="60">
        <f>IF(ISBLANK(HLOOKUP(BP$2,Monitoring_eng!$A$1:$DB$79,Results!$D26,FALSE)),"",IF(HLOOKUP(BP$2,Monitoring_eng!$A$1:$DB$79,Results!$D26,FALSE)=$J26,$Q26,IF(HLOOKUP(BP$2,Monitoring_eng!$A$1:$DB$79,Results!$D26,FALSE)=$L26,$R26,IF(HLOOKUP(BP$2,Monitoring_eng!$A$1:$DB$79,Results!$D26,FALSE)=$N26,$S26,IF(HLOOKUP(BP$2,Monitoring_eng!$A$1:$DB$79,Results!$D26,FALSE)=$P26,$T26,"CHYBA")))))</f>
        <v>2</v>
      </c>
      <c r="BQ26" s="60">
        <f>IF(ISBLANK(HLOOKUP(BQ$2,Monitoring_eng!$A$1:$DB$79,Results!$D26,FALSE)),"",IF(HLOOKUP(BQ$2,Monitoring_eng!$A$1:$DB$79,Results!$D26,FALSE)=$J26,$Q26,IF(HLOOKUP(BQ$2,Monitoring_eng!$A$1:$DB$79,Results!$D26,FALSE)=$L26,$R26,IF(HLOOKUP(BQ$2,Monitoring_eng!$A$1:$DB$79,Results!$D26,FALSE)=$N26,$S26,IF(HLOOKUP(BQ$2,Monitoring_eng!$A$1:$DB$79,Results!$D26,FALSE)=$P26,$T26,"CHYBA")))))</f>
        <v>2</v>
      </c>
      <c r="BR26" s="60">
        <f>IF(ISBLANK(HLOOKUP(BR$2,Monitoring_eng!$A$1:$DB$79,Results!$D26,FALSE)),"",IF(HLOOKUP(BR$2,Monitoring_eng!$A$1:$DB$79,Results!$D26,FALSE)=$J26,$Q26,IF(HLOOKUP(BR$2,Monitoring_eng!$A$1:$DB$79,Results!$D26,FALSE)=$L26,$R26,IF(HLOOKUP(BR$2,Monitoring_eng!$A$1:$DB$79,Results!$D26,FALSE)=$N26,$S26,IF(HLOOKUP(BR$2,Monitoring_eng!$A$1:$DB$79,Results!$D26,FALSE)=$P26,$T26,"CHYBA")))))</f>
        <v>2</v>
      </c>
    </row>
    <row r="27" spans="1:70" x14ac:dyDescent="0.3">
      <c r="A27" s="37" t="s">
        <v>3847</v>
      </c>
      <c r="B27" s="37" t="s">
        <v>1028</v>
      </c>
      <c r="C27" s="37" t="s">
        <v>327</v>
      </c>
      <c r="D27" s="37">
        <v>26</v>
      </c>
      <c r="E27" s="39" t="s">
        <v>116</v>
      </c>
      <c r="F27" s="39" t="s">
        <v>128</v>
      </c>
      <c r="G27" s="40" t="s">
        <v>16</v>
      </c>
      <c r="H27" s="37">
        <v>0.5</v>
      </c>
      <c r="I27" s="37" t="s">
        <v>481</v>
      </c>
      <c r="J27" s="37" t="s">
        <v>757</v>
      </c>
      <c r="K27" s="37" t="s">
        <v>482</v>
      </c>
      <c r="L27" s="59" t="s">
        <v>758</v>
      </c>
      <c r="M27" s="37" t="s">
        <v>483</v>
      </c>
      <c r="N27" s="37" t="s">
        <v>759</v>
      </c>
      <c r="O27" s="37" t="s">
        <v>892</v>
      </c>
      <c r="P27" s="37" t="s">
        <v>892</v>
      </c>
      <c r="Q27" s="37">
        <f t="shared" si="0"/>
        <v>0.5</v>
      </c>
      <c r="R27" s="37">
        <v>0</v>
      </c>
      <c r="S27" s="37">
        <f t="shared" si="1"/>
        <v>0.25</v>
      </c>
      <c r="T27" s="37" t="s">
        <v>892</v>
      </c>
      <c r="U27" s="60">
        <f>IF(ISBLANK(HLOOKUP(U$2,Monitoring_eng!$A$1:$DB$79,Results!$D27,FALSE)),"",IF(HLOOKUP(U$2,Monitoring_eng!$A$1:$DB$79,Results!$D27,FALSE)=$J27,$Q27,IF(HLOOKUP(U$2,Monitoring_eng!$A$1:$DB$79,Results!$D27,FALSE)=$L27,$R27,IF(HLOOKUP(U$2,Monitoring_eng!$A$1:$DB$79,Results!$D27,FALSE)=$N27,$S27,IF(HLOOKUP(U$2,Monitoring_eng!$A$1:$DB$79,Results!$D27,FALSE)=$P27,$T27,"CHYBA")))))</f>
        <v>0.5</v>
      </c>
      <c r="V27" s="60">
        <f>IF(ISBLANK(HLOOKUP(V$2,Monitoring_eng!$A$1:$DB$79,Results!$D27,FALSE)),"",IF(HLOOKUP(V$2,Monitoring_eng!$A$1:$DB$79,Results!$D27,FALSE)=$J27,$Q27,IF(HLOOKUP(V$2,Monitoring_eng!$A$1:$DB$79,Results!$D27,FALSE)=$L27,$R27,IF(HLOOKUP(V$2,Monitoring_eng!$A$1:$DB$79,Results!$D27,FALSE)=$N27,$S27,IF(HLOOKUP(V$2,Monitoring_eng!$A$1:$DB$79,Results!$D27,FALSE)=$P27,$T27,"CHYBA")))))</f>
        <v>0</v>
      </c>
      <c r="W27" s="60">
        <f>IF(ISBLANK(HLOOKUP(W$2,Monitoring_eng!$A$1:$DB$79,Results!$D27,FALSE)),"",IF(HLOOKUP(W$2,Monitoring_eng!$A$1:$DB$79,Results!$D27,FALSE)=$J27,$Q27,IF(HLOOKUP(W$2,Monitoring_eng!$A$1:$DB$79,Results!$D27,FALSE)=$L27,$R27,IF(HLOOKUP(W$2,Monitoring_eng!$A$1:$DB$79,Results!$D27,FALSE)=$N27,$S27,IF(HLOOKUP(W$2,Monitoring_eng!$A$1:$DB$79,Results!$D27,FALSE)=$P27,$T27,"CHYBA")))))</f>
        <v>0.5</v>
      </c>
      <c r="X27" s="60">
        <f>IF(ISBLANK(HLOOKUP(X$2,Monitoring_eng!$A$1:$DB$79,Results!$D27,FALSE)),"",IF(HLOOKUP(X$2,Monitoring_eng!$A$1:$DB$79,Results!$D27,FALSE)=$J27,$Q27,IF(HLOOKUP(X$2,Monitoring_eng!$A$1:$DB$79,Results!$D27,FALSE)=$L27,$R27,IF(HLOOKUP(X$2,Monitoring_eng!$A$1:$DB$79,Results!$D27,FALSE)=$N27,$S27,IF(HLOOKUP(X$2,Monitoring_eng!$A$1:$DB$79,Results!$D27,FALSE)=$P27,$T27,"CHYBA")))))</f>
        <v>0</v>
      </c>
      <c r="Y27" s="60">
        <f>IF(ISBLANK(HLOOKUP(Y$2,Monitoring_eng!$A$1:$DB$79,Results!$D27,FALSE)),"",IF(HLOOKUP(Y$2,Monitoring_eng!$A$1:$DB$79,Results!$D27,FALSE)=$J27,$Q27,IF(HLOOKUP(Y$2,Monitoring_eng!$A$1:$DB$79,Results!$D27,FALSE)=$L27,$R27,IF(HLOOKUP(Y$2,Monitoring_eng!$A$1:$DB$79,Results!$D27,FALSE)=$N27,$S27,IF(HLOOKUP(Y$2,Monitoring_eng!$A$1:$DB$79,Results!$D27,FALSE)=$P27,$T27,"CHYBA")))))</f>
        <v>0.5</v>
      </c>
      <c r="Z27" s="60">
        <f>IF(ISBLANK(HLOOKUP(Z$2,Monitoring_eng!$A$1:$DB$79,Results!$D27,FALSE)),"",IF(HLOOKUP(Z$2,Monitoring_eng!$A$1:$DB$79,Results!$D27,FALSE)=$J27,$Q27,IF(HLOOKUP(Z$2,Monitoring_eng!$A$1:$DB$79,Results!$D27,FALSE)=$L27,$R27,IF(HLOOKUP(Z$2,Monitoring_eng!$A$1:$DB$79,Results!$D27,FALSE)=$N27,$S27,IF(HLOOKUP(Z$2,Monitoring_eng!$A$1:$DB$79,Results!$D27,FALSE)=$P27,$T27,"CHYBA")))))</f>
        <v>0.5</v>
      </c>
      <c r="AA27" s="60">
        <f>IF(ISBLANK(HLOOKUP(AA$2,Monitoring_eng!$A$1:$DB$79,Results!$D27,FALSE)),"",IF(HLOOKUP(AA$2,Monitoring_eng!$A$1:$DB$79,Results!$D27,FALSE)=$J27,$Q27,IF(HLOOKUP(AA$2,Monitoring_eng!$A$1:$DB$79,Results!$D27,FALSE)=$L27,$R27,IF(HLOOKUP(AA$2,Monitoring_eng!$A$1:$DB$79,Results!$D27,FALSE)=$N27,$S27,IF(HLOOKUP(AA$2,Monitoring_eng!$A$1:$DB$79,Results!$D27,FALSE)=$P27,$T27,"CHYBA")))))</f>
        <v>0.5</v>
      </c>
      <c r="AB27" s="60">
        <f>IF(ISBLANK(HLOOKUP(AB$2,Monitoring_eng!$A$1:$DB$79,Results!$D27,FALSE)),"",IF(HLOOKUP(AB$2,Monitoring_eng!$A$1:$DB$79,Results!$D27,FALSE)=$J27,$Q27,IF(HLOOKUP(AB$2,Monitoring_eng!$A$1:$DB$79,Results!$D27,FALSE)=$L27,$R27,IF(HLOOKUP(AB$2,Monitoring_eng!$A$1:$DB$79,Results!$D27,FALSE)=$N27,$S27,IF(HLOOKUP(AB$2,Monitoring_eng!$A$1:$DB$79,Results!$D27,FALSE)=$P27,$T27,"CHYBA")))))</f>
        <v>0</v>
      </c>
      <c r="AC27" s="60">
        <f>IF(ISBLANK(HLOOKUP(AC$2,Monitoring_eng!$A$1:$DB$79,Results!$D27,FALSE)),"",IF(HLOOKUP(AC$2,Monitoring_eng!$A$1:$DB$79,Results!$D27,FALSE)=$J27,$Q27,IF(HLOOKUP(AC$2,Monitoring_eng!$A$1:$DB$79,Results!$D27,FALSE)=$L27,$R27,IF(HLOOKUP(AC$2,Monitoring_eng!$A$1:$DB$79,Results!$D27,FALSE)=$N27,$S27,IF(HLOOKUP(AC$2,Monitoring_eng!$A$1:$DB$79,Results!$D27,FALSE)=$P27,$T27,"CHYBA")))))</f>
        <v>0</v>
      </c>
      <c r="AD27" s="60">
        <f>IF(ISBLANK(HLOOKUP(AD$2,Monitoring_eng!$A$1:$DB$79,Results!$D27,FALSE)),"",IF(HLOOKUP(AD$2,Monitoring_eng!$A$1:$DB$79,Results!$D27,FALSE)=$J27,$Q27,IF(HLOOKUP(AD$2,Monitoring_eng!$A$1:$DB$79,Results!$D27,FALSE)=$L27,$R27,IF(HLOOKUP(AD$2,Monitoring_eng!$A$1:$DB$79,Results!$D27,FALSE)=$N27,$S27,IF(HLOOKUP(AD$2,Monitoring_eng!$A$1:$DB$79,Results!$D27,FALSE)=$P27,$T27,"CHYBA")))))</f>
        <v>0</v>
      </c>
      <c r="AE27" s="60">
        <f>IF(ISBLANK(HLOOKUP(AE$2,Monitoring_eng!$A$1:$DB$79,Results!$D27,FALSE)),"",IF(HLOOKUP(AE$2,Monitoring_eng!$A$1:$DB$79,Results!$D27,FALSE)=$J27,$Q27,IF(HLOOKUP(AE$2,Monitoring_eng!$A$1:$DB$79,Results!$D27,FALSE)=$L27,$R27,IF(HLOOKUP(AE$2,Monitoring_eng!$A$1:$DB$79,Results!$D27,FALSE)=$N27,$S27,IF(HLOOKUP(AE$2,Monitoring_eng!$A$1:$DB$79,Results!$D27,FALSE)=$P27,$T27,"CHYBA")))))</f>
        <v>0.5</v>
      </c>
      <c r="AF27" s="60">
        <f>IF(ISBLANK(HLOOKUP(AF$2,Monitoring_eng!$A$1:$DB$79,Results!$D27,FALSE)),"",IF(HLOOKUP(AF$2,Monitoring_eng!$A$1:$DB$79,Results!$D27,FALSE)=$J27,$Q27,IF(HLOOKUP(AF$2,Monitoring_eng!$A$1:$DB$79,Results!$D27,FALSE)=$L27,$R27,IF(HLOOKUP(AF$2,Monitoring_eng!$A$1:$DB$79,Results!$D27,FALSE)=$N27,$S27,IF(HLOOKUP(AF$2,Monitoring_eng!$A$1:$DB$79,Results!$D27,FALSE)=$P27,$T27,"CHYBA")))))</f>
        <v>0.5</v>
      </c>
      <c r="AG27" s="60">
        <f>IF(ISBLANK(HLOOKUP(AG$2,Monitoring_eng!$A$1:$DB$79,Results!$D27,FALSE)),"",IF(HLOOKUP(AG$2,Monitoring_eng!$A$1:$DB$79,Results!$D27,FALSE)=$J27,$Q27,IF(HLOOKUP(AG$2,Monitoring_eng!$A$1:$DB$79,Results!$D27,FALSE)=$L27,$R27,IF(HLOOKUP(AG$2,Monitoring_eng!$A$1:$DB$79,Results!$D27,FALSE)=$N27,$S27,IF(HLOOKUP(AG$2,Monitoring_eng!$A$1:$DB$79,Results!$D27,FALSE)=$P27,$T27,"CHYBA")))))</f>
        <v>0.5</v>
      </c>
      <c r="AH27" s="60">
        <f>IF(ISBLANK(HLOOKUP(AH$2,Monitoring_eng!$A$1:$DB$79,Results!$D27,FALSE)),"",IF(HLOOKUP(AH$2,Monitoring_eng!$A$1:$DB$79,Results!$D27,FALSE)=$J27,$Q27,IF(HLOOKUP(AH$2,Monitoring_eng!$A$1:$DB$79,Results!$D27,FALSE)=$L27,$R27,IF(HLOOKUP(AH$2,Monitoring_eng!$A$1:$DB$79,Results!$D27,FALSE)=$N27,$S27,IF(HLOOKUP(AH$2,Monitoring_eng!$A$1:$DB$79,Results!$D27,FALSE)=$P27,$T27,"CHYBA")))))</f>
        <v>0</v>
      </c>
      <c r="AI27" s="60">
        <f>IF(ISBLANK(HLOOKUP(AI$2,Monitoring_eng!$A$1:$DB$79,Results!$D27,FALSE)),"",IF(HLOOKUP(AI$2,Monitoring_eng!$A$1:$DB$79,Results!$D27,FALSE)=$J27,$Q27,IF(HLOOKUP(AI$2,Monitoring_eng!$A$1:$DB$79,Results!$D27,FALSE)=$L27,$R27,IF(HLOOKUP(AI$2,Monitoring_eng!$A$1:$DB$79,Results!$D27,FALSE)=$N27,$S27,IF(HLOOKUP(AI$2,Monitoring_eng!$A$1:$DB$79,Results!$D27,FALSE)=$P27,$T27,"CHYBA")))))</f>
        <v>0.5</v>
      </c>
      <c r="AJ27" s="60">
        <f>IF(ISBLANK(HLOOKUP(AJ$2,Monitoring_eng!$A$1:$DB$79,Results!$D27,FALSE)),"",IF(HLOOKUP(AJ$2,Monitoring_eng!$A$1:$DB$79,Results!$D27,FALSE)=$J27,$Q27,IF(HLOOKUP(AJ$2,Monitoring_eng!$A$1:$DB$79,Results!$D27,FALSE)=$L27,$R27,IF(HLOOKUP(AJ$2,Monitoring_eng!$A$1:$DB$79,Results!$D27,FALSE)=$N27,$S27,IF(HLOOKUP(AJ$2,Monitoring_eng!$A$1:$DB$79,Results!$D27,FALSE)=$P27,$T27,"CHYBA")))))</f>
        <v>0.5</v>
      </c>
      <c r="AK27" s="60">
        <f>IF(ISBLANK(HLOOKUP(AK$2,Monitoring_eng!$A$1:$DB$79,Results!$D27,FALSE)),"",IF(HLOOKUP(AK$2,Monitoring_eng!$A$1:$DB$79,Results!$D27,FALSE)=$J27,$Q27,IF(HLOOKUP(AK$2,Monitoring_eng!$A$1:$DB$79,Results!$D27,FALSE)=$L27,$R27,IF(HLOOKUP(AK$2,Monitoring_eng!$A$1:$DB$79,Results!$D27,FALSE)=$N27,$S27,IF(HLOOKUP(AK$2,Monitoring_eng!$A$1:$DB$79,Results!$D27,FALSE)=$P27,$T27,"CHYBA")))))</f>
        <v>0.5</v>
      </c>
      <c r="AL27" s="60">
        <f>IF(ISBLANK(HLOOKUP(AL$2,Monitoring_eng!$A$1:$DB$79,Results!$D27,FALSE)),"",IF(HLOOKUP(AL$2,Monitoring_eng!$A$1:$DB$79,Results!$D27,FALSE)=$J27,$Q27,IF(HLOOKUP(AL$2,Monitoring_eng!$A$1:$DB$79,Results!$D27,FALSE)=$L27,$R27,IF(HLOOKUP(AL$2,Monitoring_eng!$A$1:$DB$79,Results!$D27,FALSE)=$N27,$S27,IF(HLOOKUP(AL$2,Monitoring_eng!$A$1:$DB$79,Results!$D27,FALSE)=$P27,$T27,"CHYBA")))))</f>
        <v>0</v>
      </c>
      <c r="AM27" s="60">
        <f>IF(ISBLANK(HLOOKUP(AM$2,Monitoring_eng!$A$1:$DB$79,Results!$D27,FALSE)),"",IF(HLOOKUP(AM$2,Monitoring_eng!$A$1:$DB$79,Results!$D27,FALSE)=$J27,$Q27,IF(HLOOKUP(AM$2,Monitoring_eng!$A$1:$DB$79,Results!$D27,FALSE)=$L27,$R27,IF(HLOOKUP(AM$2,Monitoring_eng!$A$1:$DB$79,Results!$D27,FALSE)=$N27,$S27,IF(HLOOKUP(AM$2,Monitoring_eng!$A$1:$DB$79,Results!$D27,FALSE)=$P27,$T27,"CHYBA")))))</f>
        <v>0.5</v>
      </c>
      <c r="AN27" s="60">
        <f>IF(ISBLANK(HLOOKUP(AN$2,Monitoring_eng!$A$1:$DB$79,Results!$D27,FALSE)),"",IF(HLOOKUP(AN$2,Monitoring_eng!$A$1:$DB$79,Results!$D27,FALSE)=$J27,$Q27,IF(HLOOKUP(AN$2,Monitoring_eng!$A$1:$DB$79,Results!$D27,FALSE)=$L27,$R27,IF(HLOOKUP(AN$2,Monitoring_eng!$A$1:$DB$79,Results!$D27,FALSE)=$N27,$S27,IF(HLOOKUP(AN$2,Monitoring_eng!$A$1:$DB$79,Results!$D27,FALSE)=$P27,$T27,"CHYBA")))))</f>
        <v>0.5</v>
      </c>
      <c r="AO27" s="60">
        <f>IF(ISBLANK(HLOOKUP(AO$2,Monitoring_eng!$A$1:$DB$79,Results!$D27,FALSE)),"",IF(HLOOKUP(AO$2,Monitoring_eng!$A$1:$DB$79,Results!$D27,FALSE)=$J27,$Q27,IF(HLOOKUP(AO$2,Monitoring_eng!$A$1:$DB$79,Results!$D27,FALSE)=$L27,$R27,IF(HLOOKUP(AO$2,Monitoring_eng!$A$1:$DB$79,Results!$D27,FALSE)=$N27,$S27,IF(HLOOKUP(AO$2,Monitoring_eng!$A$1:$DB$79,Results!$D27,FALSE)=$P27,$T27,"CHYBA")))))</f>
        <v>0.5</v>
      </c>
      <c r="AP27" s="60">
        <f>IF(ISBLANK(HLOOKUP(AP$2,Monitoring_eng!$A$1:$DB$79,Results!$D27,FALSE)),"",IF(HLOOKUP(AP$2,Monitoring_eng!$A$1:$DB$79,Results!$D27,FALSE)=$J27,$Q27,IF(HLOOKUP(AP$2,Monitoring_eng!$A$1:$DB$79,Results!$D27,FALSE)=$L27,$R27,IF(HLOOKUP(AP$2,Monitoring_eng!$A$1:$DB$79,Results!$D27,FALSE)=$N27,$S27,IF(HLOOKUP(AP$2,Monitoring_eng!$A$1:$DB$79,Results!$D27,FALSE)=$P27,$T27,"CHYBA")))))</f>
        <v>0.5</v>
      </c>
      <c r="AQ27" s="60">
        <f>IF(ISBLANK(HLOOKUP(AQ$2,Monitoring_eng!$A$1:$DB$79,Results!$D27,FALSE)),"",IF(HLOOKUP(AQ$2,Monitoring_eng!$A$1:$DB$79,Results!$D27,FALSE)=$J27,$Q27,IF(HLOOKUP(AQ$2,Monitoring_eng!$A$1:$DB$79,Results!$D27,FALSE)=$L27,$R27,IF(HLOOKUP(AQ$2,Monitoring_eng!$A$1:$DB$79,Results!$D27,FALSE)=$N27,$S27,IF(HLOOKUP(AQ$2,Monitoring_eng!$A$1:$DB$79,Results!$D27,FALSE)=$P27,$T27,"CHYBA")))))</f>
        <v>0</v>
      </c>
      <c r="AR27" s="60">
        <f>IF(ISBLANK(HLOOKUP(AR$2,Monitoring_eng!$A$1:$DB$79,Results!$D27,FALSE)),"",IF(HLOOKUP(AR$2,Monitoring_eng!$A$1:$DB$79,Results!$D27,FALSE)=$J27,$Q27,IF(HLOOKUP(AR$2,Monitoring_eng!$A$1:$DB$79,Results!$D27,FALSE)=$L27,$R27,IF(HLOOKUP(AR$2,Monitoring_eng!$A$1:$DB$79,Results!$D27,FALSE)=$N27,$S27,IF(HLOOKUP(AR$2,Monitoring_eng!$A$1:$DB$79,Results!$D27,FALSE)=$P27,$T27,"CHYBA")))))</f>
        <v>0</v>
      </c>
      <c r="AS27" s="60">
        <f>IF(ISBLANK(HLOOKUP(AS$2,Monitoring_eng!$A$1:$DB$79,Results!$D27,FALSE)),"",IF(HLOOKUP(AS$2,Monitoring_eng!$A$1:$DB$79,Results!$D27,FALSE)=$J27,$Q27,IF(HLOOKUP(AS$2,Monitoring_eng!$A$1:$DB$79,Results!$D27,FALSE)=$L27,$R27,IF(HLOOKUP(AS$2,Monitoring_eng!$A$1:$DB$79,Results!$D27,FALSE)=$N27,$S27,IF(HLOOKUP(AS$2,Monitoring_eng!$A$1:$DB$79,Results!$D27,FALSE)=$P27,$T27,"CHYBA")))))</f>
        <v>0.5</v>
      </c>
      <c r="AT27" s="60">
        <f>IF(ISBLANK(HLOOKUP(AT$2,Monitoring_eng!$A$1:$DB$79,Results!$D27,FALSE)),"",IF(HLOOKUP(AT$2,Monitoring_eng!$A$1:$DB$79,Results!$D27,FALSE)=$J27,$Q27,IF(HLOOKUP(AT$2,Monitoring_eng!$A$1:$DB$79,Results!$D27,FALSE)=$L27,$R27,IF(HLOOKUP(AT$2,Monitoring_eng!$A$1:$DB$79,Results!$D27,FALSE)=$N27,$S27,IF(HLOOKUP(AT$2,Monitoring_eng!$A$1:$DB$79,Results!$D27,FALSE)=$P27,$T27,"CHYBA")))))</f>
        <v>0.5</v>
      </c>
      <c r="AU27" s="60">
        <f>IF(ISBLANK(HLOOKUP(AU$2,Monitoring_eng!$A$1:$DB$79,Results!$D27,FALSE)),"",IF(HLOOKUP(AU$2,Monitoring_eng!$A$1:$DB$79,Results!$D27,FALSE)=$J27,$Q27,IF(HLOOKUP(AU$2,Monitoring_eng!$A$1:$DB$79,Results!$D27,FALSE)=$L27,$R27,IF(HLOOKUP(AU$2,Monitoring_eng!$A$1:$DB$79,Results!$D27,FALSE)=$N27,$S27,IF(HLOOKUP(AU$2,Monitoring_eng!$A$1:$DB$79,Results!$D27,FALSE)=$P27,$T27,"CHYBA")))))</f>
        <v>0.5</v>
      </c>
      <c r="AV27" s="60">
        <f>IF(ISBLANK(HLOOKUP(AV$2,Monitoring_eng!$A$1:$DB$79,Results!$D27,FALSE)),"",IF(HLOOKUP(AV$2,Monitoring_eng!$A$1:$DB$79,Results!$D27,FALSE)=$J27,$Q27,IF(HLOOKUP(AV$2,Monitoring_eng!$A$1:$DB$79,Results!$D27,FALSE)=$L27,$R27,IF(HLOOKUP(AV$2,Monitoring_eng!$A$1:$DB$79,Results!$D27,FALSE)=$N27,$S27,IF(HLOOKUP(AV$2,Monitoring_eng!$A$1:$DB$79,Results!$D27,FALSE)=$P27,$T27,"CHYBA")))))</f>
        <v>0.5</v>
      </c>
      <c r="AW27" s="60">
        <f>IF(ISBLANK(HLOOKUP(AW$2,Monitoring_eng!$A$1:$DB$79,Results!$D27,FALSE)),"",IF(HLOOKUP(AW$2,Monitoring_eng!$A$1:$DB$79,Results!$D27,FALSE)=$J27,$Q27,IF(HLOOKUP(AW$2,Monitoring_eng!$A$1:$DB$79,Results!$D27,FALSE)=$L27,$R27,IF(HLOOKUP(AW$2,Monitoring_eng!$A$1:$DB$79,Results!$D27,FALSE)=$N27,$S27,IF(HLOOKUP(AW$2,Monitoring_eng!$A$1:$DB$79,Results!$D27,FALSE)=$P27,$T27,"CHYBA")))))</f>
        <v>0</v>
      </c>
      <c r="AX27" s="60">
        <f>IF(ISBLANK(HLOOKUP(AX$2,Monitoring_eng!$A$1:$DB$79,Results!$D27,FALSE)),"",IF(HLOOKUP(AX$2,Monitoring_eng!$A$1:$DB$79,Results!$D27,FALSE)=$J27,$Q27,IF(HLOOKUP(AX$2,Monitoring_eng!$A$1:$DB$79,Results!$D27,FALSE)=$L27,$R27,IF(HLOOKUP(AX$2,Monitoring_eng!$A$1:$DB$79,Results!$D27,FALSE)=$N27,$S27,IF(HLOOKUP(AX$2,Monitoring_eng!$A$1:$DB$79,Results!$D27,FALSE)=$P27,$T27,"CHYBA")))))</f>
        <v>0</v>
      </c>
      <c r="AY27" s="60">
        <f>IF(ISBLANK(HLOOKUP(AY$2,Monitoring_eng!$A$1:$DB$79,Results!$D27,FALSE)),"",IF(HLOOKUP(AY$2,Monitoring_eng!$A$1:$DB$79,Results!$D27,FALSE)=$J27,$Q27,IF(HLOOKUP(AY$2,Monitoring_eng!$A$1:$DB$79,Results!$D27,FALSE)=$L27,$R27,IF(HLOOKUP(AY$2,Monitoring_eng!$A$1:$DB$79,Results!$D27,FALSE)=$N27,$S27,IF(HLOOKUP(AY$2,Monitoring_eng!$A$1:$DB$79,Results!$D27,FALSE)=$P27,$T27,"CHYBA")))))</f>
        <v>0.5</v>
      </c>
      <c r="AZ27" s="60">
        <f>IF(ISBLANK(HLOOKUP(AZ$2,Monitoring_eng!$A$1:$DB$79,Results!$D27,FALSE)),"",IF(HLOOKUP(AZ$2,Monitoring_eng!$A$1:$DB$79,Results!$D27,FALSE)=$J27,$Q27,IF(HLOOKUP(AZ$2,Monitoring_eng!$A$1:$DB$79,Results!$D27,FALSE)=$L27,$R27,IF(HLOOKUP(AZ$2,Monitoring_eng!$A$1:$DB$79,Results!$D27,FALSE)=$N27,$S27,IF(HLOOKUP(AZ$2,Monitoring_eng!$A$1:$DB$79,Results!$D27,FALSE)=$P27,$T27,"CHYBA")))))</f>
        <v>0</v>
      </c>
      <c r="BA27" s="60">
        <f>IF(ISBLANK(HLOOKUP(BA$2,Monitoring_eng!$A$1:$DB$79,Results!$D27,FALSE)),"",IF(HLOOKUP(BA$2,Monitoring_eng!$A$1:$DB$79,Results!$D27,FALSE)=$J27,$Q27,IF(HLOOKUP(BA$2,Monitoring_eng!$A$1:$DB$79,Results!$D27,FALSE)=$L27,$R27,IF(HLOOKUP(BA$2,Monitoring_eng!$A$1:$DB$79,Results!$D27,FALSE)=$N27,$S27,IF(HLOOKUP(BA$2,Monitoring_eng!$A$1:$DB$79,Results!$D27,FALSE)=$P27,$T27,"CHYBA")))))</f>
        <v>0.5</v>
      </c>
      <c r="BB27" s="60">
        <f>IF(ISBLANK(HLOOKUP(BB$2,Monitoring_eng!$A$1:$DB$79,Results!$D27,FALSE)),"",IF(HLOOKUP(BB$2,Monitoring_eng!$A$1:$DB$79,Results!$D27,FALSE)=$J27,$Q27,IF(HLOOKUP(BB$2,Monitoring_eng!$A$1:$DB$79,Results!$D27,FALSE)=$L27,$R27,IF(HLOOKUP(BB$2,Monitoring_eng!$A$1:$DB$79,Results!$D27,FALSE)=$N27,$S27,IF(HLOOKUP(BB$2,Monitoring_eng!$A$1:$DB$79,Results!$D27,FALSE)=$P27,$T27,"CHYBA")))))</f>
        <v>0.5</v>
      </c>
      <c r="BC27" s="60">
        <f>IF(ISBLANK(HLOOKUP(BC$2,Monitoring_eng!$A$1:$DB$79,Results!$D27,FALSE)),"",IF(HLOOKUP(BC$2,Monitoring_eng!$A$1:$DB$79,Results!$D27,FALSE)=$J27,$Q27,IF(HLOOKUP(BC$2,Monitoring_eng!$A$1:$DB$79,Results!$D27,FALSE)=$L27,$R27,IF(HLOOKUP(BC$2,Monitoring_eng!$A$1:$DB$79,Results!$D27,FALSE)=$N27,$S27,IF(HLOOKUP(BC$2,Monitoring_eng!$A$1:$DB$79,Results!$D27,FALSE)=$P27,$T27,"CHYBA")))))</f>
        <v>0</v>
      </c>
      <c r="BD27" s="60">
        <f>IF(ISBLANK(HLOOKUP(BD$2,Monitoring_eng!$A$1:$DB$79,Results!$D27,FALSE)),"",IF(HLOOKUP(BD$2,Monitoring_eng!$A$1:$DB$79,Results!$D27,FALSE)=$J27,$Q27,IF(HLOOKUP(BD$2,Monitoring_eng!$A$1:$DB$79,Results!$D27,FALSE)=$L27,$R27,IF(HLOOKUP(BD$2,Monitoring_eng!$A$1:$DB$79,Results!$D27,FALSE)=$N27,$S27,IF(HLOOKUP(BD$2,Monitoring_eng!$A$1:$DB$79,Results!$D27,FALSE)=$P27,$T27,"CHYBA")))))</f>
        <v>0</v>
      </c>
      <c r="BE27" s="60">
        <f>IF(ISBLANK(HLOOKUP(BE$2,Monitoring_eng!$A$1:$DB$79,Results!$D27,FALSE)),"",IF(HLOOKUP(BE$2,Monitoring_eng!$A$1:$DB$79,Results!$D27,FALSE)=$J27,$Q27,IF(HLOOKUP(BE$2,Monitoring_eng!$A$1:$DB$79,Results!$D27,FALSE)=$L27,$R27,IF(HLOOKUP(BE$2,Monitoring_eng!$A$1:$DB$79,Results!$D27,FALSE)=$N27,$S27,IF(HLOOKUP(BE$2,Monitoring_eng!$A$1:$DB$79,Results!$D27,FALSE)=$P27,$T27,"CHYBA")))))</f>
        <v>0.5</v>
      </c>
      <c r="BF27" s="60">
        <f>IF(ISBLANK(HLOOKUP(BF$2,Monitoring_eng!$A$1:$DB$79,Results!$D27,FALSE)),"",IF(HLOOKUP(BF$2,Monitoring_eng!$A$1:$DB$79,Results!$D27,FALSE)=$J27,$Q27,IF(HLOOKUP(BF$2,Monitoring_eng!$A$1:$DB$79,Results!$D27,FALSE)=$L27,$R27,IF(HLOOKUP(BF$2,Monitoring_eng!$A$1:$DB$79,Results!$D27,FALSE)=$N27,$S27,IF(HLOOKUP(BF$2,Monitoring_eng!$A$1:$DB$79,Results!$D27,FALSE)=$P27,$T27,"CHYBA")))))</f>
        <v>0.5</v>
      </c>
      <c r="BG27" s="60">
        <f>IF(ISBLANK(HLOOKUP(BG$2,Monitoring_eng!$A$1:$DB$79,Results!$D27,FALSE)),"",IF(HLOOKUP(BG$2,Monitoring_eng!$A$1:$DB$79,Results!$D27,FALSE)=$J27,$Q27,IF(HLOOKUP(BG$2,Monitoring_eng!$A$1:$DB$79,Results!$D27,FALSE)=$L27,$R27,IF(HLOOKUP(BG$2,Monitoring_eng!$A$1:$DB$79,Results!$D27,FALSE)=$N27,$S27,IF(HLOOKUP(BG$2,Monitoring_eng!$A$1:$DB$79,Results!$D27,FALSE)=$P27,$T27,"CHYBA")))))</f>
        <v>0.5</v>
      </c>
      <c r="BH27" s="60">
        <f>IF(ISBLANK(HLOOKUP(BH$2,Monitoring_eng!$A$1:$DB$79,Results!$D27,FALSE)),"",IF(HLOOKUP(BH$2,Monitoring_eng!$A$1:$DB$79,Results!$D27,FALSE)=$J27,$Q27,IF(HLOOKUP(BH$2,Monitoring_eng!$A$1:$DB$79,Results!$D27,FALSE)=$L27,$R27,IF(HLOOKUP(BH$2,Monitoring_eng!$A$1:$DB$79,Results!$D27,FALSE)=$N27,$S27,IF(HLOOKUP(BH$2,Monitoring_eng!$A$1:$DB$79,Results!$D27,FALSE)=$P27,$T27,"CHYBA")))))</f>
        <v>0</v>
      </c>
      <c r="BI27" s="60">
        <f>IF(ISBLANK(HLOOKUP(BI$2,Monitoring_eng!$A$1:$DB$79,Results!$D27,FALSE)),"",IF(HLOOKUP(BI$2,Monitoring_eng!$A$1:$DB$79,Results!$D27,FALSE)=$J27,$Q27,IF(HLOOKUP(BI$2,Monitoring_eng!$A$1:$DB$79,Results!$D27,FALSE)=$L27,$R27,IF(HLOOKUP(BI$2,Monitoring_eng!$A$1:$DB$79,Results!$D27,FALSE)=$N27,$S27,IF(HLOOKUP(BI$2,Monitoring_eng!$A$1:$DB$79,Results!$D27,FALSE)=$P27,$T27,"CHYBA")))))</f>
        <v>0</v>
      </c>
      <c r="BJ27" s="60">
        <f>IF(ISBLANK(HLOOKUP(BJ$2,Monitoring_eng!$A$1:$DB$79,Results!$D27,FALSE)),"",IF(HLOOKUP(BJ$2,Monitoring_eng!$A$1:$DB$79,Results!$D27,FALSE)=$J27,$Q27,IF(HLOOKUP(BJ$2,Monitoring_eng!$A$1:$DB$79,Results!$D27,FALSE)=$L27,$R27,IF(HLOOKUP(BJ$2,Monitoring_eng!$A$1:$DB$79,Results!$D27,FALSE)=$N27,$S27,IF(HLOOKUP(BJ$2,Monitoring_eng!$A$1:$DB$79,Results!$D27,FALSE)=$P27,$T27,"CHYBA")))))</f>
        <v>0.5</v>
      </c>
      <c r="BK27" s="60">
        <f>IF(ISBLANK(HLOOKUP(BK$2,Monitoring_eng!$A$1:$DB$79,Results!$D27,FALSE)),"",IF(HLOOKUP(BK$2,Monitoring_eng!$A$1:$DB$79,Results!$D27,FALSE)=$J27,$Q27,IF(HLOOKUP(BK$2,Monitoring_eng!$A$1:$DB$79,Results!$D27,FALSE)=$L27,$R27,IF(HLOOKUP(BK$2,Monitoring_eng!$A$1:$DB$79,Results!$D27,FALSE)=$N27,$S27,IF(HLOOKUP(BK$2,Monitoring_eng!$A$1:$DB$79,Results!$D27,FALSE)=$P27,$T27,"CHYBA")))))</f>
        <v>0</v>
      </c>
      <c r="BL27" s="60">
        <f>IF(ISBLANK(HLOOKUP(BL$2,Monitoring_eng!$A$1:$DB$79,Results!$D27,FALSE)),"",IF(HLOOKUP(BL$2,Monitoring_eng!$A$1:$DB$79,Results!$D27,FALSE)=$J27,$Q27,IF(HLOOKUP(BL$2,Monitoring_eng!$A$1:$DB$79,Results!$D27,FALSE)=$L27,$R27,IF(HLOOKUP(BL$2,Monitoring_eng!$A$1:$DB$79,Results!$D27,FALSE)=$N27,$S27,IF(HLOOKUP(BL$2,Monitoring_eng!$A$1:$DB$79,Results!$D27,FALSE)=$P27,$T27,"CHYBA")))))</f>
        <v>0</v>
      </c>
      <c r="BM27" s="60">
        <f>IF(ISBLANK(HLOOKUP(BM$2,Monitoring_eng!$A$1:$DB$79,Results!$D27,FALSE)),"",IF(HLOOKUP(BM$2,Monitoring_eng!$A$1:$DB$79,Results!$D27,FALSE)=$J27,$Q27,IF(HLOOKUP(BM$2,Monitoring_eng!$A$1:$DB$79,Results!$D27,FALSE)=$L27,$R27,IF(HLOOKUP(BM$2,Monitoring_eng!$A$1:$DB$79,Results!$D27,FALSE)=$N27,$S27,IF(HLOOKUP(BM$2,Monitoring_eng!$A$1:$DB$79,Results!$D27,FALSE)=$P27,$T27,"CHYBA")))))</f>
        <v>0.5</v>
      </c>
      <c r="BN27" s="60">
        <f>IF(ISBLANK(HLOOKUP(BN$2,Monitoring_eng!$A$1:$DB$79,Results!$D27,FALSE)),"",IF(HLOOKUP(BN$2,Monitoring_eng!$A$1:$DB$79,Results!$D27,FALSE)=$J27,$Q27,IF(HLOOKUP(BN$2,Monitoring_eng!$A$1:$DB$79,Results!$D27,FALSE)=$L27,$R27,IF(HLOOKUP(BN$2,Monitoring_eng!$A$1:$DB$79,Results!$D27,FALSE)=$N27,$S27,IF(HLOOKUP(BN$2,Monitoring_eng!$A$1:$DB$79,Results!$D27,FALSE)=$P27,$T27,"CHYBA")))))</f>
        <v>0.5</v>
      </c>
      <c r="BO27" s="60">
        <f>IF(ISBLANK(HLOOKUP(BO$2,Monitoring_eng!$A$1:$DB$79,Results!$D27,FALSE)),"",IF(HLOOKUP(BO$2,Monitoring_eng!$A$1:$DB$79,Results!$D27,FALSE)=$J27,$Q27,IF(HLOOKUP(BO$2,Monitoring_eng!$A$1:$DB$79,Results!$D27,FALSE)=$L27,$R27,IF(HLOOKUP(BO$2,Monitoring_eng!$A$1:$DB$79,Results!$D27,FALSE)=$N27,$S27,IF(HLOOKUP(BO$2,Monitoring_eng!$A$1:$DB$79,Results!$D27,FALSE)=$P27,$T27,"CHYBA")))))</f>
        <v>0.5</v>
      </c>
      <c r="BP27" s="60">
        <f>IF(ISBLANK(HLOOKUP(BP$2,Monitoring_eng!$A$1:$DB$79,Results!$D27,FALSE)),"",IF(HLOOKUP(BP$2,Monitoring_eng!$A$1:$DB$79,Results!$D27,FALSE)=$J27,$Q27,IF(HLOOKUP(BP$2,Monitoring_eng!$A$1:$DB$79,Results!$D27,FALSE)=$L27,$R27,IF(HLOOKUP(BP$2,Monitoring_eng!$A$1:$DB$79,Results!$D27,FALSE)=$N27,$S27,IF(HLOOKUP(BP$2,Monitoring_eng!$A$1:$DB$79,Results!$D27,FALSE)=$P27,$T27,"CHYBA")))))</f>
        <v>0.5</v>
      </c>
      <c r="BQ27" s="60">
        <f>IF(ISBLANK(HLOOKUP(BQ$2,Monitoring_eng!$A$1:$DB$79,Results!$D27,FALSE)),"",IF(HLOOKUP(BQ$2,Monitoring_eng!$A$1:$DB$79,Results!$D27,FALSE)=$J27,$Q27,IF(HLOOKUP(BQ$2,Monitoring_eng!$A$1:$DB$79,Results!$D27,FALSE)=$L27,$R27,IF(HLOOKUP(BQ$2,Monitoring_eng!$A$1:$DB$79,Results!$D27,FALSE)=$N27,$S27,IF(HLOOKUP(BQ$2,Monitoring_eng!$A$1:$DB$79,Results!$D27,FALSE)=$P27,$T27,"CHYBA")))))</f>
        <v>0.5</v>
      </c>
      <c r="BR27" s="60">
        <f>IF(ISBLANK(HLOOKUP(BR$2,Monitoring_eng!$A$1:$DB$79,Results!$D27,FALSE)),"",IF(HLOOKUP(BR$2,Monitoring_eng!$A$1:$DB$79,Results!$D27,FALSE)=$J27,$Q27,IF(HLOOKUP(BR$2,Monitoring_eng!$A$1:$DB$79,Results!$D27,FALSE)=$L27,$R27,IF(HLOOKUP(BR$2,Monitoring_eng!$A$1:$DB$79,Results!$D27,FALSE)=$N27,$S27,IF(HLOOKUP(BR$2,Monitoring_eng!$A$1:$DB$79,Results!$D27,FALSE)=$P27,$T27,"CHYBA")))))</f>
        <v>0.5</v>
      </c>
    </row>
    <row r="28" spans="1:70" x14ac:dyDescent="0.3">
      <c r="A28" s="37" t="s">
        <v>3848</v>
      </c>
      <c r="B28" s="37" t="s">
        <v>1029</v>
      </c>
      <c r="C28" s="37" t="s">
        <v>328</v>
      </c>
      <c r="D28" s="37">
        <v>27</v>
      </c>
      <c r="E28" s="39" t="s">
        <v>117</v>
      </c>
      <c r="F28" s="39" t="s">
        <v>129</v>
      </c>
      <c r="G28" s="40" t="s">
        <v>16</v>
      </c>
      <c r="H28" s="37">
        <v>0.5</v>
      </c>
      <c r="I28" s="37" t="s">
        <v>481</v>
      </c>
      <c r="J28" s="37" t="s">
        <v>757</v>
      </c>
      <c r="K28" s="37" t="s">
        <v>482</v>
      </c>
      <c r="L28" s="59" t="s">
        <v>758</v>
      </c>
      <c r="M28" s="37" t="s">
        <v>483</v>
      </c>
      <c r="N28" s="37" t="s">
        <v>759</v>
      </c>
      <c r="O28" s="37" t="s">
        <v>892</v>
      </c>
      <c r="P28" s="37" t="s">
        <v>892</v>
      </c>
      <c r="Q28" s="37">
        <f t="shared" si="0"/>
        <v>0.5</v>
      </c>
      <c r="R28" s="37">
        <v>0</v>
      </c>
      <c r="S28" s="37">
        <f t="shared" si="1"/>
        <v>0.25</v>
      </c>
      <c r="T28" s="37" t="s">
        <v>892</v>
      </c>
      <c r="U28" s="60">
        <f>IF(ISBLANK(HLOOKUP(U$2,Monitoring_eng!$A$1:$DB$79,Results!$D28,FALSE)),"",IF(HLOOKUP(U$2,Monitoring_eng!$A$1:$DB$79,Results!$D28,FALSE)=$J28,$Q28,IF(HLOOKUP(U$2,Monitoring_eng!$A$1:$DB$79,Results!$D28,FALSE)=$L28,$R28,IF(HLOOKUP(U$2,Monitoring_eng!$A$1:$DB$79,Results!$D28,FALSE)=$N28,$S28,IF(HLOOKUP(U$2,Monitoring_eng!$A$1:$DB$79,Results!$D28,FALSE)=$P28,$T28,"CHYBA")))))</f>
        <v>0.5</v>
      </c>
      <c r="V28" s="60">
        <f>IF(ISBLANK(HLOOKUP(V$2,Monitoring_eng!$A$1:$DB$79,Results!$D28,FALSE)),"",IF(HLOOKUP(V$2,Monitoring_eng!$A$1:$DB$79,Results!$D28,FALSE)=$J28,$Q28,IF(HLOOKUP(V$2,Monitoring_eng!$A$1:$DB$79,Results!$D28,FALSE)=$L28,$R28,IF(HLOOKUP(V$2,Monitoring_eng!$A$1:$DB$79,Results!$D28,FALSE)=$N28,$S28,IF(HLOOKUP(V$2,Monitoring_eng!$A$1:$DB$79,Results!$D28,FALSE)=$P28,$T28,"CHYBA")))))</f>
        <v>0</v>
      </c>
      <c r="W28" s="60">
        <f>IF(ISBLANK(HLOOKUP(W$2,Monitoring_eng!$A$1:$DB$79,Results!$D28,FALSE)),"",IF(HLOOKUP(W$2,Monitoring_eng!$A$1:$DB$79,Results!$D28,FALSE)=$J28,$Q28,IF(HLOOKUP(W$2,Monitoring_eng!$A$1:$DB$79,Results!$D28,FALSE)=$L28,$R28,IF(HLOOKUP(W$2,Monitoring_eng!$A$1:$DB$79,Results!$D28,FALSE)=$N28,$S28,IF(HLOOKUP(W$2,Monitoring_eng!$A$1:$DB$79,Results!$D28,FALSE)=$P28,$T28,"CHYBA")))))</f>
        <v>0.5</v>
      </c>
      <c r="X28" s="60">
        <f>IF(ISBLANK(HLOOKUP(X$2,Monitoring_eng!$A$1:$DB$79,Results!$D28,FALSE)),"",IF(HLOOKUP(X$2,Monitoring_eng!$A$1:$DB$79,Results!$D28,FALSE)=$J28,$Q28,IF(HLOOKUP(X$2,Monitoring_eng!$A$1:$DB$79,Results!$D28,FALSE)=$L28,$R28,IF(HLOOKUP(X$2,Monitoring_eng!$A$1:$DB$79,Results!$D28,FALSE)=$N28,$S28,IF(HLOOKUP(X$2,Monitoring_eng!$A$1:$DB$79,Results!$D28,FALSE)=$P28,$T28,"CHYBA")))))</f>
        <v>0</v>
      </c>
      <c r="Y28" s="60">
        <f>IF(ISBLANK(HLOOKUP(Y$2,Monitoring_eng!$A$1:$DB$79,Results!$D28,FALSE)),"",IF(HLOOKUP(Y$2,Monitoring_eng!$A$1:$DB$79,Results!$D28,FALSE)=$J28,$Q28,IF(HLOOKUP(Y$2,Monitoring_eng!$A$1:$DB$79,Results!$D28,FALSE)=$L28,$R28,IF(HLOOKUP(Y$2,Monitoring_eng!$A$1:$DB$79,Results!$D28,FALSE)=$N28,$S28,IF(HLOOKUP(Y$2,Monitoring_eng!$A$1:$DB$79,Results!$D28,FALSE)=$P28,$T28,"CHYBA")))))</f>
        <v>0.5</v>
      </c>
      <c r="Z28" s="60">
        <f>IF(ISBLANK(HLOOKUP(Z$2,Monitoring_eng!$A$1:$DB$79,Results!$D28,FALSE)),"",IF(HLOOKUP(Z$2,Monitoring_eng!$A$1:$DB$79,Results!$D28,FALSE)=$J28,$Q28,IF(HLOOKUP(Z$2,Monitoring_eng!$A$1:$DB$79,Results!$D28,FALSE)=$L28,$R28,IF(HLOOKUP(Z$2,Monitoring_eng!$A$1:$DB$79,Results!$D28,FALSE)=$N28,$S28,IF(HLOOKUP(Z$2,Monitoring_eng!$A$1:$DB$79,Results!$D28,FALSE)=$P28,$T28,"CHYBA")))))</f>
        <v>0.5</v>
      </c>
      <c r="AA28" s="60">
        <f>IF(ISBLANK(HLOOKUP(AA$2,Monitoring_eng!$A$1:$DB$79,Results!$D28,FALSE)),"",IF(HLOOKUP(AA$2,Monitoring_eng!$A$1:$DB$79,Results!$D28,FALSE)=$J28,$Q28,IF(HLOOKUP(AA$2,Monitoring_eng!$A$1:$DB$79,Results!$D28,FALSE)=$L28,$R28,IF(HLOOKUP(AA$2,Monitoring_eng!$A$1:$DB$79,Results!$D28,FALSE)=$N28,$S28,IF(HLOOKUP(AA$2,Monitoring_eng!$A$1:$DB$79,Results!$D28,FALSE)=$P28,$T28,"CHYBA")))))</f>
        <v>0.5</v>
      </c>
      <c r="AB28" s="60">
        <f>IF(ISBLANK(HLOOKUP(AB$2,Monitoring_eng!$A$1:$DB$79,Results!$D28,FALSE)),"",IF(HLOOKUP(AB$2,Monitoring_eng!$A$1:$DB$79,Results!$D28,FALSE)=$J28,$Q28,IF(HLOOKUP(AB$2,Monitoring_eng!$A$1:$DB$79,Results!$D28,FALSE)=$L28,$R28,IF(HLOOKUP(AB$2,Monitoring_eng!$A$1:$DB$79,Results!$D28,FALSE)=$N28,$S28,IF(HLOOKUP(AB$2,Monitoring_eng!$A$1:$DB$79,Results!$D28,FALSE)=$P28,$T28,"CHYBA")))))</f>
        <v>0</v>
      </c>
      <c r="AC28" s="60">
        <f>IF(ISBLANK(HLOOKUP(AC$2,Monitoring_eng!$A$1:$DB$79,Results!$D28,FALSE)),"",IF(HLOOKUP(AC$2,Monitoring_eng!$A$1:$DB$79,Results!$D28,FALSE)=$J28,$Q28,IF(HLOOKUP(AC$2,Monitoring_eng!$A$1:$DB$79,Results!$D28,FALSE)=$L28,$R28,IF(HLOOKUP(AC$2,Monitoring_eng!$A$1:$DB$79,Results!$D28,FALSE)=$N28,$S28,IF(HLOOKUP(AC$2,Monitoring_eng!$A$1:$DB$79,Results!$D28,FALSE)=$P28,$T28,"CHYBA")))))</f>
        <v>0</v>
      </c>
      <c r="AD28" s="60">
        <f>IF(ISBLANK(HLOOKUP(AD$2,Monitoring_eng!$A$1:$DB$79,Results!$D28,FALSE)),"",IF(HLOOKUP(AD$2,Monitoring_eng!$A$1:$DB$79,Results!$D28,FALSE)=$J28,$Q28,IF(HLOOKUP(AD$2,Monitoring_eng!$A$1:$DB$79,Results!$D28,FALSE)=$L28,$R28,IF(HLOOKUP(AD$2,Monitoring_eng!$A$1:$DB$79,Results!$D28,FALSE)=$N28,$S28,IF(HLOOKUP(AD$2,Monitoring_eng!$A$1:$DB$79,Results!$D28,FALSE)=$P28,$T28,"CHYBA")))))</f>
        <v>0</v>
      </c>
      <c r="AE28" s="60">
        <f>IF(ISBLANK(HLOOKUP(AE$2,Monitoring_eng!$A$1:$DB$79,Results!$D28,FALSE)),"",IF(HLOOKUP(AE$2,Monitoring_eng!$A$1:$DB$79,Results!$D28,FALSE)=$J28,$Q28,IF(HLOOKUP(AE$2,Monitoring_eng!$A$1:$DB$79,Results!$D28,FALSE)=$L28,$R28,IF(HLOOKUP(AE$2,Monitoring_eng!$A$1:$DB$79,Results!$D28,FALSE)=$N28,$S28,IF(HLOOKUP(AE$2,Monitoring_eng!$A$1:$DB$79,Results!$D28,FALSE)=$P28,$T28,"CHYBA")))))</f>
        <v>0.5</v>
      </c>
      <c r="AF28" s="60">
        <f>IF(ISBLANK(HLOOKUP(AF$2,Monitoring_eng!$A$1:$DB$79,Results!$D28,FALSE)),"",IF(HLOOKUP(AF$2,Monitoring_eng!$A$1:$DB$79,Results!$D28,FALSE)=$J28,$Q28,IF(HLOOKUP(AF$2,Monitoring_eng!$A$1:$DB$79,Results!$D28,FALSE)=$L28,$R28,IF(HLOOKUP(AF$2,Monitoring_eng!$A$1:$DB$79,Results!$D28,FALSE)=$N28,$S28,IF(HLOOKUP(AF$2,Monitoring_eng!$A$1:$DB$79,Results!$D28,FALSE)=$P28,$T28,"CHYBA")))))</f>
        <v>0</v>
      </c>
      <c r="AG28" s="60">
        <f>IF(ISBLANK(HLOOKUP(AG$2,Monitoring_eng!$A$1:$DB$79,Results!$D28,FALSE)),"",IF(HLOOKUP(AG$2,Monitoring_eng!$A$1:$DB$79,Results!$D28,FALSE)=$J28,$Q28,IF(HLOOKUP(AG$2,Monitoring_eng!$A$1:$DB$79,Results!$D28,FALSE)=$L28,$R28,IF(HLOOKUP(AG$2,Monitoring_eng!$A$1:$DB$79,Results!$D28,FALSE)=$N28,$S28,IF(HLOOKUP(AG$2,Monitoring_eng!$A$1:$DB$79,Results!$D28,FALSE)=$P28,$T28,"CHYBA")))))</f>
        <v>0.5</v>
      </c>
      <c r="AH28" s="60">
        <f>IF(ISBLANK(HLOOKUP(AH$2,Monitoring_eng!$A$1:$DB$79,Results!$D28,FALSE)),"",IF(HLOOKUP(AH$2,Monitoring_eng!$A$1:$DB$79,Results!$D28,FALSE)=$J28,$Q28,IF(HLOOKUP(AH$2,Monitoring_eng!$A$1:$DB$79,Results!$D28,FALSE)=$L28,$R28,IF(HLOOKUP(AH$2,Monitoring_eng!$A$1:$DB$79,Results!$D28,FALSE)=$N28,$S28,IF(HLOOKUP(AH$2,Monitoring_eng!$A$1:$DB$79,Results!$D28,FALSE)=$P28,$T28,"CHYBA")))))</f>
        <v>0</v>
      </c>
      <c r="AI28" s="60">
        <f>IF(ISBLANK(HLOOKUP(AI$2,Monitoring_eng!$A$1:$DB$79,Results!$D28,FALSE)),"",IF(HLOOKUP(AI$2,Monitoring_eng!$A$1:$DB$79,Results!$D28,FALSE)=$J28,$Q28,IF(HLOOKUP(AI$2,Monitoring_eng!$A$1:$DB$79,Results!$D28,FALSE)=$L28,$R28,IF(HLOOKUP(AI$2,Monitoring_eng!$A$1:$DB$79,Results!$D28,FALSE)=$N28,$S28,IF(HLOOKUP(AI$2,Monitoring_eng!$A$1:$DB$79,Results!$D28,FALSE)=$P28,$T28,"CHYBA")))))</f>
        <v>0</v>
      </c>
      <c r="AJ28" s="60">
        <f>IF(ISBLANK(HLOOKUP(AJ$2,Monitoring_eng!$A$1:$DB$79,Results!$D28,FALSE)),"",IF(HLOOKUP(AJ$2,Monitoring_eng!$A$1:$DB$79,Results!$D28,FALSE)=$J28,$Q28,IF(HLOOKUP(AJ$2,Monitoring_eng!$A$1:$DB$79,Results!$D28,FALSE)=$L28,$R28,IF(HLOOKUP(AJ$2,Monitoring_eng!$A$1:$DB$79,Results!$D28,FALSE)=$N28,$S28,IF(HLOOKUP(AJ$2,Monitoring_eng!$A$1:$DB$79,Results!$D28,FALSE)=$P28,$T28,"CHYBA")))))</f>
        <v>0</v>
      </c>
      <c r="AK28" s="60">
        <f>IF(ISBLANK(HLOOKUP(AK$2,Monitoring_eng!$A$1:$DB$79,Results!$D28,FALSE)),"",IF(HLOOKUP(AK$2,Monitoring_eng!$A$1:$DB$79,Results!$D28,FALSE)=$J28,$Q28,IF(HLOOKUP(AK$2,Monitoring_eng!$A$1:$DB$79,Results!$D28,FALSE)=$L28,$R28,IF(HLOOKUP(AK$2,Monitoring_eng!$A$1:$DB$79,Results!$D28,FALSE)=$N28,$S28,IF(HLOOKUP(AK$2,Monitoring_eng!$A$1:$DB$79,Results!$D28,FALSE)=$P28,$T28,"CHYBA")))))</f>
        <v>0.5</v>
      </c>
      <c r="AL28" s="60">
        <f>IF(ISBLANK(HLOOKUP(AL$2,Monitoring_eng!$A$1:$DB$79,Results!$D28,FALSE)),"",IF(HLOOKUP(AL$2,Monitoring_eng!$A$1:$DB$79,Results!$D28,FALSE)=$J28,$Q28,IF(HLOOKUP(AL$2,Monitoring_eng!$A$1:$DB$79,Results!$D28,FALSE)=$L28,$R28,IF(HLOOKUP(AL$2,Monitoring_eng!$A$1:$DB$79,Results!$D28,FALSE)=$N28,$S28,IF(HLOOKUP(AL$2,Monitoring_eng!$A$1:$DB$79,Results!$D28,FALSE)=$P28,$T28,"CHYBA")))))</f>
        <v>0</v>
      </c>
      <c r="AM28" s="60">
        <f>IF(ISBLANK(HLOOKUP(AM$2,Monitoring_eng!$A$1:$DB$79,Results!$D28,FALSE)),"",IF(HLOOKUP(AM$2,Monitoring_eng!$A$1:$DB$79,Results!$D28,FALSE)=$J28,$Q28,IF(HLOOKUP(AM$2,Monitoring_eng!$A$1:$DB$79,Results!$D28,FALSE)=$L28,$R28,IF(HLOOKUP(AM$2,Monitoring_eng!$A$1:$DB$79,Results!$D28,FALSE)=$N28,$S28,IF(HLOOKUP(AM$2,Monitoring_eng!$A$1:$DB$79,Results!$D28,FALSE)=$P28,$T28,"CHYBA")))))</f>
        <v>0</v>
      </c>
      <c r="AN28" s="60">
        <f>IF(ISBLANK(HLOOKUP(AN$2,Monitoring_eng!$A$1:$DB$79,Results!$D28,FALSE)),"",IF(HLOOKUP(AN$2,Monitoring_eng!$A$1:$DB$79,Results!$D28,FALSE)=$J28,$Q28,IF(HLOOKUP(AN$2,Monitoring_eng!$A$1:$DB$79,Results!$D28,FALSE)=$L28,$R28,IF(HLOOKUP(AN$2,Monitoring_eng!$A$1:$DB$79,Results!$D28,FALSE)=$N28,$S28,IF(HLOOKUP(AN$2,Monitoring_eng!$A$1:$DB$79,Results!$D28,FALSE)=$P28,$T28,"CHYBA")))))</f>
        <v>0.5</v>
      </c>
      <c r="AO28" s="60">
        <f>IF(ISBLANK(HLOOKUP(AO$2,Monitoring_eng!$A$1:$DB$79,Results!$D28,FALSE)),"",IF(HLOOKUP(AO$2,Monitoring_eng!$A$1:$DB$79,Results!$D28,FALSE)=$J28,$Q28,IF(HLOOKUP(AO$2,Monitoring_eng!$A$1:$DB$79,Results!$D28,FALSE)=$L28,$R28,IF(HLOOKUP(AO$2,Monitoring_eng!$A$1:$DB$79,Results!$D28,FALSE)=$N28,$S28,IF(HLOOKUP(AO$2,Monitoring_eng!$A$1:$DB$79,Results!$D28,FALSE)=$P28,$T28,"CHYBA")))))</f>
        <v>0.5</v>
      </c>
      <c r="AP28" s="60">
        <f>IF(ISBLANK(HLOOKUP(AP$2,Monitoring_eng!$A$1:$DB$79,Results!$D28,FALSE)),"",IF(HLOOKUP(AP$2,Monitoring_eng!$A$1:$DB$79,Results!$D28,FALSE)=$J28,$Q28,IF(HLOOKUP(AP$2,Monitoring_eng!$A$1:$DB$79,Results!$D28,FALSE)=$L28,$R28,IF(HLOOKUP(AP$2,Monitoring_eng!$A$1:$DB$79,Results!$D28,FALSE)=$N28,$S28,IF(HLOOKUP(AP$2,Monitoring_eng!$A$1:$DB$79,Results!$D28,FALSE)=$P28,$T28,"CHYBA")))))</f>
        <v>0.5</v>
      </c>
      <c r="AQ28" s="60">
        <f>IF(ISBLANK(HLOOKUP(AQ$2,Monitoring_eng!$A$1:$DB$79,Results!$D28,FALSE)),"",IF(HLOOKUP(AQ$2,Monitoring_eng!$A$1:$DB$79,Results!$D28,FALSE)=$J28,$Q28,IF(HLOOKUP(AQ$2,Monitoring_eng!$A$1:$DB$79,Results!$D28,FALSE)=$L28,$R28,IF(HLOOKUP(AQ$2,Monitoring_eng!$A$1:$DB$79,Results!$D28,FALSE)=$N28,$S28,IF(HLOOKUP(AQ$2,Monitoring_eng!$A$1:$DB$79,Results!$D28,FALSE)=$P28,$T28,"CHYBA")))))</f>
        <v>0</v>
      </c>
      <c r="AR28" s="60">
        <f>IF(ISBLANK(HLOOKUP(AR$2,Monitoring_eng!$A$1:$DB$79,Results!$D28,FALSE)),"",IF(HLOOKUP(AR$2,Monitoring_eng!$A$1:$DB$79,Results!$D28,FALSE)=$J28,$Q28,IF(HLOOKUP(AR$2,Monitoring_eng!$A$1:$DB$79,Results!$D28,FALSE)=$L28,$R28,IF(HLOOKUP(AR$2,Monitoring_eng!$A$1:$DB$79,Results!$D28,FALSE)=$N28,$S28,IF(HLOOKUP(AR$2,Monitoring_eng!$A$1:$DB$79,Results!$D28,FALSE)=$P28,$T28,"CHYBA")))))</f>
        <v>0</v>
      </c>
      <c r="AS28" s="60">
        <f>IF(ISBLANK(HLOOKUP(AS$2,Monitoring_eng!$A$1:$DB$79,Results!$D28,FALSE)),"",IF(HLOOKUP(AS$2,Monitoring_eng!$A$1:$DB$79,Results!$D28,FALSE)=$J28,$Q28,IF(HLOOKUP(AS$2,Monitoring_eng!$A$1:$DB$79,Results!$D28,FALSE)=$L28,$R28,IF(HLOOKUP(AS$2,Monitoring_eng!$A$1:$DB$79,Results!$D28,FALSE)=$N28,$S28,IF(HLOOKUP(AS$2,Monitoring_eng!$A$1:$DB$79,Results!$D28,FALSE)=$P28,$T28,"CHYBA")))))</f>
        <v>0.5</v>
      </c>
      <c r="AT28" s="60">
        <f>IF(ISBLANK(HLOOKUP(AT$2,Monitoring_eng!$A$1:$DB$79,Results!$D28,FALSE)),"",IF(HLOOKUP(AT$2,Monitoring_eng!$A$1:$DB$79,Results!$D28,FALSE)=$J28,$Q28,IF(HLOOKUP(AT$2,Monitoring_eng!$A$1:$DB$79,Results!$D28,FALSE)=$L28,$R28,IF(HLOOKUP(AT$2,Monitoring_eng!$A$1:$DB$79,Results!$D28,FALSE)=$N28,$S28,IF(HLOOKUP(AT$2,Monitoring_eng!$A$1:$DB$79,Results!$D28,FALSE)=$P28,$T28,"CHYBA")))))</f>
        <v>0.5</v>
      </c>
      <c r="AU28" s="60">
        <f>IF(ISBLANK(HLOOKUP(AU$2,Monitoring_eng!$A$1:$DB$79,Results!$D28,FALSE)),"",IF(HLOOKUP(AU$2,Monitoring_eng!$A$1:$DB$79,Results!$D28,FALSE)=$J28,$Q28,IF(HLOOKUP(AU$2,Monitoring_eng!$A$1:$DB$79,Results!$D28,FALSE)=$L28,$R28,IF(HLOOKUP(AU$2,Monitoring_eng!$A$1:$DB$79,Results!$D28,FALSE)=$N28,$S28,IF(HLOOKUP(AU$2,Monitoring_eng!$A$1:$DB$79,Results!$D28,FALSE)=$P28,$T28,"CHYBA")))))</f>
        <v>0.5</v>
      </c>
      <c r="AV28" s="60">
        <f>IF(ISBLANK(HLOOKUP(AV$2,Monitoring_eng!$A$1:$DB$79,Results!$D28,FALSE)),"",IF(HLOOKUP(AV$2,Monitoring_eng!$A$1:$DB$79,Results!$D28,FALSE)=$J28,$Q28,IF(HLOOKUP(AV$2,Monitoring_eng!$A$1:$DB$79,Results!$D28,FALSE)=$L28,$R28,IF(HLOOKUP(AV$2,Monitoring_eng!$A$1:$DB$79,Results!$D28,FALSE)=$N28,$S28,IF(HLOOKUP(AV$2,Monitoring_eng!$A$1:$DB$79,Results!$D28,FALSE)=$P28,$T28,"CHYBA")))))</f>
        <v>0.5</v>
      </c>
      <c r="AW28" s="60">
        <f>IF(ISBLANK(HLOOKUP(AW$2,Monitoring_eng!$A$1:$DB$79,Results!$D28,FALSE)),"",IF(HLOOKUP(AW$2,Monitoring_eng!$A$1:$DB$79,Results!$D28,FALSE)=$J28,$Q28,IF(HLOOKUP(AW$2,Monitoring_eng!$A$1:$DB$79,Results!$D28,FALSE)=$L28,$R28,IF(HLOOKUP(AW$2,Monitoring_eng!$A$1:$DB$79,Results!$D28,FALSE)=$N28,$S28,IF(HLOOKUP(AW$2,Monitoring_eng!$A$1:$DB$79,Results!$D28,FALSE)=$P28,$T28,"CHYBA")))))</f>
        <v>0</v>
      </c>
      <c r="AX28" s="60">
        <f>IF(ISBLANK(HLOOKUP(AX$2,Monitoring_eng!$A$1:$DB$79,Results!$D28,FALSE)),"",IF(HLOOKUP(AX$2,Monitoring_eng!$A$1:$DB$79,Results!$D28,FALSE)=$J28,$Q28,IF(HLOOKUP(AX$2,Monitoring_eng!$A$1:$DB$79,Results!$D28,FALSE)=$L28,$R28,IF(HLOOKUP(AX$2,Monitoring_eng!$A$1:$DB$79,Results!$D28,FALSE)=$N28,$S28,IF(HLOOKUP(AX$2,Monitoring_eng!$A$1:$DB$79,Results!$D28,FALSE)=$P28,$T28,"CHYBA")))))</f>
        <v>0</v>
      </c>
      <c r="AY28" s="60">
        <f>IF(ISBLANK(HLOOKUP(AY$2,Monitoring_eng!$A$1:$DB$79,Results!$D28,FALSE)),"",IF(HLOOKUP(AY$2,Monitoring_eng!$A$1:$DB$79,Results!$D28,FALSE)=$J28,$Q28,IF(HLOOKUP(AY$2,Monitoring_eng!$A$1:$DB$79,Results!$D28,FALSE)=$L28,$R28,IF(HLOOKUP(AY$2,Monitoring_eng!$A$1:$DB$79,Results!$D28,FALSE)=$N28,$S28,IF(HLOOKUP(AY$2,Monitoring_eng!$A$1:$DB$79,Results!$D28,FALSE)=$P28,$T28,"CHYBA")))))</f>
        <v>0.5</v>
      </c>
      <c r="AZ28" s="60">
        <f>IF(ISBLANK(HLOOKUP(AZ$2,Monitoring_eng!$A$1:$DB$79,Results!$D28,FALSE)),"",IF(HLOOKUP(AZ$2,Monitoring_eng!$A$1:$DB$79,Results!$D28,FALSE)=$J28,$Q28,IF(HLOOKUP(AZ$2,Monitoring_eng!$A$1:$DB$79,Results!$D28,FALSE)=$L28,$R28,IF(HLOOKUP(AZ$2,Monitoring_eng!$A$1:$DB$79,Results!$D28,FALSE)=$N28,$S28,IF(HLOOKUP(AZ$2,Monitoring_eng!$A$1:$DB$79,Results!$D28,FALSE)=$P28,$T28,"CHYBA")))))</f>
        <v>0</v>
      </c>
      <c r="BA28" s="60">
        <f>IF(ISBLANK(HLOOKUP(BA$2,Monitoring_eng!$A$1:$DB$79,Results!$D28,FALSE)),"",IF(HLOOKUP(BA$2,Monitoring_eng!$A$1:$DB$79,Results!$D28,FALSE)=$J28,$Q28,IF(HLOOKUP(BA$2,Monitoring_eng!$A$1:$DB$79,Results!$D28,FALSE)=$L28,$R28,IF(HLOOKUP(BA$2,Monitoring_eng!$A$1:$DB$79,Results!$D28,FALSE)=$N28,$S28,IF(HLOOKUP(BA$2,Monitoring_eng!$A$1:$DB$79,Results!$D28,FALSE)=$P28,$T28,"CHYBA")))))</f>
        <v>0.5</v>
      </c>
      <c r="BB28" s="60">
        <f>IF(ISBLANK(HLOOKUP(BB$2,Monitoring_eng!$A$1:$DB$79,Results!$D28,FALSE)),"",IF(HLOOKUP(BB$2,Monitoring_eng!$A$1:$DB$79,Results!$D28,FALSE)=$J28,$Q28,IF(HLOOKUP(BB$2,Monitoring_eng!$A$1:$DB$79,Results!$D28,FALSE)=$L28,$R28,IF(HLOOKUP(BB$2,Monitoring_eng!$A$1:$DB$79,Results!$D28,FALSE)=$N28,$S28,IF(HLOOKUP(BB$2,Monitoring_eng!$A$1:$DB$79,Results!$D28,FALSE)=$P28,$T28,"CHYBA")))))</f>
        <v>0.5</v>
      </c>
      <c r="BC28" s="60">
        <f>IF(ISBLANK(HLOOKUP(BC$2,Monitoring_eng!$A$1:$DB$79,Results!$D28,FALSE)),"",IF(HLOOKUP(BC$2,Monitoring_eng!$A$1:$DB$79,Results!$D28,FALSE)=$J28,$Q28,IF(HLOOKUP(BC$2,Monitoring_eng!$A$1:$DB$79,Results!$D28,FALSE)=$L28,$R28,IF(HLOOKUP(BC$2,Monitoring_eng!$A$1:$DB$79,Results!$D28,FALSE)=$N28,$S28,IF(HLOOKUP(BC$2,Monitoring_eng!$A$1:$DB$79,Results!$D28,FALSE)=$P28,$T28,"CHYBA")))))</f>
        <v>0</v>
      </c>
      <c r="BD28" s="60">
        <f>IF(ISBLANK(HLOOKUP(BD$2,Monitoring_eng!$A$1:$DB$79,Results!$D28,FALSE)),"",IF(HLOOKUP(BD$2,Monitoring_eng!$A$1:$DB$79,Results!$D28,FALSE)=$J28,$Q28,IF(HLOOKUP(BD$2,Monitoring_eng!$A$1:$DB$79,Results!$D28,FALSE)=$L28,$R28,IF(HLOOKUP(BD$2,Monitoring_eng!$A$1:$DB$79,Results!$D28,FALSE)=$N28,$S28,IF(HLOOKUP(BD$2,Monitoring_eng!$A$1:$DB$79,Results!$D28,FALSE)=$P28,$T28,"CHYBA")))))</f>
        <v>0</v>
      </c>
      <c r="BE28" s="60">
        <f>IF(ISBLANK(HLOOKUP(BE$2,Monitoring_eng!$A$1:$DB$79,Results!$D28,FALSE)),"",IF(HLOOKUP(BE$2,Monitoring_eng!$A$1:$DB$79,Results!$D28,FALSE)=$J28,$Q28,IF(HLOOKUP(BE$2,Monitoring_eng!$A$1:$DB$79,Results!$D28,FALSE)=$L28,$R28,IF(HLOOKUP(BE$2,Monitoring_eng!$A$1:$DB$79,Results!$D28,FALSE)=$N28,$S28,IF(HLOOKUP(BE$2,Monitoring_eng!$A$1:$DB$79,Results!$D28,FALSE)=$P28,$T28,"CHYBA")))))</f>
        <v>0</v>
      </c>
      <c r="BF28" s="60">
        <f>IF(ISBLANK(HLOOKUP(BF$2,Monitoring_eng!$A$1:$DB$79,Results!$D28,FALSE)),"",IF(HLOOKUP(BF$2,Monitoring_eng!$A$1:$DB$79,Results!$D28,FALSE)=$J28,$Q28,IF(HLOOKUP(BF$2,Monitoring_eng!$A$1:$DB$79,Results!$D28,FALSE)=$L28,$R28,IF(HLOOKUP(BF$2,Monitoring_eng!$A$1:$DB$79,Results!$D28,FALSE)=$N28,$S28,IF(HLOOKUP(BF$2,Monitoring_eng!$A$1:$DB$79,Results!$D28,FALSE)=$P28,$T28,"CHYBA")))))</f>
        <v>0.5</v>
      </c>
      <c r="BG28" s="60">
        <f>IF(ISBLANK(HLOOKUP(BG$2,Monitoring_eng!$A$1:$DB$79,Results!$D28,FALSE)),"",IF(HLOOKUP(BG$2,Monitoring_eng!$A$1:$DB$79,Results!$D28,FALSE)=$J28,$Q28,IF(HLOOKUP(BG$2,Monitoring_eng!$A$1:$DB$79,Results!$D28,FALSE)=$L28,$R28,IF(HLOOKUP(BG$2,Monitoring_eng!$A$1:$DB$79,Results!$D28,FALSE)=$N28,$S28,IF(HLOOKUP(BG$2,Monitoring_eng!$A$1:$DB$79,Results!$D28,FALSE)=$P28,$T28,"CHYBA")))))</f>
        <v>0.5</v>
      </c>
      <c r="BH28" s="60">
        <f>IF(ISBLANK(HLOOKUP(BH$2,Monitoring_eng!$A$1:$DB$79,Results!$D28,FALSE)),"",IF(HLOOKUP(BH$2,Monitoring_eng!$A$1:$DB$79,Results!$D28,FALSE)=$J28,$Q28,IF(HLOOKUP(BH$2,Monitoring_eng!$A$1:$DB$79,Results!$D28,FALSE)=$L28,$R28,IF(HLOOKUP(BH$2,Monitoring_eng!$A$1:$DB$79,Results!$D28,FALSE)=$N28,$S28,IF(HLOOKUP(BH$2,Monitoring_eng!$A$1:$DB$79,Results!$D28,FALSE)=$P28,$T28,"CHYBA")))))</f>
        <v>0.25</v>
      </c>
      <c r="BI28" s="60">
        <f>IF(ISBLANK(HLOOKUP(BI$2,Monitoring_eng!$A$1:$DB$79,Results!$D28,FALSE)),"",IF(HLOOKUP(BI$2,Monitoring_eng!$A$1:$DB$79,Results!$D28,FALSE)=$J28,$Q28,IF(HLOOKUP(BI$2,Monitoring_eng!$A$1:$DB$79,Results!$D28,FALSE)=$L28,$R28,IF(HLOOKUP(BI$2,Monitoring_eng!$A$1:$DB$79,Results!$D28,FALSE)=$N28,$S28,IF(HLOOKUP(BI$2,Monitoring_eng!$A$1:$DB$79,Results!$D28,FALSE)=$P28,$T28,"CHYBA")))))</f>
        <v>0</v>
      </c>
      <c r="BJ28" s="60">
        <f>IF(ISBLANK(HLOOKUP(BJ$2,Monitoring_eng!$A$1:$DB$79,Results!$D28,FALSE)),"",IF(HLOOKUP(BJ$2,Monitoring_eng!$A$1:$DB$79,Results!$D28,FALSE)=$J28,$Q28,IF(HLOOKUP(BJ$2,Monitoring_eng!$A$1:$DB$79,Results!$D28,FALSE)=$L28,$R28,IF(HLOOKUP(BJ$2,Monitoring_eng!$A$1:$DB$79,Results!$D28,FALSE)=$N28,$S28,IF(HLOOKUP(BJ$2,Monitoring_eng!$A$1:$DB$79,Results!$D28,FALSE)=$P28,$T28,"CHYBA")))))</f>
        <v>0.5</v>
      </c>
      <c r="BK28" s="60">
        <f>IF(ISBLANK(HLOOKUP(BK$2,Monitoring_eng!$A$1:$DB$79,Results!$D28,FALSE)),"",IF(HLOOKUP(BK$2,Monitoring_eng!$A$1:$DB$79,Results!$D28,FALSE)=$J28,$Q28,IF(HLOOKUP(BK$2,Monitoring_eng!$A$1:$DB$79,Results!$D28,FALSE)=$L28,$R28,IF(HLOOKUP(BK$2,Monitoring_eng!$A$1:$DB$79,Results!$D28,FALSE)=$N28,$S28,IF(HLOOKUP(BK$2,Monitoring_eng!$A$1:$DB$79,Results!$D28,FALSE)=$P28,$T28,"CHYBA")))))</f>
        <v>0</v>
      </c>
      <c r="BL28" s="60">
        <f>IF(ISBLANK(HLOOKUP(BL$2,Monitoring_eng!$A$1:$DB$79,Results!$D28,FALSE)),"",IF(HLOOKUP(BL$2,Monitoring_eng!$A$1:$DB$79,Results!$D28,FALSE)=$J28,$Q28,IF(HLOOKUP(BL$2,Monitoring_eng!$A$1:$DB$79,Results!$D28,FALSE)=$L28,$R28,IF(HLOOKUP(BL$2,Monitoring_eng!$A$1:$DB$79,Results!$D28,FALSE)=$N28,$S28,IF(HLOOKUP(BL$2,Monitoring_eng!$A$1:$DB$79,Results!$D28,FALSE)=$P28,$T28,"CHYBA")))))</f>
        <v>0</v>
      </c>
      <c r="BM28" s="60">
        <f>IF(ISBLANK(HLOOKUP(BM$2,Monitoring_eng!$A$1:$DB$79,Results!$D28,FALSE)),"",IF(HLOOKUP(BM$2,Monitoring_eng!$A$1:$DB$79,Results!$D28,FALSE)=$J28,$Q28,IF(HLOOKUP(BM$2,Monitoring_eng!$A$1:$DB$79,Results!$D28,FALSE)=$L28,$R28,IF(HLOOKUP(BM$2,Monitoring_eng!$A$1:$DB$79,Results!$D28,FALSE)=$N28,$S28,IF(HLOOKUP(BM$2,Monitoring_eng!$A$1:$DB$79,Results!$D28,FALSE)=$P28,$T28,"CHYBA")))))</f>
        <v>0.5</v>
      </c>
      <c r="BN28" s="60">
        <f>IF(ISBLANK(HLOOKUP(BN$2,Monitoring_eng!$A$1:$DB$79,Results!$D28,FALSE)),"",IF(HLOOKUP(BN$2,Monitoring_eng!$A$1:$DB$79,Results!$D28,FALSE)=$J28,$Q28,IF(HLOOKUP(BN$2,Monitoring_eng!$A$1:$DB$79,Results!$D28,FALSE)=$L28,$R28,IF(HLOOKUP(BN$2,Monitoring_eng!$A$1:$DB$79,Results!$D28,FALSE)=$N28,$S28,IF(HLOOKUP(BN$2,Monitoring_eng!$A$1:$DB$79,Results!$D28,FALSE)=$P28,$T28,"CHYBA")))))</f>
        <v>0.5</v>
      </c>
      <c r="BO28" s="60">
        <f>IF(ISBLANK(HLOOKUP(BO$2,Monitoring_eng!$A$1:$DB$79,Results!$D28,FALSE)),"",IF(HLOOKUP(BO$2,Monitoring_eng!$A$1:$DB$79,Results!$D28,FALSE)=$J28,$Q28,IF(HLOOKUP(BO$2,Monitoring_eng!$A$1:$DB$79,Results!$D28,FALSE)=$L28,$R28,IF(HLOOKUP(BO$2,Monitoring_eng!$A$1:$DB$79,Results!$D28,FALSE)=$N28,$S28,IF(HLOOKUP(BO$2,Monitoring_eng!$A$1:$DB$79,Results!$D28,FALSE)=$P28,$T28,"CHYBA")))))</f>
        <v>0.5</v>
      </c>
      <c r="BP28" s="60">
        <f>IF(ISBLANK(HLOOKUP(BP$2,Monitoring_eng!$A$1:$DB$79,Results!$D28,FALSE)),"",IF(HLOOKUP(BP$2,Monitoring_eng!$A$1:$DB$79,Results!$D28,FALSE)=$J28,$Q28,IF(HLOOKUP(BP$2,Monitoring_eng!$A$1:$DB$79,Results!$D28,FALSE)=$L28,$R28,IF(HLOOKUP(BP$2,Monitoring_eng!$A$1:$DB$79,Results!$D28,FALSE)=$N28,$S28,IF(HLOOKUP(BP$2,Monitoring_eng!$A$1:$DB$79,Results!$D28,FALSE)=$P28,$T28,"CHYBA")))))</f>
        <v>0.5</v>
      </c>
      <c r="BQ28" s="60">
        <f>IF(ISBLANK(HLOOKUP(BQ$2,Monitoring_eng!$A$1:$DB$79,Results!$D28,FALSE)),"",IF(HLOOKUP(BQ$2,Monitoring_eng!$A$1:$DB$79,Results!$D28,FALSE)=$J28,$Q28,IF(HLOOKUP(BQ$2,Monitoring_eng!$A$1:$DB$79,Results!$D28,FALSE)=$L28,$R28,IF(HLOOKUP(BQ$2,Monitoring_eng!$A$1:$DB$79,Results!$D28,FALSE)=$N28,$S28,IF(HLOOKUP(BQ$2,Monitoring_eng!$A$1:$DB$79,Results!$D28,FALSE)=$P28,$T28,"CHYBA")))))</f>
        <v>0.5</v>
      </c>
      <c r="BR28" s="60">
        <f>IF(ISBLANK(HLOOKUP(BR$2,Monitoring_eng!$A$1:$DB$79,Results!$D28,FALSE)),"",IF(HLOOKUP(BR$2,Monitoring_eng!$A$1:$DB$79,Results!$D28,FALSE)=$J28,$Q28,IF(HLOOKUP(BR$2,Monitoring_eng!$A$1:$DB$79,Results!$D28,FALSE)=$L28,$R28,IF(HLOOKUP(BR$2,Monitoring_eng!$A$1:$DB$79,Results!$D28,FALSE)=$N28,$S28,IF(HLOOKUP(BR$2,Monitoring_eng!$A$1:$DB$79,Results!$D28,FALSE)=$P28,$T28,"CHYBA")))))</f>
        <v>0.5</v>
      </c>
    </row>
    <row r="29" spans="1:70" x14ac:dyDescent="0.3">
      <c r="A29" s="37" t="s">
        <v>3849</v>
      </c>
      <c r="B29" s="37" t="s">
        <v>1030</v>
      </c>
      <c r="C29" s="37" t="s">
        <v>329</v>
      </c>
      <c r="D29" s="37">
        <v>28</v>
      </c>
      <c r="E29" s="39" t="s">
        <v>118</v>
      </c>
      <c r="F29" s="39" t="s">
        <v>130</v>
      </c>
      <c r="G29" s="40" t="s">
        <v>16</v>
      </c>
      <c r="H29" s="37">
        <v>0.5</v>
      </c>
      <c r="I29" s="37" t="s">
        <v>481</v>
      </c>
      <c r="J29" s="37" t="s">
        <v>757</v>
      </c>
      <c r="K29" s="37" t="s">
        <v>482</v>
      </c>
      <c r="L29" s="59" t="s">
        <v>758</v>
      </c>
      <c r="M29" s="37" t="s">
        <v>483</v>
      </c>
      <c r="N29" s="37" t="s">
        <v>759</v>
      </c>
      <c r="O29" s="37" t="s">
        <v>892</v>
      </c>
      <c r="P29" s="37" t="s">
        <v>892</v>
      </c>
      <c r="Q29" s="37">
        <f t="shared" si="0"/>
        <v>0.5</v>
      </c>
      <c r="R29" s="37">
        <v>0</v>
      </c>
      <c r="S29" s="37">
        <f t="shared" si="1"/>
        <v>0.25</v>
      </c>
      <c r="T29" s="37" t="s">
        <v>892</v>
      </c>
      <c r="U29" s="60">
        <f>IF(ISBLANK(HLOOKUP(U$2,Monitoring_eng!$A$1:$DB$79,Results!$D29,FALSE)),"",IF(HLOOKUP(U$2,Monitoring_eng!$A$1:$DB$79,Results!$D29,FALSE)=$J29,$Q29,IF(HLOOKUP(U$2,Monitoring_eng!$A$1:$DB$79,Results!$D29,FALSE)=$L29,$R29,IF(HLOOKUP(U$2,Monitoring_eng!$A$1:$DB$79,Results!$D29,FALSE)=$N29,$S29,IF(HLOOKUP(U$2,Monitoring_eng!$A$1:$DB$79,Results!$D29,FALSE)=$P29,$T29,"CHYBA")))))</f>
        <v>0.5</v>
      </c>
      <c r="V29" s="60">
        <f>IF(ISBLANK(HLOOKUP(V$2,Monitoring_eng!$A$1:$DB$79,Results!$D29,FALSE)),"",IF(HLOOKUP(V$2,Monitoring_eng!$A$1:$DB$79,Results!$D29,FALSE)=$J29,$Q29,IF(HLOOKUP(V$2,Monitoring_eng!$A$1:$DB$79,Results!$D29,FALSE)=$L29,$R29,IF(HLOOKUP(V$2,Monitoring_eng!$A$1:$DB$79,Results!$D29,FALSE)=$N29,$S29,IF(HLOOKUP(V$2,Monitoring_eng!$A$1:$DB$79,Results!$D29,FALSE)=$P29,$T29,"CHYBA")))))</f>
        <v>0</v>
      </c>
      <c r="W29" s="60">
        <f>IF(ISBLANK(HLOOKUP(W$2,Monitoring_eng!$A$1:$DB$79,Results!$D29,FALSE)),"",IF(HLOOKUP(W$2,Monitoring_eng!$A$1:$DB$79,Results!$D29,FALSE)=$J29,$Q29,IF(HLOOKUP(W$2,Monitoring_eng!$A$1:$DB$79,Results!$D29,FALSE)=$L29,$R29,IF(HLOOKUP(W$2,Monitoring_eng!$A$1:$DB$79,Results!$D29,FALSE)=$N29,$S29,IF(HLOOKUP(W$2,Monitoring_eng!$A$1:$DB$79,Results!$D29,FALSE)=$P29,$T29,"CHYBA")))))</f>
        <v>0.5</v>
      </c>
      <c r="X29" s="60">
        <f>IF(ISBLANK(HLOOKUP(X$2,Monitoring_eng!$A$1:$DB$79,Results!$D29,FALSE)),"",IF(HLOOKUP(X$2,Monitoring_eng!$A$1:$DB$79,Results!$D29,FALSE)=$J29,$Q29,IF(HLOOKUP(X$2,Monitoring_eng!$A$1:$DB$79,Results!$D29,FALSE)=$L29,$R29,IF(HLOOKUP(X$2,Monitoring_eng!$A$1:$DB$79,Results!$D29,FALSE)=$N29,$S29,IF(HLOOKUP(X$2,Monitoring_eng!$A$1:$DB$79,Results!$D29,FALSE)=$P29,$T29,"CHYBA")))))</f>
        <v>0.5</v>
      </c>
      <c r="Y29" s="60">
        <f>IF(ISBLANK(HLOOKUP(Y$2,Monitoring_eng!$A$1:$DB$79,Results!$D29,FALSE)),"",IF(HLOOKUP(Y$2,Monitoring_eng!$A$1:$DB$79,Results!$D29,FALSE)=$J29,$Q29,IF(HLOOKUP(Y$2,Monitoring_eng!$A$1:$DB$79,Results!$D29,FALSE)=$L29,$R29,IF(HLOOKUP(Y$2,Monitoring_eng!$A$1:$DB$79,Results!$D29,FALSE)=$N29,$S29,IF(HLOOKUP(Y$2,Monitoring_eng!$A$1:$DB$79,Results!$D29,FALSE)=$P29,$T29,"CHYBA")))))</f>
        <v>0.5</v>
      </c>
      <c r="Z29" s="60">
        <f>IF(ISBLANK(HLOOKUP(Z$2,Monitoring_eng!$A$1:$DB$79,Results!$D29,FALSE)),"",IF(HLOOKUP(Z$2,Monitoring_eng!$A$1:$DB$79,Results!$D29,FALSE)=$J29,$Q29,IF(HLOOKUP(Z$2,Monitoring_eng!$A$1:$DB$79,Results!$D29,FALSE)=$L29,$R29,IF(HLOOKUP(Z$2,Monitoring_eng!$A$1:$DB$79,Results!$D29,FALSE)=$N29,$S29,IF(HLOOKUP(Z$2,Monitoring_eng!$A$1:$DB$79,Results!$D29,FALSE)=$P29,$T29,"CHYBA")))))</f>
        <v>0.5</v>
      </c>
      <c r="AA29" s="60">
        <f>IF(ISBLANK(HLOOKUP(AA$2,Monitoring_eng!$A$1:$DB$79,Results!$D29,FALSE)),"",IF(HLOOKUP(AA$2,Monitoring_eng!$A$1:$DB$79,Results!$D29,FALSE)=$J29,$Q29,IF(HLOOKUP(AA$2,Monitoring_eng!$A$1:$DB$79,Results!$D29,FALSE)=$L29,$R29,IF(HLOOKUP(AA$2,Monitoring_eng!$A$1:$DB$79,Results!$D29,FALSE)=$N29,$S29,IF(HLOOKUP(AA$2,Monitoring_eng!$A$1:$DB$79,Results!$D29,FALSE)=$P29,$T29,"CHYBA")))))</f>
        <v>0.5</v>
      </c>
      <c r="AB29" s="60">
        <f>IF(ISBLANK(HLOOKUP(AB$2,Monitoring_eng!$A$1:$DB$79,Results!$D29,FALSE)),"",IF(HLOOKUP(AB$2,Monitoring_eng!$A$1:$DB$79,Results!$D29,FALSE)=$J29,$Q29,IF(HLOOKUP(AB$2,Monitoring_eng!$A$1:$DB$79,Results!$D29,FALSE)=$L29,$R29,IF(HLOOKUP(AB$2,Monitoring_eng!$A$1:$DB$79,Results!$D29,FALSE)=$N29,$S29,IF(HLOOKUP(AB$2,Monitoring_eng!$A$1:$DB$79,Results!$D29,FALSE)=$P29,$T29,"CHYBA")))))</f>
        <v>0.5</v>
      </c>
      <c r="AC29" s="60">
        <f>IF(ISBLANK(HLOOKUP(AC$2,Monitoring_eng!$A$1:$DB$79,Results!$D29,FALSE)),"",IF(HLOOKUP(AC$2,Monitoring_eng!$A$1:$DB$79,Results!$D29,FALSE)=$J29,$Q29,IF(HLOOKUP(AC$2,Monitoring_eng!$A$1:$DB$79,Results!$D29,FALSE)=$L29,$R29,IF(HLOOKUP(AC$2,Monitoring_eng!$A$1:$DB$79,Results!$D29,FALSE)=$N29,$S29,IF(HLOOKUP(AC$2,Monitoring_eng!$A$1:$DB$79,Results!$D29,FALSE)=$P29,$T29,"CHYBA")))))</f>
        <v>0.5</v>
      </c>
      <c r="AD29" s="60">
        <f>IF(ISBLANK(HLOOKUP(AD$2,Monitoring_eng!$A$1:$DB$79,Results!$D29,FALSE)),"",IF(HLOOKUP(AD$2,Monitoring_eng!$A$1:$DB$79,Results!$D29,FALSE)=$J29,$Q29,IF(HLOOKUP(AD$2,Monitoring_eng!$A$1:$DB$79,Results!$D29,FALSE)=$L29,$R29,IF(HLOOKUP(AD$2,Monitoring_eng!$A$1:$DB$79,Results!$D29,FALSE)=$N29,$S29,IF(HLOOKUP(AD$2,Monitoring_eng!$A$1:$DB$79,Results!$D29,FALSE)=$P29,$T29,"CHYBA")))))</f>
        <v>0.5</v>
      </c>
      <c r="AE29" s="60">
        <f>IF(ISBLANK(HLOOKUP(AE$2,Monitoring_eng!$A$1:$DB$79,Results!$D29,FALSE)),"",IF(HLOOKUP(AE$2,Monitoring_eng!$A$1:$DB$79,Results!$D29,FALSE)=$J29,$Q29,IF(HLOOKUP(AE$2,Monitoring_eng!$A$1:$DB$79,Results!$D29,FALSE)=$L29,$R29,IF(HLOOKUP(AE$2,Monitoring_eng!$A$1:$DB$79,Results!$D29,FALSE)=$N29,$S29,IF(HLOOKUP(AE$2,Monitoring_eng!$A$1:$DB$79,Results!$D29,FALSE)=$P29,$T29,"CHYBA")))))</f>
        <v>0.5</v>
      </c>
      <c r="AF29" s="60">
        <f>IF(ISBLANK(HLOOKUP(AF$2,Monitoring_eng!$A$1:$DB$79,Results!$D29,FALSE)),"",IF(HLOOKUP(AF$2,Monitoring_eng!$A$1:$DB$79,Results!$D29,FALSE)=$J29,$Q29,IF(HLOOKUP(AF$2,Monitoring_eng!$A$1:$DB$79,Results!$D29,FALSE)=$L29,$R29,IF(HLOOKUP(AF$2,Monitoring_eng!$A$1:$DB$79,Results!$D29,FALSE)=$N29,$S29,IF(HLOOKUP(AF$2,Monitoring_eng!$A$1:$DB$79,Results!$D29,FALSE)=$P29,$T29,"CHYBA")))))</f>
        <v>0.5</v>
      </c>
      <c r="AG29" s="60">
        <f>IF(ISBLANK(HLOOKUP(AG$2,Monitoring_eng!$A$1:$DB$79,Results!$D29,FALSE)),"",IF(HLOOKUP(AG$2,Monitoring_eng!$A$1:$DB$79,Results!$D29,FALSE)=$J29,$Q29,IF(HLOOKUP(AG$2,Monitoring_eng!$A$1:$DB$79,Results!$D29,FALSE)=$L29,$R29,IF(HLOOKUP(AG$2,Monitoring_eng!$A$1:$DB$79,Results!$D29,FALSE)=$N29,$S29,IF(HLOOKUP(AG$2,Monitoring_eng!$A$1:$DB$79,Results!$D29,FALSE)=$P29,$T29,"CHYBA")))))</f>
        <v>0.5</v>
      </c>
      <c r="AH29" s="60">
        <f>IF(ISBLANK(HLOOKUP(AH$2,Monitoring_eng!$A$1:$DB$79,Results!$D29,FALSE)),"",IF(HLOOKUP(AH$2,Monitoring_eng!$A$1:$DB$79,Results!$D29,FALSE)=$J29,$Q29,IF(HLOOKUP(AH$2,Monitoring_eng!$A$1:$DB$79,Results!$D29,FALSE)=$L29,$R29,IF(HLOOKUP(AH$2,Monitoring_eng!$A$1:$DB$79,Results!$D29,FALSE)=$N29,$S29,IF(HLOOKUP(AH$2,Monitoring_eng!$A$1:$DB$79,Results!$D29,FALSE)=$P29,$T29,"CHYBA")))))</f>
        <v>0</v>
      </c>
      <c r="AI29" s="60">
        <f>IF(ISBLANK(HLOOKUP(AI$2,Monitoring_eng!$A$1:$DB$79,Results!$D29,FALSE)),"",IF(HLOOKUP(AI$2,Monitoring_eng!$A$1:$DB$79,Results!$D29,FALSE)=$J29,$Q29,IF(HLOOKUP(AI$2,Monitoring_eng!$A$1:$DB$79,Results!$D29,FALSE)=$L29,$R29,IF(HLOOKUP(AI$2,Monitoring_eng!$A$1:$DB$79,Results!$D29,FALSE)=$N29,$S29,IF(HLOOKUP(AI$2,Monitoring_eng!$A$1:$DB$79,Results!$D29,FALSE)=$P29,$T29,"CHYBA")))))</f>
        <v>0.5</v>
      </c>
      <c r="AJ29" s="60">
        <f>IF(ISBLANK(HLOOKUP(AJ$2,Monitoring_eng!$A$1:$DB$79,Results!$D29,FALSE)),"",IF(HLOOKUP(AJ$2,Monitoring_eng!$A$1:$DB$79,Results!$D29,FALSE)=$J29,$Q29,IF(HLOOKUP(AJ$2,Monitoring_eng!$A$1:$DB$79,Results!$D29,FALSE)=$L29,$R29,IF(HLOOKUP(AJ$2,Monitoring_eng!$A$1:$DB$79,Results!$D29,FALSE)=$N29,$S29,IF(HLOOKUP(AJ$2,Monitoring_eng!$A$1:$DB$79,Results!$D29,FALSE)=$P29,$T29,"CHYBA")))))</f>
        <v>0.5</v>
      </c>
      <c r="AK29" s="60">
        <f>IF(ISBLANK(HLOOKUP(AK$2,Monitoring_eng!$A$1:$DB$79,Results!$D29,FALSE)),"",IF(HLOOKUP(AK$2,Monitoring_eng!$A$1:$DB$79,Results!$D29,FALSE)=$J29,$Q29,IF(HLOOKUP(AK$2,Monitoring_eng!$A$1:$DB$79,Results!$D29,FALSE)=$L29,$R29,IF(HLOOKUP(AK$2,Monitoring_eng!$A$1:$DB$79,Results!$D29,FALSE)=$N29,$S29,IF(HLOOKUP(AK$2,Monitoring_eng!$A$1:$DB$79,Results!$D29,FALSE)=$P29,$T29,"CHYBA")))))</f>
        <v>0.5</v>
      </c>
      <c r="AL29" s="60">
        <f>IF(ISBLANK(HLOOKUP(AL$2,Monitoring_eng!$A$1:$DB$79,Results!$D29,FALSE)),"",IF(HLOOKUP(AL$2,Monitoring_eng!$A$1:$DB$79,Results!$D29,FALSE)=$J29,$Q29,IF(HLOOKUP(AL$2,Monitoring_eng!$A$1:$DB$79,Results!$D29,FALSE)=$L29,$R29,IF(HLOOKUP(AL$2,Monitoring_eng!$A$1:$DB$79,Results!$D29,FALSE)=$N29,$S29,IF(HLOOKUP(AL$2,Monitoring_eng!$A$1:$DB$79,Results!$D29,FALSE)=$P29,$T29,"CHYBA")))))</f>
        <v>0</v>
      </c>
      <c r="AM29" s="60">
        <f>IF(ISBLANK(HLOOKUP(AM$2,Monitoring_eng!$A$1:$DB$79,Results!$D29,FALSE)),"",IF(HLOOKUP(AM$2,Monitoring_eng!$A$1:$DB$79,Results!$D29,FALSE)=$J29,$Q29,IF(HLOOKUP(AM$2,Monitoring_eng!$A$1:$DB$79,Results!$D29,FALSE)=$L29,$R29,IF(HLOOKUP(AM$2,Monitoring_eng!$A$1:$DB$79,Results!$D29,FALSE)=$N29,$S29,IF(HLOOKUP(AM$2,Monitoring_eng!$A$1:$DB$79,Results!$D29,FALSE)=$P29,$T29,"CHYBA")))))</f>
        <v>0.5</v>
      </c>
      <c r="AN29" s="60">
        <f>IF(ISBLANK(HLOOKUP(AN$2,Monitoring_eng!$A$1:$DB$79,Results!$D29,FALSE)),"",IF(HLOOKUP(AN$2,Monitoring_eng!$A$1:$DB$79,Results!$D29,FALSE)=$J29,$Q29,IF(HLOOKUP(AN$2,Monitoring_eng!$A$1:$DB$79,Results!$D29,FALSE)=$L29,$R29,IF(HLOOKUP(AN$2,Monitoring_eng!$A$1:$DB$79,Results!$D29,FALSE)=$N29,$S29,IF(HLOOKUP(AN$2,Monitoring_eng!$A$1:$DB$79,Results!$D29,FALSE)=$P29,$T29,"CHYBA")))))</f>
        <v>0.25</v>
      </c>
      <c r="AO29" s="60">
        <f>IF(ISBLANK(HLOOKUP(AO$2,Monitoring_eng!$A$1:$DB$79,Results!$D29,FALSE)),"",IF(HLOOKUP(AO$2,Monitoring_eng!$A$1:$DB$79,Results!$D29,FALSE)=$J29,$Q29,IF(HLOOKUP(AO$2,Monitoring_eng!$A$1:$DB$79,Results!$D29,FALSE)=$L29,$R29,IF(HLOOKUP(AO$2,Monitoring_eng!$A$1:$DB$79,Results!$D29,FALSE)=$N29,$S29,IF(HLOOKUP(AO$2,Monitoring_eng!$A$1:$DB$79,Results!$D29,FALSE)=$P29,$T29,"CHYBA")))))</f>
        <v>0.5</v>
      </c>
      <c r="AP29" s="60">
        <f>IF(ISBLANK(HLOOKUP(AP$2,Monitoring_eng!$A$1:$DB$79,Results!$D29,FALSE)),"",IF(HLOOKUP(AP$2,Monitoring_eng!$A$1:$DB$79,Results!$D29,FALSE)=$J29,$Q29,IF(HLOOKUP(AP$2,Monitoring_eng!$A$1:$DB$79,Results!$D29,FALSE)=$L29,$R29,IF(HLOOKUP(AP$2,Monitoring_eng!$A$1:$DB$79,Results!$D29,FALSE)=$N29,$S29,IF(HLOOKUP(AP$2,Monitoring_eng!$A$1:$DB$79,Results!$D29,FALSE)=$P29,$T29,"CHYBA")))))</f>
        <v>0</v>
      </c>
      <c r="AQ29" s="60">
        <f>IF(ISBLANK(HLOOKUP(AQ$2,Monitoring_eng!$A$1:$DB$79,Results!$D29,FALSE)),"",IF(HLOOKUP(AQ$2,Monitoring_eng!$A$1:$DB$79,Results!$D29,FALSE)=$J29,$Q29,IF(HLOOKUP(AQ$2,Monitoring_eng!$A$1:$DB$79,Results!$D29,FALSE)=$L29,$R29,IF(HLOOKUP(AQ$2,Monitoring_eng!$A$1:$DB$79,Results!$D29,FALSE)=$N29,$S29,IF(HLOOKUP(AQ$2,Monitoring_eng!$A$1:$DB$79,Results!$D29,FALSE)=$P29,$T29,"CHYBA")))))</f>
        <v>0.5</v>
      </c>
      <c r="AR29" s="60">
        <f>IF(ISBLANK(HLOOKUP(AR$2,Monitoring_eng!$A$1:$DB$79,Results!$D29,FALSE)),"",IF(HLOOKUP(AR$2,Monitoring_eng!$A$1:$DB$79,Results!$D29,FALSE)=$J29,$Q29,IF(HLOOKUP(AR$2,Monitoring_eng!$A$1:$DB$79,Results!$D29,FALSE)=$L29,$R29,IF(HLOOKUP(AR$2,Monitoring_eng!$A$1:$DB$79,Results!$D29,FALSE)=$N29,$S29,IF(HLOOKUP(AR$2,Monitoring_eng!$A$1:$DB$79,Results!$D29,FALSE)=$P29,$T29,"CHYBA")))))</f>
        <v>0.5</v>
      </c>
      <c r="AS29" s="60">
        <f>IF(ISBLANK(HLOOKUP(AS$2,Monitoring_eng!$A$1:$DB$79,Results!$D29,FALSE)),"",IF(HLOOKUP(AS$2,Monitoring_eng!$A$1:$DB$79,Results!$D29,FALSE)=$J29,$Q29,IF(HLOOKUP(AS$2,Monitoring_eng!$A$1:$DB$79,Results!$D29,FALSE)=$L29,$R29,IF(HLOOKUP(AS$2,Monitoring_eng!$A$1:$DB$79,Results!$D29,FALSE)=$N29,$S29,IF(HLOOKUP(AS$2,Monitoring_eng!$A$1:$DB$79,Results!$D29,FALSE)=$P29,$T29,"CHYBA")))))</f>
        <v>0.5</v>
      </c>
      <c r="AT29" s="60">
        <f>IF(ISBLANK(HLOOKUP(AT$2,Monitoring_eng!$A$1:$DB$79,Results!$D29,FALSE)),"",IF(HLOOKUP(AT$2,Monitoring_eng!$A$1:$DB$79,Results!$D29,FALSE)=$J29,$Q29,IF(HLOOKUP(AT$2,Monitoring_eng!$A$1:$DB$79,Results!$D29,FALSE)=$L29,$R29,IF(HLOOKUP(AT$2,Monitoring_eng!$A$1:$DB$79,Results!$D29,FALSE)=$N29,$S29,IF(HLOOKUP(AT$2,Monitoring_eng!$A$1:$DB$79,Results!$D29,FALSE)=$P29,$T29,"CHYBA")))))</f>
        <v>0.5</v>
      </c>
      <c r="AU29" s="60">
        <f>IF(ISBLANK(HLOOKUP(AU$2,Monitoring_eng!$A$1:$DB$79,Results!$D29,FALSE)),"",IF(HLOOKUP(AU$2,Monitoring_eng!$A$1:$DB$79,Results!$D29,FALSE)=$J29,$Q29,IF(HLOOKUP(AU$2,Monitoring_eng!$A$1:$DB$79,Results!$D29,FALSE)=$L29,$R29,IF(HLOOKUP(AU$2,Monitoring_eng!$A$1:$DB$79,Results!$D29,FALSE)=$N29,$S29,IF(HLOOKUP(AU$2,Monitoring_eng!$A$1:$DB$79,Results!$D29,FALSE)=$P29,$T29,"CHYBA")))))</f>
        <v>0</v>
      </c>
      <c r="AV29" s="60">
        <f>IF(ISBLANK(HLOOKUP(AV$2,Monitoring_eng!$A$1:$DB$79,Results!$D29,FALSE)),"",IF(HLOOKUP(AV$2,Monitoring_eng!$A$1:$DB$79,Results!$D29,FALSE)=$J29,$Q29,IF(HLOOKUP(AV$2,Monitoring_eng!$A$1:$DB$79,Results!$D29,FALSE)=$L29,$R29,IF(HLOOKUP(AV$2,Monitoring_eng!$A$1:$DB$79,Results!$D29,FALSE)=$N29,$S29,IF(HLOOKUP(AV$2,Monitoring_eng!$A$1:$DB$79,Results!$D29,FALSE)=$P29,$T29,"CHYBA")))))</f>
        <v>0.5</v>
      </c>
      <c r="AW29" s="60">
        <f>IF(ISBLANK(HLOOKUP(AW$2,Monitoring_eng!$A$1:$DB$79,Results!$D29,FALSE)),"",IF(HLOOKUP(AW$2,Monitoring_eng!$A$1:$DB$79,Results!$D29,FALSE)=$J29,$Q29,IF(HLOOKUP(AW$2,Monitoring_eng!$A$1:$DB$79,Results!$D29,FALSE)=$L29,$R29,IF(HLOOKUP(AW$2,Monitoring_eng!$A$1:$DB$79,Results!$D29,FALSE)=$N29,$S29,IF(HLOOKUP(AW$2,Monitoring_eng!$A$1:$DB$79,Results!$D29,FALSE)=$P29,$T29,"CHYBA")))))</f>
        <v>0.5</v>
      </c>
      <c r="AX29" s="60">
        <f>IF(ISBLANK(HLOOKUP(AX$2,Monitoring_eng!$A$1:$DB$79,Results!$D29,FALSE)),"",IF(HLOOKUP(AX$2,Monitoring_eng!$A$1:$DB$79,Results!$D29,FALSE)=$J29,$Q29,IF(HLOOKUP(AX$2,Monitoring_eng!$A$1:$DB$79,Results!$D29,FALSE)=$L29,$R29,IF(HLOOKUP(AX$2,Monitoring_eng!$A$1:$DB$79,Results!$D29,FALSE)=$N29,$S29,IF(HLOOKUP(AX$2,Monitoring_eng!$A$1:$DB$79,Results!$D29,FALSE)=$P29,$T29,"CHYBA")))))</f>
        <v>0.5</v>
      </c>
      <c r="AY29" s="60">
        <f>IF(ISBLANK(HLOOKUP(AY$2,Monitoring_eng!$A$1:$DB$79,Results!$D29,FALSE)),"",IF(HLOOKUP(AY$2,Monitoring_eng!$A$1:$DB$79,Results!$D29,FALSE)=$J29,$Q29,IF(HLOOKUP(AY$2,Monitoring_eng!$A$1:$DB$79,Results!$D29,FALSE)=$L29,$R29,IF(HLOOKUP(AY$2,Monitoring_eng!$A$1:$DB$79,Results!$D29,FALSE)=$N29,$S29,IF(HLOOKUP(AY$2,Monitoring_eng!$A$1:$DB$79,Results!$D29,FALSE)=$P29,$T29,"CHYBA")))))</f>
        <v>0.5</v>
      </c>
      <c r="AZ29" s="60">
        <f>IF(ISBLANK(HLOOKUP(AZ$2,Monitoring_eng!$A$1:$DB$79,Results!$D29,FALSE)),"",IF(HLOOKUP(AZ$2,Monitoring_eng!$A$1:$DB$79,Results!$D29,FALSE)=$J29,$Q29,IF(HLOOKUP(AZ$2,Monitoring_eng!$A$1:$DB$79,Results!$D29,FALSE)=$L29,$R29,IF(HLOOKUP(AZ$2,Monitoring_eng!$A$1:$DB$79,Results!$D29,FALSE)=$N29,$S29,IF(HLOOKUP(AZ$2,Monitoring_eng!$A$1:$DB$79,Results!$D29,FALSE)=$P29,$T29,"CHYBA")))))</f>
        <v>0</v>
      </c>
      <c r="BA29" s="60">
        <f>IF(ISBLANK(HLOOKUP(BA$2,Monitoring_eng!$A$1:$DB$79,Results!$D29,FALSE)),"",IF(HLOOKUP(BA$2,Monitoring_eng!$A$1:$DB$79,Results!$D29,FALSE)=$J29,$Q29,IF(HLOOKUP(BA$2,Monitoring_eng!$A$1:$DB$79,Results!$D29,FALSE)=$L29,$R29,IF(HLOOKUP(BA$2,Monitoring_eng!$A$1:$DB$79,Results!$D29,FALSE)=$N29,$S29,IF(HLOOKUP(BA$2,Monitoring_eng!$A$1:$DB$79,Results!$D29,FALSE)=$P29,$T29,"CHYBA")))))</f>
        <v>0.5</v>
      </c>
      <c r="BB29" s="60">
        <f>IF(ISBLANK(HLOOKUP(BB$2,Monitoring_eng!$A$1:$DB$79,Results!$D29,FALSE)),"",IF(HLOOKUP(BB$2,Monitoring_eng!$A$1:$DB$79,Results!$D29,FALSE)=$J29,$Q29,IF(HLOOKUP(BB$2,Monitoring_eng!$A$1:$DB$79,Results!$D29,FALSE)=$L29,$R29,IF(HLOOKUP(BB$2,Monitoring_eng!$A$1:$DB$79,Results!$D29,FALSE)=$N29,$S29,IF(HLOOKUP(BB$2,Monitoring_eng!$A$1:$DB$79,Results!$D29,FALSE)=$P29,$T29,"CHYBA")))))</f>
        <v>0.5</v>
      </c>
      <c r="BC29" s="60">
        <f>IF(ISBLANK(HLOOKUP(BC$2,Monitoring_eng!$A$1:$DB$79,Results!$D29,FALSE)),"",IF(HLOOKUP(BC$2,Monitoring_eng!$A$1:$DB$79,Results!$D29,FALSE)=$J29,$Q29,IF(HLOOKUP(BC$2,Monitoring_eng!$A$1:$DB$79,Results!$D29,FALSE)=$L29,$R29,IF(HLOOKUP(BC$2,Monitoring_eng!$A$1:$DB$79,Results!$D29,FALSE)=$N29,$S29,IF(HLOOKUP(BC$2,Monitoring_eng!$A$1:$DB$79,Results!$D29,FALSE)=$P29,$T29,"CHYBA")))))</f>
        <v>0</v>
      </c>
      <c r="BD29" s="60">
        <f>IF(ISBLANK(HLOOKUP(BD$2,Monitoring_eng!$A$1:$DB$79,Results!$D29,FALSE)),"",IF(HLOOKUP(BD$2,Monitoring_eng!$A$1:$DB$79,Results!$D29,FALSE)=$J29,$Q29,IF(HLOOKUP(BD$2,Monitoring_eng!$A$1:$DB$79,Results!$D29,FALSE)=$L29,$R29,IF(HLOOKUP(BD$2,Monitoring_eng!$A$1:$DB$79,Results!$D29,FALSE)=$N29,$S29,IF(HLOOKUP(BD$2,Monitoring_eng!$A$1:$DB$79,Results!$D29,FALSE)=$P29,$T29,"CHYBA")))))</f>
        <v>0.5</v>
      </c>
      <c r="BE29" s="60">
        <f>IF(ISBLANK(HLOOKUP(BE$2,Monitoring_eng!$A$1:$DB$79,Results!$D29,FALSE)),"",IF(HLOOKUP(BE$2,Monitoring_eng!$A$1:$DB$79,Results!$D29,FALSE)=$J29,$Q29,IF(HLOOKUP(BE$2,Monitoring_eng!$A$1:$DB$79,Results!$D29,FALSE)=$L29,$R29,IF(HLOOKUP(BE$2,Monitoring_eng!$A$1:$DB$79,Results!$D29,FALSE)=$N29,$S29,IF(HLOOKUP(BE$2,Monitoring_eng!$A$1:$DB$79,Results!$D29,FALSE)=$P29,$T29,"CHYBA")))))</f>
        <v>0.5</v>
      </c>
      <c r="BF29" s="60">
        <f>IF(ISBLANK(HLOOKUP(BF$2,Monitoring_eng!$A$1:$DB$79,Results!$D29,FALSE)),"",IF(HLOOKUP(BF$2,Monitoring_eng!$A$1:$DB$79,Results!$D29,FALSE)=$J29,$Q29,IF(HLOOKUP(BF$2,Monitoring_eng!$A$1:$DB$79,Results!$D29,FALSE)=$L29,$R29,IF(HLOOKUP(BF$2,Monitoring_eng!$A$1:$DB$79,Results!$D29,FALSE)=$N29,$S29,IF(HLOOKUP(BF$2,Monitoring_eng!$A$1:$DB$79,Results!$D29,FALSE)=$P29,$T29,"CHYBA")))))</f>
        <v>0.5</v>
      </c>
      <c r="BG29" s="60">
        <f>IF(ISBLANK(HLOOKUP(BG$2,Monitoring_eng!$A$1:$DB$79,Results!$D29,FALSE)),"",IF(HLOOKUP(BG$2,Monitoring_eng!$A$1:$DB$79,Results!$D29,FALSE)=$J29,$Q29,IF(HLOOKUP(BG$2,Monitoring_eng!$A$1:$DB$79,Results!$D29,FALSE)=$L29,$R29,IF(HLOOKUP(BG$2,Monitoring_eng!$A$1:$DB$79,Results!$D29,FALSE)=$N29,$S29,IF(HLOOKUP(BG$2,Monitoring_eng!$A$1:$DB$79,Results!$D29,FALSE)=$P29,$T29,"CHYBA")))))</f>
        <v>0.5</v>
      </c>
      <c r="BH29" s="60">
        <f>IF(ISBLANK(HLOOKUP(BH$2,Monitoring_eng!$A$1:$DB$79,Results!$D29,FALSE)),"",IF(HLOOKUP(BH$2,Monitoring_eng!$A$1:$DB$79,Results!$D29,FALSE)=$J29,$Q29,IF(HLOOKUP(BH$2,Monitoring_eng!$A$1:$DB$79,Results!$D29,FALSE)=$L29,$R29,IF(HLOOKUP(BH$2,Monitoring_eng!$A$1:$DB$79,Results!$D29,FALSE)=$N29,$S29,IF(HLOOKUP(BH$2,Monitoring_eng!$A$1:$DB$79,Results!$D29,FALSE)=$P29,$T29,"CHYBA")))))</f>
        <v>0.5</v>
      </c>
      <c r="BI29" s="60">
        <f>IF(ISBLANK(HLOOKUP(BI$2,Monitoring_eng!$A$1:$DB$79,Results!$D29,FALSE)),"",IF(HLOOKUP(BI$2,Monitoring_eng!$A$1:$DB$79,Results!$D29,FALSE)=$J29,$Q29,IF(HLOOKUP(BI$2,Monitoring_eng!$A$1:$DB$79,Results!$D29,FALSE)=$L29,$R29,IF(HLOOKUP(BI$2,Monitoring_eng!$A$1:$DB$79,Results!$D29,FALSE)=$N29,$S29,IF(HLOOKUP(BI$2,Monitoring_eng!$A$1:$DB$79,Results!$D29,FALSE)=$P29,$T29,"CHYBA")))))</f>
        <v>0.25</v>
      </c>
      <c r="BJ29" s="60">
        <f>IF(ISBLANK(HLOOKUP(BJ$2,Monitoring_eng!$A$1:$DB$79,Results!$D29,FALSE)),"",IF(HLOOKUP(BJ$2,Monitoring_eng!$A$1:$DB$79,Results!$D29,FALSE)=$J29,$Q29,IF(HLOOKUP(BJ$2,Monitoring_eng!$A$1:$DB$79,Results!$D29,FALSE)=$L29,$R29,IF(HLOOKUP(BJ$2,Monitoring_eng!$A$1:$DB$79,Results!$D29,FALSE)=$N29,$S29,IF(HLOOKUP(BJ$2,Monitoring_eng!$A$1:$DB$79,Results!$D29,FALSE)=$P29,$T29,"CHYBA")))))</f>
        <v>0.5</v>
      </c>
      <c r="BK29" s="60">
        <f>IF(ISBLANK(HLOOKUP(BK$2,Monitoring_eng!$A$1:$DB$79,Results!$D29,FALSE)),"",IF(HLOOKUP(BK$2,Monitoring_eng!$A$1:$DB$79,Results!$D29,FALSE)=$J29,$Q29,IF(HLOOKUP(BK$2,Monitoring_eng!$A$1:$DB$79,Results!$D29,FALSE)=$L29,$R29,IF(HLOOKUP(BK$2,Monitoring_eng!$A$1:$DB$79,Results!$D29,FALSE)=$N29,$S29,IF(HLOOKUP(BK$2,Monitoring_eng!$A$1:$DB$79,Results!$D29,FALSE)=$P29,$T29,"CHYBA")))))</f>
        <v>0.5</v>
      </c>
      <c r="BL29" s="60">
        <f>IF(ISBLANK(HLOOKUP(BL$2,Monitoring_eng!$A$1:$DB$79,Results!$D29,FALSE)),"",IF(HLOOKUP(BL$2,Monitoring_eng!$A$1:$DB$79,Results!$D29,FALSE)=$J29,$Q29,IF(HLOOKUP(BL$2,Monitoring_eng!$A$1:$DB$79,Results!$D29,FALSE)=$L29,$R29,IF(HLOOKUP(BL$2,Monitoring_eng!$A$1:$DB$79,Results!$D29,FALSE)=$N29,$S29,IF(HLOOKUP(BL$2,Monitoring_eng!$A$1:$DB$79,Results!$D29,FALSE)=$P29,$T29,"CHYBA")))))</f>
        <v>0.5</v>
      </c>
      <c r="BM29" s="60">
        <f>IF(ISBLANK(HLOOKUP(BM$2,Monitoring_eng!$A$1:$DB$79,Results!$D29,FALSE)),"",IF(HLOOKUP(BM$2,Monitoring_eng!$A$1:$DB$79,Results!$D29,FALSE)=$J29,$Q29,IF(HLOOKUP(BM$2,Monitoring_eng!$A$1:$DB$79,Results!$D29,FALSE)=$L29,$R29,IF(HLOOKUP(BM$2,Monitoring_eng!$A$1:$DB$79,Results!$D29,FALSE)=$N29,$S29,IF(HLOOKUP(BM$2,Monitoring_eng!$A$1:$DB$79,Results!$D29,FALSE)=$P29,$T29,"CHYBA")))))</f>
        <v>0.5</v>
      </c>
      <c r="BN29" s="60">
        <f>IF(ISBLANK(HLOOKUP(BN$2,Monitoring_eng!$A$1:$DB$79,Results!$D29,FALSE)),"",IF(HLOOKUP(BN$2,Monitoring_eng!$A$1:$DB$79,Results!$D29,FALSE)=$J29,$Q29,IF(HLOOKUP(BN$2,Monitoring_eng!$A$1:$DB$79,Results!$D29,FALSE)=$L29,$R29,IF(HLOOKUP(BN$2,Monitoring_eng!$A$1:$DB$79,Results!$D29,FALSE)=$N29,$S29,IF(HLOOKUP(BN$2,Monitoring_eng!$A$1:$DB$79,Results!$D29,FALSE)=$P29,$T29,"CHYBA")))))</f>
        <v>0.5</v>
      </c>
      <c r="BO29" s="60">
        <f>IF(ISBLANK(HLOOKUP(BO$2,Monitoring_eng!$A$1:$DB$79,Results!$D29,FALSE)),"",IF(HLOOKUP(BO$2,Monitoring_eng!$A$1:$DB$79,Results!$D29,FALSE)=$J29,$Q29,IF(HLOOKUP(BO$2,Monitoring_eng!$A$1:$DB$79,Results!$D29,FALSE)=$L29,$R29,IF(HLOOKUP(BO$2,Monitoring_eng!$A$1:$DB$79,Results!$D29,FALSE)=$N29,$S29,IF(HLOOKUP(BO$2,Monitoring_eng!$A$1:$DB$79,Results!$D29,FALSE)=$P29,$T29,"CHYBA")))))</f>
        <v>0.5</v>
      </c>
      <c r="BP29" s="60">
        <f>IF(ISBLANK(HLOOKUP(BP$2,Monitoring_eng!$A$1:$DB$79,Results!$D29,FALSE)),"",IF(HLOOKUP(BP$2,Monitoring_eng!$A$1:$DB$79,Results!$D29,FALSE)=$J29,$Q29,IF(HLOOKUP(BP$2,Monitoring_eng!$A$1:$DB$79,Results!$D29,FALSE)=$L29,$R29,IF(HLOOKUP(BP$2,Monitoring_eng!$A$1:$DB$79,Results!$D29,FALSE)=$N29,$S29,IF(HLOOKUP(BP$2,Monitoring_eng!$A$1:$DB$79,Results!$D29,FALSE)=$P29,$T29,"CHYBA")))))</f>
        <v>0.5</v>
      </c>
      <c r="BQ29" s="60">
        <f>IF(ISBLANK(HLOOKUP(BQ$2,Monitoring_eng!$A$1:$DB$79,Results!$D29,FALSE)),"",IF(HLOOKUP(BQ$2,Monitoring_eng!$A$1:$DB$79,Results!$D29,FALSE)=$J29,$Q29,IF(HLOOKUP(BQ$2,Monitoring_eng!$A$1:$DB$79,Results!$D29,FALSE)=$L29,$R29,IF(HLOOKUP(BQ$2,Monitoring_eng!$A$1:$DB$79,Results!$D29,FALSE)=$N29,$S29,IF(HLOOKUP(BQ$2,Monitoring_eng!$A$1:$DB$79,Results!$D29,FALSE)=$P29,$T29,"CHYBA")))))</f>
        <v>0.5</v>
      </c>
      <c r="BR29" s="60">
        <f>IF(ISBLANK(HLOOKUP(BR$2,Monitoring_eng!$A$1:$DB$79,Results!$D29,FALSE)),"",IF(HLOOKUP(BR$2,Monitoring_eng!$A$1:$DB$79,Results!$D29,FALSE)=$J29,$Q29,IF(HLOOKUP(BR$2,Monitoring_eng!$A$1:$DB$79,Results!$D29,FALSE)=$L29,$R29,IF(HLOOKUP(BR$2,Monitoring_eng!$A$1:$DB$79,Results!$D29,FALSE)=$N29,$S29,IF(HLOOKUP(BR$2,Monitoring_eng!$A$1:$DB$79,Results!$D29,FALSE)=$P29,$T29,"CHYBA")))))</f>
        <v>0.5</v>
      </c>
    </row>
    <row r="30" spans="1:70" x14ac:dyDescent="0.3">
      <c r="A30" s="37" t="s">
        <v>3850</v>
      </c>
      <c r="B30" s="37" t="s">
        <v>1031</v>
      </c>
      <c r="C30" s="37" t="s">
        <v>330</v>
      </c>
      <c r="D30" s="37">
        <v>29</v>
      </c>
      <c r="E30" s="39" t="s">
        <v>119</v>
      </c>
      <c r="F30" s="39" t="s">
        <v>131</v>
      </c>
      <c r="G30" s="40" t="s">
        <v>16</v>
      </c>
      <c r="H30" s="37">
        <v>0.5</v>
      </c>
      <c r="I30" s="37" t="s">
        <v>481</v>
      </c>
      <c r="J30" s="37" t="s">
        <v>757</v>
      </c>
      <c r="K30" s="37" t="s">
        <v>482</v>
      </c>
      <c r="L30" s="59" t="s">
        <v>758</v>
      </c>
      <c r="M30" s="37" t="s">
        <v>483</v>
      </c>
      <c r="N30" s="37" t="s">
        <v>759</v>
      </c>
      <c r="O30" s="37" t="s">
        <v>892</v>
      </c>
      <c r="P30" s="37" t="s">
        <v>892</v>
      </c>
      <c r="Q30" s="37">
        <f t="shared" si="0"/>
        <v>0.5</v>
      </c>
      <c r="R30" s="37">
        <v>0</v>
      </c>
      <c r="S30" s="37">
        <f t="shared" si="1"/>
        <v>0.25</v>
      </c>
      <c r="T30" s="37" t="s">
        <v>892</v>
      </c>
      <c r="U30" s="60">
        <f>IF(ISBLANK(HLOOKUP(U$2,Monitoring_eng!$A$1:$DB$79,Results!$D30,FALSE)),"",IF(HLOOKUP(U$2,Monitoring_eng!$A$1:$DB$79,Results!$D30,FALSE)=$J30,$Q30,IF(HLOOKUP(U$2,Monitoring_eng!$A$1:$DB$79,Results!$D30,FALSE)=$L30,$R30,IF(HLOOKUP(U$2,Monitoring_eng!$A$1:$DB$79,Results!$D30,FALSE)=$N30,$S30,IF(HLOOKUP(U$2,Monitoring_eng!$A$1:$DB$79,Results!$D30,FALSE)=$P30,$T30,"CHYBA")))))</f>
        <v>0.5</v>
      </c>
      <c r="V30" s="60">
        <f>IF(ISBLANK(HLOOKUP(V$2,Monitoring_eng!$A$1:$DB$79,Results!$D30,FALSE)),"",IF(HLOOKUP(V$2,Monitoring_eng!$A$1:$DB$79,Results!$D30,FALSE)=$J30,$Q30,IF(HLOOKUP(V$2,Monitoring_eng!$A$1:$DB$79,Results!$D30,FALSE)=$L30,$R30,IF(HLOOKUP(V$2,Monitoring_eng!$A$1:$DB$79,Results!$D30,FALSE)=$N30,$S30,IF(HLOOKUP(V$2,Monitoring_eng!$A$1:$DB$79,Results!$D30,FALSE)=$P30,$T30,"CHYBA")))))</f>
        <v>0</v>
      </c>
      <c r="W30" s="60">
        <f>IF(ISBLANK(HLOOKUP(W$2,Monitoring_eng!$A$1:$DB$79,Results!$D30,FALSE)),"",IF(HLOOKUP(W$2,Monitoring_eng!$A$1:$DB$79,Results!$D30,FALSE)=$J30,$Q30,IF(HLOOKUP(W$2,Monitoring_eng!$A$1:$DB$79,Results!$D30,FALSE)=$L30,$R30,IF(HLOOKUP(W$2,Monitoring_eng!$A$1:$DB$79,Results!$D30,FALSE)=$N30,$S30,IF(HLOOKUP(W$2,Monitoring_eng!$A$1:$DB$79,Results!$D30,FALSE)=$P30,$T30,"CHYBA")))))</f>
        <v>0.5</v>
      </c>
      <c r="X30" s="60">
        <f>IF(ISBLANK(HLOOKUP(X$2,Monitoring_eng!$A$1:$DB$79,Results!$D30,FALSE)),"",IF(HLOOKUP(X$2,Monitoring_eng!$A$1:$DB$79,Results!$D30,FALSE)=$J30,$Q30,IF(HLOOKUP(X$2,Monitoring_eng!$A$1:$DB$79,Results!$D30,FALSE)=$L30,$R30,IF(HLOOKUP(X$2,Monitoring_eng!$A$1:$DB$79,Results!$D30,FALSE)=$N30,$S30,IF(HLOOKUP(X$2,Monitoring_eng!$A$1:$DB$79,Results!$D30,FALSE)=$P30,$T30,"CHYBA")))))</f>
        <v>0</v>
      </c>
      <c r="Y30" s="60">
        <f>IF(ISBLANK(HLOOKUP(Y$2,Monitoring_eng!$A$1:$DB$79,Results!$D30,FALSE)),"",IF(HLOOKUP(Y$2,Monitoring_eng!$A$1:$DB$79,Results!$D30,FALSE)=$J30,$Q30,IF(HLOOKUP(Y$2,Monitoring_eng!$A$1:$DB$79,Results!$D30,FALSE)=$L30,$R30,IF(HLOOKUP(Y$2,Monitoring_eng!$A$1:$DB$79,Results!$D30,FALSE)=$N30,$S30,IF(HLOOKUP(Y$2,Monitoring_eng!$A$1:$DB$79,Results!$D30,FALSE)=$P30,$T30,"CHYBA")))))</f>
        <v>0</v>
      </c>
      <c r="Z30" s="60">
        <f>IF(ISBLANK(HLOOKUP(Z$2,Monitoring_eng!$A$1:$DB$79,Results!$D30,FALSE)),"",IF(HLOOKUP(Z$2,Monitoring_eng!$A$1:$DB$79,Results!$D30,FALSE)=$J30,$Q30,IF(HLOOKUP(Z$2,Monitoring_eng!$A$1:$DB$79,Results!$D30,FALSE)=$L30,$R30,IF(HLOOKUP(Z$2,Monitoring_eng!$A$1:$DB$79,Results!$D30,FALSE)=$N30,$S30,IF(HLOOKUP(Z$2,Monitoring_eng!$A$1:$DB$79,Results!$D30,FALSE)=$P30,$T30,"CHYBA")))))</f>
        <v>0.5</v>
      </c>
      <c r="AA30" s="60">
        <f>IF(ISBLANK(HLOOKUP(AA$2,Monitoring_eng!$A$1:$DB$79,Results!$D30,FALSE)),"",IF(HLOOKUP(AA$2,Monitoring_eng!$A$1:$DB$79,Results!$D30,FALSE)=$J30,$Q30,IF(HLOOKUP(AA$2,Monitoring_eng!$A$1:$DB$79,Results!$D30,FALSE)=$L30,$R30,IF(HLOOKUP(AA$2,Monitoring_eng!$A$1:$DB$79,Results!$D30,FALSE)=$N30,$S30,IF(HLOOKUP(AA$2,Monitoring_eng!$A$1:$DB$79,Results!$D30,FALSE)=$P30,$T30,"CHYBA")))))</f>
        <v>0</v>
      </c>
      <c r="AB30" s="60">
        <f>IF(ISBLANK(HLOOKUP(AB$2,Monitoring_eng!$A$1:$DB$79,Results!$D30,FALSE)),"",IF(HLOOKUP(AB$2,Monitoring_eng!$A$1:$DB$79,Results!$D30,FALSE)=$J30,$Q30,IF(HLOOKUP(AB$2,Monitoring_eng!$A$1:$DB$79,Results!$D30,FALSE)=$L30,$R30,IF(HLOOKUP(AB$2,Monitoring_eng!$A$1:$DB$79,Results!$D30,FALSE)=$N30,$S30,IF(HLOOKUP(AB$2,Monitoring_eng!$A$1:$DB$79,Results!$D30,FALSE)=$P30,$T30,"CHYBA")))))</f>
        <v>0.5</v>
      </c>
      <c r="AC30" s="60">
        <f>IF(ISBLANK(HLOOKUP(AC$2,Monitoring_eng!$A$1:$DB$79,Results!$D30,FALSE)),"",IF(HLOOKUP(AC$2,Monitoring_eng!$A$1:$DB$79,Results!$D30,FALSE)=$J30,$Q30,IF(HLOOKUP(AC$2,Monitoring_eng!$A$1:$DB$79,Results!$D30,FALSE)=$L30,$R30,IF(HLOOKUP(AC$2,Monitoring_eng!$A$1:$DB$79,Results!$D30,FALSE)=$N30,$S30,IF(HLOOKUP(AC$2,Monitoring_eng!$A$1:$DB$79,Results!$D30,FALSE)=$P30,$T30,"CHYBA")))))</f>
        <v>0</v>
      </c>
      <c r="AD30" s="60">
        <f>IF(ISBLANK(HLOOKUP(AD$2,Monitoring_eng!$A$1:$DB$79,Results!$D30,FALSE)),"",IF(HLOOKUP(AD$2,Monitoring_eng!$A$1:$DB$79,Results!$D30,FALSE)=$J30,$Q30,IF(HLOOKUP(AD$2,Monitoring_eng!$A$1:$DB$79,Results!$D30,FALSE)=$L30,$R30,IF(HLOOKUP(AD$2,Monitoring_eng!$A$1:$DB$79,Results!$D30,FALSE)=$N30,$S30,IF(HLOOKUP(AD$2,Monitoring_eng!$A$1:$DB$79,Results!$D30,FALSE)=$P30,$T30,"CHYBA")))))</f>
        <v>0.5</v>
      </c>
      <c r="AE30" s="60">
        <f>IF(ISBLANK(HLOOKUP(AE$2,Monitoring_eng!$A$1:$DB$79,Results!$D30,FALSE)),"",IF(HLOOKUP(AE$2,Monitoring_eng!$A$1:$DB$79,Results!$D30,FALSE)=$J30,$Q30,IF(HLOOKUP(AE$2,Monitoring_eng!$A$1:$DB$79,Results!$D30,FALSE)=$L30,$R30,IF(HLOOKUP(AE$2,Monitoring_eng!$A$1:$DB$79,Results!$D30,FALSE)=$N30,$S30,IF(HLOOKUP(AE$2,Monitoring_eng!$A$1:$DB$79,Results!$D30,FALSE)=$P30,$T30,"CHYBA")))))</f>
        <v>0.5</v>
      </c>
      <c r="AF30" s="60">
        <f>IF(ISBLANK(HLOOKUP(AF$2,Monitoring_eng!$A$1:$DB$79,Results!$D30,FALSE)),"",IF(HLOOKUP(AF$2,Monitoring_eng!$A$1:$DB$79,Results!$D30,FALSE)=$J30,$Q30,IF(HLOOKUP(AF$2,Monitoring_eng!$A$1:$DB$79,Results!$D30,FALSE)=$L30,$R30,IF(HLOOKUP(AF$2,Monitoring_eng!$A$1:$DB$79,Results!$D30,FALSE)=$N30,$S30,IF(HLOOKUP(AF$2,Monitoring_eng!$A$1:$DB$79,Results!$D30,FALSE)=$P30,$T30,"CHYBA")))))</f>
        <v>0.5</v>
      </c>
      <c r="AG30" s="60">
        <f>IF(ISBLANK(HLOOKUP(AG$2,Monitoring_eng!$A$1:$DB$79,Results!$D30,FALSE)),"",IF(HLOOKUP(AG$2,Monitoring_eng!$A$1:$DB$79,Results!$D30,FALSE)=$J30,$Q30,IF(HLOOKUP(AG$2,Monitoring_eng!$A$1:$DB$79,Results!$D30,FALSE)=$L30,$R30,IF(HLOOKUP(AG$2,Monitoring_eng!$A$1:$DB$79,Results!$D30,FALSE)=$N30,$S30,IF(HLOOKUP(AG$2,Monitoring_eng!$A$1:$DB$79,Results!$D30,FALSE)=$P30,$T30,"CHYBA")))))</f>
        <v>0.5</v>
      </c>
      <c r="AH30" s="60">
        <f>IF(ISBLANK(HLOOKUP(AH$2,Monitoring_eng!$A$1:$DB$79,Results!$D30,FALSE)),"",IF(HLOOKUP(AH$2,Monitoring_eng!$A$1:$DB$79,Results!$D30,FALSE)=$J30,$Q30,IF(HLOOKUP(AH$2,Monitoring_eng!$A$1:$DB$79,Results!$D30,FALSE)=$L30,$R30,IF(HLOOKUP(AH$2,Monitoring_eng!$A$1:$DB$79,Results!$D30,FALSE)=$N30,$S30,IF(HLOOKUP(AH$2,Monitoring_eng!$A$1:$DB$79,Results!$D30,FALSE)=$P30,$T30,"CHYBA")))))</f>
        <v>0.5</v>
      </c>
      <c r="AI30" s="60">
        <f>IF(ISBLANK(HLOOKUP(AI$2,Monitoring_eng!$A$1:$DB$79,Results!$D30,FALSE)),"",IF(HLOOKUP(AI$2,Monitoring_eng!$A$1:$DB$79,Results!$D30,FALSE)=$J30,$Q30,IF(HLOOKUP(AI$2,Monitoring_eng!$A$1:$DB$79,Results!$D30,FALSE)=$L30,$R30,IF(HLOOKUP(AI$2,Monitoring_eng!$A$1:$DB$79,Results!$D30,FALSE)=$N30,$S30,IF(HLOOKUP(AI$2,Monitoring_eng!$A$1:$DB$79,Results!$D30,FALSE)=$P30,$T30,"CHYBA")))))</f>
        <v>0</v>
      </c>
      <c r="AJ30" s="60">
        <f>IF(ISBLANK(HLOOKUP(AJ$2,Monitoring_eng!$A$1:$DB$79,Results!$D30,FALSE)),"",IF(HLOOKUP(AJ$2,Monitoring_eng!$A$1:$DB$79,Results!$D30,FALSE)=$J30,$Q30,IF(HLOOKUP(AJ$2,Monitoring_eng!$A$1:$DB$79,Results!$D30,FALSE)=$L30,$R30,IF(HLOOKUP(AJ$2,Monitoring_eng!$A$1:$DB$79,Results!$D30,FALSE)=$N30,$S30,IF(HLOOKUP(AJ$2,Monitoring_eng!$A$1:$DB$79,Results!$D30,FALSE)=$P30,$T30,"CHYBA")))))</f>
        <v>0</v>
      </c>
      <c r="AK30" s="60">
        <f>IF(ISBLANK(HLOOKUP(AK$2,Monitoring_eng!$A$1:$DB$79,Results!$D30,FALSE)),"",IF(HLOOKUP(AK$2,Monitoring_eng!$A$1:$DB$79,Results!$D30,FALSE)=$J30,$Q30,IF(HLOOKUP(AK$2,Monitoring_eng!$A$1:$DB$79,Results!$D30,FALSE)=$L30,$R30,IF(HLOOKUP(AK$2,Monitoring_eng!$A$1:$DB$79,Results!$D30,FALSE)=$N30,$S30,IF(HLOOKUP(AK$2,Monitoring_eng!$A$1:$DB$79,Results!$D30,FALSE)=$P30,$T30,"CHYBA")))))</f>
        <v>0.5</v>
      </c>
      <c r="AL30" s="60">
        <f>IF(ISBLANK(HLOOKUP(AL$2,Monitoring_eng!$A$1:$DB$79,Results!$D30,FALSE)),"",IF(HLOOKUP(AL$2,Monitoring_eng!$A$1:$DB$79,Results!$D30,FALSE)=$J30,$Q30,IF(HLOOKUP(AL$2,Monitoring_eng!$A$1:$DB$79,Results!$D30,FALSE)=$L30,$R30,IF(HLOOKUP(AL$2,Monitoring_eng!$A$1:$DB$79,Results!$D30,FALSE)=$N30,$S30,IF(HLOOKUP(AL$2,Monitoring_eng!$A$1:$DB$79,Results!$D30,FALSE)=$P30,$T30,"CHYBA")))))</f>
        <v>0</v>
      </c>
      <c r="AM30" s="60">
        <f>IF(ISBLANK(HLOOKUP(AM$2,Monitoring_eng!$A$1:$DB$79,Results!$D30,FALSE)),"",IF(HLOOKUP(AM$2,Monitoring_eng!$A$1:$DB$79,Results!$D30,FALSE)=$J30,$Q30,IF(HLOOKUP(AM$2,Monitoring_eng!$A$1:$DB$79,Results!$D30,FALSE)=$L30,$R30,IF(HLOOKUP(AM$2,Monitoring_eng!$A$1:$DB$79,Results!$D30,FALSE)=$N30,$S30,IF(HLOOKUP(AM$2,Monitoring_eng!$A$1:$DB$79,Results!$D30,FALSE)=$P30,$T30,"CHYBA")))))</f>
        <v>0.25</v>
      </c>
      <c r="AN30" s="60">
        <f>IF(ISBLANK(HLOOKUP(AN$2,Monitoring_eng!$A$1:$DB$79,Results!$D30,FALSE)),"",IF(HLOOKUP(AN$2,Monitoring_eng!$A$1:$DB$79,Results!$D30,FALSE)=$J30,$Q30,IF(HLOOKUP(AN$2,Monitoring_eng!$A$1:$DB$79,Results!$D30,FALSE)=$L30,$R30,IF(HLOOKUP(AN$2,Monitoring_eng!$A$1:$DB$79,Results!$D30,FALSE)=$N30,$S30,IF(HLOOKUP(AN$2,Monitoring_eng!$A$1:$DB$79,Results!$D30,FALSE)=$P30,$T30,"CHYBA")))))</f>
        <v>0</v>
      </c>
      <c r="AO30" s="60">
        <f>IF(ISBLANK(HLOOKUP(AO$2,Monitoring_eng!$A$1:$DB$79,Results!$D30,FALSE)),"",IF(HLOOKUP(AO$2,Monitoring_eng!$A$1:$DB$79,Results!$D30,FALSE)=$J30,$Q30,IF(HLOOKUP(AO$2,Monitoring_eng!$A$1:$DB$79,Results!$D30,FALSE)=$L30,$R30,IF(HLOOKUP(AO$2,Monitoring_eng!$A$1:$DB$79,Results!$D30,FALSE)=$N30,$S30,IF(HLOOKUP(AO$2,Monitoring_eng!$A$1:$DB$79,Results!$D30,FALSE)=$P30,$T30,"CHYBA")))))</f>
        <v>0</v>
      </c>
      <c r="AP30" s="60">
        <f>IF(ISBLANK(HLOOKUP(AP$2,Monitoring_eng!$A$1:$DB$79,Results!$D30,FALSE)),"",IF(HLOOKUP(AP$2,Monitoring_eng!$A$1:$DB$79,Results!$D30,FALSE)=$J30,$Q30,IF(HLOOKUP(AP$2,Monitoring_eng!$A$1:$DB$79,Results!$D30,FALSE)=$L30,$R30,IF(HLOOKUP(AP$2,Monitoring_eng!$A$1:$DB$79,Results!$D30,FALSE)=$N30,$S30,IF(HLOOKUP(AP$2,Monitoring_eng!$A$1:$DB$79,Results!$D30,FALSE)=$P30,$T30,"CHYBA")))))</f>
        <v>0.5</v>
      </c>
      <c r="AQ30" s="60">
        <f>IF(ISBLANK(HLOOKUP(AQ$2,Monitoring_eng!$A$1:$DB$79,Results!$D30,FALSE)),"",IF(HLOOKUP(AQ$2,Monitoring_eng!$A$1:$DB$79,Results!$D30,FALSE)=$J30,$Q30,IF(HLOOKUP(AQ$2,Monitoring_eng!$A$1:$DB$79,Results!$D30,FALSE)=$L30,$R30,IF(HLOOKUP(AQ$2,Monitoring_eng!$A$1:$DB$79,Results!$D30,FALSE)=$N30,$S30,IF(HLOOKUP(AQ$2,Monitoring_eng!$A$1:$DB$79,Results!$D30,FALSE)=$P30,$T30,"CHYBA")))))</f>
        <v>0.5</v>
      </c>
      <c r="AR30" s="60">
        <f>IF(ISBLANK(HLOOKUP(AR$2,Monitoring_eng!$A$1:$DB$79,Results!$D30,FALSE)),"",IF(HLOOKUP(AR$2,Monitoring_eng!$A$1:$DB$79,Results!$D30,FALSE)=$J30,$Q30,IF(HLOOKUP(AR$2,Monitoring_eng!$A$1:$DB$79,Results!$D30,FALSE)=$L30,$R30,IF(HLOOKUP(AR$2,Monitoring_eng!$A$1:$DB$79,Results!$D30,FALSE)=$N30,$S30,IF(HLOOKUP(AR$2,Monitoring_eng!$A$1:$DB$79,Results!$D30,FALSE)=$P30,$T30,"CHYBA")))))</f>
        <v>0.5</v>
      </c>
      <c r="AS30" s="60">
        <f>IF(ISBLANK(HLOOKUP(AS$2,Monitoring_eng!$A$1:$DB$79,Results!$D30,FALSE)),"",IF(HLOOKUP(AS$2,Monitoring_eng!$A$1:$DB$79,Results!$D30,FALSE)=$J30,$Q30,IF(HLOOKUP(AS$2,Monitoring_eng!$A$1:$DB$79,Results!$D30,FALSE)=$L30,$R30,IF(HLOOKUP(AS$2,Monitoring_eng!$A$1:$DB$79,Results!$D30,FALSE)=$N30,$S30,IF(HLOOKUP(AS$2,Monitoring_eng!$A$1:$DB$79,Results!$D30,FALSE)=$P30,$T30,"CHYBA")))))</f>
        <v>0</v>
      </c>
      <c r="AT30" s="60">
        <f>IF(ISBLANK(HLOOKUP(AT$2,Monitoring_eng!$A$1:$DB$79,Results!$D30,FALSE)),"",IF(HLOOKUP(AT$2,Monitoring_eng!$A$1:$DB$79,Results!$D30,FALSE)=$J30,$Q30,IF(HLOOKUP(AT$2,Monitoring_eng!$A$1:$DB$79,Results!$D30,FALSE)=$L30,$R30,IF(HLOOKUP(AT$2,Monitoring_eng!$A$1:$DB$79,Results!$D30,FALSE)=$N30,$S30,IF(HLOOKUP(AT$2,Monitoring_eng!$A$1:$DB$79,Results!$D30,FALSE)=$P30,$T30,"CHYBA")))))</f>
        <v>0.5</v>
      </c>
      <c r="AU30" s="60">
        <f>IF(ISBLANK(HLOOKUP(AU$2,Monitoring_eng!$A$1:$DB$79,Results!$D30,FALSE)),"",IF(HLOOKUP(AU$2,Monitoring_eng!$A$1:$DB$79,Results!$D30,FALSE)=$J30,$Q30,IF(HLOOKUP(AU$2,Monitoring_eng!$A$1:$DB$79,Results!$D30,FALSE)=$L30,$R30,IF(HLOOKUP(AU$2,Monitoring_eng!$A$1:$DB$79,Results!$D30,FALSE)=$N30,$S30,IF(HLOOKUP(AU$2,Monitoring_eng!$A$1:$DB$79,Results!$D30,FALSE)=$P30,$T30,"CHYBA")))))</f>
        <v>0</v>
      </c>
      <c r="AV30" s="60">
        <f>IF(ISBLANK(HLOOKUP(AV$2,Monitoring_eng!$A$1:$DB$79,Results!$D30,FALSE)),"",IF(HLOOKUP(AV$2,Monitoring_eng!$A$1:$DB$79,Results!$D30,FALSE)=$J30,$Q30,IF(HLOOKUP(AV$2,Monitoring_eng!$A$1:$DB$79,Results!$D30,FALSE)=$L30,$R30,IF(HLOOKUP(AV$2,Monitoring_eng!$A$1:$DB$79,Results!$D30,FALSE)=$N30,$S30,IF(HLOOKUP(AV$2,Monitoring_eng!$A$1:$DB$79,Results!$D30,FALSE)=$P30,$T30,"CHYBA")))))</f>
        <v>0.5</v>
      </c>
      <c r="AW30" s="60">
        <f>IF(ISBLANK(HLOOKUP(AW$2,Monitoring_eng!$A$1:$DB$79,Results!$D30,FALSE)),"",IF(HLOOKUP(AW$2,Monitoring_eng!$A$1:$DB$79,Results!$D30,FALSE)=$J30,$Q30,IF(HLOOKUP(AW$2,Monitoring_eng!$A$1:$DB$79,Results!$D30,FALSE)=$L30,$R30,IF(HLOOKUP(AW$2,Monitoring_eng!$A$1:$DB$79,Results!$D30,FALSE)=$N30,$S30,IF(HLOOKUP(AW$2,Monitoring_eng!$A$1:$DB$79,Results!$D30,FALSE)=$P30,$T30,"CHYBA")))))</f>
        <v>0.5</v>
      </c>
      <c r="AX30" s="60">
        <f>IF(ISBLANK(HLOOKUP(AX$2,Monitoring_eng!$A$1:$DB$79,Results!$D30,FALSE)),"",IF(HLOOKUP(AX$2,Monitoring_eng!$A$1:$DB$79,Results!$D30,FALSE)=$J30,$Q30,IF(HLOOKUP(AX$2,Monitoring_eng!$A$1:$DB$79,Results!$D30,FALSE)=$L30,$R30,IF(HLOOKUP(AX$2,Monitoring_eng!$A$1:$DB$79,Results!$D30,FALSE)=$N30,$S30,IF(HLOOKUP(AX$2,Monitoring_eng!$A$1:$DB$79,Results!$D30,FALSE)=$P30,$T30,"CHYBA")))))</f>
        <v>0.5</v>
      </c>
      <c r="AY30" s="60">
        <f>IF(ISBLANK(HLOOKUP(AY$2,Monitoring_eng!$A$1:$DB$79,Results!$D30,FALSE)),"",IF(HLOOKUP(AY$2,Monitoring_eng!$A$1:$DB$79,Results!$D30,FALSE)=$J30,$Q30,IF(HLOOKUP(AY$2,Monitoring_eng!$A$1:$DB$79,Results!$D30,FALSE)=$L30,$R30,IF(HLOOKUP(AY$2,Monitoring_eng!$A$1:$DB$79,Results!$D30,FALSE)=$N30,$S30,IF(HLOOKUP(AY$2,Monitoring_eng!$A$1:$DB$79,Results!$D30,FALSE)=$P30,$T30,"CHYBA")))))</f>
        <v>0.5</v>
      </c>
      <c r="AZ30" s="60">
        <f>IF(ISBLANK(HLOOKUP(AZ$2,Monitoring_eng!$A$1:$DB$79,Results!$D30,FALSE)),"",IF(HLOOKUP(AZ$2,Monitoring_eng!$A$1:$DB$79,Results!$D30,FALSE)=$J30,$Q30,IF(HLOOKUP(AZ$2,Monitoring_eng!$A$1:$DB$79,Results!$D30,FALSE)=$L30,$R30,IF(HLOOKUP(AZ$2,Monitoring_eng!$A$1:$DB$79,Results!$D30,FALSE)=$N30,$S30,IF(HLOOKUP(AZ$2,Monitoring_eng!$A$1:$DB$79,Results!$D30,FALSE)=$P30,$T30,"CHYBA")))))</f>
        <v>0</v>
      </c>
      <c r="BA30" s="60">
        <f>IF(ISBLANK(HLOOKUP(BA$2,Monitoring_eng!$A$1:$DB$79,Results!$D30,FALSE)),"",IF(HLOOKUP(BA$2,Monitoring_eng!$A$1:$DB$79,Results!$D30,FALSE)=$J30,$Q30,IF(HLOOKUP(BA$2,Monitoring_eng!$A$1:$DB$79,Results!$D30,FALSE)=$L30,$R30,IF(HLOOKUP(BA$2,Monitoring_eng!$A$1:$DB$79,Results!$D30,FALSE)=$N30,$S30,IF(HLOOKUP(BA$2,Monitoring_eng!$A$1:$DB$79,Results!$D30,FALSE)=$P30,$T30,"CHYBA")))))</f>
        <v>0.5</v>
      </c>
      <c r="BB30" s="60">
        <f>IF(ISBLANK(HLOOKUP(BB$2,Monitoring_eng!$A$1:$DB$79,Results!$D30,FALSE)),"",IF(HLOOKUP(BB$2,Monitoring_eng!$A$1:$DB$79,Results!$D30,FALSE)=$J30,$Q30,IF(HLOOKUP(BB$2,Monitoring_eng!$A$1:$DB$79,Results!$D30,FALSE)=$L30,$R30,IF(HLOOKUP(BB$2,Monitoring_eng!$A$1:$DB$79,Results!$D30,FALSE)=$N30,$S30,IF(HLOOKUP(BB$2,Monitoring_eng!$A$1:$DB$79,Results!$D30,FALSE)=$P30,$T30,"CHYBA")))))</f>
        <v>0.5</v>
      </c>
      <c r="BC30" s="60">
        <f>IF(ISBLANK(HLOOKUP(BC$2,Monitoring_eng!$A$1:$DB$79,Results!$D30,FALSE)),"",IF(HLOOKUP(BC$2,Monitoring_eng!$A$1:$DB$79,Results!$D30,FALSE)=$J30,$Q30,IF(HLOOKUP(BC$2,Monitoring_eng!$A$1:$DB$79,Results!$D30,FALSE)=$L30,$R30,IF(HLOOKUP(BC$2,Monitoring_eng!$A$1:$DB$79,Results!$D30,FALSE)=$N30,$S30,IF(HLOOKUP(BC$2,Monitoring_eng!$A$1:$DB$79,Results!$D30,FALSE)=$P30,$T30,"CHYBA")))))</f>
        <v>0.25</v>
      </c>
      <c r="BD30" s="60">
        <f>IF(ISBLANK(HLOOKUP(BD$2,Monitoring_eng!$A$1:$DB$79,Results!$D30,FALSE)),"",IF(HLOOKUP(BD$2,Monitoring_eng!$A$1:$DB$79,Results!$D30,FALSE)=$J30,$Q30,IF(HLOOKUP(BD$2,Monitoring_eng!$A$1:$DB$79,Results!$D30,FALSE)=$L30,$R30,IF(HLOOKUP(BD$2,Monitoring_eng!$A$1:$DB$79,Results!$D30,FALSE)=$N30,$S30,IF(HLOOKUP(BD$2,Monitoring_eng!$A$1:$DB$79,Results!$D30,FALSE)=$P30,$T30,"CHYBA")))))</f>
        <v>0.5</v>
      </c>
      <c r="BE30" s="60">
        <f>IF(ISBLANK(HLOOKUP(BE$2,Monitoring_eng!$A$1:$DB$79,Results!$D30,FALSE)),"",IF(HLOOKUP(BE$2,Monitoring_eng!$A$1:$DB$79,Results!$D30,FALSE)=$J30,$Q30,IF(HLOOKUP(BE$2,Monitoring_eng!$A$1:$DB$79,Results!$D30,FALSE)=$L30,$R30,IF(HLOOKUP(BE$2,Monitoring_eng!$A$1:$DB$79,Results!$D30,FALSE)=$N30,$S30,IF(HLOOKUP(BE$2,Monitoring_eng!$A$1:$DB$79,Results!$D30,FALSE)=$P30,$T30,"CHYBA")))))</f>
        <v>0.5</v>
      </c>
      <c r="BF30" s="60">
        <f>IF(ISBLANK(HLOOKUP(BF$2,Monitoring_eng!$A$1:$DB$79,Results!$D30,FALSE)),"",IF(HLOOKUP(BF$2,Monitoring_eng!$A$1:$DB$79,Results!$D30,FALSE)=$J30,$Q30,IF(HLOOKUP(BF$2,Monitoring_eng!$A$1:$DB$79,Results!$D30,FALSE)=$L30,$R30,IF(HLOOKUP(BF$2,Monitoring_eng!$A$1:$DB$79,Results!$D30,FALSE)=$N30,$S30,IF(HLOOKUP(BF$2,Monitoring_eng!$A$1:$DB$79,Results!$D30,FALSE)=$P30,$T30,"CHYBA")))))</f>
        <v>0.5</v>
      </c>
      <c r="BG30" s="60">
        <f>IF(ISBLANK(HLOOKUP(BG$2,Monitoring_eng!$A$1:$DB$79,Results!$D30,FALSE)),"",IF(HLOOKUP(BG$2,Monitoring_eng!$A$1:$DB$79,Results!$D30,FALSE)=$J30,$Q30,IF(HLOOKUP(BG$2,Monitoring_eng!$A$1:$DB$79,Results!$D30,FALSE)=$L30,$R30,IF(HLOOKUP(BG$2,Monitoring_eng!$A$1:$DB$79,Results!$D30,FALSE)=$N30,$S30,IF(HLOOKUP(BG$2,Monitoring_eng!$A$1:$DB$79,Results!$D30,FALSE)=$P30,$T30,"CHYBA")))))</f>
        <v>0.5</v>
      </c>
      <c r="BH30" s="60">
        <f>IF(ISBLANK(HLOOKUP(BH$2,Monitoring_eng!$A$1:$DB$79,Results!$D30,FALSE)),"",IF(HLOOKUP(BH$2,Monitoring_eng!$A$1:$DB$79,Results!$D30,FALSE)=$J30,$Q30,IF(HLOOKUP(BH$2,Monitoring_eng!$A$1:$DB$79,Results!$D30,FALSE)=$L30,$R30,IF(HLOOKUP(BH$2,Monitoring_eng!$A$1:$DB$79,Results!$D30,FALSE)=$N30,$S30,IF(HLOOKUP(BH$2,Monitoring_eng!$A$1:$DB$79,Results!$D30,FALSE)=$P30,$T30,"CHYBA")))))</f>
        <v>0.5</v>
      </c>
      <c r="BI30" s="60">
        <f>IF(ISBLANK(HLOOKUP(BI$2,Monitoring_eng!$A$1:$DB$79,Results!$D30,FALSE)),"",IF(HLOOKUP(BI$2,Monitoring_eng!$A$1:$DB$79,Results!$D30,FALSE)=$J30,$Q30,IF(HLOOKUP(BI$2,Monitoring_eng!$A$1:$DB$79,Results!$D30,FALSE)=$L30,$R30,IF(HLOOKUP(BI$2,Monitoring_eng!$A$1:$DB$79,Results!$D30,FALSE)=$N30,$S30,IF(HLOOKUP(BI$2,Monitoring_eng!$A$1:$DB$79,Results!$D30,FALSE)=$P30,$T30,"CHYBA")))))</f>
        <v>0</v>
      </c>
      <c r="BJ30" s="60">
        <f>IF(ISBLANK(HLOOKUP(BJ$2,Monitoring_eng!$A$1:$DB$79,Results!$D30,FALSE)),"",IF(HLOOKUP(BJ$2,Monitoring_eng!$A$1:$DB$79,Results!$D30,FALSE)=$J30,$Q30,IF(HLOOKUP(BJ$2,Monitoring_eng!$A$1:$DB$79,Results!$D30,FALSE)=$L30,$R30,IF(HLOOKUP(BJ$2,Monitoring_eng!$A$1:$DB$79,Results!$D30,FALSE)=$N30,$S30,IF(HLOOKUP(BJ$2,Monitoring_eng!$A$1:$DB$79,Results!$D30,FALSE)=$P30,$T30,"CHYBA")))))</f>
        <v>0.5</v>
      </c>
      <c r="BK30" s="60">
        <f>IF(ISBLANK(HLOOKUP(BK$2,Monitoring_eng!$A$1:$DB$79,Results!$D30,FALSE)),"",IF(HLOOKUP(BK$2,Monitoring_eng!$A$1:$DB$79,Results!$D30,FALSE)=$J30,$Q30,IF(HLOOKUP(BK$2,Monitoring_eng!$A$1:$DB$79,Results!$D30,FALSE)=$L30,$R30,IF(HLOOKUP(BK$2,Monitoring_eng!$A$1:$DB$79,Results!$D30,FALSE)=$N30,$S30,IF(HLOOKUP(BK$2,Monitoring_eng!$A$1:$DB$79,Results!$D30,FALSE)=$P30,$T30,"CHYBA")))))</f>
        <v>0</v>
      </c>
      <c r="BL30" s="60">
        <f>IF(ISBLANK(HLOOKUP(BL$2,Monitoring_eng!$A$1:$DB$79,Results!$D30,FALSE)),"",IF(HLOOKUP(BL$2,Monitoring_eng!$A$1:$DB$79,Results!$D30,FALSE)=$J30,$Q30,IF(HLOOKUP(BL$2,Monitoring_eng!$A$1:$DB$79,Results!$D30,FALSE)=$L30,$R30,IF(HLOOKUP(BL$2,Monitoring_eng!$A$1:$DB$79,Results!$D30,FALSE)=$N30,$S30,IF(HLOOKUP(BL$2,Monitoring_eng!$A$1:$DB$79,Results!$D30,FALSE)=$P30,$T30,"CHYBA")))))</f>
        <v>0</v>
      </c>
      <c r="BM30" s="60">
        <f>IF(ISBLANK(HLOOKUP(BM$2,Monitoring_eng!$A$1:$DB$79,Results!$D30,FALSE)),"",IF(HLOOKUP(BM$2,Monitoring_eng!$A$1:$DB$79,Results!$D30,FALSE)=$J30,$Q30,IF(HLOOKUP(BM$2,Monitoring_eng!$A$1:$DB$79,Results!$D30,FALSE)=$L30,$R30,IF(HLOOKUP(BM$2,Monitoring_eng!$A$1:$DB$79,Results!$D30,FALSE)=$N30,$S30,IF(HLOOKUP(BM$2,Monitoring_eng!$A$1:$DB$79,Results!$D30,FALSE)=$P30,$T30,"CHYBA")))))</f>
        <v>0.5</v>
      </c>
      <c r="BN30" s="60">
        <f>IF(ISBLANK(HLOOKUP(BN$2,Monitoring_eng!$A$1:$DB$79,Results!$D30,FALSE)),"",IF(HLOOKUP(BN$2,Monitoring_eng!$A$1:$DB$79,Results!$D30,FALSE)=$J30,$Q30,IF(HLOOKUP(BN$2,Monitoring_eng!$A$1:$DB$79,Results!$D30,FALSE)=$L30,$R30,IF(HLOOKUP(BN$2,Monitoring_eng!$A$1:$DB$79,Results!$D30,FALSE)=$N30,$S30,IF(HLOOKUP(BN$2,Monitoring_eng!$A$1:$DB$79,Results!$D30,FALSE)=$P30,$T30,"CHYBA")))))</f>
        <v>0.5</v>
      </c>
      <c r="BO30" s="60">
        <f>IF(ISBLANK(HLOOKUP(BO$2,Monitoring_eng!$A$1:$DB$79,Results!$D30,FALSE)),"",IF(HLOOKUP(BO$2,Monitoring_eng!$A$1:$DB$79,Results!$D30,FALSE)=$J30,$Q30,IF(HLOOKUP(BO$2,Monitoring_eng!$A$1:$DB$79,Results!$D30,FALSE)=$L30,$R30,IF(HLOOKUP(BO$2,Monitoring_eng!$A$1:$DB$79,Results!$D30,FALSE)=$N30,$S30,IF(HLOOKUP(BO$2,Monitoring_eng!$A$1:$DB$79,Results!$D30,FALSE)=$P30,$T30,"CHYBA")))))</f>
        <v>0.5</v>
      </c>
      <c r="BP30" s="60">
        <f>IF(ISBLANK(HLOOKUP(BP$2,Monitoring_eng!$A$1:$DB$79,Results!$D30,FALSE)),"",IF(HLOOKUP(BP$2,Monitoring_eng!$A$1:$DB$79,Results!$D30,FALSE)=$J30,$Q30,IF(HLOOKUP(BP$2,Monitoring_eng!$A$1:$DB$79,Results!$D30,FALSE)=$L30,$R30,IF(HLOOKUP(BP$2,Monitoring_eng!$A$1:$DB$79,Results!$D30,FALSE)=$N30,$S30,IF(HLOOKUP(BP$2,Monitoring_eng!$A$1:$DB$79,Results!$D30,FALSE)=$P30,$T30,"CHYBA")))))</f>
        <v>0.5</v>
      </c>
      <c r="BQ30" s="60">
        <f>IF(ISBLANK(HLOOKUP(BQ$2,Monitoring_eng!$A$1:$DB$79,Results!$D30,FALSE)),"",IF(HLOOKUP(BQ$2,Monitoring_eng!$A$1:$DB$79,Results!$D30,FALSE)=$J30,$Q30,IF(HLOOKUP(BQ$2,Monitoring_eng!$A$1:$DB$79,Results!$D30,FALSE)=$L30,$R30,IF(HLOOKUP(BQ$2,Monitoring_eng!$A$1:$DB$79,Results!$D30,FALSE)=$N30,$S30,IF(HLOOKUP(BQ$2,Monitoring_eng!$A$1:$DB$79,Results!$D30,FALSE)=$P30,$T30,"CHYBA")))))</f>
        <v>0.5</v>
      </c>
      <c r="BR30" s="60">
        <f>IF(ISBLANK(HLOOKUP(BR$2,Monitoring_eng!$A$1:$DB$79,Results!$D30,FALSE)),"",IF(HLOOKUP(BR$2,Monitoring_eng!$A$1:$DB$79,Results!$D30,FALSE)=$J30,$Q30,IF(HLOOKUP(BR$2,Monitoring_eng!$A$1:$DB$79,Results!$D30,FALSE)=$L30,$R30,IF(HLOOKUP(BR$2,Monitoring_eng!$A$1:$DB$79,Results!$D30,FALSE)=$N30,$S30,IF(HLOOKUP(BR$2,Monitoring_eng!$A$1:$DB$79,Results!$D30,FALSE)=$P30,$T30,"CHYBA")))))</f>
        <v>0.5</v>
      </c>
    </row>
    <row r="31" spans="1:70" x14ac:dyDescent="0.3">
      <c r="A31" s="37" t="s">
        <v>3851</v>
      </c>
      <c r="B31" s="37" t="s">
        <v>1032</v>
      </c>
      <c r="C31" s="37" t="s">
        <v>331</v>
      </c>
      <c r="D31" s="37">
        <v>30</v>
      </c>
      <c r="E31" s="39" t="s">
        <v>120</v>
      </c>
      <c r="F31" s="39" t="s">
        <v>132</v>
      </c>
      <c r="G31" s="40" t="s">
        <v>16</v>
      </c>
      <c r="H31" s="37">
        <v>0.5</v>
      </c>
      <c r="I31" s="37" t="s">
        <v>481</v>
      </c>
      <c r="J31" s="37" t="s">
        <v>757</v>
      </c>
      <c r="K31" s="37" t="s">
        <v>482</v>
      </c>
      <c r="L31" s="59" t="s">
        <v>758</v>
      </c>
      <c r="M31" s="37" t="s">
        <v>483</v>
      </c>
      <c r="N31" s="37" t="s">
        <v>759</v>
      </c>
      <c r="O31" s="37" t="s">
        <v>892</v>
      </c>
      <c r="P31" s="37" t="s">
        <v>892</v>
      </c>
      <c r="Q31" s="37">
        <f t="shared" si="0"/>
        <v>0.5</v>
      </c>
      <c r="R31" s="37">
        <v>0</v>
      </c>
      <c r="S31" s="37">
        <f t="shared" si="1"/>
        <v>0.25</v>
      </c>
      <c r="T31" s="37" t="s">
        <v>892</v>
      </c>
      <c r="U31" s="60">
        <f>IF(ISBLANK(HLOOKUP(U$2,Monitoring_eng!$A$1:$DB$79,Results!$D31,FALSE)),"",IF(HLOOKUP(U$2,Monitoring_eng!$A$1:$DB$79,Results!$D31,FALSE)=$J31,$Q31,IF(HLOOKUP(U$2,Monitoring_eng!$A$1:$DB$79,Results!$D31,FALSE)=$L31,$R31,IF(HLOOKUP(U$2,Monitoring_eng!$A$1:$DB$79,Results!$D31,FALSE)=$N31,$S31,IF(HLOOKUP(U$2,Monitoring_eng!$A$1:$DB$79,Results!$D31,FALSE)=$P31,$T31,"CHYBA")))))</f>
        <v>0.5</v>
      </c>
      <c r="V31" s="60">
        <f>IF(ISBLANK(HLOOKUP(V$2,Monitoring_eng!$A$1:$DB$79,Results!$D31,FALSE)),"",IF(HLOOKUP(V$2,Monitoring_eng!$A$1:$DB$79,Results!$D31,FALSE)=$J31,$Q31,IF(HLOOKUP(V$2,Monitoring_eng!$A$1:$DB$79,Results!$D31,FALSE)=$L31,$R31,IF(HLOOKUP(V$2,Monitoring_eng!$A$1:$DB$79,Results!$D31,FALSE)=$N31,$S31,IF(HLOOKUP(V$2,Monitoring_eng!$A$1:$DB$79,Results!$D31,FALSE)=$P31,$T31,"CHYBA")))))</f>
        <v>0</v>
      </c>
      <c r="W31" s="60">
        <f>IF(ISBLANK(HLOOKUP(W$2,Monitoring_eng!$A$1:$DB$79,Results!$D31,FALSE)),"",IF(HLOOKUP(W$2,Monitoring_eng!$A$1:$DB$79,Results!$D31,FALSE)=$J31,$Q31,IF(HLOOKUP(W$2,Monitoring_eng!$A$1:$DB$79,Results!$D31,FALSE)=$L31,$R31,IF(HLOOKUP(W$2,Monitoring_eng!$A$1:$DB$79,Results!$D31,FALSE)=$N31,$S31,IF(HLOOKUP(W$2,Monitoring_eng!$A$1:$DB$79,Results!$D31,FALSE)=$P31,$T31,"CHYBA")))))</f>
        <v>0.5</v>
      </c>
      <c r="X31" s="60">
        <f>IF(ISBLANK(HLOOKUP(X$2,Monitoring_eng!$A$1:$DB$79,Results!$D31,FALSE)),"",IF(HLOOKUP(X$2,Monitoring_eng!$A$1:$DB$79,Results!$D31,FALSE)=$J31,$Q31,IF(HLOOKUP(X$2,Monitoring_eng!$A$1:$DB$79,Results!$D31,FALSE)=$L31,$R31,IF(HLOOKUP(X$2,Monitoring_eng!$A$1:$DB$79,Results!$D31,FALSE)=$N31,$S31,IF(HLOOKUP(X$2,Monitoring_eng!$A$1:$DB$79,Results!$D31,FALSE)=$P31,$T31,"CHYBA")))))</f>
        <v>0</v>
      </c>
      <c r="Y31" s="60">
        <f>IF(ISBLANK(HLOOKUP(Y$2,Monitoring_eng!$A$1:$DB$79,Results!$D31,FALSE)),"",IF(HLOOKUP(Y$2,Monitoring_eng!$A$1:$DB$79,Results!$D31,FALSE)=$J31,$Q31,IF(HLOOKUP(Y$2,Monitoring_eng!$A$1:$DB$79,Results!$D31,FALSE)=$L31,$R31,IF(HLOOKUP(Y$2,Monitoring_eng!$A$1:$DB$79,Results!$D31,FALSE)=$N31,$S31,IF(HLOOKUP(Y$2,Monitoring_eng!$A$1:$DB$79,Results!$D31,FALSE)=$P31,$T31,"CHYBA")))))</f>
        <v>0</v>
      </c>
      <c r="Z31" s="60">
        <f>IF(ISBLANK(HLOOKUP(Z$2,Monitoring_eng!$A$1:$DB$79,Results!$D31,FALSE)),"",IF(HLOOKUP(Z$2,Monitoring_eng!$A$1:$DB$79,Results!$D31,FALSE)=$J31,$Q31,IF(HLOOKUP(Z$2,Monitoring_eng!$A$1:$DB$79,Results!$D31,FALSE)=$L31,$R31,IF(HLOOKUP(Z$2,Monitoring_eng!$A$1:$DB$79,Results!$D31,FALSE)=$N31,$S31,IF(HLOOKUP(Z$2,Monitoring_eng!$A$1:$DB$79,Results!$D31,FALSE)=$P31,$T31,"CHYBA")))))</f>
        <v>0.5</v>
      </c>
      <c r="AA31" s="60">
        <f>IF(ISBLANK(HLOOKUP(AA$2,Monitoring_eng!$A$1:$DB$79,Results!$D31,FALSE)),"",IF(HLOOKUP(AA$2,Monitoring_eng!$A$1:$DB$79,Results!$D31,FALSE)=$J31,$Q31,IF(HLOOKUP(AA$2,Monitoring_eng!$A$1:$DB$79,Results!$D31,FALSE)=$L31,$R31,IF(HLOOKUP(AA$2,Monitoring_eng!$A$1:$DB$79,Results!$D31,FALSE)=$N31,$S31,IF(HLOOKUP(AA$2,Monitoring_eng!$A$1:$DB$79,Results!$D31,FALSE)=$P31,$T31,"CHYBA")))))</f>
        <v>0.5</v>
      </c>
      <c r="AB31" s="60">
        <f>IF(ISBLANK(HLOOKUP(AB$2,Monitoring_eng!$A$1:$DB$79,Results!$D31,FALSE)),"",IF(HLOOKUP(AB$2,Monitoring_eng!$A$1:$DB$79,Results!$D31,FALSE)=$J31,$Q31,IF(HLOOKUP(AB$2,Monitoring_eng!$A$1:$DB$79,Results!$D31,FALSE)=$L31,$R31,IF(HLOOKUP(AB$2,Monitoring_eng!$A$1:$DB$79,Results!$D31,FALSE)=$N31,$S31,IF(HLOOKUP(AB$2,Monitoring_eng!$A$1:$DB$79,Results!$D31,FALSE)=$P31,$T31,"CHYBA")))))</f>
        <v>0</v>
      </c>
      <c r="AC31" s="60">
        <f>IF(ISBLANK(HLOOKUP(AC$2,Monitoring_eng!$A$1:$DB$79,Results!$D31,FALSE)),"",IF(HLOOKUP(AC$2,Monitoring_eng!$A$1:$DB$79,Results!$D31,FALSE)=$J31,$Q31,IF(HLOOKUP(AC$2,Monitoring_eng!$A$1:$DB$79,Results!$D31,FALSE)=$L31,$R31,IF(HLOOKUP(AC$2,Monitoring_eng!$A$1:$DB$79,Results!$D31,FALSE)=$N31,$S31,IF(HLOOKUP(AC$2,Monitoring_eng!$A$1:$DB$79,Results!$D31,FALSE)=$P31,$T31,"CHYBA")))))</f>
        <v>0.5</v>
      </c>
      <c r="AD31" s="60">
        <f>IF(ISBLANK(HLOOKUP(AD$2,Monitoring_eng!$A$1:$DB$79,Results!$D31,FALSE)),"",IF(HLOOKUP(AD$2,Monitoring_eng!$A$1:$DB$79,Results!$D31,FALSE)=$J31,$Q31,IF(HLOOKUP(AD$2,Monitoring_eng!$A$1:$DB$79,Results!$D31,FALSE)=$L31,$R31,IF(HLOOKUP(AD$2,Monitoring_eng!$A$1:$DB$79,Results!$D31,FALSE)=$N31,$S31,IF(HLOOKUP(AD$2,Monitoring_eng!$A$1:$DB$79,Results!$D31,FALSE)=$P31,$T31,"CHYBA")))))</f>
        <v>0</v>
      </c>
      <c r="AE31" s="60">
        <f>IF(ISBLANK(HLOOKUP(AE$2,Monitoring_eng!$A$1:$DB$79,Results!$D31,FALSE)),"",IF(HLOOKUP(AE$2,Monitoring_eng!$A$1:$DB$79,Results!$D31,FALSE)=$J31,$Q31,IF(HLOOKUP(AE$2,Monitoring_eng!$A$1:$DB$79,Results!$D31,FALSE)=$L31,$R31,IF(HLOOKUP(AE$2,Monitoring_eng!$A$1:$DB$79,Results!$D31,FALSE)=$N31,$S31,IF(HLOOKUP(AE$2,Monitoring_eng!$A$1:$DB$79,Results!$D31,FALSE)=$P31,$T31,"CHYBA")))))</f>
        <v>0.5</v>
      </c>
      <c r="AF31" s="60">
        <f>IF(ISBLANK(HLOOKUP(AF$2,Monitoring_eng!$A$1:$DB$79,Results!$D31,FALSE)),"",IF(HLOOKUP(AF$2,Monitoring_eng!$A$1:$DB$79,Results!$D31,FALSE)=$J31,$Q31,IF(HLOOKUP(AF$2,Monitoring_eng!$A$1:$DB$79,Results!$D31,FALSE)=$L31,$R31,IF(HLOOKUP(AF$2,Monitoring_eng!$A$1:$DB$79,Results!$D31,FALSE)=$N31,$S31,IF(HLOOKUP(AF$2,Monitoring_eng!$A$1:$DB$79,Results!$D31,FALSE)=$P31,$T31,"CHYBA")))))</f>
        <v>0.5</v>
      </c>
      <c r="AG31" s="60">
        <f>IF(ISBLANK(HLOOKUP(AG$2,Monitoring_eng!$A$1:$DB$79,Results!$D31,FALSE)),"",IF(HLOOKUP(AG$2,Monitoring_eng!$A$1:$DB$79,Results!$D31,FALSE)=$J31,$Q31,IF(HLOOKUP(AG$2,Monitoring_eng!$A$1:$DB$79,Results!$D31,FALSE)=$L31,$R31,IF(HLOOKUP(AG$2,Monitoring_eng!$A$1:$DB$79,Results!$D31,FALSE)=$N31,$S31,IF(HLOOKUP(AG$2,Monitoring_eng!$A$1:$DB$79,Results!$D31,FALSE)=$P31,$T31,"CHYBA")))))</f>
        <v>0.5</v>
      </c>
      <c r="AH31" s="60">
        <f>IF(ISBLANK(HLOOKUP(AH$2,Monitoring_eng!$A$1:$DB$79,Results!$D31,FALSE)),"",IF(HLOOKUP(AH$2,Monitoring_eng!$A$1:$DB$79,Results!$D31,FALSE)=$J31,$Q31,IF(HLOOKUP(AH$2,Monitoring_eng!$A$1:$DB$79,Results!$D31,FALSE)=$L31,$R31,IF(HLOOKUP(AH$2,Monitoring_eng!$A$1:$DB$79,Results!$D31,FALSE)=$N31,$S31,IF(HLOOKUP(AH$2,Monitoring_eng!$A$1:$DB$79,Results!$D31,FALSE)=$P31,$T31,"CHYBA")))))</f>
        <v>0.5</v>
      </c>
      <c r="AI31" s="60">
        <f>IF(ISBLANK(HLOOKUP(AI$2,Monitoring_eng!$A$1:$DB$79,Results!$D31,FALSE)),"",IF(HLOOKUP(AI$2,Monitoring_eng!$A$1:$DB$79,Results!$D31,FALSE)=$J31,$Q31,IF(HLOOKUP(AI$2,Monitoring_eng!$A$1:$DB$79,Results!$D31,FALSE)=$L31,$R31,IF(HLOOKUP(AI$2,Monitoring_eng!$A$1:$DB$79,Results!$D31,FALSE)=$N31,$S31,IF(HLOOKUP(AI$2,Monitoring_eng!$A$1:$DB$79,Results!$D31,FALSE)=$P31,$T31,"CHYBA")))))</f>
        <v>0.5</v>
      </c>
      <c r="AJ31" s="60">
        <f>IF(ISBLANK(HLOOKUP(AJ$2,Monitoring_eng!$A$1:$DB$79,Results!$D31,FALSE)),"",IF(HLOOKUP(AJ$2,Monitoring_eng!$A$1:$DB$79,Results!$D31,FALSE)=$J31,$Q31,IF(HLOOKUP(AJ$2,Monitoring_eng!$A$1:$DB$79,Results!$D31,FALSE)=$L31,$R31,IF(HLOOKUP(AJ$2,Monitoring_eng!$A$1:$DB$79,Results!$D31,FALSE)=$N31,$S31,IF(HLOOKUP(AJ$2,Monitoring_eng!$A$1:$DB$79,Results!$D31,FALSE)=$P31,$T31,"CHYBA")))))</f>
        <v>0.5</v>
      </c>
      <c r="AK31" s="60">
        <f>IF(ISBLANK(HLOOKUP(AK$2,Monitoring_eng!$A$1:$DB$79,Results!$D31,FALSE)),"",IF(HLOOKUP(AK$2,Monitoring_eng!$A$1:$DB$79,Results!$D31,FALSE)=$J31,$Q31,IF(HLOOKUP(AK$2,Monitoring_eng!$A$1:$DB$79,Results!$D31,FALSE)=$L31,$R31,IF(HLOOKUP(AK$2,Monitoring_eng!$A$1:$DB$79,Results!$D31,FALSE)=$N31,$S31,IF(HLOOKUP(AK$2,Monitoring_eng!$A$1:$DB$79,Results!$D31,FALSE)=$P31,$T31,"CHYBA")))))</f>
        <v>0.5</v>
      </c>
      <c r="AL31" s="60">
        <f>IF(ISBLANK(HLOOKUP(AL$2,Monitoring_eng!$A$1:$DB$79,Results!$D31,FALSE)),"",IF(HLOOKUP(AL$2,Monitoring_eng!$A$1:$DB$79,Results!$D31,FALSE)=$J31,$Q31,IF(HLOOKUP(AL$2,Monitoring_eng!$A$1:$DB$79,Results!$D31,FALSE)=$L31,$R31,IF(HLOOKUP(AL$2,Monitoring_eng!$A$1:$DB$79,Results!$D31,FALSE)=$N31,$S31,IF(HLOOKUP(AL$2,Monitoring_eng!$A$1:$DB$79,Results!$D31,FALSE)=$P31,$T31,"CHYBA")))))</f>
        <v>0</v>
      </c>
      <c r="AM31" s="60">
        <f>IF(ISBLANK(HLOOKUP(AM$2,Monitoring_eng!$A$1:$DB$79,Results!$D31,FALSE)),"",IF(HLOOKUP(AM$2,Monitoring_eng!$A$1:$DB$79,Results!$D31,FALSE)=$J31,$Q31,IF(HLOOKUP(AM$2,Monitoring_eng!$A$1:$DB$79,Results!$D31,FALSE)=$L31,$R31,IF(HLOOKUP(AM$2,Monitoring_eng!$A$1:$DB$79,Results!$D31,FALSE)=$N31,$S31,IF(HLOOKUP(AM$2,Monitoring_eng!$A$1:$DB$79,Results!$D31,FALSE)=$P31,$T31,"CHYBA")))))</f>
        <v>0</v>
      </c>
      <c r="AN31" s="60">
        <f>IF(ISBLANK(HLOOKUP(AN$2,Monitoring_eng!$A$1:$DB$79,Results!$D31,FALSE)),"",IF(HLOOKUP(AN$2,Monitoring_eng!$A$1:$DB$79,Results!$D31,FALSE)=$J31,$Q31,IF(HLOOKUP(AN$2,Monitoring_eng!$A$1:$DB$79,Results!$D31,FALSE)=$L31,$R31,IF(HLOOKUP(AN$2,Monitoring_eng!$A$1:$DB$79,Results!$D31,FALSE)=$N31,$S31,IF(HLOOKUP(AN$2,Monitoring_eng!$A$1:$DB$79,Results!$D31,FALSE)=$P31,$T31,"CHYBA")))))</f>
        <v>0</v>
      </c>
      <c r="AO31" s="60">
        <f>IF(ISBLANK(HLOOKUP(AO$2,Monitoring_eng!$A$1:$DB$79,Results!$D31,FALSE)),"",IF(HLOOKUP(AO$2,Monitoring_eng!$A$1:$DB$79,Results!$D31,FALSE)=$J31,$Q31,IF(HLOOKUP(AO$2,Monitoring_eng!$A$1:$DB$79,Results!$D31,FALSE)=$L31,$R31,IF(HLOOKUP(AO$2,Monitoring_eng!$A$1:$DB$79,Results!$D31,FALSE)=$N31,$S31,IF(HLOOKUP(AO$2,Monitoring_eng!$A$1:$DB$79,Results!$D31,FALSE)=$P31,$T31,"CHYBA")))))</f>
        <v>0.5</v>
      </c>
      <c r="AP31" s="60">
        <f>IF(ISBLANK(HLOOKUP(AP$2,Monitoring_eng!$A$1:$DB$79,Results!$D31,FALSE)),"",IF(HLOOKUP(AP$2,Monitoring_eng!$A$1:$DB$79,Results!$D31,FALSE)=$J31,$Q31,IF(HLOOKUP(AP$2,Monitoring_eng!$A$1:$DB$79,Results!$D31,FALSE)=$L31,$R31,IF(HLOOKUP(AP$2,Monitoring_eng!$A$1:$DB$79,Results!$D31,FALSE)=$N31,$S31,IF(HLOOKUP(AP$2,Monitoring_eng!$A$1:$DB$79,Results!$D31,FALSE)=$P31,$T31,"CHYBA")))))</f>
        <v>0</v>
      </c>
      <c r="AQ31" s="60">
        <f>IF(ISBLANK(HLOOKUP(AQ$2,Monitoring_eng!$A$1:$DB$79,Results!$D31,FALSE)),"",IF(HLOOKUP(AQ$2,Monitoring_eng!$A$1:$DB$79,Results!$D31,FALSE)=$J31,$Q31,IF(HLOOKUP(AQ$2,Monitoring_eng!$A$1:$DB$79,Results!$D31,FALSE)=$L31,$R31,IF(HLOOKUP(AQ$2,Monitoring_eng!$A$1:$DB$79,Results!$D31,FALSE)=$N31,$S31,IF(HLOOKUP(AQ$2,Monitoring_eng!$A$1:$DB$79,Results!$D31,FALSE)=$P31,$T31,"CHYBA")))))</f>
        <v>0.5</v>
      </c>
      <c r="AR31" s="60">
        <f>IF(ISBLANK(HLOOKUP(AR$2,Monitoring_eng!$A$1:$DB$79,Results!$D31,FALSE)),"",IF(HLOOKUP(AR$2,Monitoring_eng!$A$1:$DB$79,Results!$D31,FALSE)=$J31,$Q31,IF(HLOOKUP(AR$2,Monitoring_eng!$A$1:$DB$79,Results!$D31,FALSE)=$L31,$R31,IF(HLOOKUP(AR$2,Monitoring_eng!$A$1:$DB$79,Results!$D31,FALSE)=$N31,$S31,IF(HLOOKUP(AR$2,Monitoring_eng!$A$1:$DB$79,Results!$D31,FALSE)=$P31,$T31,"CHYBA")))))</f>
        <v>0.5</v>
      </c>
      <c r="AS31" s="60">
        <f>IF(ISBLANK(HLOOKUP(AS$2,Monitoring_eng!$A$1:$DB$79,Results!$D31,FALSE)),"",IF(HLOOKUP(AS$2,Monitoring_eng!$A$1:$DB$79,Results!$D31,FALSE)=$J31,$Q31,IF(HLOOKUP(AS$2,Monitoring_eng!$A$1:$DB$79,Results!$D31,FALSE)=$L31,$R31,IF(HLOOKUP(AS$2,Monitoring_eng!$A$1:$DB$79,Results!$D31,FALSE)=$N31,$S31,IF(HLOOKUP(AS$2,Monitoring_eng!$A$1:$DB$79,Results!$D31,FALSE)=$P31,$T31,"CHYBA")))))</f>
        <v>0.5</v>
      </c>
      <c r="AT31" s="60">
        <f>IF(ISBLANK(HLOOKUP(AT$2,Monitoring_eng!$A$1:$DB$79,Results!$D31,FALSE)),"",IF(HLOOKUP(AT$2,Monitoring_eng!$A$1:$DB$79,Results!$D31,FALSE)=$J31,$Q31,IF(HLOOKUP(AT$2,Monitoring_eng!$A$1:$DB$79,Results!$D31,FALSE)=$L31,$R31,IF(HLOOKUP(AT$2,Monitoring_eng!$A$1:$DB$79,Results!$D31,FALSE)=$N31,$S31,IF(HLOOKUP(AT$2,Monitoring_eng!$A$1:$DB$79,Results!$D31,FALSE)=$P31,$T31,"CHYBA")))))</f>
        <v>0.5</v>
      </c>
      <c r="AU31" s="60">
        <f>IF(ISBLANK(HLOOKUP(AU$2,Monitoring_eng!$A$1:$DB$79,Results!$D31,FALSE)),"",IF(HLOOKUP(AU$2,Monitoring_eng!$A$1:$DB$79,Results!$D31,FALSE)=$J31,$Q31,IF(HLOOKUP(AU$2,Monitoring_eng!$A$1:$DB$79,Results!$D31,FALSE)=$L31,$R31,IF(HLOOKUP(AU$2,Monitoring_eng!$A$1:$DB$79,Results!$D31,FALSE)=$N31,$S31,IF(HLOOKUP(AU$2,Monitoring_eng!$A$1:$DB$79,Results!$D31,FALSE)=$P31,$T31,"CHYBA")))))</f>
        <v>0.5</v>
      </c>
      <c r="AV31" s="60">
        <f>IF(ISBLANK(HLOOKUP(AV$2,Monitoring_eng!$A$1:$DB$79,Results!$D31,FALSE)),"",IF(HLOOKUP(AV$2,Monitoring_eng!$A$1:$DB$79,Results!$D31,FALSE)=$J31,$Q31,IF(HLOOKUP(AV$2,Monitoring_eng!$A$1:$DB$79,Results!$D31,FALSE)=$L31,$R31,IF(HLOOKUP(AV$2,Monitoring_eng!$A$1:$DB$79,Results!$D31,FALSE)=$N31,$S31,IF(HLOOKUP(AV$2,Monitoring_eng!$A$1:$DB$79,Results!$D31,FALSE)=$P31,$T31,"CHYBA")))))</f>
        <v>0.5</v>
      </c>
      <c r="AW31" s="60">
        <f>IF(ISBLANK(HLOOKUP(AW$2,Monitoring_eng!$A$1:$DB$79,Results!$D31,FALSE)),"",IF(HLOOKUP(AW$2,Monitoring_eng!$A$1:$DB$79,Results!$D31,FALSE)=$J31,$Q31,IF(HLOOKUP(AW$2,Monitoring_eng!$A$1:$DB$79,Results!$D31,FALSE)=$L31,$R31,IF(HLOOKUP(AW$2,Monitoring_eng!$A$1:$DB$79,Results!$D31,FALSE)=$N31,$S31,IF(HLOOKUP(AW$2,Monitoring_eng!$A$1:$DB$79,Results!$D31,FALSE)=$P31,$T31,"CHYBA")))))</f>
        <v>0.5</v>
      </c>
      <c r="AX31" s="60">
        <f>IF(ISBLANK(HLOOKUP(AX$2,Monitoring_eng!$A$1:$DB$79,Results!$D31,FALSE)),"",IF(HLOOKUP(AX$2,Monitoring_eng!$A$1:$DB$79,Results!$D31,FALSE)=$J31,$Q31,IF(HLOOKUP(AX$2,Monitoring_eng!$A$1:$DB$79,Results!$D31,FALSE)=$L31,$R31,IF(HLOOKUP(AX$2,Monitoring_eng!$A$1:$DB$79,Results!$D31,FALSE)=$N31,$S31,IF(HLOOKUP(AX$2,Monitoring_eng!$A$1:$DB$79,Results!$D31,FALSE)=$P31,$T31,"CHYBA")))))</f>
        <v>0.5</v>
      </c>
      <c r="AY31" s="60">
        <f>IF(ISBLANK(HLOOKUP(AY$2,Monitoring_eng!$A$1:$DB$79,Results!$D31,FALSE)),"",IF(HLOOKUP(AY$2,Monitoring_eng!$A$1:$DB$79,Results!$D31,FALSE)=$J31,$Q31,IF(HLOOKUP(AY$2,Monitoring_eng!$A$1:$DB$79,Results!$D31,FALSE)=$L31,$R31,IF(HLOOKUP(AY$2,Monitoring_eng!$A$1:$DB$79,Results!$D31,FALSE)=$N31,$S31,IF(HLOOKUP(AY$2,Monitoring_eng!$A$1:$DB$79,Results!$D31,FALSE)=$P31,$T31,"CHYBA")))))</f>
        <v>0</v>
      </c>
      <c r="AZ31" s="60">
        <f>IF(ISBLANK(HLOOKUP(AZ$2,Monitoring_eng!$A$1:$DB$79,Results!$D31,FALSE)),"",IF(HLOOKUP(AZ$2,Monitoring_eng!$A$1:$DB$79,Results!$D31,FALSE)=$J31,$Q31,IF(HLOOKUP(AZ$2,Monitoring_eng!$A$1:$DB$79,Results!$D31,FALSE)=$L31,$R31,IF(HLOOKUP(AZ$2,Monitoring_eng!$A$1:$DB$79,Results!$D31,FALSE)=$N31,$S31,IF(HLOOKUP(AZ$2,Monitoring_eng!$A$1:$DB$79,Results!$D31,FALSE)=$P31,$T31,"CHYBA")))))</f>
        <v>0</v>
      </c>
      <c r="BA31" s="60">
        <f>IF(ISBLANK(HLOOKUP(BA$2,Monitoring_eng!$A$1:$DB$79,Results!$D31,FALSE)),"",IF(HLOOKUP(BA$2,Monitoring_eng!$A$1:$DB$79,Results!$D31,FALSE)=$J31,$Q31,IF(HLOOKUP(BA$2,Monitoring_eng!$A$1:$DB$79,Results!$D31,FALSE)=$L31,$R31,IF(HLOOKUP(BA$2,Monitoring_eng!$A$1:$DB$79,Results!$D31,FALSE)=$N31,$S31,IF(HLOOKUP(BA$2,Monitoring_eng!$A$1:$DB$79,Results!$D31,FALSE)=$P31,$T31,"CHYBA")))))</f>
        <v>0.5</v>
      </c>
      <c r="BB31" s="60">
        <f>IF(ISBLANK(HLOOKUP(BB$2,Monitoring_eng!$A$1:$DB$79,Results!$D31,FALSE)),"",IF(HLOOKUP(BB$2,Monitoring_eng!$A$1:$DB$79,Results!$D31,FALSE)=$J31,$Q31,IF(HLOOKUP(BB$2,Monitoring_eng!$A$1:$DB$79,Results!$D31,FALSE)=$L31,$R31,IF(HLOOKUP(BB$2,Monitoring_eng!$A$1:$DB$79,Results!$D31,FALSE)=$N31,$S31,IF(HLOOKUP(BB$2,Monitoring_eng!$A$1:$DB$79,Results!$D31,FALSE)=$P31,$T31,"CHYBA")))))</f>
        <v>0.5</v>
      </c>
      <c r="BC31" s="60">
        <f>IF(ISBLANK(HLOOKUP(BC$2,Monitoring_eng!$A$1:$DB$79,Results!$D31,FALSE)),"",IF(HLOOKUP(BC$2,Monitoring_eng!$A$1:$DB$79,Results!$D31,FALSE)=$J31,$Q31,IF(HLOOKUP(BC$2,Monitoring_eng!$A$1:$DB$79,Results!$D31,FALSE)=$L31,$R31,IF(HLOOKUP(BC$2,Monitoring_eng!$A$1:$DB$79,Results!$D31,FALSE)=$N31,$S31,IF(HLOOKUP(BC$2,Monitoring_eng!$A$1:$DB$79,Results!$D31,FALSE)=$P31,$T31,"CHYBA")))))</f>
        <v>0</v>
      </c>
      <c r="BD31" s="60">
        <f>IF(ISBLANK(HLOOKUP(BD$2,Monitoring_eng!$A$1:$DB$79,Results!$D31,FALSE)),"",IF(HLOOKUP(BD$2,Monitoring_eng!$A$1:$DB$79,Results!$D31,FALSE)=$J31,$Q31,IF(HLOOKUP(BD$2,Monitoring_eng!$A$1:$DB$79,Results!$D31,FALSE)=$L31,$R31,IF(HLOOKUP(BD$2,Monitoring_eng!$A$1:$DB$79,Results!$D31,FALSE)=$N31,$S31,IF(HLOOKUP(BD$2,Monitoring_eng!$A$1:$DB$79,Results!$D31,FALSE)=$P31,$T31,"CHYBA")))))</f>
        <v>0.5</v>
      </c>
      <c r="BE31" s="60">
        <f>IF(ISBLANK(HLOOKUP(BE$2,Monitoring_eng!$A$1:$DB$79,Results!$D31,FALSE)),"",IF(HLOOKUP(BE$2,Monitoring_eng!$A$1:$DB$79,Results!$D31,FALSE)=$J31,$Q31,IF(HLOOKUP(BE$2,Monitoring_eng!$A$1:$DB$79,Results!$D31,FALSE)=$L31,$R31,IF(HLOOKUP(BE$2,Monitoring_eng!$A$1:$DB$79,Results!$D31,FALSE)=$N31,$S31,IF(HLOOKUP(BE$2,Monitoring_eng!$A$1:$DB$79,Results!$D31,FALSE)=$P31,$T31,"CHYBA")))))</f>
        <v>0.5</v>
      </c>
      <c r="BF31" s="60">
        <f>IF(ISBLANK(HLOOKUP(BF$2,Monitoring_eng!$A$1:$DB$79,Results!$D31,FALSE)),"",IF(HLOOKUP(BF$2,Monitoring_eng!$A$1:$DB$79,Results!$D31,FALSE)=$J31,$Q31,IF(HLOOKUP(BF$2,Monitoring_eng!$A$1:$DB$79,Results!$D31,FALSE)=$L31,$R31,IF(HLOOKUP(BF$2,Monitoring_eng!$A$1:$DB$79,Results!$D31,FALSE)=$N31,$S31,IF(HLOOKUP(BF$2,Monitoring_eng!$A$1:$DB$79,Results!$D31,FALSE)=$P31,$T31,"CHYBA")))))</f>
        <v>0.5</v>
      </c>
      <c r="BG31" s="60">
        <f>IF(ISBLANK(HLOOKUP(BG$2,Monitoring_eng!$A$1:$DB$79,Results!$D31,FALSE)),"",IF(HLOOKUP(BG$2,Monitoring_eng!$A$1:$DB$79,Results!$D31,FALSE)=$J31,$Q31,IF(HLOOKUP(BG$2,Monitoring_eng!$A$1:$DB$79,Results!$D31,FALSE)=$L31,$R31,IF(HLOOKUP(BG$2,Monitoring_eng!$A$1:$DB$79,Results!$D31,FALSE)=$N31,$S31,IF(HLOOKUP(BG$2,Monitoring_eng!$A$1:$DB$79,Results!$D31,FALSE)=$P31,$T31,"CHYBA")))))</f>
        <v>0</v>
      </c>
      <c r="BH31" s="60">
        <f>IF(ISBLANK(HLOOKUP(BH$2,Monitoring_eng!$A$1:$DB$79,Results!$D31,FALSE)),"",IF(HLOOKUP(BH$2,Monitoring_eng!$A$1:$DB$79,Results!$D31,FALSE)=$J31,$Q31,IF(HLOOKUP(BH$2,Monitoring_eng!$A$1:$DB$79,Results!$D31,FALSE)=$L31,$R31,IF(HLOOKUP(BH$2,Monitoring_eng!$A$1:$DB$79,Results!$D31,FALSE)=$N31,$S31,IF(HLOOKUP(BH$2,Monitoring_eng!$A$1:$DB$79,Results!$D31,FALSE)=$P31,$T31,"CHYBA")))))</f>
        <v>0.5</v>
      </c>
      <c r="BI31" s="60">
        <f>IF(ISBLANK(HLOOKUP(BI$2,Monitoring_eng!$A$1:$DB$79,Results!$D31,FALSE)),"",IF(HLOOKUP(BI$2,Monitoring_eng!$A$1:$DB$79,Results!$D31,FALSE)=$J31,$Q31,IF(HLOOKUP(BI$2,Monitoring_eng!$A$1:$DB$79,Results!$D31,FALSE)=$L31,$R31,IF(HLOOKUP(BI$2,Monitoring_eng!$A$1:$DB$79,Results!$D31,FALSE)=$N31,$S31,IF(HLOOKUP(BI$2,Monitoring_eng!$A$1:$DB$79,Results!$D31,FALSE)=$P31,$T31,"CHYBA")))))</f>
        <v>0</v>
      </c>
      <c r="BJ31" s="60">
        <f>IF(ISBLANK(HLOOKUP(BJ$2,Monitoring_eng!$A$1:$DB$79,Results!$D31,FALSE)),"",IF(HLOOKUP(BJ$2,Monitoring_eng!$A$1:$DB$79,Results!$D31,FALSE)=$J31,$Q31,IF(HLOOKUP(BJ$2,Monitoring_eng!$A$1:$DB$79,Results!$D31,FALSE)=$L31,$R31,IF(HLOOKUP(BJ$2,Monitoring_eng!$A$1:$DB$79,Results!$D31,FALSE)=$N31,$S31,IF(HLOOKUP(BJ$2,Monitoring_eng!$A$1:$DB$79,Results!$D31,FALSE)=$P31,$T31,"CHYBA")))))</f>
        <v>0.5</v>
      </c>
      <c r="BK31" s="60">
        <f>IF(ISBLANK(HLOOKUP(BK$2,Monitoring_eng!$A$1:$DB$79,Results!$D31,FALSE)),"",IF(HLOOKUP(BK$2,Monitoring_eng!$A$1:$DB$79,Results!$D31,FALSE)=$J31,$Q31,IF(HLOOKUP(BK$2,Monitoring_eng!$A$1:$DB$79,Results!$D31,FALSE)=$L31,$R31,IF(HLOOKUP(BK$2,Monitoring_eng!$A$1:$DB$79,Results!$D31,FALSE)=$N31,$S31,IF(HLOOKUP(BK$2,Monitoring_eng!$A$1:$DB$79,Results!$D31,FALSE)=$P31,$T31,"CHYBA")))))</f>
        <v>0</v>
      </c>
      <c r="BL31" s="60">
        <f>IF(ISBLANK(HLOOKUP(BL$2,Monitoring_eng!$A$1:$DB$79,Results!$D31,FALSE)),"",IF(HLOOKUP(BL$2,Monitoring_eng!$A$1:$DB$79,Results!$D31,FALSE)=$J31,$Q31,IF(HLOOKUP(BL$2,Monitoring_eng!$A$1:$DB$79,Results!$D31,FALSE)=$L31,$R31,IF(HLOOKUP(BL$2,Monitoring_eng!$A$1:$DB$79,Results!$D31,FALSE)=$N31,$S31,IF(HLOOKUP(BL$2,Monitoring_eng!$A$1:$DB$79,Results!$D31,FALSE)=$P31,$T31,"CHYBA")))))</f>
        <v>0</v>
      </c>
      <c r="BM31" s="60">
        <f>IF(ISBLANK(HLOOKUP(BM$2,Monitoring_eng!$A$1:$DB$79,Results!$D31,FALSE)),"",IF(HLOOKUP(BM$2,Monitoring_eng!$A$1:$DB$79,Results!$D31,FALSE)=$J31,$Q31,IF(HLOOKUP(BM$2,Monitoring_eng!$A$1:$DB$79,Results!$D31,FALSE)=$L31,$R31,IF(HLOOKUP(BM$2,Monitoring_eng!$A$1:$DB$79,Results!$D31,FALSE)=$N31,$S31,IF(HLOOKUP(BM$2,Monitoring_eng!$A$1:$DB$79,Results!$D31,FALSE)=$P31,$T31,"CHYBA")))))</f>
        <v>0.5</v>
      </c>
      <c r="BN31" s="60">
        <f>IF(ISBLANK(HLOOKUP(BN$2,Monitoring_eng!$A$1:$DB$79,Results!$D31,FALSE)),"",IF(HLOOKUP(BN$2,Monitoring_eng!$A$1:$DB$79,Results!$D31,FALSE)=$J31,$Q31,IF(HLOOKUP(BN$2,Monitoring_eng!$A$1:$DB$79,Results!$D31,FALSE)=$L31,$R31,IF(HLOOKUP(BN$2,Monitoring_eng!$A$1:$DB$79,Results!$D31,FALSE)=$N31,$S31,IF(HLOOKUP(BN$2,Monitoring_eng!$A$1:$DB$79,Results!$D31,FALSE)=$P31,$T31,"CHYBA")))))</f>
        <v>0.5</v>
      </c>
      <c r="BO31" s="60">
        <f>IF(ISBLANK(HLOOKUP(BO$2,Monitoring_eng!$A$1:$DB$79,Results!$D31,FALSE)),"",IF(HLOOKUP(BO$2,Monitoring_eng!$A$1:$DB$79,Results!$D31,FALSE)=$J31,$Q31,IF(HLOOKUP(BO$2,Monitoring_eng!$A$1:$DB$79,Results!$D31,FALSE)=$L31,$R31,IF(HLOOKUP(BO$2,Monitoring_eng!$A$1:$DB$79,Results!$D31,FALSE)=$N31,$S31,IF(HLOOKUP(BO$2,Monitoring_eng!$A$1:$DB$79,Results!$D31,FALSE)=$P31,$T31,"CHYBA")))))</f>
        <v>0.5</v>
      </c>
      <c r="BP31" s="60">
        <f>IF(ISBLANK(HLOOKUP(BP$2,Monitoring_eng!$A$1:$DB$79,Results!$D31,FALSE)),"",IF(HLOOKUP(BP$2,Monitoring_eng!$A$1:$DB$79,Results!$D31,FALSE)=$J31,$Q31,IF(HLOOKUP(BP$2,Monitoring_eng!$A$1:$DB$79,Results!$D31,FALSE)=$L31,$R31,IF(HLOOKUP(BP$2,Monitoring_eng!$A$1:$DB$79,Results!$D31,FALSE)=$N31,$S31,IF(HLOOKUP(BP$2,Monitoring_eng!$A$1:$DB$79,Results!$D31,FALSE)=$P31,$T31,"CHYBA")))))</f>
        <v>0.5</v>
      </c>
      <c r="BQ31" s="60">
        <f>IF(ISBLANK(HLOOKUP(BQ$2,Monitoring_eng!$A$1:$DB$79,Results!$D31,FALSE)),"",IF(HLOOKUP(BQ$2,Monitoring_eng!$A$1:$DB$79,Results!$D31,FALSE)=$J31,$Q31,IF(HLOOKUP(BQ$2,Monitoring_eng!$A$1:$DB$79,Results!$D31,FALSE)=$L31,$R31,IF(HLOOKUP(BQ$2,Monitoring_eng!$A$1:$DB$79,Results!$D31,FALSE)=$N31,$S31,IF(HLOOKUP(BQ$2,Monitoring_eng!$A$1:$DB$79,Results!$D31,FALSE)=$P31,$T31,"CHYBA")))))</f>
        <v>0.5</v>
      </c>
      <c r="BR31" s="60">
        <f>IF(ISBLANK(HLOOKUP(BR$2,Monitoring_eng!$A$1:$DB$79,Results!$D31,FALSE)),"",IF(HLOOKUP(BR$2,Monitoring_eng!$A$1:$DB$79,Results!$D31,FALSE)=$J31,$Q31,IF(HLOOKUP(BR$2,Monitoring_eng!$A$1:$DB$79,Results!$D31,FALSE)=$L31,$R31,IF(HLOOKUP(BR$2,Monitoring_eng!$A$1:$DB$79,Results!$D31,FALSE)=$N31,$S31,IF(HLOOKUP(BR$2,Monitoring_eng!$A$1:$DB$79,Results!$D31,FALSE)=$P31,$T31,"CHYBA")))))</f>
        <v>0.5</v>
      </c>
    </row>
    <row r="32" spans="1:70" x14ac:dyDescent="0.3">
      <c r="A32" s="37" t="s">
        <v>3852</v>
      </c>
      <c r="B32" s="37" t="s">
        <v>1033</v>
      </c>
      <c r="C32" s="37" t="s">
        <v>332</v>
      </c>
      <c r="D32" s="37">
        <v>31</v>
      </c>
      <c r="E32" s="39" t="s">
        <v>121</v>
      </c>
      <c r="F32" s="39" t="s">
        <v>133</v>
      </c>
      <c r="G32" s="40" t="s">
        <v>16</v>
      </c>
      <c r="H32" s="37">
        <v>0.5</v>
      </c>
      <c r="I32" s="37" t="s">
        <v>481</v>
      </c>
      <c r="J32" s="37" t="s">
        <v>757</v>
      </c>
      <c r="K32" s="37" t="s">
        <v>482</v>
      </c>
      <c r="L32" s="59" t="s">
        <v>758</v>
      </c>
      <c r="M32" s="37" t="s">
        <v>483</v>
      </c>
      <c r="N32" s="37" t="s">
        <v>759</v>
      </c>
      <c r="O32" s="37" t="s">
        <v>892</v>
      </c>
      <c r="P32" s="37" t="s">
        <v>892</v>
      </c>
      <c r="Q32" s="37">
        <f t="shared" si="0"/>
        <v>0.5</v>
      </c>
      <c r="R32" s="37">
        <v>0</v>
      </c>
      <c r="S32" s="37">
        <f t="shared" si="1"/>
        <v>0.25</v>
      </c>
      <c r="T32" s="37" t="s">
        <v>892</v>
      </c>
      <c r="U32" s="60">
        <f>IF(ISBLANK(HLOOKUP(U$2,Monitoring_eng!$A$1:$DB$79,Results!$D32,FALSE)),"",IF(HLOOKUP(U$2,Monitoring_eng!$A$1:$DB$79,Results!$D32,FALSE)=$J32,$Q32,IF(HLOOKUP(U$2,Monitoring_eng!$A$1:$DB$79,Results!$D32,FALSE)=$L32,$R32,IF(HLOOKUP(U$2,Monitoring_eng!$A$1:$DB$79,Results!$D32,FALSE)=$N32,$S32,IF(HLOOKUP(U$2,Monitoring_eng!$A$1:$DB$79,Results!$D32,FALSE)=$P32,$T32,"CHYBA")))))</f>
        <v>0.5</v>
      </c>
      <c r="V32" s="60">
        <f>IF(ISBLANK(HLOOKUP(V$2,Monitoring_eng!$A$1:$DB$79,Results!$D32,FALSE)),"",IF(HLOOKUP(V$2,Monitoring_eng!$A$1:$DB$79,Results!$D32,FALSE)=$J32,$Q32,IF(HLOOKUP(V$2,Monitoring_eng!$A$1:$DB$79,Results!$D32,FALSE)=$L32,$R32,IF(HLOOKUP(V$2,Monitoring_eng!$A$1:$DB$79,Results!$D32,FALSE)=$N32,$S32,IF(HLOOKUP(V$2,Monitoring_eng!$A$1:$DB$79,Results!$D32,FALSE)=$P32,$T32,"CHYBA")))))</f>
        <v>0</v>
      </c>
      <c r="W32" s="60">
        <f>IF(ISBLANK(HLOOKUP(W$2,Monitoring_eng!$A$1:$DB$79,Results!$D32,FALSE)),"",IF(HLOOKUP(W$2,Monitoring_eng!$A$1:$DB$79,Results!$D32,FALSE)=$J32,$Q32,IF(HLOOKUP(W$2,Monitoring_eng!$A$1:$DB$79,Results!$D32,FALSE)=$L32,$R32,IF(HLOOKUP(W$2,Monitoring_eng!$A$1:$DB$79,Results!$D32,FALSE)=$N32,$S32,IF(HLOOKUP(W$2,Monitoring_eng!$A$1:$DB$79,Results!$D32,FALSE)=$P32,$T32,"CHYBA")))))</f>
        <v>0.5</v>
      </c>
      <c r="X32" s="60">
        <f>IF(ISBLANK(HLOOKUP(X$2,Monitoring_eng!$A$1:$DB$79,Results!$D32,FALSE)),"",IF(HLOOKUP(X$2,Monitoring_eng!$A$1:$DB$79,Results!$D32,FALSE)=$J32,$Q32,IF(HLOOKUP(X$2,Monitoring_eng!$A$1:$DB$79,Results!$D32,FALSE)=$L32,$R32,IF(HLOOKUP(X$2,Monitoring_eng!$A$1:$DB$79,Results!$D32,FALSE)=$N32,$S32,IF(HLOOKUP(X$2,Monitoring_eng!$A$1:$DB$79,Results!$D32,FALSE)=$P32,$T32,"CHYBA")))))</f>
        <v>0</v>
      </c>
      <c r="Y32" s="60">
        <f>IF(ISBLANK(HLOOKUP(Y$2,Monitoring_eng!$A$1:$DB$79,Results!$D32,FALSE)),"",IF(HLOOKUP(Y$2,Monitoring_eng!$A$1:$DB$79,Results!$D32,FALSE)=$J32,$Q32,IF(HLOOKUP(Y$2,Monitoring_eng!$A$1:$DB$79,Results!$D32,FALSE)=$L32,$R32,IF(HLOOKUP(Y$2,Monitoring_eng!$A$1:$DB$79,Results!$D32,FALSE)=$N32,$S32,IF(HLOOKUP(Y$2,Monitoring_eng!$A$1:$DB$79,Results!$D32,FALSE)=$P32,$T32,"CHYBA")))))</f>
        <v>0</v>
      </c>
      <c r="Z32" s="60">
        <f>IF(ISBLANK(HLOOKUP(Z$2,Monitoring_eng!$A$1:$DB$79,Results!$D32,FALSE)),"",IF(HLOOKUP(Z$2,Monitoring_eng!$A$1:$DB$79,Results!$D32,FALSE)=$J32,$Q32,IF(HLOOKUP(Z$2,Monitoring_eng!$A$1:$DB$79,Results!$D32,FALSE)=$L32,$R32,IF(HLOOKUP(Z$2,Monitoring_eng!$A$1:$DB$79,Results!$D32,FALSE)=$N32,$S32,IF(HLOOKUP(Z$2,Monitoring_eng!$A$1:$DB$79,Results!$D32,FALSE)=$P32,$T32,"CHYBA")))))</f>
        <v>0.5</v>
      </c>
      <c r="AA32" s="60">
        <f>IF(ISBLANK(HLOOKUP(AA$2,Monitoring_eng!$A$1:$DB$79,Results!$D32,FALSE)),"",IF(HLOOKUP(AA$2,Monitoring_eng!$A$1:$DB$79,Results!$D32,FALSE)=$J32,$Q32,IF(HLOOKUP(AA$2,Monitoring_eng!$A$1:$DB$79,Results!$D32,FALSE)=$L32,$R32,IF(HLOOKUP(AA$2,Monitoring_eng!$A$1:$DB$79,Results!$D32,FALSE)=$N32,$S32,IF(HLOOKUP(AA$2,Monitoring_eng!$A$1:$DB$79,Results!$D32,FALSE)=$P32,$T32,"CHYBA")))))</f>
        <v>0.5</v>
      </c>
      <c r="AB32" s="60">
        <f>IF(ISBLANK(HLOOKUP(AB$2,Monitoring_eng!$A$1:$DB$79,Results!$D32,FALSE)),"",IF(HLOOKUP(AB$2,Monitoring_eng!$A$1:$DB$79,Results!$D32,FALSE)=$J32,$Q32,IF(HLOOKUP(AB$2,Monitoring_eng!$A$1:$DB$79,Results!$D32,FALSE)=$L32,$R32,IF(HLOOKUP(AB$2,Monitoring_eng!$A$1:$DB$79,Results!$D32,FALSE)=$N32,$S32,IF(HLOOKUP(AB$2,Monitoring_eng!$A$1:$DB$79,Results!$D32,FALSE)=$P32,$T32,"CHYBA")))))</f>
        <v>0</v>
      </c>
      <c r="AC32" s="60">
        <f>IF(ISBLANK(HLOOKUP(AC$2,Monitoring_eng!$A$1:$DB$79,Results!$D32,FALSE)),"",IF(HLOOKUP(AC$2,Monitoring_eng!$A$1:$DB$79,Results!$D32,FALSE)=$J32,$Q32,IF(HLOOKUP(AC$2,Monitoring_eng!$A$1:$DB$79,Results!$D32,FALSE)=$L32,$R32,IF(HLOOKUP(AC$2,Monitoring_eng!$A$1:$DB$79,Results!$D32,FALSE)=$N32,$S32,IF(HLOOKUP(AC$2,Monitoring_eng!$A$1:$DB$79,Results!$D32,FALSE)=$P32,$T32,"CHYBA")))))</f>
        <v>0</v>
      </c>
      <c r="AD32" s="60">
        <f>IF(ISBLANK(HLOOKUP(AD$2,Monitoring_eng!$A$1:$DB$79,Results!$D32,FALSE)),"",IF(HLOOKUP(AD$2,Monitoring_eng!$A$1:$DB$79,Results!$D32,FALSE)=$J32,$Q32,IF(HLOOKUP(AD$2,Monitoring_eng!$A$1:$DB$79,Results!$D32,FALSE)=$L32,$R32,IF(HLOOKUP(AD$2,Monitoring_eng!$A$1:$DB$79,Results!$D32,FALSE)=$N32,$S32,IF(HLOOKUP(AD$2,Monitoring_eng!$A$1:$DB$79,Results!$D32,FALSE)=$P32,$T32,"CHYBA")))))</f>
        <v>0</v>
      </c>
      <c r="AE32" s="60">
        <f>IF(ISBLANK(HLOOKUP(AE$2,Monitoring_eng!$A$1:$DB$79,Results!$D32,FALSE)),"",IF(HLOOKUP(AE$2,Monitoring_eng!$A$1:$DB$79,Results!$D32,FALSE)=$J32,$Q32,IF(HLOOKUP(AE$2,Monitoring_eng!$A$1:$DB$79,Results!$D32,FALSE)=$L32,$R32,IF(HLOOKUP(AE$2,Monitoring_eng!$A$1:$DB$79,Results!$D32,FALSE)=$N32,$S32,IF(HLOOKUP(AE$2,Monitoring_eng!$A$1:$DB$79,Results!$D32,FALSE)=$P32,$T32,"CHYBA")))))</f>
        <v>0.25</v>
      </c>
      <c r="AF32" s="60">
        <f>IF(ISBLANK(HLOOKUP(AF$2,Monitoring_eng!$A$1:$DB$79,Results!$D32,FALSE)),"",IF(HLOOKUP(AF$2,Monitoring_eng!$A$1:$DB$79,Results!$D32,FALSE)=$J32,$Q32,IF(HLOOKUP(AF$2,Monitoring_eng!$A$1:$DB$79,Results!$D32,FALSE)=$L32,$R32,IF(HLOOKUP(AF$2,Monitoring_eng!$A$1:$DB$79,Results!$D32,FALSE)=$N32,$S32,IF(HLOOKUP(AF$2,Monitoring_eng!$A$1:$DB$79,Results!$D32,FALSE)=$P32,$T32,"CHYBA")))))</f>
        <v>0.5</v>
      </c>
      <c r="AG32" s="60">
        <f>IF(ISBLANK(HLOOKUP(AG$2,Monitoring_eng!$A$1:$DB$79,Results!$D32,FALSE)),"",IF(HLOOKUP(AG$2,Monitoring_eng!$A$1:$DB$79,Results!$D32,FALSE)=$J32,$Q32,IF(HLOOKUP(AG$2,Monitoring_eng!$A$1:$DB$79,Results!$D32,FALSE)=$L32,$R32,IF(HLOOKUP(AG$2,Monitoring_eng!$A$1:$DB$79,Results!$D32,FALSE)=$N32,$S32,IF(HLOOKUP(AG$2,Monitoring_eng!$A$1:$DB$79,Results!$D32,FALSE)=$P32,$T32,"CHYBA")))))</f>
        <v>0.5</v>
      </c>
      <c r="AH32" s="60">
        <f>IF(ISBLANK(HLOOKUP(AH$2,Monitoring_eng!$A$1:$DB$79,Results!$D32,FALSE)),"",IF(HLOOKUP(AH$2,Monitoring_eng!$A$1:$DB$79,Results!$D32,FALSE)=$J32,$Q32,IF(HLOOKUP(AH$2,Monitoring_eng!$A$1:$DB$79,Results!$D32,FALSE)=$L32,$R32,IF(HLOOKUP(AH$2,Monitoring_eng!$A$1:$DB$79,Results!$D32,FALSE)=$N32,$S32,IF(HLOOKUP(AH$2,Monitoring_eng!$A$1:$DB$79,Results!$D32,FALSE)=$P32,$T32,"CHYBA")))))</f>
        <v>0.5</v>
      </c>
      <c r="AI32" s="60">
        <f>IF(ISBLANK(HLOOKUP(AI$2,Monitoring_eng!$A$1:$DB$79,Results!$D32,FALSE)),"",IF(HLOOKUP(AI$2,Monitoring_eng!$A$1:$DB$79,Results!$D32,FALSE)=$J32,$Q32,IF(HLOOKUP(AI$2,Monitoring_eng!$A$1:$DB$79,Results!$D32,FALSE)=$L32,$R32,IF(HLOOKUP(AI$2,Monitoring_eng!$A$1:$DB$79,Results!$D32,FALSE)=$N32,$S32,IF(HLOOKUP(AI$2,Monitoring_eng!$A$1:$DB$79,Results!$D32,FALSE)=$P32,$T32,"CHYBA")))))</f>
        <v>0.5</v>
      </c>
      <c r="AJ32" s="60">
        <f>IF(ISBLANK(HLOOKUP(AJ$2,Monitoring_eng!$A$1:$DB$79,Results!$D32,FALSE)),"",IF(HLOOKUP(AJ$2,Monitoring_eng!$A$1:$DB$79,Results!$D32,FALSE)=$J32,$Q32,IF(HLOOKUP(AJ$2,Monitoring_eng!$A$1:$DB$79,Results!$D32,FALSE)=$L32,$R32,IF(HLOOKUP(AJ$2,Monitoring_eng!$A$1:$DB$79,Results!$D32,FALSE)=$N32,$S32,IF(HLOOKUP(AJ$2,Monitoring_eng!$A$1:$DB$79,Results!$D32,FALSE)=$P32,$T32,"CHYBA")))))</f>
        <v>0</v>
      </c>
      <c r="AK32" s="60">
        <f>IF(ISBLANK(HLOOKUP(AK$2,Monitoring_eng!$A$1:$DB$79,Results!$D32,FALSE)),"",IF(HLOOKUP(AK$2,Monitoring_eng!$A$1:$DB$79,Results!$D32,FALSE)=$J32,$Q32,IF(HLOOKUP(AK$2,Monitoring_eng!$A$1:$DB$79,Results!$D32,FALSE)=$L32,$R32,IF(HLOOKUP(AK$2,Monitoring_eng!$A$1:$DB$79,Results!$D32,FALSE)=$N32,$S32,IF(HLOOKUP(AK$2,Monitoring_eng!$A$1:$DB$79,Results!$D32,FALSE)=$P32,$T32,"CHYBA")))))</f>
        <v>0</v>
      </c>
      <c r="AL32" s="60">
        <f>IF(ISBLANK(HLOOKUP(AL$2,Monitoring_eng!$A$1:$DB$79,Results!$D32,FALSE)),"",IF(HLOOKUP(AL$2,Monitoring_eng!$A$1:$DB$79,Results!$D32,FALSE)=$J32,$Q32,IF(HLOOKUP(AL$2,Monitoring_eng!$A$1:$DB$79,Results!$D32,FALSE)=$L32,$R32,IF(HLOOKUP(AL$2,Monitoring_eng!$A$1:$DB$79,Results!$D32,FALSE)=$N32,$S32,IF(HLOOKUP(AL$2,Monitoring_eng!$A$1:$DB$79,Results!$D32,FALSE)=$P32,$T32,"CHYBA")))))</f>
        <v>0.5</v>
      </c>
      <c r="AM32" s="60">
        <f>IF(ISBLANK(HLOOKUP(AM$2,Monitoring_eng!$A$1:$DB$79,Results!$D32,FALSE)),"",IF(HLOOKUP(AM$2,Monitoring_eng!$A$1:$DB$79,Results!$D32,FALSE)=$J32,$Q32,IF(HLOOKUP(AM$2,Monitoring_eng!$A$1:$DB$79,Results!$D32,FALSE)=$L32,$R32,IF(HLOOKUP(AM$2,Monitoring_eng!$A$1:$DB$79,Results!$D32,FALSE)=$N32,$S32,IF(HLOOKUP(AM$2,Monitoring_eng!$A$1:$DB$79,Results!$D32,FALSE)=$P32,$T32,"CHYBA")))))</f>
        <v>0</v>
      </c>
      <c r="AN32" s="60">
        <f>IF(ISBLANK(HLOOKUP(AN$2,Monitoring_eng!$A$1:$DB$79,Results!$D32,FALSE)),"",IF(HLOOKUP(AN$2,Monitoring_eng!$A$1:$DB$79,Results!$D32,FALSE)=$J32,$Q32,IF(HLOOKUP(AN$2,Monitoring_eng!$A$1:$DB$79,Results!$D32,FALSE)=$L32,$R32,IF(HLOOKUP(AN$2,Monitoring_eng!$A$1:$DB$79,Results!$D32,FALSE)=$N32,$S32,IF(HLOOKUP(AN$2,Monitoring_eng!$A$1:$DB$79,Results!$D32,FALSE)=$P32,$T32,"CHYBA")))))</f>
        <v>0</v>
      </c>
      <c r="AO32" s="60">
        <f>IF(ISBLANK(HLOOKUP(AO$2,Monitoring_eng!$A$1:$DB$79,Results!$D32,FALSE)),"",IF(HLOOKUP(AO$2,Monitoring_eng!$A$1:$DB$79,Results!$D32,FALSE)=$J32,$Q32,IF(HLOOKUP(AO$2,Monitoring_eng!$A$1:$DB$79,Results!$D32,FALSE)=$L32,$R32,IF(HLOOKUP(AO$2,Monitoring_eng!$A$1:$DB$79,Results!$D32,FALSE)=$N32,$S32,IF(HLOOKUP(AO$2,Monitoring_eng!$A$1:$DB$79,Results!$D32,FALSE)=$P32,$T32,"CHYBA")))))</f>
        <v>0.5</v>
      </c>
      <c r="AP32" s="60">
        <f>IF(ISBLANK(HLOOKUP(AP$2,Monitoring_eng!$A$1:$DB$79,Results!$D32,FALSE)),"",IF(HLOOKUP(AP$2,Monitoring_eng!$A$1:$DB$79,Results!$D32,FALSE)=$J32,$Q32,IF(HLOOKUP(AP$2,Monitoring_eng!$A$1:$DB$79,Results!$D32,FALSE)=$L32,$R32,IF(HLOOKUP(AP$2,Monitoring_eng!$A$1:$DB$79,Results!$D32,FALSE)=$N32,$S32,IF(HLOOKUP(AP$2,Monitoring_eng!$A$1:$DB$79,Results!$D32,FALSE)=$P32,$T32,"CHYBA")))))</f>
        <v>0</v>
      </c>
      <c r="AQ32" s="60">
        <f>IF(ISBLANK(HLOOKUP(AQ$2,Monitoring_eng!$A$1:$DB$79,Results!$D32,FALSE)),"",IF(HLOOKUP(AQ$2,Monitoring_eng!$A$1:$DB$79,Results!$D32,FALSE)=$J32,$Q32,IF(HLOOKUP(AQ$2,Monitoring_eng!$A$1:$DB$79,Results!$D32,FALSE)=$L32,$R32,IF(HLOOKUP(AQ$2,Monitoring_eng!$A$1:$DB$79,Results!$D32,FALSE)=$N32,$S32,IF(HLOOKUP(AQ$2,Monitoring_eng!$A$1:$DB$79,Results!$D32,FALSE)=$P32,$T32,"CHYBA")))))</f>
        <v>0</v>
      </c>
      <c r="AR32" s="60">
        <f>IF(ISBLANK(HLOOKUP(AR$2,Monitoring_eng!$A$1:$DB$79,Results!$D32,FALSE)),"",IF(HLOOKUP(AR$2,Monitoring_eng!$A$1:$DB$79,Results!$D32,FALSE)=$J32,$Q32,IF(HLOOKUP(AR$2,Monitoring_eng!$A$1:$DB$79,Results!$D32,FALSE)=$L32,$R32,IF(HLOOKUP(AR$2,Monitoring_eng!$A$1:$DB$79,Results!$D32,FALSE)=$N32,$S32,IF(HLOOKUP(AR$2,Monitoring_eng!$A$1:$DB$79,Results!$D32,FALSE)=$P32,$T32,"CHYBA")))))</f>
        <v>0.5</v>
      </c>
      <c r="AS32" s="60">
        <f>IF(ISBLANK(HLOOKUP(AS$2,Monitoring_eng!$A$1:$DB$79,Results!$D32,FALSE)),"",IF(HLOOKUP(AS$2,Monitoring_eng!$A$1:$DB$79,Results!$D32,FALSE)=$J32,$Q32,IF(HLOOKUP(AS$2,Monitoring_eng!$A$1:$DB$79,Results!$D32,FALSE)=$L32,$R32,IF(HLOOKUP(AS$2,Monitoring_eng!$A$1:$DB$79,Results!$D32,FALSE)=$N32,$S32,IF(HLOOKUP(AS$2,Monitoring_eng!$A$1:$DB$79,Results!$D32,FALSE)=$P32,$T32,"CHYBA")))))</f>
        <v>0</v>
      </c>
      <c r="AT32" s="60">
        <f>IF(ISBLANK(HLOOKUP(AT$2,Monitoring_eng!$A$1:$DB$79,Results!$D32,FALSE)),"",IF(HLOOKUP(AT$2,Monitoring_eng!$A$1:$DB$79,Results!$D32,FALSE)=$J32,$Q32,IF(HLOOKUP(AT$2,Monitoring_eng!$A$1:$DB$79,Results!$D32,FALSE)=$L32,$R32,IF(HLOOKUP(AT$2,Monitoring_eng!$A$1:$DB$79,Results!$D32,FALSE)=$N32,$S32,IF(HLOOKUP(AT$2,Monitoring_eng!$A$1:$DB$79,Results!$D32,FALSE)=$P32,$T32,"CHYBA")))))</f>
        <v>0.5</v>
      </c>
      <c r="AU32" s="60">
        <f>IF(ISBLANK(HLOOKUP(AU$2,Monitoring_eng!$A$1:$DB$79,Results!$D32,FALSE)),"",IF(HLOOKUP(AU$2,Monitoring_eng!$A$1:$DB$79,Results!$D32,FALSE)=$J32,$Q32,IF(HLOOKUP(AU$2,Monitoring_eng!$A$1:$DB$79,Results!$D32,FALSE)=$L32,$R32,IF(HLOOKUP(AU$2,Monitoring_eng!$A$1:$DB$79,Results!$D32,FALSE)=$N32,$S32,IF(HLOOKUP(AU$2,Monitoring_eng!$A$1:$DB$79,Results!$D32,FALSE)=$P32,$T32,"CHYBA")))))</f>
        <v>0</v>
      </c>
      <c r="AV32" s="60">
        <f>IF(ISBLANK(HLOOKUP(AV$2,Monitoring_eng!$A$1:$DB$79,Results!$D32,FALSE)),"",IF(HLOOKUP(AV$2,Monitoring_eng!$A$1:$DB$79,Results!$D32,FALSE)=$J32,$Q32,IF(HLOOKUP(AV$2,Monitoring_eng!$A$1:$DB$79,Results!$D32,FALSE)=$L32,$R32,IF(HLOOKUP(AV$2,Monitoring_eng!$A$1:$DB$79,Results!$D32,FALSE)=$N32,$S32,IF(HLOOKUP(AV$2,Monitoring_eng!$A$1:$DB$79,Results!$D32,FALSE)=$P32,$T32,"CHYBA")))))</f>
        <v>0.5</v>
      </c>
      <c r="AW32" s="60">
        <f>IF(ISBLANK(HLOOKUP(AW$2,Monitoring_eng!$A$1:$DB$79,Results!$D32,FALSE)),"",IF(HLOOKUP(AW$2,Monitoring_eng!$A$1:$DB$79,Results!$D32,FALSE)=$J32,$Q32,IF(HLOOKUP(AW$2,Monitoring_eng!$A$1:$DB$79,Results!$D32,FALSE)=$L32,$R32,IF(HLOOKUP(AW$2,Monitoring_eng!$A$1:$DB$79,Results!$D32,FALSE)=$N32,$S32,IF(HLOOKUP(AW$2,Monitoring_eng!$A$1:$DB$79,Results!$D32,FALSE)=$P32,$T32,"CHYBA")))))</f>
        <v>0</v>
      </c>
      <c r="AX32" s="60">
        <f>IF(ISBLANK(HLOOKUP(AX$2,Monitoring_eng!$A$1:$DB$79,Results!$D32,FALSE)),"",IF(HLOOKUP(AX$2,Monitoring_eng!$A$1:$DB$79,Results!$D32,FALSE)=$J32,$Q32,IF(HLOOKUP(AX$2,Monitoring_eng!$A$1:$DB$79,Results!$D32,FALSE)=$L32,$R32,IF(HLOOKUP(AX$2,Monitoring_eng!$A$1:$DB$79,Results!$D32,FALSE)=$N32,$S32,IF(HLOOKUP(AX$2,Monitoring_eng!$A$1:$DB$79,Results!$D32,FALSE)=$P32,$T32,"CHYBA")))))</f>
        <v>0</v>
      </c>
      <c r="AY32" s="60">
        <f>IF(ISBLANK(HLOOKUP(AY$2,Monitoring_eng!$A$1:$DB$79,Results!$D32,FALSE)),"",IF(HLOOKUP(AY$2,Monitoring_eng!$A$1:$DB$79,Results!$D32,FALSE)=$J32,$Q32,IF(HLOOKUP(AY$2,Monitoring_eng!$A$1:$DB$79,Results!$D32,FALSE)=$L32,$R32,IF(HLOOKUP(AY$2,Monitoring_eng!$A$1:$DB$79,Results!$D32,FALSE)=$N32,$S32,IF(HLOOKUP(AY$2,Monitoring_eng!$A$1:$DB$79,Results!$D32,FALSE)=$P32,$T32,"CHYBA")))))</f>
        <v>0</v>
      </c>
      <c r="AZ32" s="60">
        <f>IF(ISBLANK(HLOOKUP(AZ$2,Monitoring_eng!$A$1:$DB$79,Results!$D32,FALSE)),"",IF(HLOOKUP(AZ$2,Monitoring_eng!$A$1:$DB$79,Results!$D32,FALSE)=$J32,$Q32,IF(HLOOKUP(AZ$2,Monitoring_eng!$A$1:$DB$79,Results!$D32,FALSE)=$L32,$R32,IF(HLOOKUP(AZ$2,Monitoring_eng!$A$1:$DB$79,Results!$D32,FALSE)=$N32,$S32,IF(HLOOKUP(AZ$2,Monitoring_eng!$A$1:$DB$79,Results!$D32,FALSE)=$P32,$T32,"CHYBA")))))</f>
        <v>0</v>
      </c>
      <c r="BA32" s="60">
        <f>IF(ISBLANK(HLOOKUP(BA$2,Monitoring_eng!$A$1:$DB$79,Results!$D32,FALSE)),"",IF(HLOOKUP(BA$2,Monitoring_eng!$A$1:$DB$79,Results!$D32,FALSE)=$J32,$Q32,IF(HLOOKUP(BA$2,Monitoring_eng!$A$1:$DB$79,Results!$D32,FALSE)=$L32,$R32,IF(HLOOKUP(BA$2,Monitoring_eng!$A$1:$DB$79,Results!$D32,FALSE)=$N32,$S32,IF(HLOOKUP(BA$2,Monitoring_eng!$A$1:$DB$79,Results!$D32,FALSE)=$P32,$T32,"CHYBA")))))</f>
        <v>0.5</v>
      </c>
      <c r="BB32" s="60">
        <f>IF(ISBLANK(HLOOKUP(BB$2,Monitoring_eng!$A$1:$DB$79,Results!$D32,FALSE)),"",IF(HLOOKUP(BB$2,Monitoring_eng!$A$1:$DB$79,Results!$D32,FALSE)=$J32,$Q32,IF(HLOOKUP(BB$2,Monitoring_eng!$A$1:$DB$79,Results!$D32,FALSE)=$L32,$R32,IF(HLOOKUP(BB$2,Monitoring_eng!$A$1:$DB$79,Results!$D32,FALSE)=$N32,$S32,IF(HLOOKUP(BB$2,Monitoring_eng!$A$1:$DB$79,Results!$D32,FALSE)=$P32,$T32,"CHYBA")))))</f>
        <v>0.5</v>
      </c>
      <c r="BC32" s="60">
        <f>IF(ISBLANK(HLOOKUP(BC$2,Monitoring_eng!$A$1:$DB$79,Results!$D32,FALSE)),"",IF(HLOOKUP(BC$2,Monitoring_eng!$A$1:$DB$79,Results!$D32,FALSE)=$J32,$Q32,IF(HLOOKUP(BC$2,Monitoring_eng!$A$1:$DB$79,Results!$D32,FALSE)=$L32,$R32,IF(HLOOKUP(BC$2,Monitoring_eng!$A$1:$DB$79,Results!$D32,FALSE)=$N32,$S32,IF(HLOOKUP(BC$2,Monitoring_eng!$A$1:$DB$79,Results!$D32,FALSE)=$P32,$T32,"CHYBA")))))</f>
        <v>0</v>
      </c>
      <c r="BD32" s="60">
        <f>IF(ISBLANK(HLOOKUP(BD$2,Monitoring_eng!$A$1:$DB$79,Results!$D32,FALSE)),"",IF(HLOOKUP(BD$2,Monitoring_eng!$A$1:$DB$79,Results!$D32,FALSE)=$J32,$Q32,IF(HLOOKUP(BD$2,Monitoring_eng!$A$1:$DB$79,Results!$D32,FALSE)=$L32,$R32,IF(HLOOKUP(BD$2,Monitoring_eng!$A$1:$DB$79,Results!$D32,FALSE)=$N32,$S32,IF(HLOOKUP(BD$2,Monitoring_eng!$A$1:$DB$79,Results!$D32,FALSE)=$P32,$T32,"CHYBA")))))</f>
        <v>0</v>
      </c>
      <c r="BE32" s="60">
        <f>IF(ISBLANK(HLOOKUP(BE$2,Monitoring_eng!$A$1:$DB$79,Results!$D32,FALSE)),"",IF(HLOOKUP(BE$2,Monitoring_eng!$A$1:$DB$79,Results!$D32,FALSE)=$J32,$Q32,IF(HLOOKUP(BE$2,Monitoring_eng!$A$1:$DB$79,Results!$D32,FALSE)=$L32,$R32,IF(HLOOKUP(BE$2,Monitoring_eng!$A$1:$DB$79,Results!$D32,FALSE)=$N32,$S32,IF(HLOOKUP(BE$2,Monitoring_eng!$A$1:$DB$79,Results!$D32,FALSE)=$P32,$T32,"CHYBA")))))</f>
        <v>0.5</v>
      </c>
      <c r="BF32" s="60">
        <f>IF(ISBLANK(HLOOKUP(BF$2,Monitoring_eng!$A$1:$DB$79,Results!$D32,FALSE)),"",IF(HLOOKUP(BF$2,Monitoring_eng!$A$1:$DB$79,Results!$D32,FALSE)=$J32,$Q32,IF(HLOOKUP(BF$2,Monitoring_eng!$A$1:$DB$79,Results!$D32,FALSE)=$L32,$R32,IF(HLOOKUP(BF$2,Monitoring_eng!$A$1:$DB$79,Results!$D32,FALSE)=$N32,$S32,IF(HLOOKUP(BF$2,Monitoring_eng!$A$1:$DB$79,Results!$D32,FALSE)=$P32,$T32,"CHYBA")))))</f>
        <v>0.5</v>
      </c>
      <c r="BG32" s="60">
        <f>IF(ISBLANK(HLOOKUP(BG$2,Monitoring_eng!$A$1:$DB$79,Results!$D32,FALSE)),"",IF(HLOOKUP(BG$2,Monitoring_eng!$A$1:$DB$79,Results!$D32,FALSE)=$J32,$Q32,IF(HLOOKUP(BG$2,Monitoring_eng!$A$1:$DB$79,Results!$D32,FALSE)=$L32,$R32,IF(HLOOKUP(BG$2,Monitoring_eng!$A$1:$DB$79,Results!$D32,FALSE)=$N32,$S32,IF(HLOOKUP(BG$2,Monitoring_eng!$A$1:$DB$79,Results!$D32,FALSE)=$P32,$T32,"CHYBA")))))</f>
        <v>0.5</v>
      </c>
      <c r="BH32" s="60">
        <f>IF(ISBLANK(HLOOKUP(BH$2,Monitoring_eng!$A$1:$DB$79,Results!$D32,FALSE)),"",IF(HLOOKUP(BH$2,Monitoring_eng!$A$1:$DB$79,Results!$D32,FALSE)=$J32,$Q32,IF(HLOOKUP(BH$2,Monitoring_eng!$A$1:$DB$79,Results!$D32,FALSE)=$L32,$R32,IF(HLOOKUP(BH$2,Monitoring_eng!$A$1:$DB$79,Results!$D32,FALSE)=$N32,$S32,IF(HLOOKUP(BH$2,Monitoring_eng!$A$1:$DB$79,Results!$D32,FALSE)=$P32,$T32,"CHYBA")))))</f>
        <v>0.5</v>
      </c>
      <c r="BI32" s="60">
        <f>IF(ISBLANK(HLOOKUP(BI$2,Monitoring_eng!$A$1:$DB$79,Results!$D32,FALSE)),"",IF(HLOOKUP(BI$2,Monitoring_eng!$A$1:$DB$79,Results!$D32,FALSE)=$J32,$Q32,IF(HLOOKUP(BI$2,Monitoring_eng!$A$1:$DB$79,Results!$D32,FALSE)=$L32,$R32,IF(HLOOKUP(BI$2,Monitoring_eng!$A$1:$DB$79,Results!$D32,FALSE)=$N32,$S32,IF(HLOOKUP(BI$2,Monitoring_eng!$A$1:$DB$79,Results!$D32,FALSE)=$P32,$T32,"CHYBA")))))</f>
        <v>0.5</v>
      </c>
      <c r="BJ32" s="60">
        <f>IF(ISBLANK(HLOOKUP(BJ$2,Monitoring_eng!$A$1:$DB$79,Results!$D32,FALSE)),"",IF(HLOOKUP(BJ$2,Monitoring_eng!$A$1:$DB$79,Results!$D32,FALSE)=$J32,$Q32,IF(HLOOKUP(BJ$2,Monitoring_eng!$A$1:$DB$79,Results!$D32,FALSE)=$L32,$R32,IF(HLOOKUP(BJ$2,Monitoring_eng!$A$1:$DB$79,Results!$D32,FALSE)=$N32,$S32,IF(HLOOKUP(BJ$2,Monitoring_eng!$A$1:$DB$79,Results!$D32,FALSE)=$P32,$T32,"CHYBA")))))</f>
        <v>0.5</v>
      </c>
      <c r="BK32" s="60">
        <f>IF(ISBLANK(HLOOKUP(BK$2,Monitoring_eng!$A$1:$DB$79,Results!$D32,FALSE)),"",IF(HLOOKUP(BK$2,Monitoring_eng!$A$1:$DB$79,Results!$D32,FALSE)=$J32,$Q32,IF(HLOOKUP(BK$2,Monitoring_eng!$A$1:$DB$79,Results!$D32,FALSE)=$L32,$R32,IF(HLOOKUP(BK$2,Monitoring_eng!$A$1:$DB$79,Results!$D32,FALSE)=$N32,$S32,IF(HLOOKUP(BK$2,Monitoring_eng!$A$1:$DB$79,Results!$D32,FALSE)=$P32,$T32,"CHYBA")))))</f>
        <v>0</v>
      </c>
      <c r="BL32" s="60">
        <f>IF(ISBLANK(HLOOKUP(BL$2,Monitoring_eng!$A$1:$DB$79,Results!$D32,FALSE)),"",IF(HLOOKUP(BL$2,Monitoring_eng!$A$1:$DB$79,Results!$D32,FALSE)=$J32,$Q32,IF(HLOOKUP(BL$2,Monitoring_eng!$A$1:$DB$79,Results!$D32,FALSE)=$L32,$R32,IF(HLOOKUP(BL$2,Monitoring_eng!$A$1:$DB$79,Results!$D32,FALSE)=$N32,$S32,IF(HLOOKUP(BL$2,Monitoring_eng!$A$1:$DB$79,Results!$D32,FALSE)=$P32,$T32,"CHYBA")))))</f>
        <v>0</v>
      </c>
      <c r="BM32" s="60">
        <f>IF(ISBLANK(HLOOKUP(BM$2,Monitoring_eng!$A$1:$DB$79,Results!$D32,FALSE)),"",IF(HLOOKUP(BM$2,Monitoring_eng!$A$1:$DB$79,Results!$D32,FALSE)=$J32,$Q32,IF(HLOOKUP(BM$2,Monitoring_eng!$A$1:$DB$79,Results!$D32,FALSE)=$L32,$R32,IF(HLOOKUP(BM$2,Monitoring_eng!$A$1:$DB$79,Results!$D32,FALSE)=$N32,$S32,IF(HLOOKUP(BM$2,Monitoring_eng!$A$1:$DB$79,Results!$D32,FALSE)=$P32,$T32,"CHYBA")))))</f>
        <v>0.5</v>
      </c>
      <c r="BN32" s="60">
        <f>IF(ISBLANK(HLOOKUP(BN$2,Monitoring_eng!$A$1:$DB$79,Results!$D32,FALSE)),"",IF(HLOOKUP(BN$2,Monitoring_eng!$A$1:$DB$79,Results!$D32,FALSE)=$J32,$Q32,IF(HLOOKUP(BN$2,Monitoring_eng!$A$1:$DB$79,Results!$D32,FALSE)=$L32,$R32,IF(HLOOKUP(BN$2,Monitoring_eng!$A$1:$DB$79,Results!$D32,FALSE)=$N32,$S32,IF(HLOOKUP(BN$2,Monitoring_eng!$A$1:$DB$79,Results!$D32,FALSE)=$P32,$T32,"CHYBA")))))</f>
        <v>0.5</v>
      </c>
      <c r="BO32" s="60">
        <f>IF(ISBLANK(HLOOKUP(BO$2,Monitoring_eng!$A$1:$DB$79,Results!$D32,FALSE)),"",IF(HLOOKUP(BO$2,Monitoring_eng!$A$1:$DB$79,Results!$D32,FALSE)=$J32,$Q32,IF(HLOOKUP(BO$2,Monitoring_eng!$A$1:$DB$79,Results!$D32,FALSE)=$L32,$R32,IF(HLOOKUP(BO$2,Monitoring_eng!$A$1:$DB$79,Results!$D32,FALSE)=$N32,$S32,IF(HLOOKUP(BO$2,Monitoring_eng!$A$1:$DB$79,Results!$D32,FALSE)=$P32,$T32,"CHYBA")))))</f>
        <v>0.5</v>
      </c>
      <c r="BP32" s="60">
        <f>IF(ISBLANK(HLOOKUP(BP$2,Monitoring_eng!$A$1:$DB$79,Results!$D32,FALSE)),"",IF(HLOOKUP(BP$2,Monitoring_eng!$A$1:$DB$79,Results!$D32,FALSE)=$J32,$Q32,IF(HLOOKUP(BP$2,Monitoring_eng!$A$1:$DB$79,Results!$D32,FALSE)=$L32,$R32,IF(HLOOKUP(BP$2,Monitoring_eng!$A$1:$DB$79,Results!$D32,FALSE)=$N32,$S32,IF(HLOOKUP(BP$2,Monitoring_eng!$A$1:$DB$79,Results!$D32,FALSE)=$P32,$T32,"CHYBA")))))</f>
        <v>0</v>
      </c>
      <c r="BQ32" s="60">
        <f>IF(ISBLANK(HLOOKUP(BQ$2,Monitoring_eng!$A$1:$DB$79,Results!$D32,FALSE)),"",IF(HLOOKUP(BQ$2,Monitoring_eng!$A$1:$DB$79,Results!$D32,FALSE)=$J32,$Q32,IF(HLOOKUP(BQ$2,Monitoring_eng!$A$1:$DB$79,Results!$D32,FALSE)=$L32,$R32,IF(HLOOKUP(BQ$2,Monitoring_eng!$A$1:$DB$79,Results!$D32,FALSE)=$N32,$S32,IF(HLOOKUP(BQ$2,Monitoring_eng!$A$1:$DB$79,Results!$D32,FALSE)=$P32,$T32,"CHYBA")))))</f>
        <v>0</v>
      </c>
      <c r="BR32" s="60">
        <f>IF(ISBLANK(HLOOKUP(BR$2,Monitoring_eng!$A$1:$DB$79,Results!$D32,FALSE)),"",IF(HLOOKUP(BR$2,Monitoring_eng!$A$1:$DB$79,Results!$D32,FALSE)=$J32,$Q32,IF(HLOOKUP(BR$2,Monitoring_eng!$A$1:$DB$79,Results!$D32,FALSE)=$L32,$R32,IF(HLOOKUP(BR$2,Monitoring_eng!$A$1:$DB$79,Results!$D32,FALSE)=$N32,$S32,IF(HLOOKUP(BR$2,Monitoring_eng!$A$1:$DB$79,Results!$D32,FALSE)=$P32,$T32,"CHYBA")))))</f>
        <v>0</v>
      </c>
    </row>
    <row r="33" spans="1:70" x14ac:dyDescent="0.3">
      <c r="A33" s="37" t="s">
        <v>3853</v>
      </c>
      <c r="B33" s="37" t="s">
        <v>1034</v>
      </c>
      <c r="C33" s="37" t="s">
        <v>333</v>
      </c>
      <c r="D33" s="37">
        <v>32</v>
      </c>
      <c r="E33" s="39" t="s">
        <v>122</v>
      </c>
      <c r="F33" s="39" t="s">
        <v>134</v>
      </c>
      <c r="G33" s="40" t="s">
        <v>16</v>
      </c>
      <c r="H33" s="37">
        <v>0.5</v>
      </c>
      <c r="I33" s="37" t="s">
        <v>481</v>
      </c>
      <c r="J33" s="37" t="s">
        <v>757</v>
      </c>
      <c r="K33" s="37" t="s">
        <v>482</v>
      </c>
      <c r="L33" s="59" t="s">
        <v>758</v>
      </c>
      <c r="M33" s="37" t="s">
        <v>483</v>
      </c>
      <c r="N33" s="37" t="s">
        <v>759</v>
      </c>
      <c r="O33" s="37" t="s">
        <v>892</v>
      </c>
      <c r="P33" s="37" t="s">
        <v>892</v>
      </c>
      <c r="Q33" s="37">
        <f t="shared" si="0"/>
        <v>0.5</v>
      </c>
      <c r="R33" s="37">
        <v>0</v>
      </c>
      <c r="S33" s="37">
        <f t="shared" si="1"/>
        <v>0.25</v>
      </c>
      <c r="T33" s="37" t="s">
        <v>892</v>
      </c>
      <c r="U33" s="60">
        <f>IF(ISBLANK(HLOOKUP(U$2,Monitoring_eng!$A$1:$DB$79,Results!$D33,FALSE)),"",IF(HLOOKUP(U$2,Monitoring_eng!$A$1:$DB$79,Results!$D33,FALSE)=$J33,$Q33,IF(HLOOKUP(U$2,Monitoring_eng!$A$1:$DB$79,Results!$D33,FALSE)=$L33,$R33,IF(HLOOKUP(U$2,Monitoring_eng!$A$1:$DB$79,Results!$D33,FALSE)=$N33,$S33,IF(HLOOKUP(U$2,Monitoring_eng!$A$1:$DB$79,Results!$D33,FALSE)=$P33,$T33,"CHYBA")))))</f>
        <v>0.5</v>
      </c>
      <c r="V33" s="60">
        <f>IF(ISBLANK(HLOOKUP(V$2,Monitoring_eng!$A$1:$DB$79,Results!$D33,FALSE)),"",IF(HLOOKUP(V$2,Monitoring_eng!$A$1:$DB$79,Results!$D33,FALSE)=$J33,$Q33,IF(HLOOKUP(V$2,Monitoring_eng!$A$1:$DB$79,Results!$D33,FALSE)=$L33,$R33,IF(HLOOKUP(V$2,Monitoring_eng!$A$1:$DB$79,Results!$D33,FALSE)=$N33,$S33,IF(HLOOKUP(V$2,Monitoring_eng!$A$1:$DB$79,Results!$D33,FALSE)=$P33,$T33,"CHYBA")))))</f>
        <v>0</v>
      </c>
      <c r="W33" s="60">
        <f>IF(ISBLANK(HLOOKUP(W$2,Monitoring_eng!$A$1:$DB$79,Results!$D33,FALSE)),"",IF(HLOOKUP(W$2,Monitoring_eng!$A$1:$DB$79,Results!$D33,FALSE)=$J33,$Q33,IF(HLOOKUP(W$2,Monitoring_eng!$A$1:$DB$79,Results!$D33,FALSE)=$L33,$R33,IF(HLOOKUP(W$2,Monitoring_eng!$A$1:$DB$79,Results!$D33,FALSE)=$N33,$S33,IF(HLOOKUP(W$2,Monitoring_eng!$A$1:$DB$79,Results!$D33,FALSE)=$P33,$T33,"CHYBA")))))</f>
        <v>0.5</v>
      </c>
      <c r="X33" s="60">
        <f>IF(ISBLANK(HLOOKUP(X$2,Monitoring_eng!$A$1:$DB$79,Results!$D33,FALSE)),"",IF(HLOOKUP(X$2,Monitoring_eng!$A$1:$DB$79,Results!$D33,FALSE)=$J33,$Q33,IF(HLOOKUP(X$2,Monitoring_eng!$A$1:$DB$79,Results!$D33,FALSE)=$L33,$R33,IF(HLOOKUP(X$2,Monitoring_eng!$A$1:$DB$79,Results!$D33,FALSE)=$N33,$S33,IF(HLOOKUP(X$2,Monitoring_eng!$A$1:$DB$79,Results!$D33,FALSE)=$P33,$T33,"CHYBA")))))</f>
        <v>0</v>
      </c>
      <c r="Y33" s="60">
        <f>IF(ISBLANK(HLOOKUP(Y$2,Monitoring_eng!$A$1:$DB$79,Results!$D33,FALSE)),"",IF(HLOOKUP(Y$2,Monitoring_eng!$A$1:$DB$79,Results!$D33,FALSE)=$J33,$Q33,IF(HLOOKUP(Y$2,Monitoring_eng!$A$1:$DB$79,Results!$D33,FALSE)=$L33,$R33,IF(HLOOKUP(Y$2,Monitoring_eng!$A$1:$DB$79,Results!$D33,FALSE)=$N33,$S33,IF(HLOOKUP(Y$2,Monitoring_eng!$A$1:$DB$79,Results!$D33,FALSE)=$P33,$T33,"CHYBA")))))</f>
        <v>0</v>
      </c>
      <c r="Z33" s="60">
        <f>IF(ISBLANK(HLOOKUP(Z$2,Monitoring_eng!$A$1:$DB$79,Results!$D33,FALSE)),"",IF(HLOOKUP(Z$2,Monitoring_eng!$A$1:$DB$79,Results!$D33,FALSE)=$J33,$Q33,IF(HLOOKUP(Z$2,Monitoring_eng!$A$1:$DB$79,Results!$D33,FALSE)=$L33,$R33,IF(HLOOKUP(Z$2,Monitoring_eng!$A$1:$DB$79,Results!$D33,FALSE)=$N33,$S33,IF(HLOOKUP(Z$2,Monitoring_eng!$A$1:$DB$79,Results!$D33,FALSE)=$P33,$T33,"CHYBA")))))</f>
        <v>0</v>
      </c>
      <c r="AA33" s="60">
        <f>IF(ISBLANK(HLOOKUP(AA$2,Monitoring_eng!$A$1:$DB$79,Results!$D33,FALSE)),"",IF(HLOOKUP(AA$2,Monitoring_eng!$A$1:$DB$79,Results!$D33,FALSE)=$J33,$Q33,IF(HLOOKUP(AA$2,Monitoring_eng!$A$1:$DB$79,Results!$D33,FALSE)=$L33,$R33,IF(HLOOKUP(AA$2,Monitoring_eng!$A$1:$DB$79,Results!$D33,FALSE)=$N33,$S33,IF(HLOOKUP(AA$2,Monitoring_eng!$A$1:$DB$79,Results!$D33,FALSE)=$P33,$T33,"CHYBA")))))</f>
        <v>0</v>
      </c>
      <c r="AB33" s="60">
        <f>IF(ISBLANK(HLOOKUP(AB$2,Monitoring_eng!$A$1:$DB$79,Results!$D33,FALSE)),"",IF(HLOOKUP(AB$2,Monitoring_eng!$A$1:$DB$79,Results!$D33,FALSE)=$J33,$Q33,IF(HLOOKUP(AB$2,Monitoring_eng!$A$1:$DB$79,Results!$D33,FALSE)=$L33,$R33,IF(HLOOKUP(AB$2,Monitoring_eng!$A$1:$DB$79,Results!$D33,FALSE)=$N33,$S33,IF(HLOOKUP(AB$2,Monitoring_eng!$A$1:$DB$79,Results!$D33,FALSE)=$P33,$T33,"CHYBA")))))</f>
        <v>0</v>
      </c>
      <c r="AC33" s="60">
        <f>IF(ISBLANK(HLOOKUP(AC$2,Monitoring_eng!$A$1:$DB$79,Results!$D33,FALSE)),"",IF(HLOOKUP(AC$2,Monitoring_eng!$A$1:$DB$79,Results!$D33,FALSE)=$J33,$Q33,IF(HLOOKUP(AC$2,Monitoring_eng!$A$1:$DB$79,Results!$D33,FALSE)=$L33,$R33,IF(HLOOKUP(AC$2,Monitoring_eng!$A$1:$DB$79,Results!$D33,FALSE)=$N33,$S33,IF(HLOOKUP(AC$2,Monitoring_eng!$A$1:$DB$79,Results!$D33,FALSE)=$P33,$T33,"CHYBA")))))</f>
        <v>0</v>
      </c>
      <c r="AD33" s="60">
        <f>IF(ISBLANK(HLOOKUP(AD$2,Monitoring_eng!$A$1:$DB$79,Results!$D33,FALSE)),"",IF(HLOOKUP(AD$2,Monitoring_eng!$A$1:$DB$79,Results!$D33,FALSE)=$J33,$Q33,IF(HLOOKUP(AD$2,Monitoring_eng!$A$1:$DB$79,Results!$D33,FALSE)=$L33,$R33,IF(HLOOKUP(AD$2,Monitoring_eng!$A$1:$DB$79,Results!$D33,FALSE)=$N33,$S33,IF(HLOOKUP(AD$2,Monitoring_eng!$A$1:$DB$79,Results!$D33,FALSE)=$P33,$T33,"CHYBA")))))</f>
        <v>0.5</v>
      </c>
      <c r="AE33" s="60">
        <f>IF(ISBLANK(HLOOKUP(AE$2,Monitoring_eng!$A$1:$DB$79,Results!$D33,FALSE)),"",IF(HLOOKUP(AE$2,Monitoring_eng!$A$1:$DB$79,Results!$D33,FALSE)=$J33,$Q33,IF(HLOOKUP(AE$2,Monitoring_eng!$A$1:$DB$79,Results!$D33,FALSE)=$L33,$R33,IF(HLOOKUP(AE$2,Monitoring_eng!$A$1:$DB$79,Results!$D33,FALSE)=$N33,$S33,IF(HLOOKUP(AE$2,Monitoring_eng!$A$1:$DB$79,Results!$D33,FALSE)=$P33,$T33,"CHYBA")))))</f>
        <v>0.5</v>
      </c>
      <c r="AF33" s="60">
        <f>IF(ISBLANK(HLOOKUP(AF$2,Monitoring_eng!$A$1:$DB$79,Results!$D33,FALSE)),"",IF(HLOOKUP(AF$2,Monitoring_eng!$A$1:$DB$79,Results!$D33,FALSE)=$J33,$Q33,IF(HLOOKUP(AF$2,Monitoring_eng!$A$1:$DB$79,Results!$D33,FALSE)=$L33,$R33,IF(HLOOKUP(AF$2,Monitoring_eng!$A$1:$DB$79,Results!$D33,FALSE)=$N33,$S33,IF(HLOOKUP(AF$2,Monitoring_eng!$A$1:$DB$79,Results!$D33,FALSE)=$P33,$T33,"CHYBA")))))</f>
        <v>0</v>
      </c>
      <c r="AG33" s="60">
        <f>IF(ISBLANK(HLOOKUP(AG$2,Monitoring_eng!$A$1:$DB$79,Results!$D33,FALSE)),"",IF(HLOOKUP(AG$2,Monitoring_eng!$A$1:$DB$79,Results!$D33,FALSE)=$J33,$Q33,IF(HLOOKUP(AG$2,Monitoring_eng!$A$1:$DB$79,Results!$D33,FALSE)=$L33,$R33,IF(HLOOKUP(AG$2,Monitoring_eng!$A$1:$DB$79,Results!$D33,FALSE)=$N33,$S33,IF(HLOOKUP(AG$2,Monitoring_eng!$A$1:$DB$79,Results!$D33,FALSE)=$P33,$T33,"CHYBA")))))</f>
        <v>0.5</v>
      </c>
      <c r="AH33" s="60">
        <f>IF(ISBLANK(HLOOKUP(AH$2,Monitoring_eng!$A$1:$DB$79,Results!$D33,FALSE)),"",IF(HLOOKUP(AH$2,Monitoring_eng!$A$1:$DB$79,Results!$D33,FALSE)=$J33,$Q33,IF(HLOOKUP(AH$2,Monitoring_eng!$A$1:$DB$79,Results!$D33,FALSE)=$L33,$R33,IF(HLOOKUP(AH$2,Monitoring_eng!$A$1:$DB$79,Results!$D33,FALSE)=$N33,$S33,IF(HLOOKUP(AH$2,Monitoring_eng!$A$1:$DB$79,Results!$D33,FALSE)=$P33,$T33,"CHYBA")))))</f>
        <v>0.5</v>
      </c>
      <c r="AI33" s="60">
        <f>IF(ISBLANK(HLOOKUP(AI$2,Monitoring_eng!$A$1:$DB$79,Results!$D33,FALSE)),"",IF(HLOOKUP(AI$2,Monitoring_eng!$A$1:$DB$79,Results!$D33,FALSE)=$J33,$Q33,IF(HLOOKUP(AI$2,Monitoring_eng!$A$1:$DB$79,Results!$D33,FALSE)=$L33,$R33,IF(HLOOKUP(AI$2,Monitoring_eng!$A$1:$DB$79,Results!$D33,FALSE)=$N33,$S33,IF(HLOOKUP(AI$2,Monitoring_eng!$A$1:$DB$79,Results!$D33,FALSE)=$P33,$T33,"CHYBA")))))</f>
        <v>0</v>
      </c>
      <c r="AJ33" s="60">
        <f>IF(ISBLANK(HLOOKUP(AJ$2,Monitoring_eng!$A$1:$DB$79,Results!$D33,FALSE)),"",IF(HLOOKUP(AJ$2,Monitoring_eng!$A$1:$DB$79,Results!$D33,FALSE)=$J33,$Q33,IF(HLOOKUP(AJ$2,Monitoring_eng!$A$1:$DB$79,Results!$D33,FALSE)=$L33,$R33,IF(HLOOKUP(AJ$2,Monitoring_eng!$A$1:$DB$79,Results!$D33,FALSE)=$N33,$S33,IF(HLOOKUP(AJ$2,Monitoring_eng!$A$1:$DB$79,Results!$D33,FALSE)=$P33,$T33,"CHYBA")))))</f>
        <v>0</v>
      </c>
      <c r="AK33" s="60">
        <f>IF(ISBLANK(HLOOKUP(AK$2,Monitoring_eng!$A$1:$DB$79,Results!$D33,FALSE)),"",IF(HLOOKUP(AK$2,Monitoring_eng!$A$1:$DB$79,Results!$D33,FALSE)=$J33,$Q33,IF(HLOOKUP(AK$2,Monitoring_eng!$A$1:$DB$79,Results!$D33,FALSE)=$L33,$R33,IF(HLOOKUP(AK$2,Monitoring_eng!$A$1:$DB$79,Results!$D33,FALSE)=$N33,$S33,IF(HLOOKUP(AK$2,Monitoring_eng!$A$1:$DB$79,Results!$D33,FALSE)=$P33,$T33,"CHYBA")))))</f>
        <v>0</v>
      </c>
      <c r="AL33" s="60">
        <f>IF(ISBLANK(HLOOKUP(AL$2,Monitoring_eng!$A$1:$DB$79,Results!$D33,FALSE)),"",IF(HLOOKUP(AL$2,Monitoring_eng!$A$1:$DB$79,Results!$D33,FALSE)=$J33,$Q33,IF(HLOOKUP(AL$2,Monitoring_eng!$A$1:$DB$79,Results!$D33,FALSE)=$L33,$R33,IF(HLOOKUP(AL$2,Monitoring_eng!$A$1:$DB$79,Results!$D33,FALSE)=$N33,$S33,IF(HLOOKUP(AL$2,Monitoring_eng!$A$1:$DB$79,Results!$D33,FALSE)=$P33,$T33,"CHYBA")))))</f>
        <v>0</v>
      </c>
      <c r="AM33" s="60">
        <f>IF(ISBLANK(HLOOKUP(AM$2,Monitoring_eng!$A$1:$DB$79,Results!$D33,FALSE)),"",IF(HLOOKUP(AM$2,Monitoring_eng!$A$1:$DB$79,Results!$D33,FALSE)=$J33,$Q33,IF(HLOOKUP(AM$2,Monitoring_eng!$A$1:$DB$79,Results!$D33,FALSE)=$L33,$R33,IF(HLOOKUP(AM$2,Monitoring_eng!$A$1:$DB$79,Results!$D33,FALSE)=$N33,$S33,IF(HLOOKUP(AM$2,Monitoring_eng!$A$1:$DB$79,Results!$D33,FALSE)=$P33,$T33,"CHYBA")))))</f>
        <v>0</v>
      </c>
      <c r="AN33" s="60">
        <f>IF(ISBLANK(HLOOKUP(AN$2,Monitoring_eng!$A$1:$DB$79,Results!$D33,FALSE)),"",IF(HLOOKUP(AN$2,Monitoring_eng!$A$1:$DB$79,Results!$D33,FALSE)=$J33,$Q33,IF(HLOOKUP(AN$2,Monitoring_eng!$A$1:$DB$79,Results!$D33,FALSE)=$L33,$R33,IF(HLOOKUP(AN$2,Monitoring_eng!$A$1:$DB$79,Results!$D33,FALSE)=$N33,$S33,IF(HLOOKUP(AN$2,Monitoring_eng!$A$1:$DB$79,Results!$D33,FALSE)=$P33,$T33,"CHYBA")))))</f>
        <v>0</v>
      </c>
      <c r="AO33" s="60">
        <f>IF(ISBLANK(HLOOKUP(AO$2,Monitoring_eng!$A$1:$DB$79,Results!$D33,FALSE)),"",IF(HLOOKUP(AO$2,Monitoring_eng!$A$1:$DB$79,Results!$D33,FALSE)=$J33,$Q33,IF(HLOOKUP(AO$2,Monitoring_eng!$A$1:$DB$79,Results!$D33,FALSE)=$L33,$R33,IF(HLOOKUP(AO$2,Monitoring_eng!$A$1:$DB$79,Results!$D33,FALSE)=$N33,$S33,IF(HLOOKUP(AO$2,Monitoring_eng!$A$1:$DB$79,Results!$D33,FALSE)=$P33,$T33,"CHYBA")))))</f>
        <v>0.5</v>
      </c>
      <c r="AP33" s="60">
        <f>IF(ISBLANK(HLOOKUP(AP$2,Monitoring_eng!$A$1:$DB$79,Results!$D33,FALSE)),"",IF(HLOOKUP(AP$2,Monitoring_eng!$A$1:$DB$79,Results!$D33,FALSE)=$J33,$Q33,IF(HLOOKUP(AP$2,Monitoring_eng!$A$1:$DB$79,Results!$D33,FALSE)=$L33,$R33,IF(HLOOKUP(AP$2,Monitoring_eng!$A$1:$DB$79,Results!$D33,FALSE)=$N33,$S33,IF(HLOOKUP(AP$2,Monitoring_eng!$A$1:$DB$79,Results!$D33,FALSE)=$P33,$T33,"CHYBA")))))</f>
        <v>0.5</v>
      </c>
      <c r="AQ33" s="60">
        <f>IF(ISBLANK(HLOOKUP(AQ$2,Monitoring_eng!$A$1:$DB$79,Results!$D33,FALSE)),"",IF(HLOOKUP(AQ$2,Monitoring_eng!$A$1:$DB$79,Results!$D33,FALSE)=$J33,$Q33,IF(HLOOKUP(AQ$2,Monitoring_eng!$A$1:$DB$79,Results!$D33,FALSE)=$L33,$R33,IF(HLOOKUP(AQ$2,Monitoring_eng!$A$1:$DB$79,Results!$D33,FALSE)=$N33,$S33,IF(HLOOKUP(AQ$2,Monitoring_eng!$A$1:$DB$79,Results!$D33,FALSE)=$P33,$T33,"CHYBA")))))</f>
        <v>0.5</v>
      </c>
      <c r="AR33" s="60">
        <f>IF(ISBLANK(HLOOKUP(AR$2,Monitoring_eng!$A$1:$DB$79,Results!$D33,FALSE)),"",IF(HLOOKUP(AR$2,Monitoring_eng!$A$1:$DB$79,Results!$D33,FALSE)=$J33,$Q33,IF(HLOOKUP(AR$2,Monitoring_eng!$A$1:$DB$79,Results!$D33,FALSE)=$L33,$R33,IF(HLOOKUP(AR$2,Monitoring_eng!$A$1:$DB$79,Results!$D33,FALSE)=$N33,$S33,IF(HLOOKUP(AR$2,Monitoring_eng!$A$1:$DB$79,Results!$D33,FALSE)=$P33,$T33,"CHYBA")))))</f>
        <v>0</v>
      </c>
      <c r="AS33" s="60">
        <f>IF(ISBLANK(HLOOKUP(AS$2,Monitoring_eng!$A$1:$DB$79,Results!$D33,FALSE)),"",IF(HLOOKUP(AS$2,Monitoring_eng!$A$1:$DB$79,Results!$D33,FALSE)=$J33,$Q33,IF(HLOOKUP(AS$2,Monitoring_eng!$A$1:$DB$79,Results!$D33,FALSE)=$L33,$R33,IF(HLOOKUP(AS$2,Monitoring_eng!$A$1:$DB$79,Results!$D33,FALSE)=$N33,$S33,IF(HLOOKUP(AS$2,Monitoring_eng!$A$1:$DB$79,Results!$D33,FALSE)=$P33,$T33,"CHYBA")))))</f>
        <v>0</v>
      </c>
      <c r="AT33" s="60">
        <f>IF(ISBLANK(HLOOKUP(AT$2,Monitoring_eng!$A$1:$DB$79,Results!$D33,FALSE)),"",IF(HLOOKUP(AT$2,Monitoring_eng!$A$1:$DB$79,Results!$D33,FALSE)=$J33,$Q33,IF(HLOOKUP(AT$2,Monitoring_eng!$A$1:$DB$79,Results!$D33,FALSE)=$L33,$R33,IF(HLOOKUP(AT$2,Monitoring_eng!$A$1:$DB$79,Results!$D33,FALSE)=$N33,$S33,IF(HLOOKUP(AT$2,Monitoring_eng!$A$1:$DB$79,Results!$D33,FALSE)=$P33,$T33,"CHYBA")))))</f>
        <v>0</v>
      </c>
      <c r="AU33" s="60">
        <f>IF(ISBLANK(HLOOKUP(AU$2,Monitoring_eng!$A$1:$DB$79,Results!$D33,FALSE)),"",IF(HLOOKUP(AU$2,Monitoring_eng!$A$1:$DB$79,Results!$D33,FALSE)=$J33,$Q33,IF(HLOOKUP(AU$2,Monitoring_eng!$A$1:$DB$79,Results!$D33,FALSE)=$L33,$R33,IF(HLOOKUP(AU$2,Monitoring_eng!$A$1:$DB$79,Results!$D33,FALSE)=$N33,$S33,IF(HLOOKUP(AU$2,Monitoring_eng!$A$1:$DB$79,Results!$D33,FALSE)=$P33,$T33,"CHYBA")))))</f>
        <v>0.5</v>
      </c>
      <c r="AV33" s="60">
        <f>IF(ISBLANK(HLOOKUP(AV$2,Monitoring_eng!$A$1:$DB$79,Results!$D33,FALSE)),"",IF(HLOOKUP(AV$2,Monitoring_eng!$A$1:$DB$79,Results!$D33,FALSE)=$J33,$Q33,IF(HLOOKUP(AV$2,Monitoring_eng!$A$1:$DB$79,Results!$D33,FALSE)=$L33,$R33,IF(HLOOKUP(AV$2,Monitoring_eng!$A$1:$DB$79,Results!$D33,FALSE)=$N33,$S33,IF(HLOOKUP(AV$2,Monitoring_eng!$A$1:$DB$79,Results!$D33,FALSE)=$P33,$T33,"CHYBA")))))</f>
        <v>0.5</v>
      </c>
      <c r="AW33" s="60">
        <f>IF(ISBLANK(HLOOKUP(AW$2,Monitoring_eng!$A$1:$DB$79,Results!$D33,FALSE)),"",IF(HLOOKUP(AW$2,Monitoring_eng!$A$1:$DB$79,Results!$D33,FALSE)=$J33,$Q33,IF(HLOOKUP(AW$2,Monitoring_eng!$A$1:$DB$79,Results!$D33,FALSE)=$L33,$R33,IF(HLOOKUP(AW$2,Monitoring_eng!$A$1:$DB$79,Results!$D33,FALSE)=$N33,$S33,IF(HLOOKUP(AW$2,Monitoring_eng!$A$1:$DB$79,Results!$D33,FALSE)=$P33,$T33,"CHYBA")))))</f>
        <v>0.5</v>
      </c>
      <c r="AX33" s="60">
        <f>IF(ISBLANK(HLOOKUP(AX$2,Monitoring_eng!$A$1:$DB$79,Results!$D33,FALSE)),"",IF(HLOOKUP(AX$2,Monitoring_eng!$A$1:$DB$79,Results!$D33,FALSE)=$J33,$Q33,IF(HLOOKUP(AX$2,Monitoring_eng!$A$1:$DB$79,Results!$D33,FALSE)=$L33,$R33,IF(HLOOKUP(AX$2,Monitoring_eng!$A$1:$DB$79,Results!$D33,FALSE)=$N33,$S33,IF(HLOOKUP(AX$2,Monitoring_eng!$A$1:$DB$79,Results!$D33,FALSE)=$P33,$T33,"CHYBA")))))</f>
        <v>0.5</v>
      </c>
      <c r="AY33" s="60">
        <f>IF(ISBLANK(HLOOKUP(AY$2,Monitoring_eng!$A$1:$DB$79,Results!$D33,FALSE)),"",IF(HLOOKUP(AY$2,Monitoring_eng!$A$1:$DB$79,Results!$D33,FALSE)=$J33,$Q33,IF(HLOOKUP(AY$2,Monitoring_eng!$A$1:$DB$79,Results!$D33,FALSE)=$L33,$R33,IF(HLOOKUP(AY$2,Monitoring_eng!$A$1:$DB$79,Results!$D33,FALSE)=$N33,$S33,IF(HLOOKUP(AY$2,Monitoring_eng!$A$1:$DB$79,Results!$D33,FALSE)=$P33,$T33,"CHYBA")))))</f>
        <v>0</v>
      </c>
      <c r="AZ33" s="60">
        <f>IF(ISBLANK(HLOOKUP(AZ$2,Monitoring_eng!$A$1:$DB$79,Results!$D33,FALSE)),"",IF(HLOOKUP(AZ$2,Monitoring_eng!$A$1:$DB$79,Results!$D33,FALSE)=$J33,$Q33,IF(HLOOKUP(AZ$2,Monitoring_eng!$A$1:$DB$79,Results!$D33,FALSE)=$L33,$R33,IF(HLOOKUP(AZ$2,Monitoring_eng!$A$1:$DB$79,Results!$D33,FALSE)=$N33,$S33,IF(HLOOKUP(AZ$2,Monitoring_eng!$A$1:$DB$79,Results!$D33,FALSE)=$P33,$T33,"CHYBA")))))</f>
        <v>0</v>
      </c>
      <c r="BA33" s="60">
        <f>IF(ISBLANK(HLOOKUP(BA$2,Monitoring_eng!$A$1:$DB$79,Results!$D33,FALSE)),"",IF(HLOOKUP(BA$2,Monitoring_eng!$A$1:$DB$79,Results!$D33,FALSE)=$J33,$Q33,IF(HLOOKUP(BA$2,Monitoring_eng!$A$1:$DB$79,Results!$D33,FALSE)=$L33,$R33,IF(HLOOKUP(BA$2,Monitoring_eng!$A$1:$DB$79,Results!$D33,FALSE)=$N33,$S33,IF(HLOOKUP(BA$2,Monitoring_eng!$A$1:$DB$79,Results!$D33,FALSE)=$P33,$T33,"CHYBA")))))</f>
        <v>0.5</v>
      </c>
      <c r="BB33" s="60">
        <f>IF(ISBLANK(HLOOKUP(BB$2,Monitoring_eng!$A$1:$DB$79,Results!$D33,FALSE)),"",IF(HLOOKUP(BB$2,Monitoring_eng!$A$1:$DB$79,Results!$D33,FALSE)=$J33,$Q33,IF(HLOOKUP(BB$2,Monitoring_eng!$A$1:$DB$79,Results!$D33,FALSE)=$L33,$R33,IF(HLOOKUP(BB$2,Monitoring_eng!$A$1:$DB$79,Results!$D33,FALSE)=$N33,$S33,IF(HLOOKUP(BB$2,Monitoring_eng!$A$1:$DB$79,Results!$D33,FALSE)=$P33,$T33,"CHYBA")))))</f>
        <v>0.5</v>
      </c>
      <c r="BC33" s="60">
        <f>IF(ISBLANK(HLOOKUP(BC$2,Monitoring_eng!$A$1:$DB$79,Results!$D33,FALSE)),"",IF(HLOOKUP(BC$2,Monitoring_eng!$A$1:$DB$79,Results!$D33,FALSE)=$J33,$Q33,IF(HLOOKUP(BC$2,Monitoring_eng!$A$1:$DB$79,Results!$D33,FALSE)=$L33,$R33,IF(HLOOKUP(BC$2,Monitoring_eng!$A$1:$DB$79,Results!$D33,FALSE)=$N33,$S33,IF(HLOOKUP(BC$2,Monitoring_eng!$A$1:$DB$79,Results!$D33,FALSE)=$P33,$T33,"CHYBA")))))</f>
        <v>0</v>
      </c>
      <c r="BD33" s="60">
        <f>IF(ISBLANK(HLOOKUP(BD$2,Monitoring_eng!$A$1:$DB$79,Results!$D33,FALSE)),"",IF(HLOOKUP(BD$2,Monitoring_eng!$A$1:$DB$79,Results!$D33,FALSE)=$J33,$Q33,IF(HLOOKUP(BD$2,Monitoring_eng!$A$1:$DB$79,Results!$D33,FALSE)=$L33,$R33,IF(HLOOKUP(BD$2,Monitoring_eng!$A$1:$DB$79,Results!$D33,FALSE)=$N33,$S33,IF(HLOOKUP(BD$2,Monitoring_eng!$A$1:$DB$79,Results!$D33,FALSE)=$P33,$T33,"CHYBA")))))</f>
        <v>0</v>
      </c>
      <c r="BE33" s="60">
        <f>IF(ISBLANK(HLOOKUP(BE$2,Monitoring_eng!$A$1:$DB$79,Results!$D33,FALSE)),"",IF(HLOOKUP(BE$2,Monitoring_eng!$A$1:$DB$79,Results!$D33,FALSE)=$J33,$Q33,IF(HLOOKUP(BE$2,Monitoring_eng!$A$1:$DB$79,Results!$D33,FALSE)=$L33,$R33,IF(HLOOKUP(BE$2,Monitoring_eng!$A$1:$DB$79,Results!$D33,FALSE)=$N33,$S33,IF(HLOOKUP(BE$2,Monitoring_eng!$A$1:$DB$79,Results!$D33,FALSE)=$P33,$T33,"CHYBA")))))</f>
        <v>0</v>
      </c>
      <c r="BF33" s="60">
        <f>IF(ISBLANK(HLOOKUP(BF$2,Monitoring_eng!$A$1:$DB$79,Results!$D33,FALSE)),"",IF(HLOOKUP(BF$2,Monitoring_eng!$A$1:$DB$79,Results!$D33,FALSE)=$J33,$Q33,IF(HLOOKUP(BF$2,Monitoring_eng!$A$1:$DB$79,Results!$D33,FALSE)=$L33,$R33,IF(HLOOKUP(BF$2,Monitoring_eng!$A$1:$DB$79,Results!$D33,FALSE)=$N33,$S33,IF(HLOOKUP(BF$2,Monitoring_eng!$A$1:$DB$79,Results!$D33,FALSE)=$P33,$T33,"CHYBA")))))</f>
        <v>0.25</v>
      </c>
      <c r="BG33" s="60">
        <f>IF(ISBLANK(HLOOKUP(BG$2,Monitoring_eng!$A$1:$DB$79,Results!$D33,FALSE)),"",IF(HLOOKUP(BG$2,Monitoring_eng!$A$1:$DB$79,Results!$D33,FALSE)=$J33,$Q33,IF(HLOOKUP(BG$2,Monitoring_eng!$A$1:$DB$79,Results!$D33,FALSE)=$L33,$R33,IF(HLOOKUP(BG$2,Monitoring_eng!$A$1:$DB$79,Results!$D33,FALSE)=$N33,$S33,IF(HLOOKUP(BG$2,Monitoring_eng!$A$1:$DB$79,Results!$D33,FALSE)=$P33,$T33,"CHYBA")))))</f>
        <v>0.5</v>
      </c>
      <c r="BH33" s="60">
        <f>IF(ISBLANK(HLOOKUP(BH$2,Monitoring_eng!$A$1:$DB$79,Results!$D33,FALSE)),"",IF(HLOOKUP(BH$2,Monitoring_eng!$A$1:$DB$79,Results!$D33,FALSE)=$J33,$Q33,IF(HLOOKUP(BH$2,Monitoring_eng!$A$1:$DB$79,Results!$D33,FALSE)=$L33,$R33,IF(HLOOKUP(BH$2,Monitoring_eng!$A$1:$DB$79,Results!$D33,FALSE)=$N33,$S33,IF(HLOOKUP(BH$2,Monitoring_eng!$A$1:$DB$79,Results!$D33,FALSE)=$P33,$T33,"CHYBA")))))</f>
        <v>0</v>
      </c>
      <c r="BI33" s="60">
        <f>IF(ISBLANK(HLOOKUP(BI$2,Monitoring_eng!$A$1:$DB$79,Results!$D33,FALSE)),"",IF(HLOOKUP(BI$2,Monitoring_eng!$A$1:$DB$79,Results!$D33,FALSE)=$J33,$Q33,IF(HLOOKUP(BI$2,Monitoring_eng!$A$1:$DB$79,Results!$D33,FALSE)=$L33,$R33,IF(HLOOKUP(BI$2,Monitoring_eng!$A$1:$DB$79,Results!$D33,FALSE)=$N33,$S33,IF(HLOOKUP(BI$2,Monitoring_eng!$A$1:$DB$79,Results!$D33,FALSE)=$P33,$T33,"CHYBA")))))</f>
        <v>0</v>
      </c>
      <c r="BJ33" s="60">
        <f>IF(ISBLANK(HLOOKUP(BJ$2,Monitoring_eng!$A$1:$DB$79,Results!$D33,FALSE)),"",IF(HLOOKUP(BJ$2,Monitoring_eng!$A$1:$DB$79,Results!$D33,FALSE)=$J33,$Q33,IF(HLOOKUP(BJ$2,Monitoring_eng!$A$1:$DB$79,Results!$D33,FALSE)=$L33,$R33,IF(HLOOKUP(BJ$2,Monitoring_eng!$A$1:$DB$79,Results!$D33,FALSE)=$N33,$S33,IF(HLOOKUP(BJ$2,Monitoring_eng!$A$1:$DB$79,Results!$D33,FALSE)=$P33,$T33,"CHYBA")))))</f>
        <v>0</v>
      </c>
      <c r="BK33" s="60">
        <f>IF(ISBLANK(HLOOKUP(BK$2,Monitoring_eng!$A$1:$DB$79,Results!$D33,FALSE)),"",IF(HLOOKUP(BK$2,Monitoring_eng!$A$1:$DB$79,Results!$D33,FALSE)=$J33,$Q33,IF(HLOOKUP(BK$2,Monitoring_eng!$A$1:$DB$79,Results!$D33,FALSE)=$L33,$R33,IF(HLOOKUP(BK$2,Monitoring_eng!$A$1:$DB$79,Results!$D33,FALSE)=$N33,$S33,IF(HLOOKUP(BK$2,Monitoring_eng!$A$1:$DB$79,Results!$D33,FALSE)=$P33,$T33,"CHYBA")))))</f>
        <v>0</v>
      </c>
      <c r="BL33" s="60">
        <f>IF(ISBLANK(HLOOKUP(BL$2,Monitoring_eng!$A$1:$DB$79,Results!$D33,FALSE)),"",IF(HLOOKUP(BL$2,Monitoring_eng!$A$1:$DB$79,Results!$D33,FALSE)=$J33,$Q33,IF(HLOOKUP(BL$2,Monitoring_eng!$A$1:$DB$79,Results!$D33,FALSE)=$L33,$R33,IF(HLOOKUP(BL$2,Monitoring_eng!$A$1:$DB$79,Results!$D33,FALSE)=$N33,$S33,IF(HLOOKUP(BL$2,Monitoring_eng!$A$1:$DB$79,Results!$D33,FALSE)=$P33,$T33,"CHYBA")))))</f>
        <v>0</v>
      </c>
      <c r="BM33" s="60">
        <f>IF(ISBLANK(HLOOKUP(BM$2,Monitoring_eng!$A$1:$DB$79,Results!$D33,FALSE)),"",IF(HLOOKUP(BM$2,Monitoring_eng!$A$1:$DB$79,Results!$D33,FALSE)=$J33,$Q33,IF(HLOOKUP(BM$2,Monitoring_eng!$A$1:$DB$79,Results!$D33,FALSE)=$L33,$R33,IF(HLOOKUP(BM$2,Monitoring_eng!$A$1:$DB$79,Results!$D33,FALSE)=$N33,$S33,IF(HLOOKUP(BM$2,Monitoring_eng!$A$1:$DB$79,Results!$D33,FALSE)=$P33,$T33,"CHYBA")))))</f>
        <v>0.5</v>
      </c>
      <c r="BN33" s="60">
        <f>IF(ISBLANK(HLOOKUP(BN$2,Monitoring_eng!$A$1:$DB$79,Results!$D33,FALSE)),"",IF(HLOOKUP(BN$2,Monitoring_eng!$A$1:$DB$79,Results!$D33,FALSE)=$J33,$Q33,IF(HLOOKUP(BN$2,Monitoring_eng!$A$1:$DB$79,Results!$D33,FALSE)=$L33,$R33,IF(HLOOKUP(BN$2,Monitoring_eng!$A$1:$DB$79,Results!$D33,FALSE)=$N33,$S33,IF(HLOOKUP(BN$2,Monitoring_eng!$A$1:$DB$79,Results!$D33,FALSE)=$P33,$T33,"CHYBA")))))</f>
        <v>0.5</v>
      </c>
      <c r="BO33" s="60">
        <f>IF(ISBLANK(HLOOKUP(BO$2,Monitoring_eng!$A$1:$DB$79,Results!$D33,FALSE)),"",IF(HLOOKUP(BO$2,Monitoring_eng!$A$1:$DB$79,Results!$D33,FALSE)=$J33,$Q33,IF(HLOOKUP(BO$2,Monitoring_eng!$A$1:$DB$79,Results!$D33,FALSE)=$L33,$R33,IF(HLOOKUP(BO$2,Monitoring_eng!$A$1:$DB$79,Results!$D33,FALSE)=$N33,$S33,IF(HLOOKUP(BO$2,Monitoring_eng!$A$1:$DB$79,Results!$D33,FALSE)=$P33,$T33,"CHYBA")))))</f>
        <v>0.5</v>
      </c>
      <c r="BP33" s="60">
        <f>IF(ISBLANK(HLOOKUP(BP$2,Monitoring_eng!$A$1:$DB$79,Results!$D33,FALSE)),"",IF(HLOOKUP(BP$2,Monitoring_eng!$A$1:$DB$79,Results!$D33,FALSE)=$J33,$Q33,IF(HLOOKUP(BP$2,Monitoring_eng!$A$1:$DB$79,Results!$D33,FALSE)=$L33,$R33,IF(HLOOKUP(BP$2,Monitoring_eng!$A$1:$DB$79,Results!$D33,FALSE)=$N33,$S33,IF(HLOOKUP(BP$2,Monitoring_eng!$A$1:$DB$79,Results!$D33,FALSE)=$P33,$T33,"CHYBA")))))</f>
        <v>0</v>
      </c>
      <c r="BQ33" s="60">
        <f>IF(ISBLANK(HLOOKUP(BQ$2,Monitoring_eng!$A$1:$DB$79,Results!$D33,FALSE)),"",IF(HLOOKUP(BQ$2,Monitoring_eng!$A$1:$DB$79,Results!$D33,FALSE)=$J33,$Q33,IF(HLOOKUP(BQ$2,Monitoring_eng!$A$1:$DB$79,Results!$D33,FALSE)=$L33,$R33,IF(HLOOKUP(BQ$2,Monitoring_eng!$A$1:$DB$79,Results!$D33,FALSE)=$N33,$S33,IF(HLOOKUP(BQ$2,Monitoring_eng!$A$1:$DB$79,Results!$D33,FALSE)=$P33,$T33,"CHYBA")))))</f>
        <v>0</v>
      </c>
      <c r="BR33" s="60">
        <f>IF(ISBLANK(HLOOKUP(BR$2,Monitoring_eng!$A$1:$DB$79,Results!$D33,FALSE)),"",IF(HLOOKUP(BR$2,Monitoring_eng!$A$1:$DB$79,Results!$D33,FALSE)=$J33,$Q33,IF(HLOOKUP(BR$2,Monitoring_eng!$A$1:$DB$79,Results!$D33,FALSE)=$L33,$R33,IF(HLOOKUP(BR$2,Monitoring_eng!$A$1:$DB$79,Results!$D33,FALSE)=$N33,$S33,IF(HLOOKUP(BR$2,Monitoring_eng!$A$1:$DB$79,Results!$D33,FALSE)=$P33,$T33,"CHYBA")))))</f>
        <v>0.5</v>
      </c>
    </row>
    <row r="34" spans="1:70" x14ac:dyDescent="0.3">
      <c r="A34" s="37" t="s">
        <v>3854</v>
      </c>
      <c r="B34" s="37" t="s">
        <v>1035</v>
      </c>
      <c r="C34" s="37" t="s">
        <v>334</v>
      </c>
      <c r="D34" s="37">
        <v>33</v>
      </c>
      <c r="E34" s="39" t="s">
        <v>123</v>
      </c>
      <c r="F34" s="39" t="s">
        <v>135</v>
      </c>
      <c r="G34" s="40" t="s">
        <v>16</v>
      </c>
      <c r="H34" s="37">
        <v>1</v>
      </c>
      <c r="I34" s="37" t="s">
        <v>481</v>
      </c>
      <c r="J34" s="37" t="s">
        <v>757</v>
      </c>
      <c r="K34" s="37" t="s">
        <v>482</v>
      </c>
      <c r="L34" s="59" t="s">
        <v>758</v>
      </c>
      <c r="M34" s="37" t="s">
        <v>483</v>
      </c>
      <c r="N34" s="37" t="s">
        <v>759</v>
      </c>
      <c r="O34" s="37" t="s">
        <v>892</v>
      </c>
      <c r="P34" s="37" t="s">
        <v>892</v>
      </c>
      <c r="Q34" s="37">
        <f t="shared" si="0"/>
        <v>1</v>
      </c>
      <c r="R34" s="37">
        <v>0</v>
      </c>
      <c r="S34" s="37">
        <f t="shared" si="1"/>
        <v>0.5</v>
      </c>
      <c r="T34" s="37" t="s">
        <v>892</v>
      </c>
      <c r="U34" s="60">
        <f>IF(ISBLANK(HLOOKUP(U$2,Monitoring_eng!$A$1:$DB$79,Results!$D34,FALSE)),"",IF(HLOOKUP(U$2,Monitoring_eng!$A$1:$DB$79,Results!$D34,FALSE)=$J34,$Q34,IF(HLOOKUP(U$2,Monitoring_eng!$A$1:$DB$79,Results!$D34,FALSE)=$L34,$R34,IF(HLOOKUP(U$2,Monitoring_eng!$A$1:$DB$79,Results!$D34,FALSE)=$N34,$S34,IF(HLOOKUP(U$2,Monitoring_eng!$A$1:$DB$79,Results!$D34,FALSE)=$P34,$T34,"CHYBA")))))</f>
        <v>0.5</v>
      </c>
      <c r="V34" s="60">
        <f>IF(ISBLANK(HLOOKUP(V$2,Monitoring_eng!$A$1:$DB$79,Results!$D34,FALSE)),"",IF(HLOOKUP(V$2,Monitoring_eng!$A$1:$DB$79,Results!$D34,FALSE)=$J34,$Q34,IF(HLOOKUP(V$2,Monitoring_eng!$A$1:$DB$79,Results!$D34,FALSE)=$L34,$R34,IF(HLOOKUP(V$2,Monitoring_eng!$A$1:$DB$79,Results!$D34,FALSE)=$N34,$S34,IF(HLOOKUP(V$2,Monitoring_eng!$A$1:$DB$79,Results!$D34,FALSE)=$P34,$T34,"CHYBA")))))</f>
        <v>0</v>
      </c>
      <c r="W34" s="60">
        <f>IF(ISBLANK(HLOOKUP(W$2,Monitoring_eng!$A$1:$DB$79,Results!$D34,FALSE)),"",IF(HLOOKUP(W$2,Monitoring_eng!$A$1:$DB$79,Results!$D34,FALSE)=$J34,$Q34,IF(HLOOKUP(W$2,Monitoring_eng!$A$1:$DB$79,Results!$D34,FALSE)=$L34,$R34,IF(HLOOKUP(W$2,Monitoring_eng!$A$1:$DB$79,Results!$D34,FALSE)=$N34,$S34,IF(HLOOKUP(W$2,Monitoring_eng!$A$1:$DB$79,Results!$D34,FALSE)=$P34,$T34,"CHYBA")))))</f>
        <v>1</v>
      </c>
      <c r="X34" s="60">
        <f>IF(ISBLANK(HLOOKUP(X$2,Monitoring_eng!$A$1:$DB$79,Results!$D34,FALSE)),"",IF(HLOOKUP(X$2,Monitoring_eng!$A$1:$DB$79,Results!$D34,FALSE)=$J34,$Q34,IF(HLOOKUP(X$2,Monitoring_eng!$A$1:$DB$79,Results!$D34,FALSE)=$L34,$R34,IF(HLOOKUP(X$2,Monitoring_eng!$A$1:$DB$79,Results!$D34,FALSE)=$N34,$S34,IF(HLOOKUP(X$2,Monitoring_eng!$A$1:$DB$79,Results!$D34,FALSE)=$P34,$T34,"CHYBA")))))</f>
        <v>0</v>
      </c>
      <c r="Y34" s="60">
        <f>IF(ISBLANK(HLOOKUP(Y$2,Monitoring_eng!$A$1:$DB$79,Results!$D34,FALSE)),"",IF(HLOOKUP(Y$2,Monitoring_eng!$A$1:$DB$79,Results!$D34,FALSE)=$J34,$Q34,IF(HLOOKUP(Y$2,Monitoring_eng!$A$1:$DB$79,Results!$D34,FALSE)=$L34,$R34,IF(HLOOKUP(Y$2,Monitoring_eng!$A$1:$DB$79,Results!$D34,FALSE)=$N34,$S34,IF(HLOOKUP(Y$2,Monitoring_eng!$A$1:$DB$79,Results!$D34,FALSE)=$P34,$T34,"CHYBA")))))</f>
        <v>0</v>
      </c>
      <c r="Z34" s="60">
        <f>IF(ISBLANK(HLOOKUP(Z$2,Monitoring_eng!$A$1:$DB$79,Results!$D34,FALSE)),"",IF(HLOOKUP(Z$2,Monitoring_eng!$A$1:$DB$79,Results!$D34,FALSE)=$J34,$Q34,IF(HLOOKUP(Z$2,Monitoring_eng!$A$1:$DB$79,Results!$D34,FALSE)=$L34,$R34,IF(HLOOKUP(Z$2,Monitoring_eng!$A$1:$DB$79,Results!$D34,FALSE)=$N34,$S34,IF(HLOOKUP(Z$2,Monitoring_eng!$A$1:$DB$79,Results!$D34,FALSE)=$P34,$T34,"CHYBA")))))</f>
        <v>1</v>
      </c>
      <c r="AA34" s="60">
        <f>IF(ISBLANK(HLOOKUP(AA$2,Monitoring_eng!$A$1:$DB$79,Results!$D34,FALSE)),"",IF(HLOOKUP(AA$2,Monitoring_eng!$A$1:$DB$79,Results!$D34,FALSE)=$J34,$Q34,IF(HLOOKUP(AA$2,Monitoring_eng!$A$1:$DB$79,Results!$D34,FALSE)=$L34,$R34,IF(HLOOKUP(AA$2,Monitoring_eng!$A$1:$DB$79,Results!$D34,FALSE)=$N34,$S34,IF(HLOOKUP(AA$2,Monitoring_eng!$A$1:$DB$79,Results!$D34,FALSE)=$P34,$T34,"CHYBA")))))</f>
        <v>1</v>
      </c>
      <c r="AB34" s="60">
        <f>IF(ISBLANK(HLOOKUP(AB$2,Monitoring_eng!$A$1:$DB$79,Results!$D34,FALSE)),"",IF(HLOOKUP(AB$2,Monitoring_eng!$A$1:$DB$79,Results!$D34,FALSE)=$J34,$Q34,IF(HLOOKUP(AB$2,Monitoring_eng!$A$1:$DB$79,Results!$D34,FALSE)=$L34,$R34,IF(HLOOKUP(AB$2,Monitoring_eng!$A$1:$DB$79,Results!$D34,FALSE)=$N34,$S34,IF(HLOOKUP(AB$2,Monitoring_eng!$A$1:$DB$79,Results!$D34,FALSE)=$P34,$T34,"CHYBA")))))</f>
        <v>0</v>
      </c>
      <c r="AC34" s="60">
        <f>IF(ISBLANK(HLOOKUP(AC$2,Monitoring_eng!$A$1:$DB$79,Results!$D34,FALSE)),"",IF(HLOOKUP(AC$2,Monitoring_eng!$A$1:$DB$79,Results!$D34,FALSE)=$J34,$Q34,IF(HLOOKUP(AC$2,Monitoring_eng!$A$1:$DB$79,Results!$D34,FALSE)=$L34,$R34,IF(HLOOKUP(AC$2,Monitoring_eng!$A$1:$DB$79,Results!$D34,FALSE)=$N34,$S34,IF(HLOOKUP(AC$2,Monitoring_eng!$A$1:$DB$79,Results!$D34,FALSE)=$P34,$T34,"CHYBA")))))</f>
        <v>1</v>
      </c>
      <c r="AD34" s="60">
        <f>IF(ISBLANK(HLOOKUP(AD$2,Monitoring_eng!$A$1:$DB$79,Results!$D34,FALSE)),"",IF(HLOOKUP(AD$2,Monitoring_eng!$A$1:$DB$79,Results!$D34,FALSE)=$J34,$Q34,IF(HLOOKUP(AD$2,Monitoring_eng!$A$1:$DB$79,Results!$D34,FALSE)=$L34,$R34,IF(HLOOKUP(AD$2,Monitoring_eng!$A$1:$DB$79,Results!$D34,FALSE)=$N34,$S34,IF(HLOOKUP(AD$2,Monitoring_eng!$A$1:$DB$79,Results!$D34,FALSE)=$P34,$T34,"CHYBA")))))</f>
        <v>1</v>
      </c>
      <c r="AE34" s="60">
        <f>IF(ISBLANK(HLOOKUP(AE$2,Monitoring_eng!$A$1:$DB$79,Results!$D34,FALSE)),"",IF(HLOOKUP(AE$2,Monitoring_eng!$A$1:$DB$79,Results!$D34,FALSE)=$J34,$Q34,IF(HLOOKUP(AE$2,Monitoring_eng!$A$1:$DB$79,Results!$D34,FALSE)=$L34,$R34,IF(HLOOKUP(AE$2,Monitoring_eng!$A$1:$DB$79,Results!$D34,FALSE)=$N34,$S34,IF(HLOOKUP(AE$2,Monitoring_eng!$A$1:$DB$79,Results!$D34,FALSE)=$P34,$T34,"CHYBA")))))</f>
        <v>1</v>
      </c>
      <c r="AF34" s="60">
        <f>IF(ISBLANK(HLOOKUP(AF$2,Monitoring_eng!$A$1:$DB$79,Results!$D34,FALSE)),"",IF(HLOOKUP(AF$2,Monitoring_eng!$A$1:$DB$79,Results!$D34,FALSE)=$J34,$Q34,IF(HLOOKUP(AF$2,Monitoring_eng!$A$1:$DB$79,Results!$D34,FALSE)=$L34,$R34,IF(HLOOKUP(AF$2,Monitoring_eng!$A$1:$DB$79,Results!$D34,FALSE)=$N34,$S34,IF(HLOOKUP(AF$2,Monitoring_eng!$A$1:$DB$79,Results!$D34,FALSE)=$P34,$T34,"CHYBA")))))</f>
        <v>0.5</v>
      </c>
      <c r="AG34" s="60">
        <f>IF(ISBLANK(HLOOKUP(AG$2,Monitoring_eng!$A$1:$DB$79,Results!$D34,FALSE)),"",IF(HLOOKUP(AG$2,Monitoring_eng!$A$1:$DB$79,Results!$D34,FALSE)=$J34,$Q34,IF(HLOOKUP(AG$2,Monitoring_eng!$A$1:$DB$79,Results!$D34,FALSE)=$L34,$R34,IF(HLOOKUP(AG$2,Monitoring_eng!$A$1:$DB$79,Results!$D34,FALSE)=$N34,$S34,IF(HLOOKUP(AG$2,Monitoring_eng!$A$1:$DB$79,Results!$D34,FALSE)=$P34,$T34,"CHYBA")))))</f>
        <v>0</v>
      </c>
      <c r="AH34" s="60">
        <f>IF(ISBLANK(HLOOKUP(AH$2,Monitoring_eng!$A$1:$DB$79,Results!$D34,FALSE)),"",IF(HLOOKUP(AH$2,Monitoring_eng!$A$1:$DB$79,Results!$D34,FALSE)=$J34,$Q34,IF(HLOOKUP(AH$2,Monitoring_eng!$A$1:$DB$79,Results!$D34,FALSE)=$L34,$R34,IF(HLOOKUP(AH$2,Monitoring_eng!$A$1:$DB$79,Results!$D34,FALSE)=$N34,$S34,IF(HLOOKUP(AH$2,Monitoring_eng!$A$1:$DB$79,Results!$D34,FALSE)=$P34,$T34,"CHYBA")))))</f>
        <v>1</v>
      </c>
      <c r="AI34" s="60">
        <f>IF(ISBLANK(HLOOKUP(AI$2,Monitoring_eng!$A$1:$DB$79,Results!$D34,FALSE)),"",IF(HLOOKUP(AI$2,Monitoring_eng!$A$1:$DB$79,Results!$D34,FALSE)=$J34,$Q34,IF(HLOOKUP(AI$2,Monitoring_eng!$A$1:$DB$79,Results!$D34,FALSE)=$L34,$R34,IF(HLOOKUP(AI$2,Monitoring_eng!$A$1:$DB$79,Results!$D34,FALSE)=$N34,$S34,IF(HLOOKUP(AI$2,Monitoring_eng!$A$1:$DB$79,Results!$D34,FALSE)=$P34,$T34,"CHYBA")))))</f>
        <v>1</v>
      </c>
      <c r="AJ34" s="60">
        <f>IF(ISBLANK(HLOOKUP(AJ$2,Monitoring_eng!$A$1:$DB$79,Results!$D34,FALSE)),"",IF(HLOOKUP(AJ$2,Monitoring_eng!$A$1:$DB$79,Results!$D34,FALSE)=$J34,$Q34,IF(HLOOKUP(AJ$2,Monitoring_eng!$A$1:$DB$79,Results!$D34,FALSE)=$L34,$R34,IF(HLOOKUP(AJ$2,Monitoring_eng!$A$1:$DB$79,Results!$D34,FALSE)=$N34,$S34,IF(HLOOKUP(AJ$2,Monitoring_eng!$A$1:$DB$79,Results!$D34,FALSE)=$P34,$T34,"CHYBA")))))</f>
        <v>0</v>
      </c>
      <c r="AK34" s="60">
        <f>IF(ISBLANK(HLOOKUP(AK$2,Monitoring_eng!$A$1:$DB$79,Results!$D34,FALSE)),"",IF(HLOOKUP(AK$2,Monitoring_eng!$A$1:$DB$79,Results!$D34,FALSE)=$J34,$Q34,IF(HLOOKUP(AK$2,Monitoring_eng!$A$1:$DB$79,Results!$D34,FALSE)=$L34,$R34,IF(HLOOKUP(AK$2,Monitoring_eng!$A$1:$DB$79,Results!$D34,FALSE)=$N34,$S34,IF(HLOOKUP(AK$2,Monitoring_eng!$A$1:$DB$79,Results!$D34,FALSE)=$P34,$T34,"CHYBA")))))</f>
        <v>0</v>
      </c>
      <c r="AL34" s="60">
        <f>IF(ISBLANK(HLOOKUP(AL$2,Monitoring_eng!$A$1:$DB$79,Results!$D34,FALSE)),"",IF(HLOOKUP(AL$2,Monitoring_eng!$A$1:$DB$79,Results!$D34,FALSE)=$J34,$Q34,IF(HLOOKUP(AL$2,Monitoring_eng!$A$1:$DB$79,Results!$D34,FALSE)=$L34,$R34,IF(HLOOKUP(AL$2,Monitoring_eng!$A$1:$DB$79,Results!$D34,FALSE)=$N34,$S34,IF(HLOOKUP(AL$2,Monitoring_eng!$A$1:$DB$79,Results!$D34,FALSE)=$P34,$T34,"CHYBA")))))</f>
        <v>0</v>
      </c>
      <c r="AM34" s="60">
        <f>IF(ISBLANK(HLOOKUP(AM$2,Monitoring_eng!$A$1:$DB$79,Results!$D34,FALSE)),"",IF(HLOOKUP(AM$2,Monitoring_eng!$A$1:$DB$79,Results!$D34,FALSE)=$J34,$Q34,IF(HLOOKUP(AM$2,Monitoring_eng!$A$1:$DB$79,Results!$D34,FALSE)=$L34,$R34,IF(HLOOKUP(AM$2,Monitoring_eng!$A$1:$DB$79,Results!$D34,FALSE)=$N34,$S34,IF(HLOOKUP(AM$2,Monitoring_eng!$A$1:$DB$79,Results!$D34,FALSE)=$P34,$T34,"CHYBA")))))</f>
        <v>0</v>
      </c>
      <c r="AN34" s="60">
        <f>IF(ISBLANK(HLOOKUP(AN$2,Monitoring_eng!$A$1:$DB$79,Results!$D34,FALSE)),"",IF(HLOOKUP(AN$2,Monitoring_eng!$A$1:$DB$79,Results!$D34,FALSE)=$J34,$Q34,IF(HLOOKUP(AN$2,Monitoring_eng!$A$1:$DB$79,Results!$D34,FALSE)=$L34,$R34,IF(HLOOKUP(AN$2,Monitoring_eng!$A$1:$DB$79,Results!$D34,FALSE)=$N34,$S34,IF(HLOOKUP(AN$2,Monitoring_eng!$A$1:$DB$79,Results!$D34,FALSE)=$P34,$T34,"CHYBA")))))</f>
        <v>0.5</v>
      </c>
      <c r="AO34" s="60">
        <f>IF(ISBLANK(HLOOKUP(AO$2,Monitoring_eng!$A$1:$DB$79,Results!$D34,FALSE)),"",IF(HLOOKUP(AO$2,Monitoring_eng!$A$1:$DB$79,Results!$D34,FALSE)=$J34,$Q34,IF(HLOOKUP(AO$2,Monitoring_eng!$A$1:$DB$79,Results!$D34,FALSE)=$L34,$R34,IF(HLOOKUP(AO$2,Monitoring_eng!$A$1:$DB$79,Results!$D34,FALSE)=$N34,$S34,IF(HLOOKUP(AO$2,Monitoring_eng!$A$1:$DB$79,Results!$D34,FALSE)=$P34,$T34,"CHYBA")))))</f>
        <v>1</v>
      </c>
      <c r="AP34" s="60">
        <f>IF(ISBLANK(HLOOKUP(AP$2,Monitoring_eng!$A$1:$DB$79,Results!$D34,FALSE)),"",IF(HLOOKUP(AP$2,Monitoring_eng!$A$1:$DB$79,Results!$D34,FALSE)=$J34,$Q34,IF(HLOOKUP(AP$2,Monitoring_eng!$A$1:$DB$79,Results!$D34,FALSE)=$L34,$R34,IF(HLOOKUP(AP$2,Monitoring_eng!$A$1:$DB$79,Results!$D34,FALSE)=$N34,$S34,IF(HLOOKUP(AP$2,Monitoring_eng!$A$1:$DB$79,Results!$D34,FALSE)=$P34,$T34,"CHYBA")))))</f>
        <v>1</v>
      </c>
      <c r="AQ34" s="60">
        <f>IF(ISBLANK(HLOOKUP(AQ$2,Monitoring_eng!$A$1:$DB$79,Results!$D34,FALSE)),"",IF(HLOOKUP(AQ$2,Monitoring_eng!$A$1:$DB$79,Results!$D34,FALSE)=$J34,$Q34,IF(HLOOKUP(AQ$2,Monitoring_eng!$A$1:$DB$79,Results!$D34,FALSE)=$L34,$R34,IF(HLOOKUP(AQ$2,Monitoring_eng!$A$1:$DB$79,Results!$D34,FALSE)=$N34,$S34,IF(HLOOKUP(AQ$2,Monitoring_eng!$A$1:$DB$79,Results!$D34,FALSE)=$P34,$T34,"CHYBA")))))</f>
        <v>0</v>
      </c>
      <c r="AR34" s="60">
        <f>IF(ISBLANK(HLOOKUP(AR$2,Monitoring_eng!$A$1:$DB$79,Results!$D34,FALSE)),"",IF(HLOOKUP(AR$2,Monitoring_eng!$A$1:$DB$79,Results!$D34,FALSE)=$J34,$Q34,IF(HLOOKUP(AR$2,Monitoring_eng!$A$1:$DB$79,Results!$D34,FALSE)=$L34,$R34,IF(HLOOKUP(AR$2,Monitoring_eng!$A$1:$DB$79,Results!$D34,FALSE)=$N34,$S34,IF(HLOOKUP(AR$2,Monitoring_eng!$A$1:$DB$79,Results!$D34,FALSE)=$P34,$T34,"CHYBA")))))</f>
        <v>1</v>
      </c>
      <c r="AS34" s="60">
        <f>IF(ISBLANK(HLOOKUP(AS$2,Monitoring_eng!$A$1:$DB$79,Results!$D34,FALSE)),"",IF(HLOOKUP(AS$2,Monitoring_eng!$A$1:$DB$79,Results!$D34,FALSE)=$J34,$Q34,IF(HLOOKUP(AS$2,Monitoring_eng!$A$1:$DB$79,Results!$D34,FALSE)=$L34,$R34,IF(HLOOKUP(AS$2,Monitoring_eng!$A$1:$DB$79,Results!$D34,FALSE)=$N34,$S34,IF(HLOOKUP(AS$2,Monitoring_eng!$A$1:$DB$79,Results!$D34,FALSE)=$P34,$T34,"CHYBA")))))</f>
        <v>0</v>
      </c>
      <c r="AT34" s="60">
        <f>IF(ISBLANK(HLOOKUP(AT$2,Monitoring_eng!$A$1:$DB$79,Results!$D34,FALSE)),"",IF(HLOOKUP(AT$2,Monitoring_eng!$A$1:$DB$79,Results!$D34,FALSE)=$J34,$Q34,IF(HLOOKUP(AT$2,Monitoring_eng!$A$1:$DB$79,Results!$D34,FALSE)=$L34,$R34,IF(HLOOKUP(AT$2,Monitoring_eng!$A$1:$DB$79,Results!$D34,FALSE)=$N34,$S34,IF(HLOOKUP(AT$2,Monitoring_eng!$A$1:$DB$79,Results!$D34,FALSE)=$P34,$T34,"CHYBA")))))</f>
        <v>1</v>
      </c>
      <c r="AU34" s="60">
        <f>IF(ISBLANK(HLOOKUP(AU$2,Monitoring_eng!$A$1:$DB$79,Results!$D34,FALSE)),"",IF(HLOOKUP(AU$2,Monitoring_eng!$A$1:$DB$79,Results!$D34,FALSE)=$J34,$Q34,IF(HLOOKUP(AU$2,Monitoring_eng!$A$1:$DB$79,Results!$D34,FALSE)=$L34,$R34,IF(HLOOKUP(AU$2,Monitoring_eng!$A$1:$DB$79,Results!$D34,FALSE)=$N34,$S34,IF(HLOOKUP(AU$2,Monitoring_eng!$A$1:$DB$79,Results!$D34,FALSE)=$P34,$T34,"CHYBA")))))</f>
        <v>1</v>
      </c>
      <c r="AV34" s="60">
        <f>IF(ISBLANK(HLOOKUP(AV$2,Monitoring_eng!$A$1:$DB$79,Results!$D34,FALSE)),"",IF(HLOOKUP(AV$2,Monitoring_eng!$A$1:$DB$79,Results!$D34,FALSE)=$J34,$Q34,IF(HLOOKUP(AV$2,Monitoring_eng!$A$1:$DB$79,Results!$D34,FALSE)=$L34,$R34,IF(HLOOKUP(AV$2,Monitoring_eng!$A$1:$DB$79,Results!$D34,FALSE)=$N34,$S34,IF(HLOOKUP(AV$2,Monitoring_eng!$A$1:$DB$79,Results!$D34,FALSE)=$P34,$T34,"CHYBA")))))</f>
        <v>0</v>
      </c>
      <c r="AW34" s="60">
        <f>IF(ISBLANK(HLOOKUP(AW$2,Monitoring_eng!$A$1:$DB$79,Results!$D34,FALSE)),"",IF(HLOOKUP(AW$2,Monitoring_eng!$A$1:$DB$79,Results!$D34,FALSE)=$J34,$Q34,IF(HLOOKUP(AW$2,Monitoring_eng!$A$1:$DB$79,Results!$D34,FALSE)=$L34,$R34,IF(HLOOKUP(AW$2,Monitoring_eng!$A$1:$DB$79,Results!$D34,FALSE)=$N34,$S34,IF(HLOOKUP(AW$2,Monitoring_eng!$A$1:$DB$79,Results!$D34,FALSE)=$P34,$T34,"CHYBA")))))</f>
        <v>0</v>
      </c>
      <c r="AX34" s="60">
        <f>IF(ISBLANK(HLOOKUP(AX$2,Monitoring_eng!$A$1:$DB$79,Results!$D34,FALSE)),"",IF(HLOOKUP(AX$2,Monitoring_eng!$A$1:$DB$79,Results!$D34,FALSE)=$J34,$Q34,IF(HLOOKUP(AX$2,Monitoring_eng!$A$1:$DB$79,Results!$D34,FALSE)=$L34,$R34,IF(HLOOKUP(AX$2,Monitoring_eng!$A$1:$DB$79,Results!$D34,FALSE)=$N34,$S34,IF(HLOOKUP(AX$2,Monitoring_eng!$A$1:$DB$79,Results!$D34,FALSE)=$P34,$T34,"CHYBA")))))</f>
        <v>0</v>
      </c>
      <c r="AY34" s="60">
        <f>IF(ISBLANK(HLOOKUP(AY$2,Monitoring_eng!$A$1:$DB$79,Results!$D34,FALSE)),"",IF(HLOOKUP(AY$2,Monitoring_eng!$A$1:$DB$79,Results!$D34,FALSE)=$J34,$Q34,IF(HLOOKUP(AY$2,Monitoring_eng!$A$1:$DB$79,Results!$D34,FALSE)=$L34,$R34,IF(HLOOKUP(AY$2,Monitoring_eng!$A$1:$DB$79,Results!$D34,FALSE)=$N34,$S34,IF(HLOOKUP(AY$2,Monitoring_eng!$A$1:$DB$79,Results!$D34,FALSE)=$P34,$T34,"CHYBA")))))</f>
        <v>0</v>
      </c>
      <c r="AZ34" s="60">
        <f>IF(ISBLANK(HLOOKUP(AZ$2,Monitoring_eng!$A$1:$DB$79,Results!$D34,FALSE)),"",IF(HLOOKUP(AZ$2,Monitoring_eng!$A$1:$DB$79,Results!$D34,FALSE)=$J34,$Q34,IF(HLOOKUP(AZ$2,Monitoring_eng!$A$1:$DB$79,Results!$D34,FALSE)=$L34,$R34,IF(HLOOKUP(AZ$2,Monitoring_eng!$A$1:$DB$79,Results!$D34,FALSE)=$N34,$S34,IF(HLOOKUP(AZ$2,Monitoring_eng!$A$1:$DB$79,Results!$D34,FALSE)=$P34,$T34,"CHYBA")))))</f>
        <v>0</v>
      </c>
      <c r="BA34" s="60">
        <f>IF(ISBLANK(HLOOKUP(BA$2,Monitoring_eng!$A$1:$DB$79,Results!$D34,FALSE)),"",IF(HLOOKUP(BA$2,Monitoring_eng!$A$1:$DB$79,Results!$D34,FALSE)=$J34,$Q34,IF(HLOOKUP(BA$2,Monitoring_eng!$A$1:$DB$79,Results!$D34,FALSE)=$L34,$R34,IF(HLOOKUP(BA$2,Monitoring_eng!$A$1:$DB$79,Results!$D34,FALSE)=$N34,$S34,IF(HLOOKUP(BA$2,Monitoring_eng!$A$1:$DB$79,Results!$D34,FALSE)=$P34,$T34,"CHYBA")))))</f>
        <v>0.5</v>
      </c>
      <c r="BB34" s="60">
        <f>IF(ISBLANK(HLOOKUP(BB$2,Monitoring_eng!$A$1:$DB$79,Results!$D34,FALSE)),"",IF(HLOOKUP(BB$2,Monitoring_eng!$A$1:$DB$79,Results!$D34,FALSE)=$J34,$Q34,IF(HLOOKUP(BB$2,Monitoring_eng!$A$1:$DB$79,Results!$D34,FALSE)=$L34,$R34,IF(HLOOKUP(BB$2,Monitoring_eng!$A$1:$DB$79,Results!$D34,FALSE)=$N34,$S34,IF(HLOOKUP(BB$2,Monitoring_eng!$A$1:$DB$79,Results!$D34,FALSE)=$P34,$T34,"CHYBA")))))</f>
        <v>0</v>
      </c>
      <c r="BC34" s="60">
        <f>IF(ISBLANK(HLOOKUP(BC$2,Monitoring_eng!$A$1:$DB$79,Results!$D34,FALSE)),"",IF(HLOOKUP(BC$2,Monitoring_eng!$A$1:$DB$79,Results!$D34,FALSE)=$J34,$Q34,IF(HLOOKUP(BC$2,Monitoring_eng!$A$1:$DB$79,Results!$D34,FALSE)=$L34,$R34,IF(HLOOKUP(BC$2,Monitoring_eng!$A$1:$DB$79,Results!$D34,FALSE)=$N34,$S34,IF(HLOOKUP(BC$2,Monitoring_eng!$A$1:$DB$79,Results!$D34,FALSE)=$P34,$T34,"CHYBA")))))</f>
        <v>0</v>
      </c>
      <c r="BD34" s="60">
        <f>IF(ISBLANK(HLOOKUP(BD$2,Monitoring_eng!$A$1:$DB$79,Results!$D34,FALSE)),"",IF(HLOOKUP(BD$2,Monitoring_eng!$A$1:$DB$79,Results!$D34,FALSE)=$J34,$Q34,IF(HLOOKUP(BD$2,Monitoring_eng!$A$1:$DB$79,Results!$D34,FALSE)=$L34,$R34,IF(HLOOKUP(BD$2,Monitoring_eng!$A$1:$DB$79,Results!$D34,FALSE)=$N34,$S34,IF(HLOOKUP(BD$2,Monitoring_eng!$A$1:$DB$79,Results!$D34,FALSE)=$P34,$T34,"CHYBA")))))</f>
        <v>1</v>
      </c>
      <c r="BE34" s="60">
        <f>IF(ISBLANK(HLOOKUP(BE$2,Monitoring_eng!$A$1:$DB$79,Results!$D34,FALSE)),"",IF(HLOOKUP(BE$2,Monitoring_eng!$A$1:$DB$79,Results!$D34,FALSE)=$J34,$Q34,IF(HLOOKUP(BE$2,Monitoring_eng!$A$1:$DB$79,Results!$D34,FALSE)=$L34,$R34,IF(HLOOKUP(BE$2,Monitoring_eng!$A$1:$DB$79,Results!$D34,FALSE)=$N34,$S34,IF(HLOOKUP(BE$2,Monitoring_eng!$A$1:$DB$79,Results!$D34,FALSE)=$P34,$T34,"CHYBA")))))</f>
        <v>1</v>
      </c>
      <c r="BF34" s="60">
        <f>IF(ISBLANK(HLOOKUP(BF$2,Monitoring_eng!$A$1:$DB$79,Results!$D34,FALSE)),"",IF(HLOOKUP(BF$2,Monitoring_eng!$A$1:$DB$79,Results!$D34,FALSE)=$J34,$Q34,IF(HLOOKUP(BF$2,Monitoring_eng!$A$1:$DB$79,Results!$D34,FALSE)=$L34,$R34,IF(HLOOKUP(BF$2,Monitoring_eng!$A$1:$DB$79,Results!$D34,FALSE)=$N34,$S34,IF(HLOOKUP(BF$2,Monitoring_eng!$A$1:$DB$79,Results!$D34,FALSE)=$P34,$T34,"CHYBA")))))</f>
        <v>1</v>
      </c>
      <c r="BG34" s="60">
        <f>IF(ISBLANK(HLOOKUP(BG$2,Monitoring_eng!$A$1:$DB$79,Results!$D34,FALSE)),"",IF(HLOOKUP(BG$2,Monitoring_eng!$A$1:$DB$79,Results!$D34,FALSE)=$J34,$Q34,IF(HLOOKUP(BG$2,Monitoring_eng!$A$1:$DB$79,Results!$D34,FALSE)=$L34,$R34,IF(HLOOKUP(BG$2,Monitoring_eng!$A$1:$DB$79,Results!$D34,FALSE)=$N34,$S34,IF(HLOOKUP(BG$2,Monitoring_eng!$A$1:$DB$79,Results!$D34,FALSE)=$P34,$T34,"CHYBA")))))</f>
        <v>0</v>
      </c>
      <c r="BH34" s="60">
        <f>IF(ISBLANK(HLOOKUP(BH$2,Monitoring_eng!$A$1:$DB$79,Results!$D34,FALSE)),"",IF(HLOOKUP(BH$2,Monitoring_eng!$A$1:$DB$79,Results!$D34,FALSE)=$J34,$Q34,IF(HLOOKUP(BH$2,Monitoring_eng!$A$1:$DB$79,Results!$D34,FALSE)=$L34,$R34,IF(HLOOKUP(BH$2,Monitoring_eng!$A$1:$DB$79,Results!$D34,FALSE)=$N34,$S34,IF(HLOOKUP(BH$2,Monitoring_eng!$A$1:$DB$79,Results!$D34,FALSE)=$P34,$T34,"CHYBA")))))</f>
        <v>0.5</v>
      </c>
      <c r="BI34" s="60">
        <f>IF(ISBLANK(HLOOKUP(BI$2,Monitoring_eng!$A$1:$DB$79,Results!$D34,FALSE)),"",IF(HLOOKUP(BI$2,Monitoring_eng!$A$1:$DB$79,Results!$D34,FALSE)=$J34,$Q34,IF(HLOOKUP(BI$2,Monitoring_eng!$A$1:$DB$79,Results!$D34,FALSE)=$L34,$R34,IF(HLOOKUP(BI$2,Monitoring_eng!$A$1:$DB$79,Results!$D34,FALSE)=$N34,$S34,IF(HLOOKUP(BI$2,Monitoring_eng!$A$1:$DB$79,Results!$D34,FALSE)=$P34,$T34,"CHYBA")))))</f>
        <v>0.5</v>
      </c>
      <c r="BJ34" s="60">
        <f>IF(ISBLANK(HLOOKUP(BJ$2,Monitoring_eng!$A$1:$DB$79,Results!$D34,FALSE)),"",IF(HLOOKUP(BJ$2,Monitoring_eng!$A$1:$DB$79,Results!$D34,FALSE)=$J34,$Q34,IF(HLOOKUP(BJ$2,Monitoring_eng!$A$1:$DB$79,Results!$D34,FALSE)=$L34,$R34,IF(HLOOKUP(BJ$2,Monitoring_eng!$A$1:$DB$79,Results!$D34,FALSE)=$N34,$S34,IF(HLOOKUP(BJ$2,Monitoring_eng!$A$1:$DB$79,Results!$D34,FALSE)=$P34,$T34,"CHYBA")))))</f>
        <v>0</v>
      </c>
      <c r="BK34" s="60">
        <f>IF(ISBLANK(HLOOKUP(BK$2,Monitoring_eng!$A$1:$DB$79,Results!$D34,FALSE)),"",IF(HLOOKUP(BK$2,Monitoring_eng!$A$1:$DB$79,Results!$D34,FALSE)=$J34,$Q34,IF(HLOOKUP(BK$2,Monitoring_eng!$A$1:$DB$79,Results!$D34,FALSE)=$L34,$R34,IF(HLOOKUP(BK$2,Monitoring_eng!$A$1:$DB$79,Results!$D34,FALSE)=$N34,$S34,IF(HLOOKUP(BK$2,Monitoring_eng!$A$1:$DB$79,Results!$D34,FALSE)=$P34,$T34,"CHYBA")))))</f>
        <v>0</v>
      </c>
      <c r="BL34" s="60">
        <f>IF(ISBLANK(HLOOKUP(BL$2,Monitoring_eng!$A$1:$DB$79,Results!$D34,FALSE)),"",IF(HLOOKUP(BL$2,Monitoring_eng!$A$1:$DB$79,Results!$D34,FALSE)=$J34,$Q34,IF(HLOOKUP(BL$2,Monitoring_eng!$A$1:$DB$79,Results!$D34,FALSE)=$L34,$R34,IF(HLOOKUP(BL$2,Monitoring_eng!$A$1:$DB$79,Results!$D34,FALSE)=$N34,$S34,IF(HLOOKUP(BL$2,Monitoring_eng!$A$1:$DB$79,Results!$D34,FALSE)=$P34,$T34,"CHYBA")))))</f>
        <v>0</v>
      </c>
      <c r="BM34" s="60">
        <f>IF(ISBLANK(HLOOKUP(BM$2,Monitoring_eng!$A$1:$DB$79,Results!$D34,FALSE)),"",IF(HLOOKUP(BM$2,Monitoring_eng!$A$1:$DB$79,Results!$D34,FALSE)=$J34,$Q34,IF(HLOOKUP(BM$2,Monitoring_eng!$A$1:$DB$79,Results!$D34,FALSE)=$L34,$R34,IF(HLOOKUP(BM$2,Monitoring_eng!$A$1:$DB$79,Results!$D34,FALSE)=$N34,$S34,IF(HLOOKUP(BM$2,Monitoring_eng!$A$1:$DB$79,Results!$D34,FALSE)=$P34,$T34,"CHYBA")))))</f>
        <v>0</v>
      </c>
      <c r="BN34" s="60">
        <f>IF(ISBLANK(HLOOKUP(BN$2,Monitoring_eng!$A$1:$DB$79,Results!$D34,FALSE)),"",IF(HLOOKUP(BN$2,Monitoring_eng!$A$1:$DB$79,Results!$D34,FALSE)=$J34,$Q34,IF(HLOOKUP(BN$2,Monitoring_eng!$A$1:$DB$79,Results!$D34,FALSE)=$L34,$R34,IF(HLOOKUP(BN$2,Monitoring_eng!$A$1:$DB$79,Results!$D34,FALSE)=$N34,$S34,IF(HLOOKUP(BN$2,Monitoring_eng!$A$1:$DB$79,Results!$D34,FALSE)=$P34,$T34,"CHYBA")))))</f>
        <v>1</v>
      </c>
      <c r="BO34" s="60">
        <f>IF(ISBLANK(HLOOKUP(BO$2,Monitoring_eng!$A$1:$DB$79,Results!$D34,FALSE)),"",IF(HLOOKUP(BO$2,Monitoring_eng!$A$1:$DB$79,Results!$D34,FALSE)=$J34,$Q34,IF(HLOOKUP(BO$2,Monitoring_eng!$A$1:$DB$79,Results!$D34,FALSE)=$L34,$R34,IF(HLOOKUP(BO$2,Monitoring_eng!$A$1:$DB$79,Results!$D34,FALSE)=$N34,$S34,IF(HLOOKUP(BO$2,Monitoring_eng!$A$1:$DB$79,Results!$D34,FALSE)=$P34,$T34,"CHYBA")))))</f>
        <v>0</v>
      </c>
      <c r="BP34" s="60">
        <f>IF(ISBLANK(HLOOKUP(BP$2,Monitoring_eng!$A$1:$DB$79,Results!$D34,FALSE)),"",IF(HLOOKUP(BP$2,Monitoring_eng!$A$1:$DB$79,Results!$D34,FALSE)=$J34,$Q34,IF(HLOOKUP(BP$2,Monitoring_eng!$A$1:$DB$79,Results!$D34,FALSE)=$L34,$R34,IF(HLOOKUP(BP$2,Monitoring_eng!$A$1:$DB$79,Results!$D34,FALSE)=$N34,$S34,IF(HLOOKUP(BP$2,Monitoring_eng!$A$1:$DB$79,Results!$D34,FALSE)=$P34,$T34,"CHYBA")))))</f>
        <v>0</v>
      </c>
      <c r="BQ34" s="60">
        <f>IF(ISBLANK(HLOOKUP(BQ$2,Monitoring_eng!$A$1:$DB$79,Results!$D34,FALSE)),"",IF(HLOOKUP(BQ$2,Monitoring_eng!$A$1:$DB$79,Results!$D34,FALSE)=$J34,$Q34,IF(HLOOKUP(BQ$2,Monitoring_eng!$A$1:$DB$79,Results!$D34,FALSE)=$L34,$R34,IF(HLOOKUP(BQ$2,Monitoring_eng!$A$1:$DB$79,Results!$D34,FALSE)=$N34,$S34,IF(HLOOKUP(BQ$2,Monitoring_eng!$A$1:$DB$79,Results!$D34,FALSE)=$P34,$T34,"CHYBA")))))</f>
        <v>1</v>
      </c>
      <c r="BR34" s="60">
        <f>IF(ISBLANK(HLOOKUP(BR$2,Monitoring_eng!$A$1:$DB$79,Results!$D34,FALSE)),"",IF(HLOOKUP(BR$2,Monitoring_eng!$A$1:$DB$79,Results!$D34,FALSE)=$J34,$Q34,IF(HLOOKUP(BR$2,Monitoring_eng!$A$1:$DB$79,Results!$D34,FALSE)=$L34,$R34,IF(HLOOKUP(BR$2,Monitoring_eng!$A$1:$DB$79,Results!$D34,FALSE)=$N34,$S34,IF(HLOOKUP(BR$2,Monitoring_eng!$A$1:$DB$79,Results!$D34,FALSE)=$P34,$T34,"CHYBA")))))</f>
        <v>0</v>
      </c>
    </row>
    <row r="35" spans="1:70" x14ac:dyDescent="0.3">
      <c r="A35" s="37" t="s">
        <v>3855</v>
      </c>
      <c r="B35" s="37" t="s">
        <v>1036</v>
      </c>
      <c r="C35" s="37" t="s">
        <v>335</v>
      </c>
      <c r="D35" s="37">
        <v>34</v>
      </c>
      <c r="E35" s="41" t="s">
        <v>136</v>
      </c>
      <c r="F35" s="42" t="s">
        <v>141</v>
      </c>
      <c r="G35" s="43" t="s">
        <v>32</v>
      </c>
      <c r="H35" s="37">
        <v>2</v>
      </c>
      <c r="I35" s="37" t="s">
        <v>481</v>
      </c>
      <c r="J35" s="37" t="s">
        <v>757</v>
      </c>
      <c r="K35" s="37" t="s">
        <v>482</v>
      </c>
      <c r="L35" s="59" t="s">
        <v>758</v>
      </c>
      <c r="M35" s="37" t="s">
        <v>483</v>
      </c>
      <c r="N35" s="37" t="s">
        <v>759</v>
      </c>
      <c r="O35" s="37" t="s">
        <v>892</v>
      </c>
      <c r="P35" s="37" t="s">
        <v>892</v>
      </c>
      <c r="Q35" s="37">
        <f t="shared" si="0"/>
        <v>2</v>
      </c>
      <c r="R35" s="37">
        <v>0</v>
      </c>
      <c r="S35" s="37">
        <f t="shared" si="1"/>
        <v>1</v>
      </c>
      <c r="T35" s="37" t="s">
        <v>892</v>
      </c>
      <c r="U35" s="60">
        <f>IF(ISBLANK(HLOOKUP(U$2,Monitoring_eng!$A$1:$DB$79,Results!$D35,FALSE)),"",IF(HLOOKUP(U$2,Monitoring_eng!$A$1:$DB$79,Results!$D35,FALSE)=$J35,$Q35,IF(HLOOKUP(U$2,Monitoring_eng!$A$1:$DB$79,Results!$D35,FALSE)=$L35,$R35,IF(HLOOKUP(U$2,Monitoring_eng!$A$1:$DB$79,Results!$D35,FALSE)=$N35,$S35,IF(HLOOKUP(U$2,Monitoring_eng!$A$1:$DB$79,Results!$D35,FALSE)=$P35,$T35,"CHYBA")))))</f>
        <v>2</v>
      </c>
      <c r="V35" s="60">
        <f>IF(ISBLANK(HLOOKUP(V$2,Monitoring_eng!$A$1:$DB$79,Results!$D35,FALSE)),"",IF(HLOOKUP(V$2,Monitoring_eng!$A$1:$DB$79,Results!$D35,FALSE)=$J35,$Q35,IF(HLOOKUP(V$2,Monitoring_eng!$A$1:$DB$79,Results!$D35,FALSE)=$L35,$R35,IF(HLOOKUP(V$2,Monitoring_eng!$A$1:$DB$79,Results!$D35,FALSE)=$N35,$S35,IF(HLOOKUP(V$2,Monitoring_eng!$A$1:$DB$79,Results!$D35,FALSE)=$P35,$T35,"CHYBA")))))</f>
        <v>2</v>
      </c>
      <c r="W35" s="60">
        <f>IF(ISBLANK(HLOOKUP(W$2,Monitoring_eng!$A$1:$DB$79,Results!$D35,FALSE)),"",IF(HLOOKUP(W$2,Monitoring_eng!$A$1:$DB$79,Results!$D35,FALSE)=$J35,$Q35,IF(HLOOKUP(W$2,Monitoring_eng!$A$1:$DB$79,Results!$D35,FALSE)=$L35,$R35,IF(HLOOKUP(W$2,Monitoring_eng!$A$1:$DB$79,Results!$D35,FALSE)=$N35,$S35,IF(HLOOKUP(W$2,Monitoring_eng!$A$1:$DB$79,Results!$D35,FALSE)=$P35,$T35,"CHYBA")))))</f>
        <v>0</v>
      </c>
      <c r="X35" s="60">
        <f>IF(ISBLANK(HLOOKUP(X$2,Monitoring_eng!$A$1:$DB$79,Results!$D35,FALSE)),"",IF(HLOOKUP(X$2,Monitoring_eng!$A$1:$DB$79,Results!$D35,FALSE)=$J35,$Q35,IF(HLOOKUP(X$2,Monitoring_eng!$A$1:$DB$79,Results!$D35,FALSE)=$L35,$R35,IF(HLOOKUP(X$2,Monitoring_eng!$A$1:$DB$79,Results!$D35,FALSE)=$N35,$S35,IF(HLOOKUP(X$2,Monitoring_eng!$A$1:$DB$79,Results!$D35,FALSE)=$P35,$T35,"CHYBA")))))</f>
        <v>2</v>
      </c>
      <c r="Y35" s="60">
        <f>IF(ISBLANK(HLOOKUP(Y$2,Monitoring_eng!$A$1:$DB$79,Results!$D35,FALSE)),"",IF(HLOOKUP(Y$2,Monitoring_eng!$A$1:$DB$79,Results!$D35,FALSE)=$J35,$Q35,IF(HLOOKUP(Y$2,Monitoring_eng!$A$1:$DB$79,Results!$D35,FALSE)=$L35,$R35,IF(HLOOKUP(Y$2,Monitoring_eng!$A$1:$DB$79,Results!$D35,FALSE)=$N35,$S35,IF(HLOOKUP(Y$2,Monitoring_eng!$A$1:$DB$79,Results!$D35,FALSE)=$P35,$T35,"CHYBA")))))</f>
        <v>2</v>
      </c>
      <c r="Z35" s="60">
        <f>IF(ISBLANK(HLOOKUP(Z$2,Monitoring_eng!$A$1:$DB$79,Results!$D35,FALSE)),"",IF(HLOOKUP(Z$2,Monitoring_eng!$A$1:$DB$79,Results!$D35,FALSE)=$J35,$Q35,IF(HLOOKUP(Z$2,Monitoring_eng!$A$1:$DB$79,Results!$D35,FALSE)=$L35,$R35,IF(HLOOKUP(Z$2,Monitoring_eng!$A$1:$DB$79,Results!$D35,FALSE)=$N35,$S35,IF(HLOOKUP(Z$2,Monitoring_eng!$A$1:$DB$79,Results!$D35,FALSE)=$P35,$T35,"CHYBA")))))</f>
        <v>2</v>
      </c>
      <c r="AA35" s="60">
        <f>IF(ISBLANK(HLOOKUP(AA$2,Monitoring_eng!$A$1:$DB$79,Results!$D35,FALSE)),"",IF(HLOOKUP(AA$2,Monitoring_eng!$A$1:$DB$79,Results!$D35,FALSE)=$J35,$Q35,IF(HLOOKUP(AA$2,Monitoring_eng!$A$1:$DB$79,Results!$D35,FALSE)=$L35,$R35,IF(HLOOKUP(AA$2,Monitoring_eng!$A$1:$DB$79,Results!$D35,FALSE)=$N35,$S35,IF(HLOOKUP(AA$2,Monitoring_eng!$A$1:$DB$79,Results!$D35,FALSE)=$P35,$T35,"CHYBA")))))</f>
        <v>2</v>
      </c>
      <c r="AB35" s="60">
        <f>IF(ISBLANK(HLOOKUP(AB$2,Monitoring_eng!$A$1:$DB$79,Results!$D35,FALSE)),"",IF(HLOOKUP(AB$2,Monitoring_eng!$A$1:$DB$79,Results!$D35,FALSE)=$J35,$Q35,IF(HLOOKUP(AB$2,Monitoring_eng!$A$1:$DB$79,Results!$D35,FALSE)=$L35,$R35,IF(HLOOKUP(AB$2,Monitoring_eng!$A$1:$DB$79,Results!$D35,FALSE)=$N35,$S35,IF(HLOOKUP(AB$2,Monitoring_eng!$A$1:$DB$79,Results!$D35,FALSE)=$P35,$T35,"CHYBA")))))</f>
        <v>0</v>
      </c>
      <c r="AC35" s="60">
        <f>IF(ISBLANK(HLOOKUP(AC$2,Monitoring_eng!$A$1:$DB$79,Results!$D35,FALSE)),"",IF(HLOOKUP(AC$2,Monitoring_eng!$A$1:$DB$79,Results!$D35,FALSE)=$J35,$Q35,IF(HLOOKUP(AC$2,Monitoring_eng!$A$1:$DB$79,Results!$D35,FALSE)=$L35,$R35,IF(HLOOKUP(AC$2,Monitoring_eng!$A$1:$DB$79,Results!$D35,FALSE)=$N35,$S35,IF(HLOOKUP(AC$2,Monitoring_eng!$A$1:$DB$79,Results!$D35,FALSE)=$P35,$T35,"CHYBA")))))</f>
        <v>2</v>
      </c>
      <c r="AD35" s="60">
        <f>IF(ISBLANK(HLOOKUP(AD$2,Monitoring_eng!$A$1:$DB$79,Results!$D35,FALSE)),"",IF(HLOOKUP(AD$2,Monitoring_eng!$A$1:$DB$79,Results!$D35,FALSE)=$J35,$Q35,IF(HLOOKUP(AD$2,Monitoring_eng!$A$1:$DB$79,Results!$D35,FALSE)=$L35,$R35,IF(HLOOKUP(AD$2,Monitoring_eng!$A$1:$DB$79,Results!$D35,FALSE)=$N35,$S35,IF(HLOOKUP(AD$2,Monitoring_eng!$A$1:$DB$79,Results!$D35,FALSE)=$P35,$T35,"CHYBA")))))</f>
        <v>1</v>
      </c>
      <c r="AE35" s="60">
        <f>IF(ISBLANK(HLOOKUP(AE$2,Monitoring_eng!$A$1:$DB$79,Results!$D35,FALSE)),"",IF(HLOOKUP(AE$2,Monitoring_eng!$A$1:$DB$79,Results!$D35,FALSE)=$J35,$Q35,IF(HLOOKUP(AE$2,Monitoring_eng!$A$1:$DB$79,Results!$D35,FALSE)=$L35,$R35,IF(HLOOKUP(AE$2,Monitoring_eng!$A$1:$DB$79,Results!$D35,FALSE)=$N35,$S35,IF(HLOOKUP(AE$2,Monitoring_eng!$A$1:$DB$79,Results!$D35,FALSE)=$P35,$T35,"CHYBA")))))</f>
        <v>2</v>
      </c>
      <c r="AF35" s="60">
        <f>IF(ISBLANK(HLOOKUP(AF$2,Monitoring_eng!$A$1:$DB$79,Results!$D35,FALSE)),"",IF(HLOOKUP(AF$2,Monitoring_eng!$A$1:$DB$79,Results!$D35,FALSE)=$J35,$Q35,IF(HLOOKUP(AF$2,Monitoring_eng!$A$1:$DB$79,Results!$D35,FALSE)=$L35,$R35,IF(HLOOKUP(AF$2,Monitoring_eng!$A$1:$DB$79,Results!$D35,FALSE)=$N35,$S35,IF(HLOOKUP(AF$2,Monitoring_eng!$A$1:$DB$79,Results!$D35,FALSE)=$P35,$T35,"CHYBA")))))</f>
        <v>2</v>
      </c>
      <c r="AG35" s="60">
        <f>IF(ISBLANK(HLOOKUP(AG$2,Monitoring_eng!$A$1:$DB$79,Results!$D35,FALSE)),"",IF(HLOOKUP(AG$2,Monitoring_eng!$A$1:$DB$79,Results!$D35,FALSE)=$J35,$Q35,IF(HLOOKUP(AG$2,Monitoring_eng!$A$1:$DB$79,Results!$D35,FALSE)=$L35,$R35,IF(HLOOKUP(AG$2,Monitoring_eng!$A$1:$DB$79,Results!$D35,FALSE)=$N35,$S35,IF(HLOOKUP(AG$2,Monitoring_eng!$A$1:$DB$79,Results!$D35,FALSE)=$P35,$T35,"CHYBA")))))</f>
        <v>2</v>
      </c>
      <c r="AH35" s="60">
        <f>IF(ISBLANK(HLOOKUP(AH$2,Monitoring_eng!$A$1:$DB$79,Results!$D35,FALSE)),"",IF(HLOOKUP(AH$2,Monitoring_eng!$A$1:$DB$79,Results!$D35,FALSE)=$J35,$Q35,IF(HLOOKUP(AH$2,Monitoring_eng!$A$1:$DB$79,Results!$D35,FALSE)=$L35,$R35,IF(HLOOKUP(AH$2,Monitoring_eng!$A$1:$DB$79,Results!$D35,FALSE)=$N35,$S35,IF(HLOOKUP(AH$2,Monitoring_eng!$A$1:$DB$79,Results!$D35,FALSE)=$P35,$T35,"CHYBA")))))</f>
        <v>2</v>
      </c>
      <c r="AI35" s="60">
        <f>IF(ISBLANK(HLOOKUP(AI$2,Monitoring_eng!$A$1:$DB$79,Results!$D35,FALSE)),"",IF(HLOOKUP(AI$2,Monitoring_eng!$A$1:$DB$79,Results!$D35,FALSE)=$J35,$Q35,IF(HLOOKUP(AI$2,Monitoring_eng!$A$1:$DB$79,Results!$D35,FALSE)=$L35,$R35,IF(HLOOKUP(AI$2,Monitoring_eng!$A$1:$DB$79,Results!$D35,FALSE)=$N35,$S35,IF(HLOOKUP(AI$2,Monitoring_eng!$A$1:$DB$79,Results!$D35,FALSE)=$P35,$T35,"CHYBA")))))</f>
        <v>2</v>
      </c>
      <c r="AJ35" s="60">
        <f>IF(ISBLANK(HLOOKUP(AJ$2,Monitoring_eng!$A$1:$DB$79,Results!$D35,FALSE)),"",IF(HLOOKUP(AJ$2,Monitoring_eng!$A$1:$DB$79,Results!$D35,FALSE)=$J35,$Q35,IF(HLOOKUP(AJ$2,Monitoring_eng!$A$1:$DB$79,Results!$D35,FALSE)=$L35,$R35,IF(HLOOKUP(AJ$2,Monitoring_eng!$A$1:$DB$79,Results!$D35,FALSE)=$N35,$S35,IF(HLOOKUP(AJ$2,Monitoring_eng!$A$1:$DB$79,Results!$D35,FALSE)=$P35,$T35,"CHYBA")))))</f>
        <v>2</v>
      </c>
      <c r="AK35" s="60">
        <f>IF(ISBLANK(HLOOKUP(AK$2,Monitoring_eng!$A$1:$DB$79,Results!$D35,FALSE)),"",IF(HLOOKUP(AK$2,Monitoring_eng!$A$1:$DB$79,Results!$D35,FALSE)=$J35,$Q35,IF(HLOOKUP(AK$2,Monitoring_eng!$A$1:$DB$79,Results!$D35,FALSE)=$L35,$R35,IF(HLOOKUP(AK$2,Monitoring_eng!$A$1:$DB$79,Results!$D35,FALSE)=$N35,$S35,IF(HLOOKUP(AK$2,Monitoring_eng!$A$1:$DB$79,Results!$D35,FALSE)=$P35,$T35,"CHYBA")))))</f>
        <v>2</v>
      </c>
      <c r="AL35" s="60">
        <f>IF(ISBLANK(HLOOKUP(AL$2,Monitoring_eng!$A$1:$DB$79,Results!$D35,FALSE)),"",IF(HLOOKUP(AL$2,Monitoring_eng!$A$1:$DB$79,Results!$D35,FALSE)=$J35,$Q35,IF(HLOOKUP(AL$2,Monitoring_eng!$A$1:$DB$79,Results!$D35,FALSE)=$L35,$R35,IF(HLOOKUP(AL$2,Monitoring_eng!$A$1:$DB$79,Results!$D35,FALSE)=$N35,$S35,IF(HLOOKUP(AL$2,Monitoring_eng!$A$1:$DB$79,Results!$D35,FALSE)=$P35,$T35,"CHYBA")))))</f>
        <v>2</v>
      </c>
      <c r="AM35" s="60">
        <f>IF(ISBLANK(HLOOKUP(AM$2,Monitoring_eng!$A$1:$DB$79,Results!$D35,FALSE)),"",IF(HLOOKUP(AM$2,Monitoring_eng!$A$1:$DB$79,Results!$D35,FALSE)=$J35,$Q35,IF(HLOOKUP(AM$2,Monitoring_eng!$A$1:$DB$79,Results!$D35,FALSE)=$L35,$R35,IF(HLOOKUP(AM$2,Monitoring_eng!$A$1:$DB$79,Results!$D35,FALSE)=$N35,$S35,IF(HLOOKUP(AM$2,Monitoring_eng!$A$1:$DB$79,Results!$D35,FALSE)=$P35,$T35,"CHYBA")))))</f>
        <v>2</v>
      </c>
      <c r="AN35" s="60">
        <f>IF(ISBLANK(HLOOKUP(AN$2,Monitoring_eng!$A$1:$DB$79,Results!$D35,FALSE)),"",IF(HLOOKUP(AN$2,Monitoring_eng!$A$1:$DB$79,Results!$D35,FALSE)=$J35,$Q35,IF(HLOOKUP(AN$2,Monitoring_eng!$A$1:$DB$79,Results!$D35,FALSE)=$L35,$R35,IF(HLOOKUP(AN$2,Monitoring_eng!$A$1:$DB$79,Results!$D35,FALSE)=$N35,$S35,IF(HLOOKUP(AN$2,Monitoring_eng!$A$1:$DB$79,Results!$D35,FALSE)=$P35,$T35,"CHYBA")))))</f>
        <v>2</v>
      </c>
      <c r="AO35" s="60">
        <f>IF(ISBLANK(HLOOKUP(AO$2,Monitoring_eng!$A$1:$DB$79,Results!$D35,FALSE)),"",IF(HLOOKUP(AO$2,Monitoring_eng!$A$1:$DB$79,Results!$D35,FALSE)=$J35,$Q35,IF(HLOOKUP(AO$2,Monitoring_eng!$A$1:$DB$79,Results!$D35,FALSE)=$L35,$R35,IF(HLOOKUP(AO$2,Monitoring_eng!$A$1:$DB$79,Results!$D35,FALSE)=$N35,$S35,IF(HLOOKUP(AO$2,Monitoring_eng!$A$1:$DB$79,Results!$D35,FALSE)=$P35,$T35,"CHYBA")))))</f>
        <v>2</v>
      </c>
      <c r="AP35" s="60">
        <f>IF(ISBLANK(HLOOKUP(AP$2,Monitoring_eng!$A$1:$DB$79,Results!$D35,FALSE)),"",IF(HLOOKUP(AP$2,Monitoring_eng!$A$1:$DB$79,Results!$D35,FALSE)=$J35,$Q35,IF(HLOOKUP(AP$2,Monitoring_eng!$A$1:$DB$79,Results!$D35,FALSE)=$L35,$R35,IF(HLOOKUP(AP$2,Monitoring_eng!$A$1:$DB$79,Results!$D35,FALSE)=$N35,$S35,IF(HLOOKUP(AP$2,Monitoring_eng!$A$1:$DB$79,Results!$D35,FALSE)=$P35,$T35,"CHYBA")))))</f>
        <v>2</v>
      </c>
      <c r="AQ35" s="60">
        <f>IF(ISBLANK(HLOOKUP(AQ$2,Monitoring_eng!$A$1:$DB$79,Results!$D35,FALSE)),"",IF(HLOOKUP(AQ$2,Monitoring_eng!$A$1:$DB$79,Results!$D35,FALSE)=$J35,$Q35,IF(HLOOKUP(AQ$2,Monitoring_eng!$A$1:$DB$79,Results!$D35,FALSE)=$L35,$R35,IF(HLOOKUP(AQ$2,Monitoring_eng!$A$1:$DB$79,Results!$D35,FALSE)=$N35,$S35,IF(HLOOKUP(AQ$2,Monitoring_eng!$A$1:$DB$79,Results!$D35,FALSE)=$P35,$T35,"CHYBA")))))</f>
        <v>2</v>
      </c>
      <c r="AR35" s="60">
        <f>IF(ISBLANK(HLOOKUP(AR$2,Monitoring_eng!$A$1:$DB$79,Results!$D35,FALSE)),"",IF(HLOOKUP(AR$2,Monitoring_eng!$A$1:$DB$79,Results!$D35,FALSE)=$J35,$Q35,IF(HLOOKUP(AR$2,Monitoring_eng!$A$1:$DB$79,Results!$D35,FALSE)=$L35,$R35,IF(HLOOKUP(AR$2,Monitoring_eng!$A$1:$DB$79,Results!$D35,FALSE)=$N35,$S35,IF(HLOOKUP(AR$2,Monitoring_eng!$A$1:$DB$79,Results!$D35,FALSE)=$P35,$T35,"CHYBA")))))</f>
        <v>2</v>
      </c>
      <c r="AS35" s="60">
        <f>IF(ISBLANK(HLOOKUP(AS$2,Monitoring_eng!$A$1:$DB$79,Results!$D35,FALSE)),"",IF(HLOOKUP(AS$2,Monitoring_eng!$A$1:$DB$79,Results!$D35,FALSE)=$J35,$Q35,IF(HLOOKUP(AS$2,Monitoring_eng!$A$1:$DB$79,Results!$D35,FALSE)=$L35,$R35,IF(HLOOKUP(AS$2,Monitoring_eng!$A$1:$DB$79,Results!$D35,FALSE)=$N35,$S35,IF(HLOOKUP(AS$2,Monitoring_eng!$A$1:$DB$79,Results!$D35,FALSE)=$P35,$T35,"CHYBA")))))</f>
        <v>2</v>
      </c>
      <c r="AT35" s="60">
        <f>IF(ISBLANK(HLOOKUP(AT$2,Monitoring_eng!$A$1:$DB$79,Results!$D35,FALSE)),"",IF(HLOOKUP(AT$2,Monitoring_eng!$A$1:$DB$79,Results!$D35,FALSE)=$J35,$Q35,IF(HLOOKUP(AT$2,Monitoring_eng!$A$1:$DB$79,Results!$D35,FALSE)=$L35,$R35,IF(HLOOKUP(AT$2,Monitoring_eng!$A$1:$DB$79,Results!$D35,FALSE)=$N35,$S35,IF(HLOOKUP(AT$2,Monitoring_eng!$A$1:$DB$79,Results!$D35,FALSE)=$P35,$T35,"CHYBA")))))</f>
        <v>2</v>
      </c>
      <c r="AU35" s="60">
        <f>IF(ISBLANK(HLOOKUP(AU$2,Monitoring_eng!$A$1:$DB$79,Results!$D35,FALSE)),"",IF(HLOOKUP(AU$2,Monitoring_eng!$A$1:$DB$79,Results!$D35,FALSE)=$J35,$Q35,IF(HLOOKUP(AU$2,Monitoring_eng!$A$1:$DB$79,Results!$D35,FALSE)=$L35,$R35,IF(HLOOKUP(AU$2,Monitoring_eng!$A$1:$DB$79,Results!$D35,FALSE)=$N35,$S35,IF(HLOOKUP(AU$2,Monitoring_eng!$A$1:$DB$79,Results!$D35,FALSE)=$P35,$T35,"CHYBA")))))</f>
        <v>1</v>
      </c>
      <c r="AV35" s="60">
        <f>IF(ISBLANK(HLOOKUP(AV$2,Monitoring_eng!$A$1:$DB$79,Results!$D35,FALSE)),"",IF(HLOOKUP(AV$2,Monitoring_eng!$A$1:$DB$79,Results!$D35,FALSE)=$J35,$Q35,IF(HLOOKUP(AV$2,Monitoring_eng!$A$1:$DB$79,Results!$D35,FALSE)=$L35,$R35,IF(HLOOKUP(AV$2,Monitoring_eng!$A$1:$DB$79,Results!$D35,FALSE)=$N35,$S35,IF(HLOOKUP(AV$2,Monitoring_eng!$A$1:$DB$79,Results!$D35,FALSE)=$P35,$T35,"CHYBA")))))</f>
        <v>1</v>
      </c>
      <c r="AW35" s="60">
        <f>IF(ISBLANK(HLOOKUP(AW$2,Monitoring_eng!$A$1:$DB$79,Results!$D35,FALSE)),"",IF(HLOOKUP(AW$2,Monitoring_eng!$A$1:$DB$79,Results!$D35,FALSE)=$J35,$Q35,IF(HLOOKUP(AW$2,Monitoring_eng!$A$1:$DB$79,Results!$D35,FALSE)=$L35,$R35,IF(HLOOKUP(AW$2,Monitoring_eng!$A$1:$DB$79,Results!$D35,FALSE)=$N35,$S35,IF(HLOOKUP(AW$2,Monitoring_eng!$A$1:$DB$79,Results!$D35,FALSE)=$P35,$T35,"CHYBA")))))</f>
        <v>2</v>
      </c>
      <c r="AX35" s="60">
        <f>IF(ISBLANK(HLOOKUP(AX$2,Monitoring_eng!$A$1:$DB$79,Results!$D35,FALSE)),"",IF(HLOOKUP(AX$2,Monitoring_eng!$A$1:$DB$79,Results!$D35,FALSE)=$J35,$Q35,IF(HLOOKUP(AX$2,Monitoring_eng!$A$1:$DB$79,Results!$D35,FALSE)=$L35,$R35,IF(HLOOKUP(AX$2,Monitoring_eng!$A$1:$DB$79,Results!$D35,FALSE)=$N35,$S35,IF(HLOOKUP(AX$2,Monitoring_eng!$A$1:$DB$79,Results!$D35,FALSE)=$P35,$T35,"CHYBA")))))</f>
        <v>2</v>
      </c>
      <c r="AY35" s="60">
        <f>IF(ISBLANK(HLOOKUP(AY$2,Monitoring_eng!$A$1:$DB$79,Results!$D35,FALSE)),"",IF(HLOOKUP(AY$2,Monitoring_eng!$A$1:$DB$79,Results!$D35,FALSE)=$J35,$Q35,IF(HLOOKUP(AY$2,Monitoring_eng!$A$1:$DB$79,Results!$D35,FALSE)=$L35,$R35,IF(HLOOKUP(AY$2,Monitoring_eng!$A$1:$DB$79,Results!$D35,FALSE)=$N35,$S35,IF(HLOOKUP(AY$2,Monitoring_eng!$A$1:$DB$79,Results!$D35,FALSE)=$P35,$T35,"CHYBA")))))</f>
        <v>2</v>
      </c>
      <c r="AZ35" s="60">
        <f>IF(ISBLANK(HLOOKUP(AZ$2,Monitoring_eng!$A$1:$DB$79,Results!$D35,FALSE)),"",IF(HLOOKUP(AZ$2,Monitoring_eng!$A$1:$DB$79,Results!$D35,FALSE)=$J35,$Q35,IF(HLOOKUP(AZ$2,Monitoring_eng!$A$1:$DB$79,Results!$D35,FALSE)=$L35,$R35,IF(HLOOKUP(AZ$2,Monitoring_eng!$A$1:$DB$79,Results!$D35,FALSE)=$N35,$S35,IF(HLOOKUP(AZ$2,Monitoring_eng!$A$1:$DB$79,Results!$D35,FALSE)=$P35,$T35,"CHYBA")))))</f>
        <v>2</v>
      </c>
      <c r="BA35" s="60">
        <f>IF(ISBLANK(HLOOKUP(BA$2,Monitoring_eng!$A$1:$DB$79,Results!$D35,FALSE)),"",IF(HLOOKUP(BA$2,Monitoring_eng!$A$1:$DB$79,Results!$D35,FALSE)=$J35,$Q35,IF(HLOOKUP(BA$2,Monitoring_eng!$A$1:$DB$79,Results!$D35,FALSE)=$L35,$R35,IF(HLOOKUP(BA$2,Monitoring_eng!$A$1:$DB$79,Results!$D35,FALSE)=$N35,$S35,IF(HLOOKUP(BA$2,Monitoring_eng!$A$1:$DB$79,Results!$D35,FALSE)=$P35,$T35,"CHYBA")))))</f>
        <v>2</v>
      </c>
      <c r="BB35" s="60">
        <f>IF(ISBLANK(HLOOKUP(BB$2,Monitoring_eng!$A$1:$DB$79,Results!$D35,FALSE)),"",IF(HLOOKUP(BB$2,Monitoring_eng!$A$1:$DB$79,Results!$D35,FALSE)=$J35,$Q35,IF(HLOOKUP(BB$2,Monitoring_eng!$A$1:$DB$79,Results!$D35,FALSE)=$L35,$R35,IF(HLOOKUP(BB$2,Monitoring_eng!$A$1:$DB$79,Results!$D35,FALSE)=$N35,$S35,IF(HLOOKUP(BB$2,Monitoring_eng!$A$1:$DB$79,Results!$D35,FALSE)=$P35,$T35,"CHYBA")))))</f>
        <v>2</v>
      </c>
      <c r="BC35" s="60">
        <f>IF(ISBLANK(HLOOKUP(BC$2,Monitoring_eng!$A$1:$DB$79,Results!$D35,FALSE)),"",IF(HLOOKUP(BC$2,Monitoring_eng!$A$1:$DB$79,Results!$D35,FALSE)=$J35,$Q35,IF(HLOOKUP(BC$2,Monitoring_eng!$A$1:$DB$79,Results!$D35,FALSE)=$L35,$R35,IF(HLOOKUP(BC$2,Monitoring_eng!$A$1:$DB$79,Results!$D35,FALSE)=$N35,$S35,IF(HLOOKUP(BC$2,Monitoring_eng!$A$1:$DB$79,Results!$D35,FALSE)=$P35,$T35,"CHYBA")))))</f>
        <v>2</v>
      </c>
      <c r="BD35" s="60">
        <f>IF(ISBLANK(HLOOKUP(BD$2,Monitoring_eng!$A$1:$DB$79,Results!$D35,FALSE)),"",IF(HLOOKUP(BD$2,Monitoring_eng!$A$1:$DB$79,Results!$D35,FALSE)=$J35,$Q35,IF(HLOOKUP(BD$2,Monitoring_eng!$A$1:$DB$79,Results!$D35,FALSE)=$L35,$R35,IF(HLOOKUP(BD$2,Monitoring_eng!$A$1:$DB$79,Results!$D35,FALSE)=$N35,$S35,IF(HLOOKUP(BD$2,Monitoring_eng!$A$1:$DB$79,Results!$D35,FALSE)=$P35,$T35,"CHYBA")))))</f>
        <v>2</v>
      </c>
      <c r="BE35" s="60">
        <f>IF(ISBLANK(HLOOKUP(BE$2,Monitoring_eng!$A$1:$DB$79,Results!$D35,FALSE)),"",IF(HLOOKUP(BE$2,Monitoring_eng!$A$1:$DB$79,Results!$D35,FALSE)=$J35,$Q35,IF(HLOOKUP(BE$2,Monitoring_eng!$A$1:$DB$79,Results!$D35,FALSE)=$L35,$R35,IF(HLOOKUP(BE$2,Monitoring_eng!$A$1:$DB$79,Results!$D35,FALSE)=$N35,$S35,IF(HLOOKUP(BE$2,Monitoring_eng!$A$1:$DB$79,Results!$D35,FALSE)=$P35,$T35,"CHYBA")))))</f>
        <v>2</v>
      </c>
      <c r="BF35" s="60">
        <f>IF(ISBLANK(HLOOKUP(BF$2,Monitoring_eng!$A$1:$DB$79,Results!$D35,FALSE)),"",IF(HLOOKUP(BF$2,Monitoring_eng!$A$1:$DB$79,Results!$D35,FALSE)=$J35,$Q35,IF(HLOOKUP(BF$2,Monitoring_eng!$A$1:$DB$79,Results!$D35,FALSE)=$L35,$R35,IF(HLOOKUP(BF$2,Monitoring_eng!$A$1:$DB$79,Results!$D35,FALSE)=$N35,$S35,IF(HLOOKUP(BF$2,Monitoring_eng!$A$1:$DB$79,Results!$D35,FALSE)=$P35,$T35,"CHYBA")))))</f>
        <v>2</v>
      </c>
      <c r="BG35" s="60">
        <f>IF(ISBLANK(HLOOKUP(BG$2,Monitoring_eng!$A$1:$DB$79,Results!$D35,FALSE)),"",IF(HLOOKUP(BG$2,Monitoring_eng!$A$1:$DB$79,Results!$D35,FALSE)=$J35,$Q35,IF(HLOOKUP(BG$2,Monitoring_eng!$A$1:$DB$79,Results!$D35,FALSE)=$L35,$R35,IF(HLOOKUP(BG$2,Monitoring_eng!$A$1:$DB$79,Results!$D35,FALSE)=$N35,$S35,IF(HLOOKUP(BG$2,Monitoring_eng!$A$1:$DB$79,Results!$D35,FALSE)=$P35,$T35,"CHYBA")))))</f>
        <v>0</v>
      </c>
      <c r="BH35" s="60">
        <f>IF(ISBLANK(HLOOKUP(BH$2,Monitoring_eng!$A$1:$DB$79,Results!$D35,FALSE)),"",IF(HLOOKUP(BH$2,Monitoring_eng!$A$1:$DB$79,Results!$D35,FALSE)=$J35,$Q35,IF(HLOOKUP(BH$2,Monitoring_eng!$A$1:$DB$79,Results!$D35,FALSE)=$L35,$R35,IF(HLOOKUP(BH$2,Monitoring_eng!$A$1:$DB$79,Results!$D35,FALSE)=$N35,$S35,IF(HLOOKUP(BH$2,Monitoring_eng!$A$1:$DB$79,Results!$D35,FALSE)=$P35,$T35,"CHYBA")))))</f>
        <v>1</v>
      </c>
      <c r="BI35" s="60">
        <f>IF(ISBLANK(HLOOKUP(BI$2,Monitoring_eng!$A$1:$DB$79,Results!$D35,FALSE)),"",IF(HLOOKUP(BI$2,Monitoring_eng!$A$1:$DB$79,Results!$D35,FALSE)=$J35,$Q35,IF(HLOOKUP(BI$2,Monitoring_eng!$A$1:$DB$79,Results!$D35,FALSE)=$L35,$R35,IF(HLOOKUP(BI$2,Monitoring_eng!$A$1:$DB$79,Results!$D35,FALSE)=$N35,$S35,IF(HLOOKUP(BI$2,Monitoring_eng!$A$1:$DB$79,Results!$D35,FALSE)=$P35,$T35,"CHYBA")))))</f>
        <v>2</v>
      </c>
      <c r="BJ35" s="60">
        <f>IF(ISBLANK(HLOOKUP(BJ$2,Monitoring_eng!$A$1:$DB$79,Results!$D35,FALSE)),"",IF(HLOOKUP(BJ$2,Monitoring_eng!$A$1:$DB$79,Results!$D35,FALSE)=$J35,$Q35,IF(HLOOKUP(BJ$2,Monitoring_eng!$A$1:$DB$79,Results!$D35,FALSE)=$L35,$R35,IF(HLOOKUP(BJ$2,Monitoring_eng!$A$1:$DB$79,Results!$D35,FALSE)=$N35,$S35,IF(HLOOKUP(BJ$2,Monitoring_eng!$A$1:$DB$79,Results!$D35,FALSE)=$P35,$T35,"CHYBA")))))</f>
        <v>2</v>
      </c>
      <c r="BK35" s="60">
        <f>IF(ISBLANK(HLOOKUP(BK$2,Monitoring_eng!$A$1:$DB$79,Results!$D35,FALSE)),"",IF(HLOOKUP(BK$2,Monitoring_eng!$A$1:$DB$79,Results!$D35,FALSE)=$J35,$Q35,IF(HLOOKUP(BK$2,Monitoring_eng!$A$1:$DB$79,Results!$D35,FALSE)=$L35,$R35,IF(HLOOKUP(BK$2,Monitoring_eng!$A$1:$DB$79,Results!$D35,FALSE)=$N35,$S35,IF(HLOOKUP(BK$2,Monitoring_eng!$A$1:$DB$79,Results!$D35,FALSE)=$P35,$T35,"CHYBA")))))</f>
        <v>2</v>
      </c>
      <c r="BL35" s="60">
        <f>IF(ISBLANK(HLOOKUP(BL$2,Monitoring_eng!$A$1:$DB$79,Results!$D35,FALSE)),"",IF(HLOOKUP(BL$2,Monitoring_eng!$A$1:$DB$79,Results!$D35,FALSE)=$J35,$Q35,IF(HLOOKUP(BL$2,Monitoring_eng!$A$1:$DB$79,Results!$D35,FALSE)=$L35,$R35,IF(HLOOKUP(BL$2,Monitoring_eng!$A$1:$DB$79,Results!$D35,FALSE)=$N35,$S35,IF(HLOOKUP(BL$2,Monitoring_eng!$A$1:$DB$79,Results!$D35,FALSE)=$P35,$T35,"CHYBA")))))</f>
        <v>2</v>
      </c>
      <c r="BM35" s="60">
        <f>IF(ISBLANK(HLOOKUP(BM$2,Monitoring_eng!$A$1:$DB$79,Results!$D35,FALSE)),"",IF(HLOOKUP(BM$2,Monitoring_eng!$A$1:$DB$79,Results!$D35,FALSE)=$J35,$Q35,IF(HLOOKUP(BM$2,Monitoring_eng!$A$1:$DB$79,Results!$D35,FALSE)=$L35,$R35,IF(HLOOKUP(BM$2,Monitoring_eng!$A$1:$DB$79,Results!$D35,FALSE)=$N35,$S35,IF(HLOOKUP(BM$2,Monitoring_eng!$A$1:$DB$79,Results!$D35,FALSE)=$P35,$T35,"CHYBA")))))</f>
        <v>0</v>
      </c>
      <c r="BN35" s="60">
        <f>IF(ISBLANK(HLOOKUP(BN$2,Monitoring_eng!$A$1:$DB$79,Results!$D35,FALSE)),"",IF(HLOOKUP(BN$2,Monitoring_eng!$A$1:$DB$79,Results!$D35,FALSE)=$J35,$Q35,IF(HLOOKUP(BN$2,Monitoring_eng!$A$1:$DB$79,Results!$D35,FALSE)=$L35,$R35,IF(HLOOKUP(BN$2,Monitoring_eng!$A$1:$DB$79,Results!$D35,FALSE)=$N35,$S35,IF(HLOOKUP(BN$2,Monitoring_eng!$A$1:$DB$79,Results!$D35,FALSE)=$P35,$T35,"CHYBA")))))</f>
        <v>2</v>
      </c>
      <c r="BO35" s="60">
        <f>IF(ISBLANK(HLOOKUP(BO$2,Monitoring_eng!$A$1:$DB$79,Results!$D35,FALSE)),"",IF(HLOOKUP(BO$2,Monitoring_eng!$A$1:$DB$79,Results!$D35,FALSE)=$J35,$Q35,IF(HLOOKUP(BO$2,Monitoring_eng!$A$1:$DB$79,Results!$D35,FALSE)=$L35,$R35,IF(HLOOKUP(BO$2,Monitoring_eng!$A$1:$DB$79,Results!$D35,FALSE)=$N35,$S35,IF(HLOOKUP(BO$2,Monitoring_eng!$A$1:$DB$79,Results!$D35,FALSE)=$P35,$T35,"CHYBA")))))</f>
        <v>2</v>
      </c>
      <c r="BP35" s="60">
        <f>IF(ISBLANK(HLOOKUP(BP$2,Monitoring_eng!$A$1:$DB$79,Results!$D35,FALSE)),"",IF(HLOOKUP(BP$2,Monitoring_eng!$A$1:$DB$79,Results!$D35,FALSE)=$J35,$Q35,IF(HLOOKUP(BP$2,Monitoring_eng!$A$1:$DB$79,Results!$D35,FALSE)=$L35,$R35,IF(HLOOKUP(BP$2,Monitoring_eng!$A$1:$DB$79,Results!$D35,FALSE)=$N35,$S35,IF(HLOOKUP(BP$2,Monitoring_eng!$A$1:$DB$79,Results!$D35,FALSE)=$P35,$T35,"CHYBA")))))</f>
        <v>2</v>
      </c>
      <c r="BQ35" s="60">
        <f>IF(ISBLANK(HLOOKUP(BQ$2,Monitoring_eng!$A$1:$DB$79,Results!$D35,FALSE)),"",IF(HLOOKUP(BQ$2,Monitoring_eng!$A$1:$DB$79,Results!$D35,FALSE)=$J35,$Q35,IF(HLOOKUP(BQ$2,Monitoring_eng!$A$1:$DB$79,Results!$D35,FALSE)=$L35,$R35,IF(HLOOKUP(BQ$2,Monitoring_eng!$A$1:$DB$79,Results!$D35,FALSE)=$N35,$S35,IF(HLOOKUP(BQ$2,Monitoring_eng!$A$1:$DB$79,Results!$D35,FALSE)=$P35,$T35,"CHYBA")))))</f>
        <v>0</v>
      </c>
      <c r="BR35" s="60">
        <f>IF(ISBLANK(HLOOKUP(BR$2,Monitoring_eng!$A$1:$DB$79,Results!$D35,FALSE)),"",IF(HLOOKUP(BR$2,Monitoring_eng!$A$1:$DB$79,Results!$D35,FALSE)=$J35,$Q35,IF(HLOOKUP(BR$2,Monitoring_eng!$A$1:$DB$79,Results!$D35,FALSE)=$L35,$R35,IF(HLOOKUP(BR$2,Monitoring_eng!$A$1:$DB$79,Results!$D35,FALSE)=$N35,$S35,IF(HLOOKUP(BR$2,Monitoring_eng!$A$1:$DB$79,Results!$D35,FALSE)=$P35,$T35,"CHYBA")))))</f>
        <v>2</v>
      </c>
    </row>
    <row r="36" spans="1:70" x14ac:dyDescent="0.3">
      <c r="A36" s="37" t="s">
        <v>3856</v>
      </c>
      <c r="B36" s="37" t="s">
        <v>1037</v>
      </c>
      <c r="C36" s="37" t="s">
        <v>336</v>
      </c>
      <c r="D36" s="37">
        <v>35</v>
      </c>
      <c r="E36" s="41" t="s">
        <v>137</v>
      </c>
      <c r="F36" s="42" t="s">
        <v>190</v>
      </c>
      <c r="G36" s="43" t="s">
        <v>32</v>
      </c>
      <c r="H36" s="37">
        <v>2</v>
      </c>
      <c r="I36" s="37" t="s">
        <v>481</v>
      </c>
      <c r="J36" s="37" t="s">
        <v>757</v>
      </c>
      <c r="K36" s="37" t="s">
        <v>482</v>
      </c>
      <c r="L36" s="59" t="s">
        <v>758</v>
      </c>
      <c r="M36" s="37" t="s">
        <v>483</v>
      </c>
      <c r="N36" s="37" t="s">
        <v>759</v>
      </c>
      <c r="O36" s="37" t="s">
        <v>892</v>
      </c>
      <c r="P36" s="37" t="s">
        <v>892</v>
      </c>
      <c r="Q36" s="37">
        <f t="shared" si="0"/>
        <v>2</v>
      </c>
      <c r="R36" s="37">
        <v>0</v>
      </c>
      <c r="S36" s="37">
        <f t="shared" si="1"/>
        <v>1</v>
      </c>
      <c r="T36" s="37" t="s">
        <v>892</v>
      </c>
      <c r="U36" s="60">
        <f>IF(ISBLANK(HLOOKUP(U$2,Monitoring_eng!$A$1:$DB$79,Results!$D36,FALSE)),"",IF(HLOOKUP(U$2,Monitoring_eng!$A$1:$DB$79,Results!$D36,FALSE)=$J36,$Q36,IF(HLOOKUP(U$2,Monitoring_eng!$A$1:$DB$79,Results!$D36,FALSE)=$L36,$R36,IF(HLOOKUP(U$2,Monitoring_eng!$A$1:$DB$79,Results!$D36,FALSE)=$N36,$S36,IF(HLOOKUP(U$2,Monitoring_eng!$A$1:$DB$79,Results!$D36,FALSE)=$P36,$T36,"CHYBA")))))</f>
        <v>2</v>
      </c>
      <c r="V36" s="60">
        <f>IF(ISBLANK(HLOOKUP(V$2,Monitoring_eng!$A$1:$DB$79,Results!$D36,FALSE)),"",IF(HLOOKUP(V$2,Monitoring_eng!$A$1:$DB$79,Results!$D36,FALSE)=$J36,$Q36,IF(HLOOKUP(V$2,Monitoring_eng!$A$1:$DB$79,Results!$D36,FALSE)=$L36,$R36,IF(HLOOKUP(V$2,Monitoring_eng!$A$1:$DB$79,Results!$D36,FALSE)=$N36,$S36,IF(HLOOKUP(V$2,Monitoring_eng!$A$1:$DB$79,Results!$D36,FALSE)=$P36,$T36,"CHYBA")))))</f>
        <v>0</v>
      </c>
      <c r="W36" s="60">
        <f>IF(ISBLANK(HLOOKUP(W$2,Monitoring_eng!$A$1:$DB$79,Results!$D36,FALSE)),"",IF(HLOOKUP(W$2,Monitoring_eng!$A$1:$DB$79,Results!$D36,FALSE)=$J36,$Q36,IF(HLOOKUP(W$2,Monitoring_eng!$A$1:$DB$79,Results!$D36,FALSE)=$L36,$R36,IF(HLOOKUP(W$2,Monitoring_eng!$A$1:$DB$79,Results!$D36,FALSE)=$N36,$S36,IF(HLOOKUP(W$2,Monitoring_eng!$A$1:$DB$79,Results!$D36,FALSE)=$P36,$T36,"CHYBA")))))</f>
        <v>2</v>
      </c>
      <c r="X36" s="60">
        <f>IF(ISBLANK(HLOOKUP(X$2,Monitoring_eng!$A$1:$DB$79,Results!$D36,FALSE)),"",IF(HLOOKUP(X$2,Monitoring_eng!$A$1:$DB$79,Results!$D36,FALSE)=$J36,$Q36,IF(HLOOKUP(X$2,Monitoring_eng!$A$1:$DB$79,Results!$D36,FALSE)=$L36,$R36,IF(HLOOKUP(X$2,Monitoring_eng!$A$1:$DB$79,Results!$D36,FALSE)=$N36,$S36,IF(HLOOKUP(X$2,Monitoring_eng!$A$1:$DB$79,Results!$D36,FALSE)=$P36,$T36,"CHYBA")))))</f>
        <v>2</v>
      </c>
      <c r="Y36" s="60">
        <f>IF(ISBLANK(HLOOKUP(Y$2,Monitoring_eng!$A$1:$DB$79,Results!$D36,FALSE)),"",IF(HLOOKUP(Y$2,Monitoring_eng!$A$1:$DB$79,Results!$D36,FALSE)=$J36,$Q36,IF(HLOOKUP(Y$2,Monitoring_eng!$A$1:$DB$79,Results!$D36,FALSE)=$L36,$R36,IF(HLOOKUP(Y$2,Monitoring_eng!$A$1:$DB$79,Results!$D36,FALSE)=$N36,$S36,IF(HLOOKUP(Y$2,Monitoring_eng!$A$1:$DB$79,Results!$D36,FALSE)=$P36,$T36,"CHYBA")))))</f>
        <v>2</v>
      </c>
      <c r="Z36" s="60">
        <f>IF(ISBLANK(HLOOKUP(Z$2,Monitoring_eng!$A$1:$DB$79,Results!$D36,FALSE)),"",IF(HLOOKUP(Z$2,Monitoring_eng!$A$1:$DB$79,Results!$D36,FALSE)=$J36,$Q36,IF(HLOOKUP(Z$2,Monitoring_eng!$A$1:$DB$79,Results!$D36,FALSE)=$L36,$R36,IF(HLOOKUP(Z$2,Monitoring_eng!$A$1:$DB$79,Results!$D36,FALSE)=$N36,$S36,IF(HLOOKUP(Z$2,Monitoring_eng!$A$1:$DB$79,Results!$D36,FALSE)=$P36,$T36,"CHYBA")))))</f>
        <v>2</v>
      </c>
      <c r="AA36" s="60">
        <f>IF(ISBLANK(HLOOKUP(AA$2,Monitoring_eng!$A$1:$DB$79,Results!$D36,FALSE)),"",IF(HLOOKUP(AA$2,Monitoring_eng!$A$1:$DB$79,Results!$D36,FALSE)=$J36,$Q36,IF(HLOOKUP(AA$2,Monitoring_eng!$A$1:$DB$79,Results!$D36,FALSE)=$L36,$R36,IF(HLOOKUP(AA$2,Monitoring_eng!$A$1:$DB$79,Results!$D36,FALSE)=$N36,$S36,IF(HLOOKUP(AA$2,Monitoring_eng!$A$1:$DB$79,Results!$D36,FALSE)=$P36,$T36,"CHYBA")))))</f>
        <v>2</v>
      </c>
      <c r="AB36" s="60">
        <f>IF(ISBLANK(HLOOKUP(AB$2,Monitoring_eng!$A$1:$DB$79,Results!$D36,FALSE)),"",IF(HLOOKUP(AB$2,Monitoring_eng!$A$1:$DB$79,Results!$D36,FALSE)=$J36,$Q36,IF(HLOOKUP(AB$2,Monitoring_eng!$A$1:$DB$79,Results!$D36,FALSE)=$L36,$R36,IF(HLOOKUP(AB$2,Monitoring_eng!$A$1:$DB$79,Results!$D36,FALSE)=$N36,$S36,IF(HLOOKUP(AB$2,Monitoring_eng!$A$1:$DB$79,Results!$D36,FALSE)=$P36,$T36,"CHYBA")))))</f>
        <v>2</v>
      </c>
      <c r="AC36" s="60">
        <f>IF(ISBLANK(HLOOKUP(AC$2,Monitoring_eng!$A$1:$DB$79,Results!$D36,FALSE)),"",IF(HLOOKUP(AC$2,Monitoring_eng!$A$1:$DB$79,Results!$D36,FALSE)=$J36,$Q36,IF(HLOOKUP(AC$2,Monitoring_eng!$A$1:$DB$79,Results!$D36,FALSE)=$L36,$R36,IF(HLOOKUP(AC$2,Monitoring_eng!$A$1:$DB$79,Results!$D36,FALSE)=$N36,$S36,IF(HLOOKUP(AC$2,Monitoring_eng!$A$1:$DB$79,Results!$D36,FALSE)=$P36,$T36,"CHYBA")))))</f>
        <v>2</v>
      </c>
      <c r="AD36" s="60">
        <f>IF(ISBLANK(HLOOKUP(AD$2,Monitoring_eng!$A$1:$DB$79,Results!$D36,FALSE)),"",IF(HLOOKUP(AD$2,Monitoring_eng!$A$1:$DB$79,Results!$D36,FALSE)=$J36,$Q36,IF(HLOOKUP(AD$2,Monitoring_eng!$A$1:$DB$79,Results!$D36,FALSE)=$L36,$R36,IF(HLOOKUP(AD$2,Monitoring_eng!$A$1:$DB$79,Results!$D36,FALSE)=$N36,$S36,IF(HLOOKUP(AD$2,Monitoring_eng!$A$1:$DB$79,Results!$D36,FALSE)=$P36,$T36,"CHYBA")))))</f>
        <v>2</v>
      </c>
      <c r="AE36" s="60">
        <f>IF(ISBLANK(HLOOKUP(AE$2,Monitoring_eng!$A$1:$DB$79,Results!$D36,FALSE)),"",IF(HLOOKUP(AE$2,Monitoring_eng!$A$1:$DB$79,Results!$D36,FALSE)=$J36,$Q36,IF(HLOOKUP(AE$2,Monitoring_eng!$A$1:$DB$79,Results!$D36,FALSE)=$L36,$R36,IF(HLOOKUP(AE$2,Monitoring_eng!$A$1:$DB$79,Results!$D36,FALSE)=$N36,$S36,IF(HLOOKUP(AE$2,Monitoring_eng!$A$1:$DB$79,Results!$D36,FALSE)=$P36,$T36,"CHYBA")))))</f>
        <v>2</v>
      </c>
      <c r="AF36" s="60">
        <f>IF(ISBLANK(HLOOKUP(AF$2,Monitoring_eng!$A$1:$DB$79,Results!$D36,FALSE)),"",IF(HLOOKUP(AF$2,Monitoring_eng!$A$1:$DB$79,Results!$D36,FALSE)=$J36,$Q36,IF(HLOOKUP(AF$2,Monitoring_eng!$A$1:$DB$79,Results!$D36,FALSE)=$L36,$R36,IF(HLOOKUP(AF$2,Monitoring_eng!$A$1:$DB$79,Results!$D36,FALSE)=$N36,$S36,IF(HLOOKUP(AF$2,Monitoring_eng!$A$1:$DB$79,Results!$D36,FALSE)=$P36,$T36,"CHYBA")))))</f>
        <v>0</v>
      </c>
      <c r="AG36" s="60">
        <f>IF(ISBLANK(HLOOKUP(AG$2,Monitoring_eng!$A$1:$DB$79,Results!$D36,FALSE)),"",IF(HLOOKUP(AG$2,Monitoring_eng!$A$1:$DB$79,Results!$D36,FALSE)=$J36,$Q36,IF(HLOOKUP(AG$2,Monitoring_eng!$A$1:$DB$79,Results!$D36,FALSE)=$L36,$R36,IF(HLOOKUP(AG$2,Monitoring_eng!$A$1:$DB$79,Results!$D36,FALSE)=$N36,$S36,IF(HLOOKUP(AG$2,Monitoring_eng!$A$1:$DB$79,Results!$D36,FALSE)=$P36,$T36,"CHYBA")))))</f>
        <v>2</v>
      </c>
      <c r="AH36" s="60">
        <f>IF(ISBLANK(HLOOKUP(AH$2,Monitoring_eng!$A$1:$DB$79,Results!$D36,FALSE)),"",IF(HLOOKUP(AH$2,Monitoring_eng!$A$1:$DB$79,Results!$D36,FALSE)=$J36,$Q36,IF(HLOOKUP(AH$2,Monitoring_eng!$A$1:$DB$79,Results!$D36,FALSE)=$L36,$R36,IF(HLOOKUP(AH$2,Monitoring_eng!$A$1:$DB$79,Results!$D36,FALSE)=$N36,$S36,IF(HLOOKUP(AH$2,Monitoring_eng!$A$1:$DB$79,Results!$D36,FALSE)=$P36,$T36,"CHYBA")))))</f>
        <v>2</v>
      </c>
      <c r="AI36" s="60">
        <f>IF(ISBLANK(HLOOKUP(AI$2,Monitoring_eng!$A$1:$DB$79,Results!$D36,FALSE)),"",IF(HLOOKUP(AI$2,Monitoring_eng!$A$1:$DB$79,Results!$D36,FALSE)=$J36,$Q36,IF(HLOOKUP(AI$2,Monitoring_eng!$A$1:$DB$79,Results!$D36,FALSE)=$L36,$R36,IF(HLOOKUP(AI$2,Monitoring_eng!$A$1:$DB$79,Results!$D36,FALSE)=$N36,$S36,IF(HLOOKUP(AI$2,Monitoring_eng!$A$1:$DB$79,Results!$D36,FALSE)=$P36,$T36,"CHYBA")))))</f>
        <v>2</v>
      </c>
      <c r="AJ36" s="60">
        <f>IF(ISBLANK(HLOOKUP(AJ$2,Monitoring_eng!$A$1:$DB$79,Results!$D36,FALSE)),"",IF(HLOOKUP(AJ$2,Monitoring_eng!$A$1:$DB$79,Results!$D36,FALSE)=$J36,$Q36,IF(HLOOKUP(AJ$2,Monitoring_eng!$A$1:$DB$79,Results!$D36,FALSE)=$L36,$R36,IF(HLOOKUP(AJ$2,Monitoring_eng!$A$1:$DB$79,Results!$D36,FALSE)=$N36,$S36,IF(HLOOKUP(AJ$2,Monitoring_eng!$A$1:$DB$79,Results!$D36,FALSE)=$P36,$T36,"CHYBA")))))</f>
        <v>2</v>
      </c>
      <c r="AK36" s="60">
        <f>IF(ISBLANK(HLOOKUP(AK$2,Monitoring_eng!$A$1:$DB$79,Results!$D36,FALSE)),"",IF(HLOOKUP(AK$2,Monitoring_eng!$A$1:$DB$79,Results!$D36,FALSE)=$J36,$Q36,IF(HLOOKUP(AK$2,Monitoring_eng!$A$1:$DB$79,Results!$D36,FALSE)=$L36,$R36,IF(HLOOKUP(AK$2,Monitoring_eng!$A$1:$DB$79,Results!$D36,FALSE)=$N36,$S36,IF(HLOOKUP(AK$2,Monitoring_eng!$A$1:$DB$79,Results!$D36,FALSE)=$P36,$T36,"CHYBA")))))</f>
        <v>2</v>
      </c>
      <c r="AL36" s="60">
        <f>IF(ISBLANK(HLOOKUP(AL$2,Monitoring_eng!$A$1:$DB$79,Results!$D36,FALSE)),"",IF(HLOOKUP(AL$2,Monitoring_eng!$A$1:$DB$79,Results!$D36,FALSE)=$J36,$Q36,IF(HLOOKUP(AL$2,Monitoring_eng!$A$1:$DB$79,Results!$D36,FALSE)=$L36,$R36,IF(HLOOKUP(AL$2,Monitoring_eng!$A$1:$DB$79,Results!$D36,FALSE)=$N36,$S36,IF(HLOOKUP(AL$2,Monitoring_eng!$A$1:$DB$79,Results!$D36,FALSE)=$P36,$T36,"CHYBA")))))</f>
        <v>2</v>
      </c>
      <c r="AM36" s="60">
        <f>IF(ISBLANK(HLOOKUP(AM$2,Monitoring_eng!$A$1:$DB$79,Results!$D36,FALSE)),"",IF(HLOOKUP(AM$2,Monitoring_eng!$A$1:$DB$79,Results!$D36,FALSE)=$J36,$Q36,IF(HLOOKUP(AM$2,Monitoring_eng!$A$1:$DB$79,Results!$D36,FALSE)=$L36,$R36,IF(HLOOKUP(AM$2,Monitoring_eng!$A$1:$DB$79,Results!$D36,FALSE)=$N36,$S36,IF(HLOOKUP(AM$2,Monitoring_eng!$A$1:$DB$79,Results!$D36,FALSE)=$P36,$T36,"CHYBA")))))</f>
        <v>2</v>
      </c>
      <c r="AN36" s="60">
        <f>IF(ISBLANK(HLOOKUP(AN$2,Monitoring_eng!$A$1:$DB$79,Results!$D36,FALSE)),"",IF(HLOOKUP(AN$2,Monitoring_eng!$A$1:$DB$79,Results!$D36,FALSE)=$J36,$Q36,IF(HLOOKUP(AN$2,Monitoring_eng!$A$1:$DB$79,Results!$D36,FALSE)=$L36,$R36,IF(HLOOKUP(AN$2,Monitoring_eng!$A$1:$DB$79,Results!$D36,FALSE)=$N36,$S36,IF(HLOOKUP(AN$2,Monitoring_eng!$A$1:$DB$79,Results!$D36,FALSE)=$P36,$T36,"CHYBA")))))</f>
        <v>2</v>
      </c>
      <c r="AO36" s="60">
        <f>IF(ISBLANK(HLOOKUP(AO$2,Monitoring_eng!$A$1:$DB$79,Results!$D36,FALSE)),"",IF(HLOOKUP(AO$2,Monitoring_eng!$A$1:$DB$79,Results!$D36,FALSE)=$J36,$Q36,IF(HLOOKUP(AO$2,Monitoring_eng!$A$1:$DB$79,Results!$D36,FALSE)=$L36,$R36,IF(HLOOKUP(AO$2,Monitoring_eng!$A$1:$DB$79,Results!$D36,FALSE)=$N36,$S36,IF(HLOOKUP(AO$2,Monitoring_eng!$A$1:$DB$79,Results!$D36,FALSE)=$P36,$T36,"CHYBA")))))</f>
        <v>2</v>
      </c>
      <c r="AP36" s="60">
        <f>IF(ISBLANK(HLOOKUP(AP$2,Monitoring_eng!$A$1:$DB$79,Results!$D36,FALSE)),"",IF(HLOOKUP(AP$2,Monitoring_eng!$A$1:$DB$79,Results!$D36,FALSE)=$J36,$Q36,IF(HLOOKUP(AP$2,Monitoring_eng!$A$1:$DB$79,Results!$D36,FALSE)=$L36,$R36,IF(HLOOKUP(AP$2,Monitoring_eng!$A$1:$DB$79,Results!$D36,FALSE)=$N36,$S36,IF(HLOOKUP(AP$2,Monitoring_eng!$A$1:$DB$79,Results!$D36,FALSE)=$P36,$T36,"CHYBA")))))</f>
        <v>2</v>
      </c>
      <c r="AQ36" s="60">
        <f>IF(ISBLANK(HLOOKUP(AQ$2,Monitoring_eng!$A$1:$DB$79,Results!$D36,FALSE)),"",IF(HLOOKUP(AQ$2,Monitoring_eng!$A$1:$DB$79,Results!$D36,FALSE)=$J36,$Q36,IF(HLOOKUP(AQ$2,Monitoring_eng!$A$1:$DB$79,Results!$D36,FALSE)=$L36,$R36,IF(HLOOKUP(AQ$2,Monitoring_eng!$A$1:$DB$79,Results!$D36,FALSE)=$N36,$S36,IF(HLOOKUP(AQ$2,Monitoring_eng!$A$1:$DB$79,Results!$D36,FALSE)=$P36,$T36,"CHYBA")))))</f>
        <v>2</v>
      </c>
      <c r="AR36" s="60">
        <f>IF(ISBLANK(HLOOKUP(AR$2,Monitoring_eng!$A$1:$DB$79,Results!$D36,FALSE)),"",IF(HLOOKUP(AR$2,Monitoring_eng!$A$1:$DB$79,Results!$D36,FALSE)=$J36,$Q36,IF(HLOOKUP(AR$2,Monitoring_eng!$A$1:$DB$79,Results!$D36,FALSE)=$L36,$R36,IF(HLOOKUP(AR$2,Monitoring_eng!$A$1:$DB$79,Results!$D36,FALSE)=$N36,$S36,IF(HLOOKUP(AR$2,Monitoring_eng!$A$1:$DB$79,Results!$D36,FALSE)=$P36,$T36,"CHYBA")))))</f>
        <v>2</v>
      </c>
      <c r="AS36" s="60">
        <f>IF(ISBLANK(HLOOKUP(AS$2,Monitoring_eng!$A$1:$DB$79,Results!$D36,FALSE)),"",IF(HLOOKUP(AS$2,Monitoring_eng!$A$1:$DB$79,Results!$D36,FALSE)=$J36,$Q36,IF(HLOOKUP(AS$2,Monitoring_eng!$A$1:$DB$79,Results!$D36,FALSE)=$L36,$R36,IF(HLOOKUP(AS$2,Monitoring_eng!$A$1:$DB$79,Results!$D36,FALSE)=$N36,$S36,IF(HLOOKUP(AS$2,Monitoring_eng!$A$1:$DB$79,Results!$D36,FALSE)=$P36,$T36,"CHYBA")))))</f>
        <v>2</v>
      </c>
      <c r="AT36" s="60">
        <f>IF(ISBLANK(HLOOKUP(AT$2,Monitoring_eng!$A$1:$DB$79,Results!$D36,FALSE)),"",IF(HLOOKUP(AT$2,Monitoring_eng!$A$1:$DB$79,Results!$D36,FALSE)=$J36,$Q36,IF(HLOOKUP(AT$2,Monitoring_eng!$A$1:$DB$79,Results!$D36,FALSE)=$L36,$R36,IF(HLOOKUP(AT$2,Monitoring_eng!$A$1:$DB$79,Results!$D36,FALSE)=$N36,$S36,IF(HLOOKUP(AT$2,Monitoring_eng!$A$1:$DB$79,Results!$D36,FALSE)=$P36,$T36,"CHYBA")))))</f>
        <v>2</v>
      </c>
      <c r="AU36" s="60">
        <f>IF(ISBLANK(HLOOKUP(AU$2,Monitoring_eng!$A$1:$DB$79,Results!$D36,FALSE)),"",IF(HLOOKUP(AU$2,Monitoring_eng!$A$1:$DB$79,Results!$D36,FALSE)=$J36,$Q36,IF(HLOOKUP(AU$2,Monitoring_eng!$A$1:$DB$79,Results!$D36,FALSE)=$L36,$R36,IF(HLOOKUP(AU$2,Monitoring_eng!$A$1:$DB$79,Results!$D36,FALSE)=$N36,$S36,IF(HLOOKUP(AU$2,Monitoring_eng!$A$1:$DB$79,Results!$D36,FALSE)=$P36,$T36,"CHYBA")))))</f>
        <v>1</v>
      </c>
      <c r="AV36" s="60">
        <f>IF(ISBLANK(HLOOKUP(AV$2,Monitoring_eng!$A$1:$DB$79,Results!$D36,FALSE)),"",IF(HLOOKUP(AV$2,Monitoring_eng!$A$1:$DB$79,Results!$D36,FALSE)=$J36,$Q36,IF(HLOOKUP(AV$2,Monitoring_eng!$A$1:$DB$79,Results!$D36,FALSE)=$L36,$R36,IF(HLOOKUP(AV$2,Monitoring_eng!$A$1:$DB$79,Results!$D36,FALSE)=$N36,$S36,IF(HLOOKUP(AV$2,Monitoring_eng!$A$1:$DB$79,Results!$D36,FALSE)=$P36,$T36,"CHYBA")))))</f>
        <v>1</v>
      </c>
      <c r="AW36" s="60">
        <f>IF(ISBLANK(HLOOKUP(AW$2,Monitoring_eng!$A$1:$DB$79,Results!$D36,FALSE)),"",IF(HLOOKUP(AW$2,Monitoring_eng!$A$1:$DB$79,Results!$D36,FALSE)=$J36,$Q36,IF(HLOOKUP(AW$2,Monitoring_eng!$A$1:$DB$79,Results!$D36,FALSE)=$L36,$R36,IF(HLOOKUP(AW$2,Monitoring_eng!$A$1:$DB$79,Results!$D36,FALSE)=$N36,$S36,IF(HLOOKUP(AW$2,Monitoring_eng!$A$1:$DB$79,Results!$D36,FALSE)=$P36,$T36,"CHYBA")))))</f>
        <v>2</v>
      </c>
      <c r="AX36" s="60">
        <f>IF(ISBLANK(HLOOKUP(AX$2,Monitoring_eng!$A$1:$DB$79,Results!$D36,FALSE)),"",IF(HLOOKUP(AX$2,Monitoring_eng!$A$1:$DB$79,Results!$D36,FALSE)=$J36,$Q36,IF(HLOOKUP(AX$2,Monitoring_eng!$A$1:$DB$79,Results!$D36,FALSE)=$L36,$R36,IF(HLOOKUP(AX$2,Monitoring_eng!$A$1:$DB$79,Results!$D36,FALSE)=$N36,$S36,IF(HLOOKUP(AX$2,Monitoring_eng!$A$1:$DB$79,Results!$D36,FALSE)=$P36,$T36,"CHYBA")))))</f>
        <v>2</v>
      </c>
      <c r="AY36" s="60">
        <f>IF(ISBLANK(HLOOKUP(AY$2,Monitoring_eng!$A$1:$DB$79,Results!$D36,FALSE)),"",IF(HLOOKUP(AY$2,Monitoring_eng!$A$1:$DB$79,Results!$D36,FALSE)=$J36,$Q36,IF(HLOOKUP(AY$2,Monitoring_eng!$A$1:$DB$79,Results!$D36,FALSE)=$L36,$R36,IF(HLOOKUP(AY$2,Monitoring_eng!$A$1:$DB$79,Results!$D36,FALSE)=$N36,$S36,IF(HLOOKUP(AY$2,Monitoring_eng!$A$1:$DB$79,Results!$D36,FALSE)=$P36,$T36,"CHYBA")))))</f>
        <v>2</v>
      </c>
      <c r="AZ36" s="60">
        <f>IF(ISBLANK(HLOOKUP(AZ$2,Monitoring_eng!$A$1:$DB$79,Results!$D36,FALSE)),"",IF(HLOOKUP(AZ$2,Monitoring_eng!$A$1:$DB$79,Results!$D36,FALSE)=$J36,$Q36,IF(HLOOKUP(AZ$2,Monitoring_eng!$A$1:$DB$79,Results!$D36,FALSE)=$L36,$R36,IF(HLOOKUP(AZ$2,Monitoring_eng!$A$1:$DB$79,Results!$D36,FALSE)=$N36,$S36,IF(HLOOKUP(AZ$2,Monitoring_eng!$A$1:$DB$79,Results!$D36,FALSE)=$P36,$T36,"CHYBA")))))</f>
        <v>2</v>
      </c>
      <c r="BA36" s="60">
        <f>IF(ISBLANK(HLOOKUP(BA$2,Monitoring_eng!$A$1:$DB$79,Results!$D36,FALSE)),"",IF(HLOOKUP(BA$2,Monitoring_eng!$A$1:$DB$79,Results!$D36,FALSE)=$J36,$Q36,IF(HLOOKUP(BA$2,Monitoring_eng!$A$1:$DB$79,Results!$D36,FALSE)=$L36,$R36,IF(HLOOKUP(BA$2,Monitoring_eng!$A$1:$DB$79,Results!$D36,FALSE)=$N36,$S36,IF(HLOOKUP(BA$2,Monitoring_eng!$A$1:$DB$79,Results!$D36,FALSE)=$P36,$T36,"CHYBA")))))</f>
        <v>2</v>
      </c>
      <c r="BB36" s="60">
        <f>IF(ISBLANK(HLOOKUP(BB$2,Monitoring_eng!$A$1:$DB$79,Results!$D36,FALSE)),"",IF(HLOOKUP(BB$2,Monitoring_eng!$A$1:$DB$79,Results!$D36,FALSE)=$J36,$Q36,IF(HLOOKUP(BB$2,Monitoring_eng!$A$1:$DB$79,Results!$D36,FALSE)=$L36,$R36,IF(HLOOKUP(BB$2,Monitoring_eng!$A$1:$DB$79,Results!$D36,FALSE)=$N36,$S36,IF(HLOOKUP(BB$2,Monitoring_eng!$A$1:$DB$79,Results!$D36,FALSE)=$P36,$T36,"CHYBA")))))</f>
        <v>2</v>
      </c>
      <c r="BC36" s="60">
        <f>IF(ISBLANK(HLOOKUP(BC$2,Monitoring_eng!$A$1:$DB$79,Results!$D36,FALSE)),"",IF(HLOOKUP(BC$2,Monitoring_eng!$A$1:$DB$79,Results!$D36,FALSE)=$J36,$Q36,IF(HLOOKUP(BC$2,Monitoring_eng!$A$1:$DB$79,Results!$D36,FALSE)=$L36,$R36,IF(HLOOKUP(BC$2,Monitoring_eng!$A$1:$DB$79,Results!$D36,FALSE)=$N36,$S36,IF(HLOOKUP(BC$2,Monitoring_eng!$A$1:$DB$79,Results!$D36,FALSE)=$P36,$T36,"CHYBA")))))</f>
        <v>2</v>
      </c>
      <c r="BD36" s="60">
        <f>IF(ISBLANK(HLOOKUP(BD$2,Monitoring_eng!$A$1:$DB$79,Results!$D36,FALSE)),"",IF(HLOOKUP(BD$2,Monitoring_eng!$A$1:$DB$79,Results!$D36,FALSE)=$J36,$Q36,IF(HLOOKUP(BD$2,Monitoring_eng!$A$1:$DB$79,Results!$D36,FALSE)=$L36,$R36,IF(HLOOKUP(BD$2,Monitoring_eng!$A$1:$DB$79,Results!$D36,FALSE)=$N36,$S36,IF(HLOOKUP(BD$2,Monitoring_eng!$A$1:$DB$79,Results!$D36,FALSE)=$P36,$T36,"CHYBA")))))</f>
        <v>1</v>
      </c>
      <c r="BE36" s="60">
        <f>IF(ISBLANK(HLOOKUP(BE$2,Monitoring_eng!$A$1:$DB$79,Results!$D36,FALSE)),"",IF(HLOOKUP(BE$2,Monitoring_eng!$A$1:$DB$79,Results!$D36,FALSE)=$J36,$Q36,IF(HLOOKUP(BE$2,Monitoring_eng!$A$1:$DB$79,Results!$D36,FALSE)=$L36,$R36,IF(HLOOKUP(BE$2,Monitoring_eng!$A$1:$DB$79,Results!$D36,FALSE)=$N36,$S36,IF(HLOOKUP(BE$2,Monitoring_eng!$A$1:$DB$79,Results!$D36,FALSE)=$P36,$T36,"CHYBA")))))</f>
        <v>2</v>
      </c>
      <c r="BF36" s="60">
        <f>IF(ISBLANK(HLOOKUP(BF$2,Monitoring_eng!$A$1:$DB$79,Results!$D36,FALSE)),"",IF(HLOOKUP(BF$2,Monitoring_eng!$A$1:$DB$79,Results!$D36,FALSE)=$J36,$Q36,IF(HLOOKUP(BF$2,Monitoring_eng!$A$1:$DB$79,Results!$D36,FALSE)=$L36,$R36,IF(HLOOKUP(BF$2,Monitoring_eng!$A$1:$DB$79,Results!$D36,FALSE)=$N36,$S36,IF(HLOOKUP(BF$2,Monitoring_eng!$A$1:$DB$79,Results!$D36,FALSE)=$P36,$T36,"CHYBA")))))</f>
        <v>2</v>
      </c>
      <c r="BG36" s="60">
        <f>IF(ISBLANK(HLOOKUP(BG$2,Monitoring_eng!$A$1:$DB$79,Results!$D36,FALSE)),"",IF(HLOOKUP(BG$2,Monitoring_eng!$A$1:$DB$79,Results!$D36,FALSE)=$J36,$Q36,IF(HLOOKUP(BG$2,Monitoring_eng!$A$1:$DB$79,Results!$D36,FALSE)=$L36,$R36,IF(HLOOKUP(BG$2,Monitoring_eng!$A$1:$DB$79,Results!$D36,FALSE)=$N36,$S36,IF(HLOOKUP(BG$2,Monitoring_eng!$A$1:$DB$79,Results!$D36,FALSE)=$P36,$T36,"CHYBA")))))</f>
        <v>2</v>
      </c>
      <c r="BH36" s="60">
        <f>IF(ISBLANK(HLOOKUP(BH$2,Monitoring_eng!$A$1:$DB$79,Results!$D36,FALSE)),"",IF(HLOOKUP(BH$2,Monitoring_eng!$A$1:$DB$79,Results!$D36,FALSE)=$J36,$Q36,IF(HLOOKUP(BH$2,Monitoring_eng!$A$1:$DB$79,Results!$D36,FALSE)=$L36,$R36,IF(HLOOKUP(BH$2,Monitoring_eng!$A$1:$DB$79,Results!$D36,FALSE)=$N36,$S36,IF(HLOOKUP(BH$2,Monitoring_eng!$A$1:$DB$79,Results!$D36,FALSE)=$P36,$T36,"CHYBA")))))</f>
        <v>0</v>
      </c>
      <c r="BI36" s="60">
        <f>IF(ISBLANK(HLOOKUP(BI$2,Monitoring_eng!$A$1:$DB$79,Results!$D36,FALSE)),"",IF(HLOOKUP(BI$2,Monitoring_eng!$A$1:$DB$79,Results!$D36,FALSE)=$J36,$Q36,IF(HLOOKUP(BI$2,Monitoring_eng!$A$1:$DB$79,Results!$D36,FALSE)=$L36,$R36,IF(HLOOKUP(BI$2,Monitoring_eng!$A$1:$DB$79,Results!$D36,FALSE)=$N36,$S36,IF(HLOOKUP(BI$2,Monitoring_eng!$A$1:$DB$79,Results!$D36,FALSE)=$P36,$T36,"CHYBA")))))</f>
        <v>2</v>
      </c>
      <c r="BJ36" s="60">
        <f>IF(ISBLANK(HLOOKUP(BJ$2,Monitoring_eng!$A$1:$DB$79,Results!$D36,FALSE)),"",IF(HLOOKUP(BJ$2,Monitoring_eng!$A$1:$DB$79,Results!$D36,FALSE)=$J36,$Q36,IF(HLOOKUP(BJ$2,Monitoring_eng!$A$1:$DB$79,Results!$D36,FALSE)=$L36,$R36,IF(HLOOKUP(BJ$2,Monitoring_eng!$A$1:$DB$79,Results!$D36,FALSE)=$N36,$S36,IF(HLOOKUP(BJ$2,Monitoring_eng!$A$1:$DB$79,Results!$D36,FALSE)=$P36,$T36,"CHYBA")))))</f>
        <v>2</v>
      </c>
      <c r="BK36" s="60">
        <f>IF(ISBLANK(HLOOKUP(BK$2,Monitoring_eng!$A$1:$DB$79,Results!$D36,FALSE)),"",IF(HLOOKUP(BK$2,Monitoring_eng!$A$1:$DB$79,Results!$D36,FALSE)=$J36,$Q36,IF(HLOOKUP(BK$2,Monitoring_eng!$A$1:$DB$79,Results!$D36,FALSE)=$L36,$R36,IF(HLOOKUP(BK$2,Monitoring_eng!$A$1:$DB$79,Results!$D36,FALSE)=$N36,$S36,IF(HLOOKUP(BK$2,Monitoring_eng!$A$1:$DB$79,Results!$D36,FALSE)=$P36,$T36,"CHYBA")))))</f>
        <v>2</v>
      </c>
      <c r="BL36" s="60">
        <f>IF(ISBLANK(HLOOKUP(BL$2,Monitoring_eng!$A$1:$DB$79,Results!$D36,FALSE)),"",IF(HLOOKUP(BL$2,Monitoring_eng!$A$1:$DB$79,Results!$D36,FALSE)=$J36,$Q36,IF(HLOOKUP(BL$2,Monitoring_eng!$A$1:$DB$79,Results!$D36,FALSE)=$L36,$R36,IF(HLOOKUP(BL$2,Monitoring_eng!$A$1:$DB$79,Results!$D36,FALSE)=$N36,$S36,IF(HLOOKUP(BL$2,Monitoring_eng!$A$1:$DB$79,Results!$D36,FALSE)=$P36,$T36,"CHYBA")))))</f>
        <v>0</v>
      </c>
      <c r="BM36" s="60">
        <f>IF(ISBLANK(HLOOKUP(BM$2,Monitoring_eng!$A$1:$DB$79,Results!$D36,FALSE)),"",IF(HLOOKUP(BM$2,Monitoring_eng!$A$1:$DB$79,Results!$D36,FALSE)=$J36,$Q36,IF(HLOOKUP(BM$2,Monitoring_eng!$A$1:$DB$79,Results!$D36,FALSE)=$L36,$R36,IF(HLOOKUP(BM$2,Monitoring_eng!$A$1:$DB$79,Results!$D36,FALSE)=$N36,$S36,IF(HLOOKUP(BM$2,Monitoring_eng!$A$1:$DB$79,Results!$D36,FALSE)=$P36,$T36,"CHYBA")))))</f>
        <v>2</v>
      </c>
      <c r="BN36" s="60">
        <f>IF(ISBLANK(HLOOKUP(BN$2,Monitoring_eng!$A$1:$DB$79,Results!$D36,FALSE)),"",IF(HLOOKUP(BN$2,Monitoring_eng!$A$1:$DB$79,Results!$D36,FALSE)=$J36,$Q36,IF(HLOOKUP(BN$2,Monitoring_eng!$A$1:$DB$79,Results!$D36,FALSE)=$L36,$R36,IF(HLOOKUP(BN$2,Monitoring_eng!$A$1:$DB$79,Results!$D36,FALSE)=$N36,$S36,IF(HLOOKUP(BN$2,Monitoring_eng!$A$1:$DB$79,Results!$D36,FALSE)=$P36,$T36,"CHYBA")))))</f>
        <v>2</v>
      </c>
      <c r="BO36" s="60">
        <f>IF(ISBLANK(HLOOKUP(BO$2,Monitoring_eng!$A$1:$DB$79,Results!$D36,FALSE)),"",IF(HLOOKUP(BO$2,Monitoring_eng!$A$1:$DB$79,Results!$D36,FALSE)=$J36,$Q36,IF(HLOOKUP(BO$2,Monitoring_eng!$A$1:$DB$79,Results!$D36,FALSE)=$L36,$R36,IF(HLOOKUP(BO$2,Monitoring_eng!$A$1:$DB$79,Results!$D36,FALSE)=$N36,$S36,IF(HLOOKUP(BO$2,Monitoring_eng!$A$1:$DB$79,Results!$D36,FALSE)=$P36,$T36,"CHYBA")))))</f>
        <v>2</v>
      </c>
      <c r="BP36" s="60">
        <f>IF(ISBLANK(HLOOKUP(BP$2,Monitoring_eng!$A$1:$DB$79,Results!$D36,FALSE)),"",IF(HLOOKUP(BP$2,Monitoring_eng!$A$1:$DB$79,Results!$D36,FALSE)=$J36,$Q36,IF(HLOOKUP(BP$2,Monitoring_eng!$A$1:$DB$79,Results!$D36,FALSE)=$L36,$R36,IF(HLOOKUP(BP$2,Monitoring_eng!$A$1:$DB$79,Results!$D36,FALSE)=$N36,$S36,IF(HLOOKUP(BP$2,Monitoring_eng!$A$1:$DB$79,Results!$D36,FALSE)=$P36,$T36,"CHYBA")))))</f>
        <v>2</v>
      </c>
      <c r="BQ36" s="60">
        <f>IF(ISBLANK(HLOOKUP(BQ$2,Monitoring_eng!$A$1:$DB$79,Results!$D36,FALSE)),"",IF(HLOOKUP(BQ$2,Monitoring_eng!$A$1:$DB$79,Results!$D36,FALSE)=$J36,$Q36,IF(HLOOKUP(BQ$2,Monitoring_eng!$A$1:$DB$79,Results!$D36,FALSE)=$L36,$R36,IF(HLOOKUP(BQ$2,Monitoring_eng!$A$1:$DB$79,Results!$D36,FALSE)=$N36,$S36,IF(HLOOKUP(BQ$2,Monitoring_eng!$A$1:$DB$79,Results!$D36,FALSE)=$P36,$T36,"CHYBA")))))</f>
        <v>2</v>
      </c>
      <c r="BR36" s="60">
        <f>IF(ISBLANK(HLOOKUP(BR$2,Monitoring_eng!$A$1:$DB$79,Results!$D36,FALSE)),"",IF(HLOOKUP(BR$2,Monitoring_eng!$A$1:$DB$79,Results!$D36,FALSE)=$J36,$Q36,IF(HLOOKUP(BR$2,Monitoring_eng!$A$1:$DB$79,Results!$D36,FALSE)=$L36,$R36,IF(HLOOKUP(BR$2,Monitoring_eng!$A$1:$DB$79,Results!$D36,FALSE)=$N36,$S36,IF(HLOOKUP(BR$2,Monitoring_eng!$A$1:$DB$79,Results!$D36,FALSE)=$P36,$T36,"CHYBA")))))</f>
        <v>2</v>
      </c>
    </row>
    <row r="37" spans="1:70" x14ac:dyDescent="0.3">
      <c r="A37" s="37" t="s">
        <v>3857</v>
      </c>
      <c r="B37" s="37" t="s">
        <v>1038</v>
      </c>
      <c r="C37" s="37" t="s">
        <v>337</v>
      </c>
      <c r="D37" s="37">
        <v>36</v>
      </c>
      <c r="E37" s="44" t="s">
        <v>138</v>
      </c>
      <c r="F37" s="42" t="s">
        <v>142</v>
      </c>
      <c r="G37" s="43" t="s">
        <v>32</v>
      </c>
      <c r="H37" s="37">
        <v>3</v>
      </c>
      <c r="I37" s="37" t="s">
        <v>481</v>
      </c>
      <c r="J37" s="37" t="s">
        <v>757</v>
      </c>
      <c r="K37" s="37" t="s">
        <v>482</v>
      </c>
      <c r="L37" s="59" t="s">
        <v>758</v>
      </c>
      <c r="M37" s="37" t="s">
        <v>483</v>
      </c>
      <c r="N37" s="37" t="s">
        <v>759</v>
      </c>
      <c r="O37" s="37" t="s">
        <v>892</v>
      </c>
      <c r="P37" s="37" t="s">
        <v>892</v>
      </c>
      <c r="Q37" s="37">
        <f t="shared" si="0"/>
        <v>3</v>
      </c>
      <c r="R37" s="37">
        <v>0</v>
      </c>
      <c r="S37" s="37">
        <f t="shared" si="1"/>
        <v>1.5</v>
      </c>
      <c r="T37" s="37" t="s">
        <v>892</v>
      </c>
      <c r="U37" s="60">
        <f>IF(ISBLANK(HLOOKUP(U$2,Monitoring_eng!$A$1:$DB$79,Results!$D37,FALSE)),"",IF(HLOOKUP(U$2,Monitoring_eng!$A$1:$DB$79,Results!$D37,FALSE)=$J37,$Q37,IF(HLOOKUP(U$2,Monitoring_eng!$A$1:$DB$79,Results!$D37,FALSE)=$L37,$R37,IF(HLOOKUP(U$2,Monitoring_eng!$A$1:$DB$79,Results!$D37,FALSE)=$N37,$S37,IF(HLOOKUP(U$2,Monitoring_eng!$A$1:$DB$79,Results!$D37,FALSE)=$P37,$T37,"CHYBA")))))</f>
        <v>3</v>
      </c>
      <c r="V37" s="60">
        <f>IF(ISBLANK(HLOOKUP(V$2,Monitoring_eng!$A$1:$DB$79,Results!$D37,FALSE)),"",IF(HLOOKUP(V$2,Monitoring_eng!$A$1:$DB$79,Results!$D37,FALSE)=$J37,$Q37,IF(HLOOKUP(V$2,Monitoring_eng!$A$1:$DB$79,Results!$D37,FALSE)=$L37,$R37,IF(HLOOKUP(V$2,Monitoring_eng!$A$1:$DB$79,Results!$D37,FALSE)=$N37,$S37,IF(HLOOKUP(V$2,Monitoring_eng!$A$1:$DB$79,Results!$D37,FALSE)=$P37,$T37,"CHYBA")))))</f>
        <v>0</v>
      </c>
      <c r="W37" s="60">
        <f>IF(ISBLANK(HLOOKUP(W$2,Monitoring_eng!$A$1:$DB$79,Results!$D37,FALSE)),"",IF(HLOOKUP(W$2,Monitoring_eng!$A$1:$DB$79,Results!$D37,FALSE)=$J37,$Q37,IF(HLOOKUP(W$2,Monitoring_eng!$A$1:$DB$79,Results!$D37,FALSE)=$L37,$R37,IF(HLOOKUP(W$2,Monitoring_eng!$A$1:$DB$79,Results!$D37,FALSE)=$N37,$S37,IF(HLOOKUP(W$2,Monitoring_eng!$A$1:$DB$79,Results!$D37,FALSE)=$P37,$T37,"CHYBA")))))</f>
        <v>0</v>
      </c>
      <c r="X37" s="60">
        <f>IF(ISBLANK(HLOOKUP(X$2,Monitoring_eng!$A$1:$DB$79,Results!$D37,FALSE)),"",IF(HLOOKUP(X$2,Monitoring_eng!$A$1:$DB$79,Results!$D37,FALSE)=$J37,$Q37,IF(HLOOKUP(X$2,Monitoring_eng!$A$1:$DB$79,Results!$D37,FALSE)=$L37,$R37,IF(HLOOKUP(X$2,Monitoring_eng!$A$1:$DB$79,Results!$D37,FALSE)=$N37,$S37,IF(HLOOKUP(X$2,Monitoring_eng!$A$1:$DB$79,Results!$D37,FALSE)=$P37,$T37,"CHYBA")))))</f>
        <v>3</v>
      </c>
      <c r="Y37" s="60">
        <f>IF(ISBLANK(HLOOKUP(Y$2,Monitoring_eng!$A$1:$DB$79,Results!$D37,FALSE)),"",IF(HLOOKUP(Y$2,Monitoring_eng!$A$1:$DB$79,Results!$D37,FALSE)=$J37,$Q37,IF(HLOOKUP(Y$2,Monitoring_eng!$A$1:$DB$79,Results!$D37,FALSE)=$L37,$R37,IF(HLOOKUP(Y$2,Monitoring_eng!$A$1:$DB$79,Results!$D37,FALSE)=$N37,$S37,IF(HLOOKUP(Y$2,Monitoring_eng!$A$1:$DB$79,Results!$D37,FALSE)=$P37,$T37,"CHYBA")))))</f>
        <v>0</v>
      </c>
      <c r="Z37" s="60">
        <f>IF(ISBLANK(HLOOKUP(Z$2,Monitoring_eng!$A$1:$DB$79,Results!$D37,FALSE)),"",IF(HLOOKUP(Z$2,Monitoring_eng!$A$1:$DB$79,Results!$D37,FALSE)=$J37,$Q37,IF(HLOOKUP(Z$2,Monitoring_eng!$A$1:$DB$79,Results!$D37,FALSE)=$L37,$R37,IF(HLOOKUP(Z$2,Monitoring_eng!$A$1:$DB$79,Results!$D37,FALSE)=$N37,$S37,IF(HLOOKUP(Z$2,Monitoring_eng!$A$1:$DB$79,Results!$D37,FALSE)=$P37,$T37,"CHYBA")))))</f>
        <v>3</v>
      </c>
      <c r="AA37" s="60">
        <f>IF(ISBLANK(HLOOKUP(AA$2,Monitoring_eng!$A$1:$DB$79,Results!$D37,FALSE)),"",IF(HLOOKUP(AA$2,Monitoring_eng!$A$1:$DB$79,Results!$D37,FALSE)=$J37,$Q37,IF(HLOOKUP(AA$2,Monitoring_eng!$A$1:$DB$79,Results!$D37,FALSE)=$L37,$R37,IF(HLOOKUP(AA$2,Monitoring_eng!$A$1:$DB$79,Results!$D37,FALSE)=$N37,$S37,IF(HLOOKUP(AA$2,Monitoring_eng!$A$1:$DB$79,Results!$D37,FALSE)=$P37,$T37,"CHYBA")))))</f>
        <v>3</v>
      </c>
      <c r="AB37" s="60">
        <f>IF(ISBLANK(HLOOKUP(AB$2,Monitoring_eng!$A$1:$DB$79,Results!$D37,FALSE)),"",IF(HLOOKUP(AB$2,Monitoring_eng!$A$1:$DB$79,Results!$D37,FALSE)=$J37,$Q37,IF(HLOOKUP(AB$2,Monitoring_eng!$A$1:$DB$79,Results!$D37,FALSE)=$L37,$R37,IF(HLOOKUP(AB$2,Monitoring_eng!$A$1:$DB$79,Results!$D37,FALSE)=$N37,$S37,IF(HLOOKUP(AB$2,Monitoring_eng!$A$1:$DB$79,Results!$D37,FALSE)=$P37,$T37,"CHYBA")))))</f>
        <v>0</v>
      </c>
      <c r="AC37" s="60">
        <f>IF(ISBLANK(HLOOKUP(AC$2,Monitoring_eng!$A$1:$DB$79,Results!$D37,FALSE)),"",IF(HLOOKUP(AC$2,Monitoring_eng!$A$1:$DB$79,Results!$D37,FALSE)=$J37,$Q37,IF(HLOOKUP(AC$2,Monitoring_eng!$A$1:$DB$79,Results!$D37,FALSE)=$L37,$R37,IF(HLOOKUP(AC$2,Monitoring_eng!$A$1:$DB$79,Results!$D37,FALSE)=$N37,$S37,IF(HLOOKUP(AC$2,Monitoring_eng!$A$1:$DB$79,Results!$D37,FALSE)=$P37,$T37,"CHYBA")))))</f>
        <v>3</v>
      </c>
      <c r="AD37" s="60">
        <f>IF(ISBLANK(HLOOKUP(AD$2,Monitoring_eng!$A$1:$DB$79,Results!$D37,FALSE)),"",IF(HLOOKUP(AD$2,Monitoring_eng!$A$1:$DB$79,Results!$D37,FALSE)=$J37,$Q37,IF(HLOOKUP(AD$2,Monitoring_eng!$A$1:$DB$79,Results!$D37,FALSE)=$L37,$R37,IF(HLOOKUP(AD$2,Monitoring_eng!$A$1:$DB$79,Results!$D37,FALSE)=$N37,$S37,IF(HLOOKUP(AD$2,Monitoring_eng!$A$1:$DB$79,Results!$D37,FALSE)=$P37,$T37,"CHYBA")))))</f>
        <v>3</v>
      </c>
      <c r="AE37" s="60">
        <f>IF(ISBLANK(HLOOKUP(AE$2,Monitoring_eng!$A$1:$DB$79,Results!$D37,FALSE)),"",IF(HLOOKUP(AE$2,Monitoring_eng!$A$1:$DB$79,Results!$D37,FALSE)=$J37,$Q37,IF(HLOOKUP(AE$2,Monitoring_eng!$A$1:$DB$79,Results!$D37,FALSE)=$L37,$R37,IF(HLOOKUP(AE$2,Monitoring_eng!$A$1:$DB$79,Results!$D37,FALSE)=$N37,$S37,IF(HLOOKUP(AE$2,Monitoring_eng!$A$1:$DB$79,Results!$D37,FALSE)=$P37,$T37,"CHYBA")))))</f>
        <v>3</v>
      </c>
      <c r="AF37" s="60">
        <f>IF(ISBLANK(HLOOKUP(AF$2,Monitoring_eng!$A$1:$DB$79,Results!$D37,FALSE)),"",IF(HLOOKUP(AF$2,Monitoring_eng!$A$1:$DB$79,Results!$D37,FALSE)=$J37,$Q37,IF(HLOOKUP(AF$2,Monitoring_eng!$A$1:$DB$79,Results!$D37,FALSE)=$L37,$R37,IF(HLOOKUP(AF$2,Monitoring_eng!$A$1:$DB$79,Results!$D37,FALSE)=$N37,$S37,IF(HLOOKUP(AF$2,Monitoring_eng!$A$1:$DB$79,Results!$D37,FALSE)=$P37,$T37,"CHYBA")))))</f>
        <v>3</v>
      </c>
      <c r="AG37" s="60">
        <f>IF(ISBLANK(HLOOKUP(AG$2,Monitoring_eng!$A$1:$DB$79,Results!$D37,FALSE)),"",IF(HLOOKUP(AG$2,Monitoring_eng!$A$1:$DB$79,Results!$D37,FALSE)=$J37,$Q37,IF(HLOOKUP(AG$2,Monitoring_eng!$A$1:$DB$79,Results!$D37,FALSE)=$L37,$R37,IF(HLOOKUP(AG$2,Monitoring_eng!$A$1:$DB$79,Results!$D37,FALSE)=$N37,$S37,IF(HLOOKUP(AG$2,Monitoring_eng!$A$1:$DB$79,Results!$D37,FALSE)=$P37,$T37,"CHYBA")))))</f>
        <v>3</v>
      </c>
      <c r="AH37" s="60">
        <f>IF(ISBLANK(HLOOKUP(AH$2,Monitoring_eng!$A$1:$DB$79,Results!$D37,FALSE)),"",IF(HLOOKUP(AH$2,Monitoring_eng!$A$1:$DB$79,Results!$D37,FALSE)=$J37,$Q37,IF(HLOOKUP(AH$2,Monitoring_eng!$A$1:$DB$79,Results!$D37,FALSE)=$L37,$R37,IF(HLOOKUP(AH$2,Monitoring_eng!$A$1:$DB$79,Results!$D37,FALSE)=$N37,$S37,IF(HLOOKUP(AH$2,Monitoring_eng!$A$1:$DB$79,Results!$D37,FALSE)=$P37,$T37,"CHYBA")))))</f>
        <v>3</v>
      </c>
      <c r="AI37" s="60">
        <f>IF(ISBLANK(HLOOKUP(AI$2,Monitoring_eng!$A$1:$DB$79,Results!$D37,FALSE)),"",IF(HLOOKUP(AI$2,Monitoring_eng!$A$1:$DB$79,Results!$D37,FALSE)=$J37,$Q37,IF(HLOOKUP(AI$2,Monitoring_eng!$A$1:$DB$79,Results!$D37,FALSE)=$L37,$R37,IF(HLOOKUP(AI$2,Monitoring_eng!$A$1:$DB$79,Results!$D37,FALSE)=$N37,$S37,IF(HLOOKUP(AI$2,Monitoring_eng!$A$1:$DB$79,Results!$D37,FALSE)=$P37,$T37,"CHYBA")))))</f>
        <v>3</v>
      </c>
      <c r="AJ37" s="60">
        <f>IF(ISBLANK(HLOOKUP(AJ$2,Monitoring_eng!$A$1:$DB$79,Results!$D37,FALSE)),"",IF(HLOOKUP(AJ$2,Monitoring_eng!$A$1:$DB$79,Results!$D37,FALSE)=$J37,$Q37,IF(HLOOKUP(AJ$2,Monitoring_eng!$A$1:$DB$79,Results!$D37,FALSE)=$L37,$R37,IF(HLOOKUP(AJ$2,Monitoring_eng!$A$1:$DB$79,Results!$D37,FALSE)=$N37,$S37,IF(HLOOKUP(AJ$2,Monitoring_eng!$A$1:$DB$79,Results!$D37,FALSE)=$P37,$T37,"CHYBA")))))</f>
        <v>3</v>
      </c>
      <c r="AK37" s="60">
        <f>IF(ISBLANK(HLOOKUP(AK$2,Monitoring_eng!$A$1:$DB$79,Results!$D37,FALSE)),"",IF(HLOOKUP(AK$2,Monitoring_eng!$A$1:$DB$79,Results!$D37,FALSE)=$J37,$Q37,IF(HLOOKUP(AK$2,Monitoring_eng!$A$1:$DB$79,Results!$D37,FALSE)=$L37,$R37,IF(HLOOKUP(AK$2,Monitoring_eng!$A$1:$DB$79,Results!$D37,FALSE)=$N37,$S37,IF(HLOOKUP(AK$2,Monitoring_eng!$A$1:$DB$79,Results!$D37,FALSE)=$P37,$T37,"CHYBA")))))</f>
        <v>3</v>
      </c>
      <c r="AL37" s="60">
        <f>IF(ISBLANK(HLOOKUP(AL$2,Monitoring_eng!$A$1:$DB$79,Results!$D37,FALSE)),"",IF(HLOOKUP(AL$2,Monitoring_eng!$A$1:$DB$79,Results!$D37,FALSE)=$J37,$Q37,IF(HLOOKUP(AL$2,Monitoring_eng!$A$1:$DB$79,Results!$D37,FALSE)=$L37,$R37,IF(HLOOKUP(AL$2,Monitoring_eng!$A$1:$DB$79,Results!$D37,FALSE)=$N37,$S37,IF(HLOOKUP(AL$2,Monitoring_eng!$A$1:$DB$79,Results!$D37,FALSE)=$P37,$T37,"CHYBA")))))</f>
        <v>0</v>
      </c>
      <c r="AM37" s="60">
        <f>IF(ISBLANK(HLOOKUP(AM$2,Monitoring_eng!$A$1:$DB$79,Results!$D37,FALSE)),"",IF(HLOOKUP(AM$2,Monitoring_eng!$A$1:$DB$79,Results!$D37,FALSE)=$J37,$Q37,IF(HLOOKUP(AM$2,Monitoring_eng!$A$1:$DB$79,Results!$D37,FALSE)=$L37,$R37,IF(HLOOKUP(AM$2,Monitoring_eng!$A$1:$DB$79,Results!$D37,FALSE)=$N37,$S37,IF(HLOOKUP(AM$2,Monitoring_eng!$A$1:$DB$79,Results!$D37,FALSE)=$P37,$T37,"CHYBA")))))</f>
        <v>3</v>
      </c>
      <c r="AN37" s="60">
        <f>IF(ISBLANK(HLOOKUP(AN$2,Monitoring_eng!$A$1:$DB$79,Results!$D37,FALSE)),"",IF(HLOOKUP(AN$2,Monitoring_eng!$A$1:$DB$79,Results!$D37,FALSE)=$J37,$Q37,IF(HLOOKUP(AN$2,Monitoring_eng!$A$1:$DB$79,Results!$D37,FALSE)=$L37,$R37,IF(HLOOKUP(AN$2,Monitoring_eng!$A$1:$DB$79,Results!$D37,FALSE)=$N37,$S37,IF(HLOOKUP(AN$2,Monitoring_eng!$A$1:$DB$79,Results!$D37,FALSE)=$P37,$T37,"CHYBA")))))</f>
        <v>3</v>
      </c>
      <c r="AO37" s="60">
        <f>IF(ISBLANK(HLOOKUP(AO$2,Monitoring_eng!$A$1:$DB$79,Results!$D37,FALSE)),"",IF(HLOOKUP(AO$2,Monitoring_eng!$A$1:$DB$79,Results!$D37,FALSE)=$J37,$Q37,IF(HLOOKUP(AO$2,Monitoring_eng!$A$1:$DB$79,Results!$D37,FALSE)=$L37,$R37,IF(HLOOKUP(AO$2,Monitoring_eng!$A$1:$DB$79,Results!$D37,FALSE)=$N37,$S37,IF(HLOOKUP(AO$2,Monitoring_eng!$A$1:$DB$79,Results!$D37,FALSE)=$P37,$T37,"CHYBA")))))</f>
        <v>3</v>
      </c>
      <c r="AP37" s="60">
        <f>IF(ISBLANK(HLOOKUP(AP$2,Monitoring_eng!$A$1:$DB$79,Results!$D37,FALSE)),"",IF(HLOOKUP(AP$2,Monitoring_eng!$A$1:$DB$79,Results!$D37,FALSE)=$J37,$Q37,IF(HLOOKUP(AP$2,Monitoring_eng!$A$1:$DB$79,Results!$D37,FALSE)=$L37,$R37,IF(HLOOKUP(AP$2,Monitoring_eng!$A$1:$DB$79,Results!$D37,FALSE)=$N37,$S37,IF(HLOOKUP(AP$2,Monitoring_eng!$A$1:$DB$79,Results!$D37,FALSE)=$P37,$T37,"CHYBA")))))</f>
        <v>3</v>
      </c>
      <c r="AQ37" s="60">
        <f>IF(ISBLANK(HLOOKUP(AQ$2,Monitoring_eng!$A$1:$DB$79,Results!$D37,FALSE)),"",IF(HLOOKUP(AQ$2,Monitoring_eng!$A$1:$DB$79,Results!$D37,FALSE)=$J37,$Q37,IF(HLOOKUP(AQ$2,Monitoring_eng!$A$1:$DB$79,Results!$D37,FALSE)=$L37,$R37,IF(HLOOKUP(AQ$2,Monitoring_eng!$A$1:$DB$79,Results!$D37,FALSE)=$N37,$S37,IF(HLOOKUP(AQ$2,Monitoring_eng!$A$1:$DB$79,Results!$D37,FALSE)=$P37,$T37,"CHYBA")))))</f>
        <v>3</v>
      </c>
      <c r="AR37" s="60">
        <f>IF(ISBLANK(HLOOKUP(AR$2,Monitoring_eng!$A$1:$DB$79,Results!$D37,FALSE)),"",IF(HLOOKUP(AR$2,Monitoring_eng!$A$1:$DB$79,Results!$D37,FALSE)=$J37,$Q37,IF(HLOOKUP(AR$2,Monitoring_eng!$A$1:$DB$79,Results!$D37,FALSE)=$L37,$R37,IF(HLOOKUP(AR$2,Monitoring_eng!$A$1:$DB$79,Results!$D37,FALSE)=$N37,$S37,IF(HLOOKUP(AR$2,Monitoring_eng!$A$1:$DB$79,Results!$D37,FALSE)=$P37,$T37,"CHYBA")))))</f>
        <v>3</v>
      </c>
      <c r="AS37" s="60">
        <f>IF(ISBLANK(HLOOKUP(AS$2,Monitoring_eng!$A$1:$DB$79,Results!$D37,FALSE)),"",IF(HLOOKUP(AS$2,Monitoring_eng!$A$1:$DB$79,Results!$D37,FALSE)=$J37,$Q37,IF(HLOOKUP(AS$2,Monitoring_eng!$A$1:$DB$79,Results!$D37,FALSE)=$L37,$R37,IF(HLOOKUP(AS$2,Monitoring_eng!$A$1:$DB$79,Results!$D37,FALSE)=$N37,$S37,IF(HLOOKUP(AS$2,Monitoring_eng!$A$1:$DB$79,Results!$D37,FALSE)=$P37,$T37,"CHYBA")))))</f>
        <v>3</v>
      </c>
      <c r="AT37" s="60">
        <f>IF(ISBLANK(HLOOKUP(AT$2,Monitoring_eng!$A$1:$DB$79,Results!$D37,FALSE)),"",IF(HLOOKUP(AT$2,Monitoring_eng!$A$1:$DB$79,Results!$D37,FALSE)=$J37,$Q37,IF(HLOOKUP(AT$2,Monitoring_eng!$A$1:$DB$79,Results!$D37,FALSE)=$L37,$R37,IF(HLOOKUP(AT$2,Monitoring_eng!$A$1:$DB$79,Results!$D37,FALSE)=$N37,$S37,IF(HLOOKUP(AT$2,Monitoring_eng!$A$1:$DB$79,Results!$D37,FALSE)=$P37,$T37,"CHYBA")))))</f>
        <v>3</v>
      </c>
      <c r="AU37" s="60">
        <f>IF(ISBLANK(HLOOKUP(AU$2,Monitoring_eng!$A$1:$DB$79,Results!$D37,FALSE)),"",IF(HLOOKUP(AU$2,Monitoring_eng!$A$1:$DB$79,Results!$D37,FALSE)=$J37,$Q37,IF(HLOOKUP(AU$2,Monitoring_eng!$A$1:$DB$79,Results!$D37,FALSE)=$L37,$R37,IF(HLOOKUP(AU$2,Monitoring_eng!$A$1:$DB$79,Results!$D37,FALSE)=$N37,$S37,IF(HLOOKUP(AU$2,Monitoring_eng!$A$1:$DB$79,Results!$D37,FALSE)=$P37,$T37,"CHYBA")))))</f>
        <v>1.5</v>
      </c>
      <c r="AV37" s="60">
        <f>IF(ISBLANK(HLOOKUP(AV$2,Monitoring_eng!$A$1:$DB$79,Results!$D37,FALSE)),"",IF(HLOOKUP(AV$2,Monitoring_eng!$A$1:$DB$79,Results!$D37,FALSE)=$J37,$Q37,IF(HLOOKUP(AV$2,Monitoring_eng!$A$1:$DB$79,Results!$D37,FALSE)=$L37,$R37,IF(HLOOKUP(AV$2,Monitoring_eng!$A$1:$DB$79,Results!$D37,FALSE)=$N37,$S37,IF(HLOOKUP(AV$2,Monitoring_eng!$A$1:$DB$79,Results!$D37,FALSE)=$P37,$T37,"CHYBA")))))</f>
        <v>1.5</v>
      </c>
      <c r="AW37" s="60">
        <f>IF(ISBLANK(HLOOKUP(AW$2,Monitoring_eng!$A$1:$DB$79,Results!$D37,FALSE)),"",IF(HLOOKUP(AW$2,Monitoring_eng!$A$1:$DB$79,Results!$D37,FALSE)=$J37,$Q37,IF(HLOOKUP(AW$2,Monitoring_eng!$A$1:$DB$79,Results!$D37,FALSE)=$L37,$R37,IF(HLOOKUP(AW$2,Monitoring_eng!$A$1:$DB$79,Results!$D37,FALSE)=$N37,$S37,IF(HLOOKUP(AW$2,Monitoring_eng!$A$1:$DB$79,Results!$D37,FALSE)=$P37,$T37,"CHYBA")))))</f>
        <v>3</v>
      </c>
      <c r="AX37" s="60">
        <f>IF(ISBLANK(HLOOKUP(AX$2,Monitoring_eng!$A$1:$DB$79,Results!$D37,FALSE)),"",IF(HLOOKUP(AX$2,Monitoring_eng!$A$1:$DB$79,Results!$D37,FALSE)=$J37,$Q37,IF(HLOOKUP(AX$2,Monitoring_eng!$A$1:$DB$79,Results!$D37,FALSE)=$L37,$R37,IF(HLOOKUP(AX$2,Monitoring_eng!$A$1:$DB$79,Results!$D37,FALSE)=$N37,$S37,IF(HLOOKUP(AX$2,Monitoring_eng!$A$1:$DB$79,Results!$D37,FALSE)=$P37,$T37,"CHYBA")))))</f>
        <v>3</v>
      </c>
      <c r="AY37" s="60">
        <f>IF(ISBLANK(HLOOKUP(AY$2,Monitoring_eng!$A$1:$DB$79,Results!$D37,FALSE)),"",IF(HLOOKUP(AY$2,Monitoring_eng!$A$1:$DB$79,Results!$D37,FALSE)=$J37,$Q37,IF(HLOOKUP(AY$2,Monitoring_eng!$A$1:$DB$79,Results!$D37,FALSE)=$L37,$R37,IF(HLOOKUP(AY$2,Monitoring_eng!$A$1:$DB$79,Results!$D37,FALSE)=$N37,$S37,IF(HLOOKUP(AY$2,Monitoring_eng!$A$1:$DB$79,Results!$D37,FALSE)=$P37,$T37,"CHYBA")))))</f>
        <v>3</v>
      </c>
      <c r="AZ37" s="60">
        <f>IF(ISBLANK(HLOOKUP(AZ$2,Monitoring_eng!$A$1:$DB$79,Results!$D37,FALSE)),"",IF(HLOOKUP(AZ$2,Monitoring_eng!$A$1:$DB$79,Results!$D37,FALSE)=$J37,$Q37,IF(HLOOKUP(AZ$2,Monitoring_eng!$A$1:$DB$79,Results!$D37,FALSE)=$L37,$R37,IF(HLOOKUP(AZ$2,Monitoring_eng!$A$1:$DB$79,Results!$D37,FALSE)=$N37,$S37,IF(HLOOKUP(AZ$2,Monitoring_eng!$A$1:$DB$79,Results!$D37,FALSE)=$P37,$T37,"CHYBA")))))</f>
        <v>0</v>
      </c>
      <c r="BA37" s="60">
        <f>IF(ISBLANK(HLOOKUP(BA$2,Monitoring_eng!$A$1:$DB$79,Results!$D37,FALSE)),"",IF(HLOOKUP(BA$2,Monitoring_eng!$A$1:$DB$79,Results!$D37,FALSE)=$J37,$Q37,IF(HLOOKUP(BA$2,Monitoring_eng!$A$1:$DB$79,Results!$D37,FALSE)=$L37,$R37,IF(HLOOKUP(BA$2,Monitoring_eng!$A$1:$DB$79,Results!$D37,FALSE)=$N37,$S37,IF(HLOOKUP(BA$2,Monitoring_eng!$A$1:$DB$79,Results!$D37,FALSE)=$P37,$T37,"CHYBA")))))</f>
        <v>3</v>
      </c>
      <c r="BB37" s="60">
        <f>IF(ISBLANK(HLOOKUP(BB$2,Monitoring_eng!$A$1:$DB$79,Results!$D37,FALSE)),"",IF(HLOOKUP(BB$2,Monitoring_eng!$A$1:$DB$79,Results!$D37,FALSE)=$J37,$Q37,IF(HLOOKUP(BB$2,Monitoring_eng!$A$1:$DB$79,Results!$D37,FALSE)=$L37,$R37,IF(HLOOKUP(BB$2,Monitoring_eng!$A$1:$DB$79,Results!$D37,FALSE)=$N37,$S37,IF(HLOOKUP(BB$2,Monitoring_eng!$A$1:$DB$79,Results!$D37,FALSE)=$P37,$T37,"CHYBA")))))</f>
        <v>3</v>
      </c>
      <c r="BC37" s="60">
        <f>IF(ISBLANK(HLOOKUP(BC$2,Monitoring_eng!$A$1:$DB$79,Results!$D37,FALSE)),"",IF(HLOOKUP(BC$2,Monitoring_eng!$A$1:$DB$79,Results!$D37,FALSE)=$J37,$Q37,IF(HLOOKUP(BC$2,Monitoring_eng!$A$1:$DB$79,Results!$D37,FALSE)=$L37,$R37,IF(HLOOKUP(BC$2,Monitoring_eng!$A$1:$DB$79,Results!$D37,FALSE)=$N37,$S37,IF(HLOOKUP(BC$2,Monitoring_eng!$A$1:$DB$79,Results!$D37,FALSE)=$P37,$T37,"CHYBA")))))</f>
        <v>0</v>
      </c>
      <c r="BD37" s="60">
        <f>IF(ISBLANK(HLOOKUP(BD$2,Monitoring_eng!$A$1:$DB$79,Results!$D37,FALSE)),"",IF(HLOOKUP(BD$2,Monitoring_eng!$A$1:$DB$79,Results!$D37,FALSE)=$J37,$Q37,IF(HLOOKUP(BD$2,Monitoring_eng!$A$1:$DB$79,Results!$D37,FALSE)=$L37,$R37,IF(HLOOKUP(BD$2,Monitoring_eng!$A$1:$DB$79,Results!$D37,FALSE)=$N37,$S37,IF(HLOOKUP(BD$2,Monitoring_eng!$A$1:$DB$79,Results!$D37,FALSE)=$P37,$T37,"CHYBA")))))</f>
        <v>1.5</v>
      </c>
      <c r="BE37" s="60">
        <f>IF(ISBLANK(HLOOKUP(BE$2,Monitoring_eng!$A$1:$DB$79,Results!$D37,FALSE)),"",IF(HLOOKUP(BE$2,Monitoring_eng!$A$1:$DB$79,Results!$D37,FALSE)=$J37,$Q37,IF(HLOOKUP(BE$2,Monitoring_eng!$A$1:$DB$79,Results!$D37,FALSE)=$L37,$R37,IF(HLOOKUP(BE$2,Monitoring_eng!$A$1:$DB$79,Results!$D37,FALSE)=$N37,$S37,IF(HLOOKUP(BE$2,Monitoring_eng!$A$1:$DB$79,Results!$D37,FALSE)=$P37,$T37,"CHYBA")))))</f>
        <v>0</v>
      </c>
      <c r="BF37" s="60">
        <f>IF(ISBLANK(HLOOKUP(BF$2,Monitoring_eng!$A$1:$DB$79,Results!$D37,FALSE)),"",IF(HLOOKUP(BF$2,Monitoring_eng!$A$1:$DB$79,Results!$D37,FALSE)=$J37,$Q37,IF(HLOOKUP(BF$2,Monitoring_eng!$A$1:$DB$79,Results!$D37,FALSE)=$L37,$R37,IF(HLOOKUP(BF$2,Monitoring_eng!$A$1:$DB$79,Results!$D37,FALSE)=$N37,$S37,IF(HLOOKUP(BF$2,Monitoring_eng!$A$1:$DB$79,Results!$D37,FALSE)=$P37,$T37,"CHYBA")))))</f>
        <v>3</v>
      </c>
      <c r="BG37" s="60">
        <f>IF(ISBLANK(HLOOKUP(BG$2,Monitoring_eng!$A$1:$DB$79,Results!$D37,FALSE)),"",IF(HLOOKUP(BG$2,Monitoring_eng!$A$1:$DB$79,Results!$D37,FALSE)=$J37,$Q37,IF(HLOOKUP(BG$2,Monitoring_eng!$A$1:$DB$79,Results!$D37,FALSE)=$L37,$R37,IF(HLOOKUP(BG$2,Monitoring_eng!$A$1:$DB$79,Results!$D37,FALSE)=$N37,$S37,IF(HLOOKUP(BG$2,Monitoring_eng!$A$1:$DB$79,Results!$D37,FALSE)=$P37,$T37,"CHYBA")))))</f>
        <v>3</v>
      </c>
      <c r="BH37" s="60">
        <f>IF(ISBLANK(HLOOKUP(BH$2,Monitoring_eng!$A$1:$DB$79,Results!$D37,FALSE)),"",IF(HLOOKUP(BH$2,Monitoring_eng!$A$1:$DB$79,Results!$D37,FALSE)=$J37,$Q37,IF(HLOOKUP(BH$2,Monitoring_eng!$A$1:$DB$79,Results!$D37,FALSE)=$L37,$R37,IF(HLOOKUP(BH$2,Monitoring_eng!$A$1:$DB$79,Results!$D37,FALSE)=$N37,$S37,IF(HLOOKUP(BH$2,Monitoring_eng!$A$1:$DB$79,Results!$D37,FALSE)=$P37,$T37,"CHYBA")))))</f>
        <v>0</v>
      </c>
      <c r="BI37" s="60">
        <f>IF(ISBLANK(HLOOKUP(BI$2,Monitoring_eng!$A$1:$DB$79,Results!$D37,FALSE)),"",IF(HLOOKUP(BI$2,Monitoring_eng!$A$1:$DB$79,Results!$D37,FALSE)=$J37,$Q37,IF(HLOOKUP(BI$2,Monitoring_eng!$A$1:$DB$79,Results!$D37,FALSE)=$L37,$R37,IF(HLOOKUP(BI$2,Monitoring_eng!$A$1:$DB$79,Results!$D37,FALSE)=$N37,$S37,IF(HLOOKUP(BI$2,Monitoring_eng!$A$1:$DB$79,Results!$D37,FALSE)=$P37,$T37,"CHYBA")))))</f>
        <v>3</v>
      </c>
      <c r="BJ37" s="60">
        <f>IF(ISBLANK(HLOOKUP(BJ$2,Monitoring_eng!$A$1:$DB$79,Results!$D37,FALSE)),"",IF(HLOOKUP(BJ$2,Monitoring_eng!$A$1:$DB$79,Results!$D37,FALSE)=$J37,$Q37,IF(HLOOKUP(BJ$2,Monitoring_eng!$A$1:$DB$79,Results!$D37,FALSE)=$L37,$R37,IF(HLOOKUP(BJ$2,Monitoring_eng!$A$1:$DB$79,Results!$D37,FALSE)=$N37,$S37,IF(HLOOKUP(BJ$2,Monitoring_eng!$A$1:$DB$79,Results!$D37,FALSE)=$P37,$T37,"CHYBA")))))</f>
        <v>3</v>
      </c>
      <c r="BK37" s="60">
        <f>IF(ISBLANK(HLOOKUP(BK$2,Monitoring_eng!$A$1:$DB$79,Results!$D37,FALSE)),"",IF(HLOOKUP(BK$2,Monitoring_eng!$A$1:$DB$79,Results!$D37,FALSE)=$J37,$Q37,IF(HLOOKUP(BK$2,Monitoring_eng!$A$1:$DB$79,Results!$D37,FALSE)=$L37,$R37,IF(HLOOKUP(BK$2,Monitoring_eng!$A$1:$DB$79,Results!$D37,FALSE)=$N37,$S37,IF(HLOOKUP(BK$2,Monitoring_eng!$A$1:$DB$79,Results!$D37,FALSE)=$P37,$T37,"CHYBA")))))</f>
        <v>3</v>
      </c>
      <c r="BL37" s="60">
        <f>IF(ISBLANK(HLOOKUP(BL$2,Monitoring_eng!$A$1:$DB$79,Results!$D37,FALSE)),"",IF(HLOOKUP(BL$2,Monitoring_eng!$A$1:$DB$79,Results!$D37,FALSE)=$J37,$Q37,IF(HLOOKUP(BL$2,Monitoring_eng!$A$1:$DB$79,Results!$D37,FALSE)=$L37,$R37,IF(HLOOKUP(BL$2,Monitoring_eng!$A$1:$DB$79,Results!$D37,FALSE)=$N37,$S37,IF(HLOOKUP(BL$2,Monitoring_eng!$A$1:$DB$79,Results!$D37,FALSE)=$P37,$T37,"CHYBA")))))</f>
        <v>3</v>
      </c>
      <c r="BM37" s="60">
        <f>IF(ISBLANK(HLOOKUP(BM$2,Monitoring_eng!$A$1:$DB$79,Results!$D37,FALSE)),"",IF(HLOOKUP(BM$2,Monitoring_eng!$A$1:$DB$79,Results!$D37,FALSE)=$J37,$Q37,IF(HLOOKUP(BM$2,Monitoring_eng!$A$1:$DB$79,Results!$D37,FALSE)=$L37,$R37,IF(HLOOKUP(BM$2,Monitoring_eng!$A$1:$DB$79,Results!$D37,FALSE)=$N37,$S37,IF(HLOOKUP(BM$2,Monitoring_eng!$A$1:$DB$79,Results!$D37,FALSE)=$P37,$T37,"CHYBA")))))</f>
        <v>3</v>
      </c>
      <c r="BN37" s="60">
        <f>IF(ISBLANK(HLOOKUP(BN$2,Monitoring_eng!$A$1:$DB$79,Results!$D37,FALSE)),"",IF(HLOOKUP(BN$2,Monitoring_eng!$A$1:$DB$79,Results!$D37,FALSE)=$J37,$Q37,IF(HLOOKUP(BN$2,Monitoring_eng!$A$1:$DB$79,Results!$D37,FALSE)=$L37,$R37,IF(HLOOKUP(BN$2,Monitoring_eng!$A$1:$DB$79,Results!$D37,FALSE)=$N37,$S37,IF(HLOOKUP(BN$2,Monitoring_eng!$A$1:$DB$79,Results!$D37,FALSE)=$P37,$T37,"CHYBA")))))</f>
        <v>3</v>
      </c>
      <c r="BO37" s="60">
        <f>IF(ISBLANK(HLOOKUP(BO$2,Monitoring_eng!$A$1:$DB$79,Results!$D37,FALSE)),"",IF(HLOOKUP(BO$2,Monitoring_eng!$A$1:$DB$79,Results!$D37,FALSE)=$J37,$Q37,IF(HLOOKUP(BO$2,Monitoring_eng!$A$1:$DB$79,Results!$D37,FALSE)=$L37,$R37,IF(HLOOKUP(BO$2,Monitoring_eng!$A$1:$DB$79,Results!$D37,FALSE)=$N37,$S37,IF(HLOOKUP(BO$2,Monitoring_eng!$A$1:$DB$79,Results!$D37,FALSE)=$P37,$T37,"CHYBA")))))</f>
        <v>3</v>
      </c>
      <c r="BP37" s="60">
        <f>IF(ISBLANK(HLOOKUP(BP$2,Monitoring_eng!$A$1:$DB$79,Results!$D37,FALSE)),"",IF(HLOOKUP(BP$2,Monitoring_eng!$A$1:$DB$79,Results!$D37,FALSE)=$J37,$Q37,IF(HLOOKUP(BP$2,Monitoring_eng!$A$1:$DB$79,Results!$D37,FALSE)=$L37,$R37,IF(HLOOKUP(BP$2,Monitoring_eng!$A$1:$DB$79,Results!$D37,FALSE)=$N37,$S37,IF(HLOOKUP(BP$2,Monitoring_eng!$A$1:$DB$79,Results!$D37,FALSE)=$P37,$T37,"CHYBA")))))</f>
        <v>3</v>
      </c>
      <c r="BQ37" s="60">
        <f>IF(ISBLANK(HLOOKUP(BQ$2,Monitoring_eng!$A$1:$DB$79,Results!$D37,FALSE)),"",IF(HLOOKUP(BQ$2,Monitoring_eng!$A$1:$DB$79,Results!$D37,FALSE)=$J37,$Q37,IF(HLOOKUP(BQ$2,Monitoring_eng!$A$1:$DB$79,Results!$D37,FALSE)=$L37,$R37,IF(HLOOKUP(BQ$2,Monitoring_eng!$A$1:$DB$79,Results!$D37,FALSE)=$N37,$S37,IF(HLOOKUP(BQ$2,Monitoring_eng!$A$1:$DB$79,Results!$D37,FALSE)=$P37,$T37,"CHYBA")))))</f>
        <v>3</v>
      </c>
      <c r="BR37" s="60">
        <f>IF(ISBLANK(HLOOKUP(BR$2,Monitoring_eng!$A$1:$DB$79,Results!$D37,FALSE)),"",IF(HLOOKUP(BR$2,Monitoring_eng!$A$1:$DB$79,Results!$D37,FALSE)=$J37,$Q37,IF(HLOOKUP(BR$2,Monitoring_eng!$A$1:$DB$79,Results!$D37,FALSE)=$L37,$R37,IF(HLOOKUP(BR$2,Monitoring_eng!$A$1:$DB$79,Results!$D37,FALSE)=$N37,$S37,IF(HLOOKUP(BR$2,Monitoring_eng!$A$1:$DB$79,Results!$D37,FALSE)=$P37,$T37,"CHYBA")))))</f>
        <v>3</v>
      </c>
    </row>
    <row r="38" spans="1:70" x14ac:dyDescent="0.3">
      <c r="A38" s="37" t="s">
        <v>3858</v>
      </c>
      <c r="B38" s="37" t="s">
        <v>1039</v>
      </c>
      <c r="C38" s="37" t="s">
        <v>338</v>
      </c>
      <c r="D38" s="37">
        <v>37</v>
      </c>
      <c r="E38" s="41" t="s">
        <v>139</v>
      </c>
      <c r="F38" s="42" t="s">
        <v>143</v>
      </c>
      <c r="G38" s="43" t="s">
        <v>32</v>
      </c>
      <c r="H38" s="37">
        <v>2</v>
      </c>
      <c r="I38" s="37" t="s">
        <v>481</v>
      </c>
      <c r="J38" s="37" t="s">
        <v>757</v>
      </c>
      <c r="K38" s="37" t="s">
        <v>482</v>
      </c>
      <c r="L38" s="59" t="s">
        <v>758</v>
      </c>
      <c r="M38" s="37" t="s">
        <v>483</v>
      </c>
      <c r="N38" s="37" t="s">
        <v>759</v>
      </c>
      <c r="O38" s="37" t="s">
        <v>892</v>
      </c>
      <c r="P38" s="37" t="s">
        <v>892</v>
      </c>
      <c r="Q38" s="37">
        <f t="shared" si="0"/>
        <v>2</v>
      </c>
      <c r="R38" s="37">
        <v>0</v>
      </c>
      <c r="S38" s="37">
        <f t="shared" si="1"/>
        <v>1</v>
      </c>
      <c r="T38" s="37" t="s">
        <v>892</v>
      </c>
      <c r="U38" s="60">
        <f>IF(ISBLANK(HLOOKUP(U$2,Monitoring_eng!$A$1:$DB$79,Results!$D38,FALSE)),"",IF(HLOOKUP(U$2,Monitoring_eng!$A$1:$DB$79,Results!$D38,FALSE)=$J38,$Q38,IF(HLOOKUP(U$2,Monitoring_eng!$A$1:$DB$79,Results!$D38,FALSE)=$L38,$R38,IF(HLOOKUP(U$2,Monitoring_eng!$A$1:$DB$79,Results!$D38,FALSE)=$N38,$S38,IF(HLOOKUP(U$2,Monitoring_eng!$A$1:$DB$79,Results!$D38,FALSE)=$P38,$T38,"CHYBA")))))</f>
        <v>2</v>
      </c>
      <c r="V38" s="60">
        <f>IF(ISBLANK(HLOOKUP(V$2,Monitoring_eng!$A$1:$DB$79,Results!$D38,FALSE)),"",IF(HLOOKUP(V$2,Monitoring_eng!$A$1:$DB$79,Results!$D38,FALSE)=$J38,$Q38,IF(HLOOKUP(V$2,Monitoring_eng!$A$1:$DB$79,Results!$D38,FALSE)=$L38,$R38,IF(HLOOKUP(V$2,Monitoring_eng!$A$1:$DB$79,Results!$D38,FALSE)=$N38,$S38,IF(HLOOKUP(V$2,Monitoring_eng!$A$1:$DB$79,Results!$D38,FALSE)=$P38,$T38,"CHYBA")))))</f>
        <v>0</v>
      </c>
      <c r="W38" s="60">
        <f>IF(ISBLANK(HLOOKUP(W$2,Monitoring_eng!$A$1:$DB$79,Results!$D38,FALSE)),"",IF(HLOOKUP(W$2,Monitoring_eng!$A$1:$DB$79,Results!$D38,FALSE)=$J38,$Q38,IF(HLOOKUP(W$2,Monitoring_eng!$A$1:$DB$79,Results!$D38,FALSE)=$L38,$R38,IF(HLOOKUP(W$2,Monitoring_eng!$A$1:$DB$79,Results!$D38,FALSE)=$N38,$S38,IF(HLOOKUP(W$2,Monitoring_eng!$A$1:$DB$79,Results!$D38,FALSE)=$P38,$T38,"CHYBA")))))</f>
        <v>0</v>
      </c>
      <c r="X38" s="60">
        <f>IF(ISBLANK(HLOOKUP(X$2,Monitoring_eng!$A$1:$DB$79,Results!$D38,FALSE)),"",IF(HLOOKUP(X$2,Monitoring_eng!$A$1:$DB$79,Results!$D38,FALSE)=$J38,$Q38,IF(HLOOKUP(X$2,Monitoring_eng!$A$1:$DB$79,Results!$D38,FALSE)=$L38,$R38,IF(HLOOKUP(X$2,Monitoring_eng!$A$1:$DB$79,Results!$D38,FALSE)=$N38,$S38,IF(HLOOKUP(X$2,Monitoring_eng!$A$1:$DB$79,Results!$D38,FALSE)=$P38,$T38,"CHYBA")))))</f>
        <v>2</v>
      </c>
      <c r="Y38" s="60">
        <f>IF(ISBLANK(HLOOKUP(Y$2,Monitoring_eng!$A$1:$DB$79,Results!$D38,FALSE)),"",IF(HLOOKUP(Y$2,Monitoring_eng!$A$1:$DB$79,Results!$D38,FALSE)=$J38,$Q38,IF(HLOOKUP(Y$2,Monitoring_eng!$A$1:$DB$79,Results!$D38,FALSE)=$L38,$R38,IF(HLOOKUP(Y$2,Monitoring_eng!$A$1:$DB$79,Results!$D38,FALSE)=$N38,$S38,IF(HLOOKUP(Y$2,Monitoring_eng!$A$1:$DB$79,Results!$D38,FALSE)=$P38,$T38,"CHYBA")))))</f>
        <v>0</v>
      </c>
      <c r="Z38" s="60">
        <f>IF(ISBLANK(HLOOKUP(Z$2,Monitoring_eng!$A$1:$DB$79,Results!$D38,FALSE)),"",IF(HLOOKUP(Z$2,Monitoring_eng!$A$1:$DB$79,Results!$D38,FALSE)=$J38,$Q38,IF(HLOOKUP(Z$2,Monitoring_eng!$A$1:$DB$79,Results!$D38,FALSE)=$L38,$R38,IF(HLOOKUP(Z$2,Monitoring_eng!$A$1:$DB$79,Results!$D38,FALSE)=$N38,$S38,IF(HLOOKUP(Z$2,Monitoring_eng!$A$1:$DB$79,Results!$D38,FALSE)=$P38,$T38,"CHYBA")))))</f>
        <v>2</v>
      </c>
      <c r="AA38" s="60">
        <f>IF(ISBLANK(HLOOKUP(AA$2,Monitoring_eng!$A$1:$DB$79,Results!$D38,FALSE)),"",IF(HLOOKUP(AA$2,Monitoring_eng!$A$1:$DB$79,Results!$D38,FALSE)=$J38,$Q38,IF(HLOOKUP(AA$2,Monitoring_eng!$A$1:$DB$79,Results!$D38,FALSE)=$L38,$R38,IF(HLOOKUP(AA$2,Monitoring_eng!$A$1:$DB$79,Results!$D38,FALSE)=$N38,$S38,IF(HLOOKUP(AA$2,Monitoring_eng!$A$1:$DB$79,Results!$D38,FALSE)=$P38,$T38,"CHYBA")))))</f>
        <v>2</v>
      </c>
      <c r="AB38" s="60">
        <f>IF(ISBLANK(HLOOKUP(AB$2,Monitoring_eng!$A$1:$DB$79,Results!$D38,FALSE)),"",IF(HLOOKUP(AB$2,Monitoring_eng!$A$1:$DB$79,Results!$D38,FALSE)=$J38,$Q38,IF(HLOOKUP(AB$2,Monitoring_eng!$A$1:$DB$79,Results!$D38,FALSE)=$L38,$R38,IF(HLOOKUP(AB$2,Monitoring_eng!$A$1:$DB$79,Results!$D38,FALSE)=$N38,$S38,IF(HLOOKUP(AB$2,Monitoring_eng!$A$1:$DB$79,Results!$D38,FALSE)=$P38,$T38,"CHYBA")))))</f>
        <v>0</v>
      </c>
      <c r="AC38" s="60">
        <f>IF(ISBLANK(HLOOKUP(AC$2,Monitoring_eng!$A$1:$DB$79,Results!$D38,FALSE)),"",IF(HLOOKUP(AC$2,Monitoring_eng!$A$1:$DB$79,Results!$D38,FALSE)=$J38,$Q38,IF(HLOOKUP(AC$2,Monitoring_eng!$A$1:$DB$79,Results!$D38,FALSE)=$L38,$R38,IF(HLOOKUP(AC$2,Monitoring_eng!$A$1:$DB$79,Results!$D38,FALSE)=$N38,$S38,IF(HLOOKUP(AC$2,Monitoring_eng!$A$1:$DB$79,Results!$D38,FALSE)=$P38,$T38,"CHYBA")))))</f>
        <v>2</v>
      </c>
      <c r="AD38" s="60">
        <f>IF(ISBLANK(HLOOKUP(AD$2,Monitoring_eng!$A$1:$DB$79,Results!$D38,FALSE)),"",IF(HLOOKUP(AD$2,Monitoring_eng!$A$1:$DB$79,Results!$D38,FALSE)=$J38,$Q38,IF(HLOOKUP(AD$2,Monitoring_eng!$A$1:$DB$79,Results!$D38,FALSE)=$L38,$R38,IF(HLOOKUP(AD$2,Monitoring_eng!$A$1:$DB$79,Results!$D38,FALSE)=$N38,$S38,IF(HLOOKUP(AD$2,Monitoring_eng!$A$1:$DB$79,Results!$D38,FALSE)=$P38,$T38,"CHYBA")))))</f>
        <v>2</v>
      </c>
      <c r="AE38" s="60">
        <f>IF(ISBLANK(HLOOKUP(AE$2,Monitoring_eng!$A$1:$DB$79,Results!$D38,FALSE)),"",IF(HLOOKUP(AE$2,Monitoring_eng!$A$1:$DB$79,Results!$D38,FALSE)=$J38,$Q38,IF(HLOOKUP(AE$2,Monitoring_eng!$A$1:$DB$79,Results!$D38,FALSE)=$L38,$R38,IF(HLOOKUP(AE$2,Monitoring_eng!$A$1:$DB$79,Results!$D38,FALSE)=$N38,$S38,IF(HLOOKUP(AE$2,Monitoring_eng!$A$1:$DB$79,Results!$D38,FALSE)=$P38,$T38,"CHYBA")))))</f>
        <v>2</v>
      </c>
      <c r="AF38" s="60">
        <f>IF(ISBLANK(HLOOKUP(AF$2,Monitoring_eng!$A$1:$DB$79,Results!$D38,FALSE)),"",IF(HLOOKUP(AF$2,Monitoring_eng!$A$1:$DB$79,Results!$D38,FALSE)=$J38,$Q38,IF(HLOOKUP(AF$2,Monitoring_eng!$A$1:$DB$79,Results!$D38,FALSE)=$L38,$R38,IF(HLOOKUP(AF$2,Monitoring_eng!$A$1:$DB$79,Results!$D38,FALSE)=$N38,$S38,IF(HLOOKUP(AF$2,Monitoring_eng!$A$1:$DB$79,Results!$D38,FALSE)=$P38,$T38,"CHYBA")))))</f>
        <v>2</v>
      </c>
      <c r="AG38" s="60">
        <f>IF(ISBLANK(HLOOKUP(AG$2,Monitoring_eng!$A$1:$DB$79,Results!$D38,FALSE)),"",IF(HLOOKUP(AG$2,Monitoring_eng!$A$1:$DB$79,Results!$D38,FALSE)=$J38,$Q38,IF(HLOOKUP(AG$2,Monitoring_eng!$A$1:$DB$79,Results!$D38,FALSE)=$L38,$R38,IF(HLOOKUP(AG$2,Monitoring_eng!$A$1:$DB$79,Results!$D38,FALSE)=$N38,$S38,IF(HLOOKUP(AG$2,Monitoring_eng!$A$1:$DB$79,Results!$D38,FALSE)=$P38,$T38,"CHYBA")))))</f>
        <v>2</v>
      </c>
      <c r="AH38" s="60">
        <f>IF(ISBLANK(HLOOKUP(AH$2,Monitoring_eng!$A$1:$DB$79,Results!$D38,FALSE)),"",IF(HLOOKUP(AH$2,Monitoring_eng!$A$1:$DB$79,Results!$D38,FALSE)=$J38,$Q38,IF(HLOOKUP(AH$2,Monitoring_eng!$A$1:$DB$79,Results!$D38,FALSE)=$L38,$R38,IF(HLOOKUP(AH$2,Monitoring_eng!$A$1:$DB$79,Results!$D38,FALSE)=$N38,$S38,IF(HLOOKUP(AH$2,Monitoring_eng!$A$1:$DB$79,Results!$D38,FALSE)=$P38,$T38,"CHYBA")))))</f>
        <v>2</v>
      </c>
      <c r="AI38" s="60">
        <f>IF(ISBLANK(HLOOKUP(AI$2,Monitoring_eng!$A$1:$DB$79,Results!$D38,FALSE)),"",IF(HLOOKUP(AI$2,Monitoring_eng!$A$1:$DB$79,Results!$D38,FALSE)=$J38,$Q38,IF(HLOOKUP(AI$2,Monitoring_eng!$A$1:$DB$79,Results!$D38,FALSE)=$L38,$R38,IF(HLOOKUP(AI$2,Monitoring_eng!$A$1:$DB$79,Results!$D38,FALSE)=$N38,$S38,IF(HLOOKUP(AI$2,Monitoring_eng!$A$1:$DB$79,Results!$D38,FALSE)=$P38,$T38,"CHYBA")))))</f>
        <v>2</v>
      </c>
      <c r="AJ38" s="60">
        <f>IF(ISBLANK(HLOOKUP(AJ$2,Monitoring_eng!$A$1:$DB$79,Results!$D38,FALSE)),"",IF(HLOOKUP(AJ$2,Monitoring_eng!$A$1:$DB$79,Results!$D38,FALSE)=$J38,$Q38,IF(HLOOKUP(AJ$2,Monitoring_eng!$A$1:$DB$79,Results!$D38,FALSE)=$L38,$R38,IF(HLOOKUP(AJ$2,Monitoring_eng!$A$1:$DB$79,Results!$D38,FALSE)=$N38,$S38,IF(HLOOKUP(AJ$2,Monitoring_eng!$A$1:$DB$79,Results!$D38,FALSE)=$P38,$T38,"CHYBA")))))</f>
        <v>2</v>
      </c>
      <c r="AK38" s="60">
        <f>IF(ISBLANK(HLOOKUP(AK$2,Monitoring_eng!$A$1:$DB$79,Results!$D38,FALSE)),"",IF(HLOOKUP(AK$2,Monitoring_eng!$A$1:$DB$79,Results!$D38,FALSE)=$J38,$Q38,IF(HLOOKUP(AK$2,Monitoring_eng!$A$1:$DB$79,Results!$D38,FALSE)=$L38,$R38,IF(HLOOKUP(AK$2,Monitoring_eng!$A$1:$DB$79,Results!$D38,FALSE)=$N38,$S38,IF(HLOOKUP(AK$2,Monitoring_eng!$A$1:$DB$79,Results!$D38,FALSE)=$P38,$T38,"CHYBA")))))</f>
        <v>0</v>
      </c>
      <c r="AL38" s="60">
        <f>IF(ISBLANK(HLOOKUP(AL$2,Monitoring_eng!$A$1:$DB$79,Results!$D38,FALSE)),"",IF(HLOOKUP(AL$2,Monitoring_eng!$A$1:$DB$79,Results!$D38,FALSE)=$J38,$Q38,IF(HLOOKUP(AL$2,Monitoring_eng!$A$1:$DB$79,Results!$D38,FALSE)=$L38,$R38,IF(HLOOKUP(AL$2,Monitoring_eng!$A$1:$DB$79,Results!$D38,FALSE)=$N38,$S38,IF(HLOOKUP(AL$2,Monitoring_eng!$A$1:$DB$79,Results!$D38,FALSE)=$P38,$T38,"CHYBA")))))</f>
        <v>0</v>
      </c>
      <c r="AM38" s="60">
        <f>IF(ISBLANK(HLOOKUP(AM$2,Monitoring_eng!$A$1:$DB$79,Results!$D38,FALSE)),"",IF(HLOOKUP(AM$2,Monitoring_eng!$A$1:$DB$79,Results!$D38,FALSE)=$J38,$Q38,IF(HLOOKUP(AM$2,Monitoring_eng!$A$1:$DB$79,Results!$D38,FALSE)=$L38,$R38,IF(HLOOKUP(AM$2,Monitoring_eng!$A$1:$DB$79,Results!$D38,FALSE)=$N38,$S38,IF(HLOOKUP(AM$2,Monitoring_eng!$A$1:$DB$79,Results!$D38,FALSE)=$P38,$T38,"CHYBA")))))</f>
        <v>0</v>
      </c>
      <c r="AN38" s="60">
        <f>IF(ISBLANK(HLOOKUP(AN$2,Monitoring_eng!$A$1:$DB$79,Results!$D38,FALSE)),"",IF(HLOOKUP(AN$2,Monitoring_eng!$A$1:$DB$79,Results!$D38,FALSE)=$J38,$Q38,IF(HLOOKUP(AN$2,Monitoring_eng!$A$1:$DB$79,Results!$D38,FALSE)=$L38,$R38,IF(HLOOKUP(AN$2,Monitoring_eng!$A$1:$DB$79,Results!$D38,FALSE)=$N38,$S38,IF(HLOOKUP(AN$2,Monitoring_eng!$A$1:$DB$79,Results!$D38,FALSE)=$P38,$T38,"CHYBA")))))</f>
        <v>0</v>
      </c>
      <c r="AO38" s="60">
        <f>IF(ISBLANK(HLOOKUP(AO$2,Monitoring_eng!$A$1:$DB$79,Results!$D38,FALSE)),"",IF(HLOOKUP(AO$2,Monitoring_eng!$A$1:$DB$79,Results!$D38,FALSE)=$J38,$Q38,IF(HLOOKUP(AO$2,Monitoring_eng!$A$1:$DB$79,Results!$D38,FALSE)=$L38,$R38,IF(HLOOKUP(AO$2,Monitoring_eng!$A$1:$DB$79,Results!$D38,FALSE)=$N38,$S38,IF(HLOOKUP(AO$2,Monitoring_eng!$A$1:$DB$79,Results!$D38,FALSE)=$P38,$T38,"CHYBA")))))</f>
        <v>2</v>
      </c>
      <c r="AP38" s="60">
        <f>IF(ISBLANK(HLOOKUP(AP$2,Monitoring_eng!$A$1:$DB$79,Results!$D38,FALSE)),"",IF(HLOOKUP(AP$2,Monitoring_eng!$A$1:$DB$79,Results!$D38,FALSE)=$J38,$Q38,IF(HLOOKUP(AP$2,Monitoring_eng!$A$1:$DB$79,Results!$D38,FALSE)=$L38,$R38,IF(HLOOKUP(AP$2,Monitoring_eng!$A$1:$DB$79,Results!$D38,FALSE)=$N38,$S38,IF(HLOOKUP(AP$2,Monitoring_eng!$A$1:$DB$79,Results!$D38,FALSE)=$P38,$T38,"CHYBA")))))</f>
        <v>2</v>
      </c>
      <c r="AQ38" s="60">
        <f>IF(ISBLANK(HLOOKUP(AQ$2,Monitoring_eng!$A$1:$DB$79,Results!$D38,FALSE)),"",IF(HLOOKUP(AQ$2,Monitoring_eng!$A$1:$DB$79,Results!$D38,FALSE)=$J38,$Q38,IF(HLOOKUP(AQ$2,Monitoring_eng!$A$1:$DB$79,Results!$D38,FALSE)=$L38,$R38,IF(HLOOKUP(AQ$2,Monitoring_eng!$A$1:$DB$79,Results!$D38,FALSE)=$N38,$S38,IF(HLOOKUP(AQ$2,Monitoring_eng!$A$1:$DB$79,Results!$D38,FALSE)=$P38,$T38,"CHYBA")))))</f>
        <v>1</v>
      </c>
      <c r="AR38" s="60">
        <f>IF(ISBLANK(HLOOKUP(AR$2,Monitoring_eng!$A$1:$DB$79,Results!$D38,FALSE)),"",IF(HLOOKUP(AR$2,Monitoring_eng!$A$1:$DB$79,Results!$D38,FALSE)=$J38,$Q38,IF(HLOOKUP(AR$2,Monitoring_eng!$A$1:$DB$79,Results!$D38,FALSE)=$L38,$R38,IF(HLOOKUP(AR$2,Monitoring_eng!$A$1:$DB$79,Results!$D38,FALSE)=$N38,$S38,IF(HLOOKUP(AR$2,Monitoring_eng!$A$1:$DB$79,Results!$D38,FALSE)=$P38,$T38,"CHYBA")))))</f>
        <v>0</v>
      </c>
      <c r="AS38" s="60">
        <f>IF(ISBLANK(HLOOKUP(AS$2,Monitoring_eng!$A$1:$DB$79,Results!$D38,FALSE)),"",IF(HLOOKUP(AS$2,Monitoring_eng!$A$1:$DB$79,Results!$D38,FALSE)=$J38,$Q38,IF(HLOOKUP(AS$2,Monitoring_eng!$A$1:$DB$79,Results!$D38,FALSE)=$L38,$R38,IF(HLOOKUP(AS$2,Monitoring_eng!$A$1:$DB$79,Results!$D38,FALSE)=$N38,$S38,IF(HLOOKUP(AS$2,Monitoring_eng!$A$1:$DB$79,Results!$D38,FALSE)=$P38,$T38,"CHYBA")))))</f>
        <v>2</v>
      </c>
      <c r="AT38" s="60">
        <f>IF(ISBLANK(HLOOKUP(AT$2,Monitoring_eng!$A$1:$DB$79,Results!$D38,FALSE)),"",IF(HLOOKUP(AT$2,Monitoring_eng!$A$1:$DB$79,Results!$D38,FALSE)=$J38,$Q38,IF(HLOOKUP(AT$2,Monitoring_eng!$A$1:$DB$79,Results!$D38,FALSE)=$L38,$R38,IF(HLOOKUP(AT$2,Monitoring_eng!$A$1:$DB$79,Results!$D38,FALSE)=$N38,$S38,IF(HLOOKUP(AT$2,Monitoring_eng!$A$1:$DB$79,Results!$D38,FALSE)=$P38,$T38,"CHYBA")))))</f>
        <v>2</v>
      </c>
      <c r="AU38" s="60">
        <f>IF(ISBLANK(HLOOKUP(AU$2,Monitoring_eng!$A$1:$DB$79,Results!$D38,FALSE)),"",IF(HLOOKUP(AU$2,Monitoring_eng!$A$1:$DB$79,Results!$D38,FALSE)=$J38,$Q38,IF(HLOOKUP(AU$2,Monitoring_eng!$A$1:$DB$79,Results!$D38,FALSE)=$L38,$R38,IF(HLOOKUP(AU$2,Monitoring_eng!$A$1:$DB$79,Results!$D38,FALSE)=$N38,$S38,IF(HLOOKUP(AU$2,Monitoring_eng!$A$1:$DB$79,Results!$D38,FALSE)=$P38,$T38,"CHYBA")))))</f>
        <v>0</v>
      </c>
      <c r="AV38" s="60">
        <f>IF(ISBLANK(HLOOKUP(AV$2,Monitoring_eng!$A$1:$DB$79,Results!$D38,FALSE)),"",IF(HLOOKUP(AV$2,Monitoring_eng!$A$1:$DB$79,Results!$D38,FALSE)=$J38,$Q38,IF(HLOOKUP(AV$2,Monitoring_eng!$A$1:$DB$79,Results!$D38,FALSE)=$L38,$R38,IF(HLOOKUP(AV$2,Monitoring_eng!$A$1:$DB$79,Results!$D38,FALSE)=$N38,$S38,IF(HLOOKUP(AV$2,Monitoring_eng!$A$1:$DB$79,Results!$D38,FALSE)=$P38,$T38,"CHYBA")))))</f>
        <v>1</v>
      </c>
      <c r="AW38" s="60">
        <f>IF(ISBLANK(HLOOKUP(AW$2,Monitoring_eng!$A$1:$DB$79,Results!$D38,FALSE)),"",IF(HLOOKUP(AW$2,Monitoring_eng!$A$1:$DB$79,Results!$D38,FALSE)=$J38,$Q38,IF(HLOOKUP(AW$2,Monitoring_eng!$A$1:$DB$79,Results!$D38,FALSE)=$L38,$R38,IF(HLOOKUP(AW$2,Monitoring_eng!$A$1:$DB$79,Results!$D38,FALSE)=$N38,$S38,IF(HLOOKUP(AW$2,Monitoring_eng!$A$1:$DB$79,Results!$D38,FALSE)=$P38,$T38,"CHYBA")))))</f>
        <v>2</v>
      </c>
      <c r="AX38" s="60">
        <f>IF(ISBLANK(HLOOKUP(AX$2,Monitoring_eng!$A$1:$DB$79,Results!$D38,FALSE)),"",IF(HLOOKUP(AX$2,Monitoring_eng!$A$1:$DB$79,Results!$D38,FALSE)=$J38,$Q38,IF(HLOOKUP(AX$2,Monitoring_eng!$A$1:$DB$79,Results!$D38,FALSE)=$L38,$R38,IF(HLOOKUP(AX$2,Monitoring_eng!$A$1:$DB$79,Results!$D38,FALSE)=$N38,$S38,IF(HLOOKUP(AX$2,Monitoring_eng!$A$1:$DB$79,Results!$D38,FALSE)=$P38,$T38,"CHYBA")))))</f>
        <v>0</v>
      </c>
      <c r="AY38" s="60">
        <f>IF(ISBLANK(HLOOKUP(AY$2,Monitoring_eng!$A$1:$DB$79,Results!$D38,FALSE)),"",IF(HLOOKUP(AY$2,Monitoring_eng!$A$1:$DB$79,Results!$D38,FALSE)=$J38,$Q38,IF(HLOOKUP(AY$2,Monitoring_eng!$A$1:$DB$79,Results!$D38,FALSE)=$L38,$R38,IF(HLOOKUP(AY$2,Monitoring_eng!$A$1:$DB$79,Results!$D38,FALSE)=$N38,$S38,IF(HLOOKUP(AY$2,Monitoring_eng!$A$1:$DB$79,Results!$D38,FALSE)=$P38,$T38,"CHYBA")))))</f>
        <v>2</v>
      </c>
      <c r="AZ38" s="60">
        <f>IF(ISBLANK(HLOOKUP(AZ$2,Monitoring_eng!$A$1:$DB$79,Results!$D38,FALSE)),"",IF(HLOOKUP(AZ$2,Monitoring_eng!$A$1:$DB$79,Results!$D38,FALSE)=$J38,$Q38,IF(HLOOKUP(AZ$2,Monitoring_eng!$A$1:$DB$79,Results!$D38,FALSE)=$L38,$R38,IF(HLOOKUP(AZ$2,Monitoring_eng!$A$1:$DB$79,Results!$D38,FALSE)=$N38,$S38,IF(HLOOKUP(AZ$2,Monitoring_eng!$A$1:$DB$79,Results!$D38,FALSE)=$P38,$T38,"CHYBA")))))</f>
        <v>0</v>
      </c>
      <c r="BA38" s="60">
        <f>IF(ISBLANK(HLOOKUP(BA$2,Monitoring_eng!$A$1:$DB$79,Results!$D38,FALSE)),"",IF(HLOOKUP(BA$2,Monitoring_eng!$A$1:$DB$79,Results!$D38,FALSE)=$J38,$Q38,IF(HLOOKUP(BA$2,Monitoring_eng!$A$1:$DB$79,Results!$D38,FALSE)=$L38,$R38,IF(HLOOKUP(BA$2,Monitoring_eng!$A$1:$DB$79,Results!$D38,FALSE)=$N38,$S38,IF(HLOOKUP(BA$2,Monitoring_eng!$A$1:$DB$79,Results!$D38,FALSE)=$P38,$T38,"CHYBA")))))</f>
        <v>2</v>
      </c>
      <c r="BB38" s="60">
        <f>IF(ISBLANK(HLOOKUP(BB$2,Monitoring_eng!$A$1:$DB$79,Results!$D38,FALSE)),"",IF(HLOOKUP(BB$2,Monitoring_eng!$A$1:$DB$79,Results!$D38,FALSE)=$J38,$Q38,IF(HLOOKUP(BB$2,Monitoring_eng!$A$1:$DB$79,Results!$D38,FALSE)=$L38,$R38,IF(HLOOKUP(BB$2,Monitoring_eng!$A$1:$DB$79,Results!$D38,FALSE)=$N38,$S38,IF(HLOOKUP(BB$2,Monitoring_eng!$A$1:$DB$79,Results!$D38,FALSE)=$P38,$T38,"CHYBA")))))</f>
        <v>0</v>
      </c>
      <c r="BC38" s="60">
        <f>IF(ISBLANK(HLOOKUP(BC$2,Monitoring_eng!$A$1:$DB$79,Results!$D38,FALSE)),"",IF(HLOOKUP(BC$2,Monitoring_eng!$A$1:$DB$79,Results!$D38,FALSE)=$J38,$Q38,IF(HLOOKUP(BC$2,Monitoring_eng!$A$1:$DB$79,Results!$D38,FALSE)=$L38,$R38,IF(HLOOKUP(BC$2,Monitoring_eng!$A$1:$DB$79,Results!$D38,FALSE)=$N38,$S38,IF(HLOOKUP(BC$2,Monitoring_eng!$A$1:$DB$79,Results!$D38,FALSE)=$P38,$T38,"CHYBA")))))</f>
        <v>0</v>
      </c>
      <c r="BD38" s="60">
        <f>IF(ISBLANK(HLOOKUP(BD$2,Monitoring_eng!$A$1:$DB$79,Results!$D38,FALSE)),"",IF(HLOOKUP(BD$2,Monitoring_eng!$A$1:$DB$79,Results!$D38,FALSE)=$J38,$Q38,IF(HLOOKUP(BD$2,Monitoring_eng!$A$1:$DB$79,Results!$D38,FALSE)=$L38,$R38,IF(HLOOKUP(BD$2,Monitoring_eng!$A$1:$DB$79,Results!$D38,FALSE)=$N38,$S38,IF(HLOOKUP(BD$2,Monitoring_eng!$A$1:$DB$79,Results!$D38,FALSE)=$P38,$T38,"CHYBA")))))</f>
        <v>1</v>
      </c>
      <c r="BE38" s="60">
        <f>IF(ISBLANK(HLOOKUP(BE$2,Monitoring_eng!$A$1:$DB$79,Results!$D38,FALSE)),"",IF(HLOOKUP(BE$2,Monitoring_eng!$A$1:$DB$79,Results!$D38,FALSE)=$J38,$Q38,IF(HLOOKUP(BE$2,Monitoring_eng!$A$1:$DB$79,Results!$D38,FALSE)=$L38,$R38,IF(HLOOKUP(BE$2,Monitoring_eng!$A$1:$DB$79,Results!$D38,FALSE)=$N38,$S38,IF(HLOOKUP(BE$2,Monitoring_eng!$A$1:$DB$79,Results!$D38,FALSE)=$P38,$T38,"CHYBA")))))</f>
        <v>2</v>
      </c>
      <c r="BF38" s="60">
        <f>IF(ISBLANK(HLOOKUP(BF$2,Monitoring_eng!$A$1:$DB$79,Results!$D38,FALSE)),"",IF(HLOOKUP(BF$2,Monitoring_eng!$A$1:$DB$79,Results!$D38,FALSE)=$J38,$Q38,IF(HLOOKUP(BF$2,Monitoring_eng!$A$1:$DB$79,Results!$D38,FALSE)=$L38,$R38,IF(HLOOKUP(BF$2,Monitoring_eng!$A$1:$DB$79,Results!$D38,FALSE)=$N38,$S38,IF(HLOOKUP(BF$2,Monitoring_eng!$A$1:$DB$79,Results!$D38,FALSE)=$P38,$T38,"CHYBA")))))</f>
        <v>2</v>
      </c>
      <c r="BG38" s="60">
        <f>IF(ISBLANK(HLOOKUP(BG$2,Monitoring_eng!$A$1:$DB$79,Results!$D38,FALSE)),"",IF(HLOOKUP(BG$2,Monitoring_eng!$A$1:$DB$79,Results!$D38,FALSE)=$J38,$Q38,IF(HLOOKUP(BG$2,Monitoring_eng!$A$1:$DB$79,Results!$D38,FALSE)=$L38,$R38,IF(HLOOKUP(BG$2,Monitoring_eng!$A$1:$DB$79,Results!$D38,FALSE)=$N38,$S38,IF(HLOOKUP(BG$2,Monitoring_eng!$A$1:$DB$79,Results!$D38,FALSE)=$P38,$T38,"CHYBA")))))</f>
        <v>0</v>
      </c>
      <c r="BH38" s="60">
        <f>IF(ISBLANK(HLOOKUP(BH$2,Monitoring_eng!$A$1:$DB$79,Results!$D38,FALSE)),"",IF(HLOOKUP(BH$2,Monitoring_eng!$A$1:$DB$79,Results!$D38,FALSE)=$J38,$Q38,IF(HLOOKUP(BH$2,Monitoring_eng!$A$1:$DB$79,Results!$D38,FALSE)=$L38,$R38,IF(HLOOKUP(BH$2,Monitoring_eng!$A$1:$DB$79,Results!$D38,FALSE)=$N38,$S38,IF(HLOOKUP(BH$2,Monitoring_eng!$A$1:$DB$79,Results!$D38,FALSE)=$P38,$T38,"CHYBA")))))</f>
        <v>0</v>
      </c>
      <c r="BI38" s="60">
        <f>IF(ISBLANK(HLOOKUP(BI$2,Monitoring_eng!$A$1:$DB$79,Results!$D38,FALSE)),"",IF(HLOOKUP(BI$2,Monitoring_eng!$A$1:$DB$79,Results!$D38,FALSE)=$J38,$Q38,IF(HLOOKUP(BI$2,Monitoring_eng!$A$1:$DB$79,Results!$D38,FALSE)=$L38,$R38,IF(HLOOKUP(BI$2,Monitoring_eng!$A$1:$DB$79,Results!$D38,FALSE)=$N38,$S38,IF(HLOOKUP(BI$2,Monitoring_eng!$A$1:$DB$79,Results!$D38,FALSE)=$P38,$T38,"CHYBA")))))</f>
        <v>2</v>
      </c>
      <c r="BJ38" s="60">
        <f>IF(ISBLANK(HLOOKUP(BJ$2,Monitoring_eng!$A$1:$DB$79,Results!$D38,FALSE)),"",IF(HLOOKUP(BJ$2,Monitoring_eng!$A$1:$DB$79,Results!$D38,FALSE)=$J38,$Q38,IF(HLOOKUP(BJ$2,Monitoring_eng!$A$1:$DB$79,Results!$D38,FALSE)=$L38,$R38,IF(HLOOKUP(BJ$2,Monitoring_eng!$A$1:$DB$79,Results!$D38,FALSE)=$N38,$S38,IF(HLOOKUP(BJ$2,Monitoring_eng!$A$1:$DB$79,Results!$D38,FALSE)=$P38,$T38,"CHYBA")))))</f>
        <v>2</v>
      </c>
      <c r="BK38" s="60">
        <f>IF(ISBLANK(HLOOKUP(BK$2,Monitoring_eng!$A$1:$DB$79,Results!$D38,FALSE)),"",IF(HLOOKUP(BK$2,Monitoring_eng!$A$1:$DB$79,Results!$D38,FALSE)=$J38,$Q38,IF(HLOOKUP(BK$2,Monitoring_eng!$A$1:$DB$79,Results!$D38,FALSE)=$L38,$R38,IF(HLOOKUP(BK$2,Monitoring_eng!$A$1:$DB$79,Results!$D38,FALSE)=$N38,$S38,IF(HLOOKUP(BK$2,Monitoring_eng!$A$1:$DB$79,Results!$D38,FALSE)=$P38,$T38,"CHYBA")))))</f>
        <v>0</v>
      </c>
      <c r="BL38" s="60">
        <f>IF(ISBLANK(HLOOKUP(BL$2,Monitoring_eng!$A$1:$DB$79,Results!$D38,FALSE)),"",IF(HLOOKUP(BL$2,Monitoring_eng!$A$1:$DB$79,Results!$D38,FALSE)=$J38,$Q38,IF(HLOOKUP(BL$2,Monitoring_eng!$A$1:$DB$79,Results!$D38,FALSE)=$L38,$R38,IF(HLOOKUP(BL$2,Monitoring_eng!$A$1:$DB$79,Results!$D38,FALSE)=$N38,$S38,IF(HLOOKUP(BL$2,Monitoring_eng!$A$1:$DB$79,Results!$D38,FALSE)=$P38,$T38,"CHYBA")))))</f>
        <v>0</v>
      </c>
      <c r="BM38" s="60">
        <f>IF(ISBLANK(HLOOKUP(BM$2,Monitoring_eng!$A$1:$DB$79,Results!$D38,FALSE)),"",IF(HLOOKUP(BM$2,Monitoring_eng!$A$1:$DB$79,Results!$D38,FALSE)=$J38,$Q38,IF(HLOOKUP(BM$2,Monitoring_eng!$A$1:$DB$79,Results!$D38,FALSE)=$L38,$R38,IF(HLOOKUP(BM$2,Monitoring_eng!$A$1:$DB$79,Results!$D38,FALSE)=$N38,$S38,IF(HLOOKUP(BM$2,Monitoring_eng!$A$1:$DB$79,Results!$D38,FALSE)=$P38,$T38,"CHYBA")))))</f>
        <v>0</v>
      </c>
      <c r="BN38" s="60">
        <f>IF(ISBLANK(HLOOKUP(BN$2,Monitoring_eng!$A$1:$DB$79,Results!$D38,FALSE)),"",IF(HLOOKUP(BN$2,Monitoring_eng!$A$1:$DB$79,Results!$D38,FALSE)=$J38,$Q38,IF(HLOOKUP(BN$2,Monitoring_eng!$A$1:$DB$79,Results!$D38,FALSE)=$L38,$R38,IF(HLOOKUP(BN$2,Monitoring_eng!$A$1:$DB$79,Results!$D38,FALSE)=$N38,$S38,IF(HLOOKUP(BN$2,Monitoring_eng!$A$1:$DB$79,Results!$D38,FALSE)=$P38,$T38,"CHYBA")))))</f>
        <v>2</v>
      </c>
      <c r="BO38" s="60">
        <f>IF(ISBLANK(HLOOKUP(BO$2,Monitoring_eng!$A$1:$DB$79,Results!$D38,FALSE)),"",IF(HLOOKUP(BO$2,Monitoring_eng!$A$1:$DB$79,Results!$D38,FALSE)=$J38,$Q38,IF(HLOOKUP(BO$2,Monitoring_eng!$A$1:$DB$79,Results!$D38,FALSE)=$L38,$R38,IF(HLOOKUP(BO$2,Monitoring_eng!$A$1:$DB$79,Results!$D38,FALSE)=$N38,$S38,IF(HLOOKUP(BO$2,Monitoring_eng!$A$1:$DB$79,Results!$D38,FALSE)=$P38,$T38,"CHYBA")))))</f>
        <v>2</v>
      </c>
      <c r="BP38" s="60">
        <f>IF(ISBLANK(HLOOKUP(BP$2,Monitoring_eng!$A$1:$DB$79,Results!$D38,FALSE)),"",IF(HLOOKUP(BP$2,Monitoring_eng!$A$1:$DB$79,Results!$D38,FALSE)=$J38,$Q38,IF(HLOOKUP(BP$2,Monitoring_eng!$A$1:$DB$79,Results!$D38,FALSE)=$L38,$R38,IF(HLOOKUP(BP$2,Monitoring_eng!$A$1:$DB$79,Results!$D38,FALSE)=$N38,$S38,IF(HLOOKUP(BP$2,Monitoring_eng!$A$1:$DB$79,Results!$D38,FALSE)=$P38,$T38,"CHYBA")))))</f>
        <v>2</v>
      </c>
      <c r="BQ38" s="60">
        <f>IF(ISBLANK(HLOOKUP(BQ$2,Monitoring_eng!$A$1:$DB$79,Results!$D38,FALSE)),"",IF(HLOOKUP(BQ$2,Monitoring_eng!$A$1:$DB$79,Results!$D38,FALSE)=$J38,$Q38,IF(HLOOKUP(BQ$2,Monitoring_eng!$A$1:$DB$79,Results!$D38,FALSE)=$L38,$R38,IF(HLOOKUP(BQ$2,Monitoring_eng!$A$1:$DB$79,Results!$D38,FALSE)=$N38,$S38,IF(HLOOKUP(BQ$2,Monitoring_eng!$A$1:$DB$79,Results!$D38,FALSE)=$P38,$T38,"CHYBA")))))</f>
        <v>2</v>
      </c>
      <c r="BR38" s="60">
        <f>IF(ISBLANK(HLOOKUP(BR$2,Monitoring_eng!$A$1:$DB$79,Results!$D38,FALSE)),"",IF(HLOOKUP(BR$2,Monitoring_eng!$A$1:$DB$79,Results!$D38,FALSE)=$J38,$Q38,IF(HLOOKUP(BR$2,Monitoring_eng!$A$1:$DB$79,Results!$D38,FALSE)=$L38,$R38,IF(HLOOKUP(BR$2,Monitoring_eng!$A$1:$DB$79,Results!$D38,FALSE)=$N38,$S38,IF(HLOOKUP(BR$2,Monitoring_eng!$A$1:$DB$79,Results!$D38,FALSE)=$P38,$T38,"CHYBA")))))</f>
        <v>2</v>
      </c>
    </row>
    <row r="39" spans="1:70" x14ac:dyDescent="0.3">
      <c r="A39" s="37" t="s">
        <v>3859</v>
      </c>
      <c r="B39" s="37" t="s">
        <v>1040</v>
      </c>
      <c r="C39" s="37" t="s">
        <v>339</v>
      </c>
      <c r="D39" s="37">
        <v>38</v>
      </c>
      <c r="E39" s="41" t="s">
        <v>140</v>
      </c>
      <c r="F39" s="42" t="s">
        <v>144</v>
      </c>
      <c r="G39" s="43" t="s">
        <v>32</v>
      </c>
      <c r="H39" s="37">
        <v>3</v>
      </c>
      <c r="I39" s="37" t="s">
        <v>481</v>
      </c>
      <c r="J39" s="37" t="s">
        <v>757</v>
      </c>
      <c r="K39" s="37" t="s">
        <v>482</v>
      </c>
      <c r="L39" s="59" t="s">
        <v>758</v>
      </c>
      <c r="M39" s="37" t="s">
        <v>483</v>
      </c>
      <c r="N39" s="37" t="s">
        <v>759</v>
      </c>
      <c r="O39" s="37" t="s">
        <v>892</v>
      </c>
      <c r="P39" s="37" t="s">
        <v>892</v>
      </c>
      <c r="Q39" s="37">
        <f t="shared" si="0"/>
        <v>3</v>
      </c>
      <c r="R39" s="37">
        <v>0</v>
      </c>
      <c r="S39" s="37">
        <f t="shared" si="1"/>
        <v>1.5</v>
      </c>
      <c r="T39" s="37" t="s">
        <v>892</v>
      </c>
      <c r="U39" s="60">
        <f>IF(ISBLANK(HLOOKUP(U$2,Monitoring_eng!$A$1:$DB$79,Results!$D39,FALSE)),"",IF(HLOOKUP(U$2,Monitoring_eng!$A$1:$DB$79,Results!$D39,FALSE)=$J39,$Q39,IF(HLOOKUP(U$2,Monitoring_eng!$A$1:$DB$79,Results!$D39,FALSE)=$L39,$R39,IF(HLOOKUP(U$2,Monitoring_eng!$A$1:$DB$79,Results!$D39,FALSE)=$N39,$S39,IF(HLOOKUP(U$2,Monitoring_eng!$A$1:$DB$79,Results!$D39,FALSE)=$P39,$T39,"CHYBA")))))</f>
        <v>3</v>
      </c>
      <c r="V39" s="60">
        <f>IF(ISBLANK(HLOOKUP(V$2,Monitoring_eng!$A$1:$DB$79,Results!$D39,FALSE)),"",IF(HLOOKUP(V$2,Monitoring_eng!$A$1:$DB$79,Results!$D39,FALSE)=$J39,$Q39,IF(HLOOKUP(V$2,Monitoring_eng!$A$1:$DB$79,Results!$D39,FALSE)=$L39,$R39,IF(HLOOKUP(V$2,Monitoring_eng!$A$1:$DB$79,Results!$D39,FALSE)=$N39,$S39,IF(HLOOKUP(V$2,Monitoring_eng!$A$1:$DB$79,Results!$D39,FALSE)=$P39,$T39,"CHYBA")))))</f>
        <v>0</v>
      </c>
      <c r="W39" s="60">
        <f>IF(ISBLANK(HLOOKUP(W$2,Monitoring_eng!$A$1:$DB$79,Results!$D39,FALSE)),"",IF(HLOOKUP(W$2,Monitoring_eng!$A$1:$DB$79,Results!$D39,FALSE)=$J39,$Q39,IF(HLOOKUP(W$2,Monitoring_eng!$A$1:$DB$79,Results!$D39,FALSE)=$L39,$R39,IF(HLOOKUP(W$2,Monitoring_eng!$A$1:$DB$79,Results!$D39,FALSE)=$N39,$S39,IF(HLOOKUP(W$2,Monitoring_eng!$A$1:$DB$79,Results!$D39,FALSE)=$P39,$T39,"CHYBA")))))</f>
        <v>3</v>
      </c>
      <c r="X39" s="60">
        <f>IF(ISBLANK(HLOOKUP(X$2,Monitoring_eng!$A$1:$DB$79,Results!$D39,FALSE)),"",IF(HLOOKUP(X$2,Monitoring_eng!$A$1:$DB$79,Results!$D39,FALSE)=$J39,$Q39,IF(HLOOKUP(X$2,Monitoring_eng!$A$1:$DB$79,Results!$D39,FALSE)=$L39,$R39,IF(HLOOKUP(X$2,Monitoring_eng!$A$1:$DB$79,Results!$D39,FALSE)=$N39,$S39,IF(HLOOKUP(X$2,Monitoring_eng!$A$1:$DB$79,Results!$D39,FALSE)=$P39,$T39,"CHYBA")))))</f>
        <v>3</v>
      </c>
      <c r="Y39" s="60">
        <f>IF(ISBLANK(HLOOKUP(Y$2,Monitoring_eng!$A$1:$DB$79,Results!$D39,FALSE)),"",IF(HLOOKUP(Y$2,Monitoring_eng!$A$1:$DB$79,Results!$D39,FALSE)=$J39,$Q39,IF(HLOOKUP(Y$2,Monitoring_eng!$A$1:$DB$79,Results!$D39,FALSE)=$L39,$R39,IF(HLOOKUP(Y$2,Monitoring_eng!$A$1:$DB$79,Results!$D39,FALSE)=$N39,$S39,IF(HLOOKUP(Y$2,Monitoring_eng!$A$1:$DB$79,Results!$D39,FALSE)=$P39,$T39,"CHYBA")))))</f>
        <v>3</v>
      </c>
      <c r="Z39" s="60">
        <f>IF(ISBLANK(HLOOKUP(Z$2,Monitoring_eng!$A$1:$DB$79,Results!$D39,FALSE)),"",IF(HLOOKUP(Z$2,Monitoring_eng!$A$1:$DB$79,Results!$D39,FALSE)=$J39,$Q39,IF(HLOOKUP(Z$2,Monitoring_eng!$A$1:$DB$79,Results!$D39,FALSE)=$L39,$R39,IF(HLOOKUP(Z$2,Monitoring_eng!$A$1:$DB$79,Results!$D39,FALSE)=$N39,$S39,IF(HLOOKUP(Z$2,Monitoring_eng!$A$1:$DB$79,Results!$D39,FALSE)=$P39,$T39,"CHYBA")))))</f>
        <v>3</v>
      </c>
      <c r="AA39" s="60">
        <f>IF(ISBLANK(HLOOKUP(AA$2,Monitoring_eng!$A$1:$DB$79,Results!$D39,FALSE)),"",IF(HLOOKUP(AA$2,Monitoring_eng!$A$1:$DB$79,Results!$D39,FALSE)=$J39,$Q39,IF(HLOOKUP(AA$2,Monitoring_eng!$A$1:$DB$79,Results!$D39,FALSE)=$L39,$R39,IF(HLOOKUP(AA$2,Monitoring_eng!$A$1:$DB$79,Results!$D39,FALSE)=$N39,$S39,IF(HLOOKUP(AA$2,Monitoring_eng!$A$1:$DB$79,Results!$D39,FALSE)=$P39,$T39,"CHYBA")))))</f>
        <v>3</v>
      </c>
      <c r="AB39" s="60">
        <f>IF(ISBLANK(HLOOKUP(AB$2,Monitoring_eng!$A$1:$DB$79,Results!$D39,FALSE)),"",IF(HLOOKUP(AB$2,Monitoring_eng!$A$1:$DB$79,Results!$D39,FALSE)=$J39,$Q39,IF(HLOOKUP(AB$2,Monitoring_eng!$A$1:$DB$79,Results!$D39,FALSE)=$L39,$R39,IF(HLOOKUP(AB$2,Monitoring_eng!$A$1:$DB$79,Results!$D39,FALSE)=$N39,$S39,IF(HLOOKUP(AB$2,Monitoring_eng!$A$1:$DB$79,Results!$D39,FALSE)=$P39,$T39,"CHYBA")))))</f>
        <v>3</v>
      </c>
      <c r="AC39" s="60">
        <f>IF(ISBLANK(HLOOKUP(AC$2,Monitoring_eng!$A$1:$DB$79,Results!$D39,FALSE)),"",IF(HLOOKUP(AC$2,Monitoring_eng!$A$1:$DB$79,Results!$D39,FALSE)=$J39,$Q39,IF(HLOOKUP(AC$2,Monitoring_eng!$A$1:$DB$79,Results!$D39,FALSE)=$L39,$R39,IF(HLOOKUP(AC$2,Monitoring_eng!$A$1:$DB$79,Results!$D39,FALSE)=$N39,$S39,IF(HLOOKUP(AC$2,Monitoring_eng!$A$1:$DB$79,Results!$D39,FALSE)=$P39,$T39,"CHYBA")))))</f>
        <v>3</v>
      </c>
      <c r="AD39" s="60">
        <f>IF(ISBLANK(HLOOKUP(AD$2,Monitoring_eng!$A$1:$DB$79,Results!$D39,FALSE)),"",IF(HLOOKUP(AD$2,Monitoring_eng!$A$1:$DB$79,Results!$D39,FALSE)=$J39,$Q39,IF(HLOOKUP(AD$2,Monitoring_eng!$A$1:$DB$79,Results!$D39,FALSE)=$L39,$R39,IF(HLOOKUP(AD$2,Monitoring_eng!$A$1:$DB$79,Results!$D39,FALSE)=$N39,$S39,IF(HLOOKUP(AD$2,Monitoring_eng!$A$1:$DB$79,Results!$D39,FALSE)=$P39,$T39,"CHYBA")))))</f>
        <v>3</v>
      </c>
      <c r="AE39" s="60">
        <f>IF(ISBLANK(HLOOKUP(AE$2,Monitoring_eng!$A$1:$DB$79,Results!$D39,FALSE)),"",IF(HLOOKUP(AE$2,Monitoring_eng!$A$1:$DB$79,Results!$D39,FALSE)=$J39,$Q39,IF(HLOOKUP(AE$2,Monitoring_eng!$A$1:$DB$79,Results!$D39,FALSE)=$L39,$R39,IF(HLOOKUP(AE$2,Monitoring_eng!$A$1:$DB$79,Results!$D39,FALSE)=$N39,$S39,IF(HLOOKUP(AE$2,Monitoring_eng!$A$1:$DB$79,Results!$D39,FALSE)=$P39,$T39,"CHYBA")))))</f>
        <v>3</v>
      </c>
      <c r="AF39" s="60">
        <f>IF(ISBLANK(HLOOKUP(AF$2,Monitoring_eng!$A$1:$DB$79,Results!$D39,FALSE)),"",IF(HLOOKUP(AF$2,Monitoring_eng!$A$1:$DB$79,Results!$D39,FALSE)=$J39,$Q39,IF(HLOOKUP(AF$2,Monitoring_eng!$A$1:$DB$79,Results!$D39,FALSE)=$L39,$R39,IF(HLOOKUP(AF$2,Monitoring_eng!$A$1:$DB$79,Results!$D39,FALSE)=$N39,$S39,IF(HLOOKUP(AF$2,Monitoring_eng!$A$1:$DB$79,Results!$D39,FALSE)=$P39,$T39,"CHYBA")))))</f>
        <v>0</v>
      </c>
      <c r="AG39" s="60">
        <f>IF(ISBLANK(HLOOKUP(AG$2,Monitoring_eng!$A$1:$DB$79,Results!$D39,FALSE)),"",IF(HLOOKUP(AG$2,Monitoring_eng!$A$1:$DB$79,Results!$D39,FALSE)=$J39,$Q39,IF(HLOOKUP(AG$2,Monitoring_eng!$A$1:$DB$79,Results!$D39,FALSE)=$L39,$R39,IF(HLOOKUP(AG$2,Monitoring_eng!$A$1:$DB$79,Results!$D39,FALSE)=$N39,$S39,IF(HLOOKUP(AG$2,Monitoring_eng!$A$1:$DB$79,Results!$D39,FALSE)=$P39,$T39,"CHYBA")))))</f>
        <v>3</v>
      </c>
      <c r="AH39" s="60">
        <f>IF(ISBLANK(HLOOKUP(AH$2,Monitoring_eng!$A$1:$DB$79,Results!$D39,FALSE)),"",IF(HLOOKUP(AH$2,Monitoring_eng!$A$1:$DB$79,Results!$D39,FALSE)=$J39,$Q39,IF(HLOOKUP(AH$2,Monitoring_eng!$A$1:$DB$79,Results!$D39,FALSE)=$L39,$R39,IF(HLOOKUP(AH$2,Monitoring_eng!$A$1:$DB$79,Results!$D39,FALSE)=$N39,$S39,IF(HLOOKUP(AH$2,Monitoring_eng!$A$1:$DB$79,Results!$D39,FALSE)=$P39,$T39,"CHYBA")))))</f>
        <v>3</v>
      </c>
      <c r="AI39" s="60">
        <f>IF(ISBLANK(HLOOKUP(AI$2,Monitoring_eng!$A$1:$DB$79,Results!$D39,FALSE)),"",IF(HLOOKUP(AI$2,Monitoring_eng!$A$1:$DB$79,Results!$D39,FALSE)=$J39,$Q39,IF(HLOOKUP(AI$2,Monitoring_eng!$A$1:$DB$79,Results!$D39,FALSE)=$L39,$R39,IF(HLOOKUP(AI$2,Monitoring_eng!$A$1:$DB$79,Results!$D39,FALSE)=$N39,$S39,IF(HLOOKUP(AI$2,Monitoring_eng!$A$1:$DB$79,Results!$D39,FALSE)=$P39,$T39,"CHYBA")))))</f>
        <v>3</v>
      </c>
      <c r="AJ39" s="60">
        <f>IF(ISBLANK(HLOOKUP(AJ$2,Monitoring_eng!$A$1:$DB$79,Results!$D39,FALSE)),"",IF(HLOOKUP(AJ$2,Monitoring_eng!$A$1:$DB$79,Results!$D39,FALSE)=$J39,$Q39,IF(HLOOKUP(AJ$2,Monitoring_eng!$A$1:$DB$79,Results!$D39,FALSE)=$L39,$R39,IF(HLOOKUP(AJ$2,Monitoring_eng!$A$1:$DB$79,Results!$D39,FALSE)=$N39,$S39,IF(HLOOKUP(AJ$2,Monitoring_eng!$A$1:$DB$79,Results!$D39,FALSE)=$P39,$T39,"CHYBA")))))</f>
        <v>3</v>
      </c>
      <c r="AK39" s="60">
        <f>IF(ISBLANK(HLOOKUP(AK$2,Monitoring_eng!$A$1:$DB$79,Results!$D39,FALSE)),"",IF(HLOOKUP(AK$2,Monitoring_eng!$A$1:$DB$79,Results!$D39,FALSE)=$J39,$Q39,IF(HLOOKUP(AK$2,Monitoring_eng!$A$1:$DB$79,Results!$D39,FALSE)=$L39,$R39,IF(HLOOKUP(AK$2,Monitoring_eng!$A$1:$DB$79,Results!$D39,FALSE)=$N39,$S39,IF(HLOOKUP(AK$2,Monitoring_eng!$A$1:$DB$79,Results!$D39,FALSE)=$P39,$T39,"CHYBA")))))</f>
        <v>3</v>
      </c>
      <c r="AL39" s="60">
        <f>IF(ISBLANK(HLOOKUP(AL$2,Monitoring_eng!$A$1:$DB$79,Results!$D39,FALSE)),"",IF(HLOOKUP(AL$2,Monitoring_eng!$A$1:$DB$79,Results!$D39,FALSE)=$J39,$Q39,IF(HLOOKUP(AL$2,Monitoring_eng!$A$1:$DB$79,Results!$D39,FALSE)=$L39,$R39,IF(HLOOKUP(AL$2,Monitoring_eng!$A$1:$DB$79,Results!$D39,FALSE)=$N39,$S39,IF(HLOOKUP(AL$2,Monitoring_eng!$A$1:$DB$79,Results!$D39,FALSE)=$P39,$T39,"CHYBA")))))</f>
        <v>0</v>
      </c>
      <c r="AM39" s="60">
        <f>IF(ISBLANK(HLOOKUP(AM$2,Monitoring_eng!$A$1:$DB$79,Results!$D39,FALSE)),"",IF(HLOOKUP(AM$2,Monitoring_eng!$A$1:$DB$79,Results!$D39,FALSE)=$J39,$Q39,IF(HLOOKUP(AM$2,Monitoring_eng!$A$1:$DB$79,Results!$D39,FALSE)=$L39,$R39,IF(HLOOKUP(AM$2,Monitoring_eng!$A$1:$DB$79,Results!$D39,FALSE)=$N39,$S39,IF(HLOOKUP(AM$2,Monitoring_eng!$A$1:$DB$79,Results!$D39,FALSE)=$P39,$T39,"CHYBA")))))</f>
        <v>3</v>
      </c>
      <c r="AN39" s="60">
        <f>IF(ISBLANK(HLOOKUP(AN$2,Monitoring_eng!$A$1:$DB$79,Results!$D39,FALSE)),"",IF(HLOOKUP(AN$2,Monitoring_eng!$A$1:$DB$79,Results!$D39,FALSE)=$J39,$Q39,IF(HLOOKUP(AN$2,Monitoring_eng!$A$1:$DB$79,Results!$D39,FALSE)=$L39,$R39,IF(HLOOKUP(AN$2,Monitoring_eng!$A$1:$DB$79,Results!$D39,FALSE)=$N39,$S39,IF(HLOOKUP(AN$2,Monitoring_eng!$A$1:$DB$79,Results!$D39,FALSE)=$P39,$T39,"CHYBA")))))</f>
        <v>3</v>
      </c>
      <c r="AO39" s="60">
        <f>IF(ISBLANK(HLOOKUP(AO$2,Monitoring_eng!$A$1:$DB$79,Results!$D39,FALSE)),"",IF(HLOOKUP(AO$2,Monitoring_eng!$A$1:$DB$79,Results!$D39,FALSE)=$J39,$Q39,IF(HLOOKUP(AO$2,Monitoring_eng!$A$1:$DB$79,Results!$D39,FALSE)=$L39,$R39,IF(HLOOKUP(AO$2,Monitoring_eng!$A$1:$DB$79,Results!$D39,FALSE)=$N39,$S39,IF(HLOOKUP(AO$2,Monitoring_eng!$A$1:$DB$79,Results!$D39,FALSE)=$P39,$T39,"CHYBA")))))</f>
        <v>3</v>
      </c>
      <c r="AP39" s="60">
        <f>IF(ISBLANK(HLOOKUP(AP$2,Monitoring_eng!$A$1:$DB$79,Results!$D39,FALSE)),"",IF(HLOOKUP(AP$2,Monitoring_eng!$A$1:$DB$79,Results!$D39,FALSE)=$J39,$Q39,IF(HLOOKUP(AP$2,Monitoring_eng!$A$1:$DB$79,Results!$D39,FALSE)=$L39,$R39,IF(HLOOKUP(AP$2,Monitoring_eng!$A$1:$DB$79,Results!$D39,FALSE)=$N39,$S39,IF(HLOOKUP(AP$2,Monitoring_eng!$A$1:$DB$79,Results!$D39,FALSE)=$P39,$T39,"CHYBA")))))</f>
        <v>3</v>
      </c>
      <c r="AQ39" s="60">
        <f>IF(ISBLANK(HLOOKUP(AQ$2,Monitoring_eng!$A$1:$DB$79,Results!$D39,FALSE)),"",IF(HLOOKUP(AQ$2,Monitoring_eng!$A$1:$DB$79,Results!$D39,FALSE)=$J39,$Q39,IF(HLOOKUP(AQ$2,Monitoring_eng!$A$1:$DB$79,Results!$D39,FALSE)=$L39,$R39,IF(HLOOKUP(AQ$2,Monitoring_eng!$A$1:$DB$79,Results!$D39,FALSE)=$N39,$S39,IF(HLOOKUP(AQ$2,Monitoring_eng!$A$1:$DB$79,Results!$D39,FALSE)=$P39,$T39,"CHYBA")))))</f>
        <v>1.5</v>
      </c>
      <c r="AR39" s="60">
        <f>IF(ISBLANK(HLOOKUP(AR$2,Monitoring_eng!$A$1:$DB$79,Results!$D39,FALSE)),"",IF(HLOOKUP(AR$2,Monitoring_eng!$A$1:$DB$79,Results!$D39,FALSE)=$J39,$Q39,IF(HLOOKUP(AR$2,Monitoring_eng!$A$1:$DB$79,Results!$D39,FALSE)=$L39,$R39,IF(HLOOKUP(AR$2,Monitoring_eng!$A$1:$DB$79,Results!$D39,FALSE)=$N39,$S39,IF(HLOOKUP(AR$2,Monitoring_eng!$A$1:$DB$79,Results!$D39,FALSE)=$P39,$T39,"CHYBA")))))</f>
        <v>3</v>
      </c>
      <c r="AS39" s="60">
        <f>IF(ISBLANK(HLOOKUP(AS$2,Monitoring_eng!$A$1:$DB$79,Results!$D39,FALSE)),"",IF(HLOOKUP(AS$2,Monitoring_eng!$A$1:$DB$79,Results!$D39,FALSE)=$J39,$Q39,IF(HLOOKUP(AS$2,Monitoring_eng!$A$1:$DB$79,Results!$D39,FALSE)=$L39,$R39,IF(HLOOKUP(AS$2,Monitoring_eng!$A$1:$DB$79,Results!$D39,FALSE)=$N39,$S39,IF(HLOOKUP(AS$2,Monitoring_eng!$A$1:$DB$79,Results!$D39,FALSE)=$P39,$T39,"CHYBA")))))</f>
        <v>3</v>
      </c>
      <c r="AT39" s="60">
        <f>IF(ISBLANK(HLOOKUP(AT$2,Monitoring_eng!$A$1:$DB$79,Results!$D39,FALSE)),"",IF(HLOOKUP(AT$2,Monitoring_eng!$A$1:$DB$79,Results!$D39,FALSE)=$J39,$Q39,IF(HLOOKUP(AT$2,Monitoring_eng!$A$1:$DB$79,Results!$D39,FALSE)=$L39,$R39,IF(HLOOKUP(AT$2,Monitoring_eng!$A$1:$DB$79,Results!$D39,FALSE)=$N39,$S39,IF(HLOOKUP(AT$2,Monitoring_eng!$A$1:$DB$79,Results!$D39,FALSE)=$P39,$T39,"CHYBA")))))</f>
        <v>3</v>
      </c>
      <c r="AU39" s="60">
        <f>IF(ISBLANK(HLOOKUP(AU$2,Monitoring_eng!$A$1:$DB$79,Results!$D39,FALSE)),"",IF(HLOOKUP(AU$2,Monitoring_eng!$A$1:$DB$79,Results!$D39,FALSE)=$J39,$Q39,IF(HLOOKUP(AU$2,Monitoring_eng!$A$1:$DB$79,Results!$D39,FALSE)=$L39,$R39,IF(HLOOKUP(AU$2,Monitoring_eng!$A$1:$DB$79,Results!$D39,FALSE)=$N39,$S39,IF(HLOOKUP(AU$2,Monitoring_eng!$A$1:$DB$79,Results!$D39,FALSE)=$P39,$T39,"CHYBA")))))</f>
        <v>0</v>
      </c>
      <c r="AV39" s="60">
        <f>IF(ISBLANK(HLOOKUP(AV$2,Monitoring_eng!$A$1:$DB$79,Results!$D39,FALSE)),"",IF(HLOOKUP(AV$2,Monitoring_eng!$A$1:$DB$79,Results!$D39,FALSE)=$J39,$Q39,IF(HLOOKUP(AV$2,Monitoring_eng!$A$1:$DB$79,Results!$D39,FALSE)=$L39,$R39,IF(HLOOKUP(AV$2,Monitoring_eng!$A$1:$DB$79,Results!$D39,FALSE)=$N39,$S39,IF(HLOOKUP(AV$2,Monitoring_eng!$A$1:$DB$79,Results!$D39,FALSE)=$P39,$T39,"CHYBA")))))</f>
        <v>1.5</v>
      </c>
      <c r="AW39" s="60">
        <f>IF(ISBLANK(HLOOKUP(AW$2,Monitoring_eng!$A$1:$DB$79,Results!$D39,FALSE)),"",IF(HLOOKUP(AW$2,Monitoring_eng!$A$1:$DB$79,Results!$D39,FALSE)=$J39,$Q39,IF(HLOOKUP(AW$2,Monitoring_eng!$A$1:$DB$79,Results!$D39,FALSE)=$L39,$R39,IF(HLOOKUP(AW$2,Monitoring_eng!$A$1:$DB$79,Results!$D39,FALSE)=$N39,$S39,IF(HLOOKUP(AW$2,Monitoring_eng!$A$1:$DB$79,Results!$D39,FALSE)=$P39,$T39,"CHYBA")))))</f>
        <v>3</v>
      </c>
      <c r="AX39" s="60">
        <f>IF(ISBLANK(HLOOKUP(AX$2,Monitoring_eng!$A$1:$DB$79,Results!$D39,FALSE)),"",IF(HLOOKUP(AX$2,Monitoring_eng!$A$1:$DB$79,Results!$D39,FALSE)=$J39,$Q39,IF(HLOOKUP(AX$2,Monitoring_eng!$A$1:$DB$79,Results!$D39,FALSE)=$L39,$R39,IF(HLOOKUP(AX$2,Monitoring_eng!$A$1:$DB$79,Results!$D39,FALSE)=$N39,$S39,IF(HLOOKUP(AX$2,Monitoring_eng!$A$1:$DB$79,Results!$D39,FALSE)=$P39,$T39,"CHYBA")))))</f>
        <v>3</v>
      </c>
      <c r="AY39" s="60">
        <f>IF(ISBLANK(HLOOKUP(AY$2,Monitoring_eng!$A$1:$DB$79,Results!$D39,FALSE)),"",IF(HLOOKUP(AY$2,Monitoring_eng!$A$1:$DB$79,Results!$D39,FALSE)=$J39,$Q39,IF(HLOOKUP(AY$2,Monitoring_eng!$A$1:$DB$79,Results!$D39,FALSE)=$L39,$R39,IF(HLOOKUP(AY$2,Monitoring_eng!$A$1:$DB$79,Results!$D39,FALSE)=$N39,$S39,IF(HLOOKUP(AY$2,Monitoring_eng!$A$1:$DB$79,Results!$D39,FALSE)=$P39,$T39,"CHYBA")))))</f>
        <v>3</v>
      </c>
      <c r="AZ39" s="60">
        <f>IF(ISBLANK(HLOOKUP(AZ$2,Monitoring_eng!$A$1:$DB$79,Results!$D39,FALSE)),"",IF(HLOOKUP(AZ$2,Monitoring_eng!$A$1:$DB$79,Results!$D39,FALSE)=$J39,$Q39,IF(HLOOKUP(AZ$2,Monitoring_eng!$A$1:$DB$79,Results!$D39,FALSE)=$L39,$R39,IF(HLOOKUP(AZ$2,Monitoring_eng!$A$1:$DB$79,Results!$D39,FALSE)=$N39,$S39,IF(HLOOKUP(AZ$2,Monitoring_eng!$A$1:$DB$79,Results!$D39,FALSE)=$P39,$T39,"CHYBA")))))</f>
        <v>0</v>
      </c>
      <c r="BA39" s="60">
        <f>IF(ISBLANK(HLOOKUP(BA$2,Monitoring_eng!$A$1:$DB$79,Results!$D39,FALSE)),"",IF(HLOOKUP(BA$2,Monitoring_eng!$A$1:$DB$79,Results!$D39,FALSE)=$J39,$Q39,IF(HLOOKUP(BA$2,Monitoring_eng!$A$1:$DB$79,Results!$D39,FALSE)=$L39,$R39,IF(HLOOKUP(BA$2,Monitoring_eng!$A$1:$DB$79,Results!$D39,FALSE)=$N39,$S39,IF(HLOOKUP(BA$2,Monitoring_eng!$A$1:$DB$79,Results!$D39,FALSE)=$P39,$T39,"CHYBA")))))</f>
        <v>3</v>
      </c>
      <c r="BB39" s="60">
        <f>IF(ISBLANK(HLOOKUP(BB$2,Monitoring_eng!$A$1:$DB$79,Results!$D39,FALSE)),"",IF(HLOOKUP(BB$2,Monitoring_eng!$A$1:$DB$79,Results!$D39,FALSE)=$J39,$Q39,IF(HLOOKUP(BB$2,Monitoring_eng!$A$1:$DB$79,Results!$D39,FALSE)=$L39,$R39,IF(HLOOKUP(BB$2,Monitoring_eng!$A$1:$DB$79,Results!$D39,FALSE)=$N39,$S39,IF(HLOOKUP(BB$2,Monitoring_eng!$A$1:$DB$79,Results!$D39,FALSE)=$P39,$T39,"CHYBA")))))</f>
        <v>3</v>
      </c>
      <c r="BC39" s="60">
        <f>IF(ISBLANK(HLOOKUP(BC$2,Monitoring_eng!$A$1:$DB$79,Results!$D39,FALSE)),"",IF(HLOOKUP(BC$2,Monitoring_eng!$A$1:$DB$79,Results!$D39,FALSE)=$J39,$Q39,IF(HLOOKUP(BC$2,Monitoring_eng!$A$1:$DB$79,Results!$D39,FALSE)=$L39,$R39,IF(HLOOKUP(BC$2,Monitoring_eng!$A$1:$DB$79,Results!$D39,FALSE)=$N39,$S39,IF(HLOOKUP(BC$2,Monitoring_eng!$A$1:$DB$79,Results!$D39,FALSE)=$P39,$T39,"CHYBA")))))</f>
        <v>0</v>
      </c>
      <c r="BD39" s="60">
        <f>IF(ISBLANK(HLOOKUP(BD$2,Monitoring_eng!$A$1:$DB$79,Results!$D39,FALSE)),"",IF(HLOOKUP(BD$2,Monitoring_eng!$A$1:$DB$79,Results!$D39,FALSE)=$J39,$Q39,IF(HLOOKUP(BD$2,Monitoring_eng!$A$1:$DB$79,Results!$D39,FALSE)=$L39,$R39,IF(HLOOKUP(BD$2,Monitoring_eng!$A$1:$DB$79,Results!$D39,FALSE)=$N39,$S39,IF(HLOOKUP(BD$2,Monitoring_eng!$A$1:$DB$79,Results!$D39,FALSE)=$P39,$T39,"CHYBA")))))</f>
        <v>0</v>
      </c>
      <c r="BE39" s="60">
        <f>IF(ISBLANK(HLOOKUP(BE$2,Monitoring_eng!$A$1:$DB$79,Results!$D39,FALSE)),"",IF(HLOOKUP(BE$2,Monitoring_eng!$A$1:$DB$79,Results!$D39,FALSE)=$J39,$Q39,IF(HLOOKUP(BE$2,Monitoring_eng!$A$1:$DB$79,Results!$D39,FALSE)=$L39,$R39,IF(HLOOKUP(BE$2,Monitoring_eng!$A$1:$DB$79,Results!$D39,FALSE)=$N39,$S39,IF(HLOOKUP(BE$2,Monitoring_eng!$A$1:$DB$79,Results!$D39,FALSE)=$P39,$T39,"CHYBA")))))</f>
        <v>0</v>
      </c>
      <c r="BF39" s="60">
        <f>IF(ISBLANK(HLOOKUP(BF$2,Monitoring_eng!$A$1:$DB$79,Results!$D39,FALSE)),"",IF(HLOOKUP(BF$2,Monitoring_eng!$A$1:$DB$79,Results!$D39,FALSE)=$J39,$Q39,IF(HLOOKUP(BF$2,Monitoring_eng!$A$1:$DB$79,Results!$D39,FALSE)=$L39,$R39,IF(HLOOKUP(BF$2,Monitoring_eng!$A$1:$DB$79,Results!$D39,FALSE)=$N39,$S39,IF(HLOOKUP(BF$2,Monitoring_eng!$A$1:$DB$79,Results!$D39,FALSE)=$P39,$T39,"CHYBA")))))</f>
        <v>3</v>
      </c>
      <c r="BG39" s="60">
        <f>IF(ISBLANK(HLOOKUP(BG$2,Monitoring_eng!$A$1:$DB$79,Results!$D39,FALSE)),"",IF(HLOOKUP(BG$2,Monitoring_eng!$A$1:$DB$79,Results!$D39,FALSE)=$J39,$Q39,IF(HLOOKUP(BG$2,Monitoring_eng!$A$1:$DB$79,Results!$D39,FALSE)=$L39,$R39,IF(HLOOKUP(BG$2,Monitoring_eng!$A$1:$DB$79,Results!$D39,FALSE)=$N39,$S39,IF(HLOOKUP(BG$2,Monitoring_eng!$A$1:$DB$79,Results!$D39,FALSE)=$P39,$T39,"CHYBA")))))</f>
        <v>3</v>
      </c>
      <c r="BH39" s="60">
        <f>IF(ISBLANK(HLOOKUP(BH$2,Monitoring_eng!$A$1:$DB$79,Results!$D39,FALSE)),"",IF(HLOOKUP(BH$2,Monitoring_eng!$A$1:$DB$79,Results!$D39,FALSE)=$J39,$Q39,IF(HLOOKUP(BH$2,Monitoring_eng!$A$1:$DB$79,Results!$D39,FALSE)=$L39,$R39,IF(HLOOKUP(BH$2,Monitoring_eng!$A$1:$DB$79,Results!$D39,FALSE)=$N39,$S39,IF(HLOOKUP(BH$2,Monitoring_eng!$A$1:$DB$79,Results!$D39,FALSE)=$P39,$T39,"CHYBA")))))</f>
        <v>0</v>
      </c>
      <c r="BI39" s="60">
        <f>IF(ISBLANK(HLOOKUP(BI$2,Monitoring_eng!$A$1:$DB$79,Results!$D39,FALSE)),"",IF(HLOOKUP(BI$2,Monitoring_eng!$A$1:$DB$79,Results!$D39,FALSE)=$J39,$Q39,IF(HLOOKUP(BI$2,Monitoring_eng!$A$1:$DB$79,Results!$D39,FALSE)=$L39,$R39,IF(HLOOKUP(BI$2,Monitoring_eng!$A$1:$DB$79,Results!$D39,FALSE)=$N39,$S39,IF(HLOOKUP(BI$2,Monitoring_eng!$A$1:$DB$79,Results!$D39,FALSE)=$P39,$T39,"CHYBA")))))</f>
        <v>3</v>
      </c>
      <c r="BJ39" s="60">
        <f>IF(ISBLANK(HLOOKUP(BJ$2,Monitoring_eng!$A$1:$DB$79,Results!$D39,FALSE)),"",IF(HLOOKUP(BJ$2,Monitoring_eng!$A$1:$DB$79,Results!$D39,FALSE)=$J39,$Q39,IF(HLOOKUP(BJ$2,Monitoring_eng!$A$1:$DB$79,Results!$D39,FALSE)=$L39,$R39,IF(HLOOKUP(BJ$2,Monitoring_eng!$A$1:$DB$79,Results!$D39,FALSE)=$N39,$S39,IF(HLOOKUP(BJ$2,Monitoring_eng!$A$1:$DB$79,Results!$D39,FALSE)=$P39,$T39,"CHYBA")))))</f>
        <v>3</v>
      </c>
      <c r="BK39" s="60">
        <f>IF(ISBLANK(HLOOKUP(BK$2,Monitoring_eng!$A$1:$DB$79,Results!$D39,FALSE)),"",IF(HLOOKUP(BK$2,Monitoring_eng!$A$1:$DB$79,Results!$D39,FALSE)=$J39,$Q39,IF(HLOOKUP(BK$2,Monitoring_eng!$A$1:$DB$79,Results!$D39,FALSE)=$L39,$R39,IF(HLOOKUP(BK$2,Monitoring_eng!$A$1:$DB$79,Results!$D39,FALSE)=$N39,$S39,IF(HLOOKUP(BK$2,Monitoring_eng!$A$1:$DB$79,Results!$D39,FALSE)=$P39,$T39,"CHYBA")))))</f>
        <v>0</v>
      </c>
      <c r="BL39" s="60">
        <f>IF(ISBLANK(HLOOKUP(BL$2,Monitoring_eng!$A$1:$DB$79,Results!$D39,FALSE)),"",IF(HLOOKUP(BL$2,Monitoring_eng!$A$1:$DB$79,Results!$D39,FALSE)=$J39,$Q39,IF(HLOOKUP(BL$2,Monitoring_eng!$A$1:$DB$79,Results!$D39,FALSE)=$L39,$R39,IF(HLOOKUP(BL$2,Monitoring_eng!$A$1:$DB$79,Results!$D39,FALSE)=$N39,$S39,IF(HLOOKUP(BL$2,Monitoring_eng!$A$1:$DB$79,Results!$D39,FALSE)=$P39,$T39,"CHYBA")))))</f>
        <v>0</v>
      </c>
      <c r="BM39" s="60">
        <f>IF(ISBLANK(HLOOKUP(BM$2,Monitoring_eng!$A$1:$DB$79,Results!$D39,FALSE)),"",IF(HLOOKUP(BM$2,Monitoring_eng!$A$1:$DB$79,Results!$D39,FALSE)=$J39,$Q39,IF(HLOOKUP(BM$2,Monitoring_eng!$A$1:$DB$79,Results!$D39,FALSE)=$L39,$R39,IF(HLOOKUP(BM$2,Monitoring_eng!$A$1:$DB$79,Results!$D39,FALSE)=$N39,$S39,IF(HLOOKUP(BM$2,Monitoring_eng!$A$1:$DB$79,Results!$D39,FALSE)=$P39,$T39,"CHYBA")))))</f>
        <v>0</v>
      </c>
      <c r="BN39" s="60">
        <f>IF(ISBLANK(HLOOKUP(BN$2,Monitoring_eng!$A$1:$DB$79,Results!$D39,FALSE)),"",IF(HLOOKUP(BN$2,Monitoring_eng!$A$1:$DB$79,Results!$D39,FALSE)=$J39,$Q39,IF(HLOOKUP(BN$2,Monitoring_eng!$A$1:$DB$79,Results!$D39,FALSE)=$L39,$R39,IF(HLOOKUP(BN$2,Monitoring_eng!$A$1:$DB$79,Results!$D39,FALSE)=$N39,$S39,IF(HLOOKUP(BN$2,Monitoring_eng!$A$1:$DB$79,Results!$D39,FALSE)=$P39,$T39,"CHYBA")))))</f>
        <v>3</v>
      </c>
      <c r="BO39" s="60">
        <f>IF(ISBLANK(HLOOKUP(BO$2,Monitoring_eng!$A$1:$DB$79,Results!$D39,FALSE)),"",IF(HLOOKUP(BO$2,Monitoring_eng!$A$1:$DB$79,Results!$D39,FALSE)=$J39,$Q39,IF(HLOOKUP(BO$2,Monitoring_eng!$A$1:$DB$79,Results!$D39,FALSE)=$L39,$R39,IF(HLOOKUP(BO$2,Monitoring_eng!$A$1:$DB$79,Results!$D39,FALSE)=$N39,$S39,IF(HLOOKUP(BO$2,Monitoring_eng!$A$1:$DB$79,Results!$D39,FALSE)=$P39,$T39,"CHYBA")))))</f>
        <v>3</v>
      </c>
      <c r="BP39" s="60">
        <f>IF(ISBLANK(HLOOKUP(BP$2,Monitoring_eng!$A$1:$DB$79,Results!$D39,FALSE)),"",IF(HLOOKUP(BP$2,Monitoring_eng!$A$1:$DB$79,Results!$D39,FALSE)=$J39,$Q39,IF(HLOOKUP(BP$2,Monitoring_eng!$A$1:$DB$79,Results!$D39,FALSE)=$L39,$R39,IF(HLOOKUP(BP$2,Monitoring_eng!$A$1:$DB$79,Results!$D39,FALSE)=$N39,$S39,IF(HLOOKUP(BP$2,Monitoring_eng!$A$1:$DB$79,Results!$D39,FALSE)=$P39,$T39,"CHYBA")))))</f>
        <v>0</v>
      </c>
      <c r="BQ39" s="60">
        <f>IF(ISBLANK(HLOOKUP(BQ$2,Monitoring_eng!$A$1:$DB$79,Results!$D39,FALSE)),"",IF(HLOOKUP(BQ$2,Monitoring_eng!$A$1:$DB$79,Results!$D39,FALSE)=$J39,$Q39,IF(HLOOKUP(BQ$2,Monitoring_eng!$A$1:$DB$79,Results!$D39,FALSE)=$L39,$R39,IF(HLOOKUP(BQ$2,Monitoring_eng!$A$1:$DB$79,Results!$D39,FALSE)=$N39,$S39,IF(HLOOKUP(BQ$2,Monitoring_eng!$A$1:$DB$79,Results!$D39,FALSE)=$P39,$T39,"CHYBA")))))</f>
        <v>3</v>
      </c>
      <c r="BR39" s="60">
        <f>IF(ISBLANK(HLOOKUP(BR$2,Monitoring_eng!$A$1:$DB$79,Results!$D39,FALSE)),"",IF(HLOOKUP(BR$2,Monitoring_eng!$A$1:$DB$79,Results!$D39,FALSE)=$J39,$Q39,IF(HLOOKUP(BR$2,Monitoring_eng!$A$1:$DB$79,Results!$D39,FALSE)=$L39,$R39,IF(HLOOKUP(BR$2,Monitoring_eng!$A$1:$DB$79,Results!$D39,FALSE)=$N39,$S39,IF(HLOOKUP(BR$2,Monitoring_eng!$A$1:$DB$79,Results!$D39,FALSE)=$P39,$T39,"CHYBA")))))</f>
        <v>3</v>
      </c>
    </row>
    <row r="40" spans="1:70" x14ac:dyDescent="0.3">
      <c r="A40" s="37" t="s">
        <v>3860</v>
      </c>
      <c r="B40" s="37" t="s">
        <v>1041</v>
      </c>
      <c r="C40" s="37" t="s">
        <v>340</v>
      </c>
      <c r="D40" s="37">
        <v>39</v>
      </c>
      <c r="E40" s="45" t="s">
        <v>278</v>
      </c>
      <c r="F40" s="45" t="s">
        <v>721</v>
      </c>
      <c r="G40" s="46" t="s">
        <v>38</v>
      </c>
      <c r="H40" s="37">
        <v>2</v>
      </c>
      <c r="I40" s="37" t="s">
        <v>481</v>
      </c>
      <c r="J40" s="37" t="s">
        <v>757</v>
      </c>
      <c r="K40" s="37" t="s">
        <v>482</v>
      </c>
      <c r="L40" s="59" t="s">
        <v>758</v>
      </c>
      <c r="M40" s="37" t="s">
        <v>483</v>
      </c>
      <c r="N40" s="37" t="s">
        <v>759</v>
      </c>
      <c r="O40" s="37" t="s">
        <v>892</v>
      </c>
      <c r="P40" s="37" t="s">
        <v>892</v>
      </c>
      <c r="Q40" s="37">
        <f t="shared" si="0"/>
        <v>2</v>
      </c>
      <c r="R40" s="37">
        <v>0</v>
      </c>
      <c r="S40" s="37">
        <f t="shared" si="1"/>
        <v>1</v>
      </c>
      <c r="T40" s="37" t="s">
        <v>892</v>
      </c>
      <c r="U40" s="60">
        <f>IF(ISBLANK(HLOOKUP(U$2,Monitoring_eng!$A$1:$DB$79,Results!$D40,FALSE)),"",IF(HLOOKUP(U$2,Monitoring_eng!$A$1:$DB$79,Results!$D40,FALSE)=$J40,$Q40,IF(HLOOKUP(U$2,Monitoring_eng!$A$1:$DB$79,Results!$D40,FALSE)=$L40,$R40,IF(HLOOKUP(U$2,Monitoring_eng!$A$1:$DB$79,Results!$D40,FALSE)=$N40,$S40,IF(HLOOKUP(U$2,Monitoring_eng!$A$1:$DB$79,Results!$D40,FALSE)=$P40,$T40,"CHYBA")))))</f>
        <v>2</v>
      </c>
      <c r="V40" s="60">
        <f>IF(ISBLANK(HLOOKUP(V$2,Monitoring_eng!$A$1:$DB$79,Results!$D40,FALSE)),"",IF(HLOOKUP(V$2,Monitoring_eng!$A$1:$DB$79,Results!$D40,FALSE)=$J40,$Q40,IF(HLOOKUP(V$2,Monitoring_eng!$A$1:$DB$79,Results!$D40,FALSE)=$L40,$R40,IF(HLOOKUP(V$2,Monitoring_eng!$A$1:$DB$79,Results!$D40,FALSE)=$N40,$S40,IF(HLOOKUP(V$2,Monitoring_eng!$A$1:$DB$79,Results!$D40,FALSE)=$P40,$T40,"CHYBA")))))</f>
        <v>0</v>
      </c>
      <c r="W40" s="60">
        <f>IF(ISBLANK(HLOOKUP(W$2,Monitoring_eng!$A$1:$DB$79,Results!$D40,FALSE)),"",IF(HLOOKUP(W$2,Monitoring_eng!$A$1:$DB$79,Results!$D40,FALSE)=$J40,$Q40,IF(HLOOKUP(W$2,Monitoring_eng!$A$1:$DB$79,Results!$D40,FALSE)=$L40,$R40,IF(HLOOKUP(W$2,Monitoring_eng!$A$1:$DB$79,Results!$D40,FALSE)=$N40,$S40,IF(HLOOKUP(W$2,Monitoring_eng!$A$1:$DB$79,Results!$D40,FALSE)=$P40,$T40,"CHYBA")))))</f>
        <v>2</v>
      </c>
      <c r="X40" s="60">
        <f>IF(ISBLANK(HLOOKUP(X$2,Monitoring_eng!$A$1:$DB$79,Results!$D40,FALSE)),"",IF(HLOOKUP(X$2,Monitoring_eng!$A$1:$DB$79,Results!$D40,FALSE)=$J40,$Q40,IF(HLOOKUP(X$2,Monitoring_eng!$A$1:$DB$79,Results!$D40,FALSE)=$L40,$R40,IF(HLOOKUP(X$2,Monitoring_eng!$A$1:$DB$79,Results!$D40,FALSE)=$N40,$S40,IF(HLOOKUP(X$2,Monitoring_eng!$A$1:$DB$79,Results!$D40,FALSE)=$P40,$T40,"CHYBA")))))</f>
        <v>2</v>
      </c>
      <c r="Y40" s="60">
        <f>IF(ISBLANK(HLOOKUP(Y$2,Monitoring_eng!$A$1:$DB$79,Results!$D40,FALSE)),"",IF(HLOOKUP(Y$2,Monitoring_eng!$A$1:$DB$79,Results!$D40,FALSE)=$J40,$Q40,IF(HLOOKUP(Y$2,Monitoring_eng!$A$1:$DB$79,Results!$D40,FALSE)=$L40,$R40,IF(HLOOKUP(Y$2,Monitoring_eng!$A$1:$DB$79,Results!$D40,FALSE)=$N40,$S40,IF(HLOOKUP(Y$2,Monitoring_eng!$A$1:$DB$79,Results!$D40,FALSE)=$P40,$T40,"CHYBA")))))</f>
        <v>0</v>
      </c>
      <c r="Z40" s="60">
        <f>IF(ISBLANK(HLOOKUP(Z$2,Monitoring_eng!$A$1:$DB$79,Results!$D40,FALSE)),"",IF(HLOOKUP(Z$2,Monitoring_eng!$A$1:$DB$79,Results!$D40,FALSE)=$J40,$Q40,IF(HLOOKUP(Z$2,Monitoring_eng!$A$1:$DB$79,Results!$D40,FALSE)=$L40,$R40,IF(HLOOKUP(Z$2,Monitoring_eng!$A$1:$DB$79,Results!$D40,FALSE)=$N40,$S40,IF(HLOOKUP(Z$2,Monitoring_eng!$A$1:$DB$79,Results!$D40,FALSE)=$P40,$T40,"CHYBA")))))</f>
        <v>2</v>
      </c>
      <c r="AA40" s="60">
        <f>IF(ISBLANK(HLOOKUP(AA$2,Monitoring_eng!$A$1:$DB$79,Results!$D40,FALSE)),"",IF(HLOOKUP(AA$2,Monitoring_eng!$A$1:$DB$79,Results!$D40,FALSE)=$J40,$Q40,IF(HLOOKUP(AA$2,Monitoring_eng!$A$1:$DB$79,Results!$D40,FALSE)=$L40,$R40,IF(HLOOKUP(AA$2,Monitoring_eng!$A$1:$DB$79,Results!$D40,FALSE)=$N40,$S40,IF(HLOOKUP(AA$2,Monitoring_eng!$A$1:$DB$79,Results!$D40,FALSE)=$P40,$T40,"CHYBA")))))</f>
        <v>2</v>
      </c>
      <c r="AB40" s="60">
        <f>IF(ISBLANK(HLOOKUP(AB$2,Monitoring_eng!$A$1:$DB$79,Results!$D40,FALSE)),"",IF(HLOOKUP(AB$2,Monitoring_eng!$A$1:$DB$79,Results!$D40,FALSE)=$J40,$Q40,IF(HLOOKUP(AB$2,Monitoring_eng!$A$1:$DB$79,Results!$D40,FALSE)=$L40,$R40,IF(HLOOKUP(AB$2,Monitoring_eng!$A$1:$DB$79,Results!$D40,FALSE)=$N40,$S40,IF(HLOOKUP(AB$2,Monitoring_eng!$A$1:$DB$79,Results!$D40,FALSE)=$P40,$T40,"CHYBA")))))</f>
        <v>2</v>
      </c>
      <c r="AC40" s="60">
        <f>IF(ISBLANK(HLOOKUP(AC$2,Monitoring_eng!$A$1:$DB$79,Results!$D40,FALSE)),"",IF(HLOOKUP(AC$2,Monitoring_eng!$A$1:$DB$79,Results!$D40,FALSE)=$J40,$Q40,IF(HLOOKUP(AC$2,Monitoring_eng!$A$1:$DB$79,Results!$D40,FALSE)=$L40,$R40,IF(HLOOKUP(AC$2,Monitoring_eng!$A$1:$DB$79,Results!$D40,FALSE)=$N40,$S40,IF(HLOOKUP(AC$2,Monitoring_eng!$A$1:$DB$79,Results!$D40,FALSE)=$P40,$T40,"CHYBA")))))</f>
        <v>2</v>
      </c>
      <c r="AD40" s="60">
        <f>IF(ISBLANK(HLOOKUP(AD$2,Monitoring_eng!$A$1:$DB$79,Results!$D40,FALSE)),"",IF(HLOOKUP(AD$2,Monitoring_eng!$A$1:$DB$79,Results!$D40,FALSE)=$J40,$Q40,IF(HLOOKUP(AD$2,Monitoring_eng!$A$1:$DB$79,Results!$D40,FALSE)=$L40,$R40,IF(HLOOKUP(AD$2,Monitoring_eng!$A$1:$DB$79,Results!$D40,FALSE)=$N40,$S40,IF(HLOOKUP(AD$2,Monitoring_eng!$A$1:$DB$79,Results!$D40,FALSE)=$P40,$T40,"CHYBA")))))</f>
        <v>2</v>
      </c>
      <c r="AE40" s="60">
        <f>IF(ISBLANK(HLOOKUP(AE$2,Monitoring_eng!$A$1:$DB$79,Results!$D40,FALSE)),"",IF(HLOOKUP(AE$2,Monitoring_eng!$A$1:$DB$79,Results!$D40,FALSE)=$J40,$Q40,IF(HLOOKUP(AE$2,Monitoring_eng!$A$1:$DB$79,Results!$D40,FALSE)=$L40,$R40,IF(HLOOKUP(AE$2,Monitoring_eng!$A$1:$DB$79,Results!$D40,FALSE)=$N40,$S40,IF(HLOOKUP(AE$2,Monitoring_eng!$A$1:$DB$79,Results!$D40,FALSE)=$P40,$T40,"CHYBA")))))</f>
        <v>2</v>
      </c>
      <c r="AF40" s="60">
        <f>IF(ISBLANK(HLOOKUP(AF$2,Monitoring_eng!$A$1:$DB$79,Results!$D40,FALSE)),"",IF(HLOOKUP(AF$2,Monitoring_eng!$A$1:$DB$79,Results!$D40,FALSE)=$J40,$Q40,IF(HLOOKUP(AF$2,Monitoring_eng!$A$1:$DB$79,Results!$D40,FALSE)=$L40,$R40,IF(HLOOKUP(AF$2,Monitoring_eng!$A$1:$DB$79,Results!$D40,FALSE)=$N40,$S40,IF(HLOOKUP(AF$2,Monitoring_eng!$A$1:$DB$79,Results!$D40,FALSE)=$P40,$T40,"CHYBA")))))</f>
        <v>0</v>
      </c>
      <c r="AG40" s="60">
        <f>IF(ISBLANK(HLOOKUP(AG$2,Monitoring_eng!$A$1:$DB$79,Results!$D40,FALSE)),"",IF(HLOOKUP(AG$2,Monitoring_eng!$A$1:$DB$79,Results!$D40,FALSE)=$J40,$Q40,IF(HLOOKUP(AG$2,Monitoring_eng!$A$1:$DB$79,Results!$D40,FALSE)=$L40,$R40,IF(HLOOKUP(AG$2,Monitoring_eng!$A$1:$DB$79,Results!$D40,FALSE)=$N40,$S40,IF(HLOOKUP(AG$2,Monitoring_eng!$A$1:$DB$79,Results!$D40,FALSE)=$P40,$T40,"CHYBA")))))</f>
        <v>2</v>
      </c>
      <c r="AH40" s="60">
        <f>IF(ISBLANK(HLOOKUP(AH$2,Monitoring_eng!$A$1:$DB$79,Results!$D40,FALSE)),"",IF(HLOOKUP(AH$2,Monitoring_eng!$A$1:$DB$79,Results!$D40,FALSE)=$J40,$Q40,IF(HLOOKUP(AH$2,Monitoring_eng!$A$1:$DB$79,Results!$D40,FALSE)=$L40,$R40,IF(HLOOKUP(AH$2,Monitoring_eng!$A$1:$DB$79,Results!$D40,FALSE)=$N40,$S40,IF(HLOOKUP(AH$2,Monitoring_eng!$A$1:$DB$79,Results!$D40,FALSE)=$P40,$T40,"CHYBA")))))</f>
        <v>2</v>
      </c>
      <c r="AI40" s="60">
        <f>IF(ISBLANK(HLOOKUP(AI$2,Monitoring_eng!$A$1:$DB$79,Results!$D40,FALSE)),"",IF(HLOOKUP(AI$2,Monitoring_eng!$A$1:$DB$79,Results!$D40,FALSE)=$J40,$Q40,IF(HLOOKUP(AI$2,Monitoring_eng!$A$1:$DB$79,Results!$D40,FALSE)=$L40,$R40,IF(HLOOKUP(AI$2,Monitoring_eng!$A$1:$DB$79,Results!$D40,FALSE)=$N40,$S40,IF(HLOOKUP(AI$2,Monitoring_eng!$A$1:$DB$79,Results!$D40,FALSE)=$P40,$T40,"CHYBA")))))</f>
        <v>2</v>
      </c>
      <c r="AJ40" s="60">
        <f>IF(ISBLANK(HLOOKUP(AJ$2,Monitoring_eng!$A$1:$DB$79,Results!$D40,FALSE)),"",IF(HLOOKUP(AJ$2,Monitoring_eng!$A$1:$DB$79,Results!$D40,FALSE)=$J40,$Q40,IF(HLOOKUP(AJ$2,Monitoring_eng!$A$1:$DB$79,Results!$D40,FALSE)=$L40,$R40,IF(HLOOKUP(AJ$2,Monitoring_eng!$A$1:$DB$79,Results!$D40,FALSE)=$N40,$S40,IF(HLOOKUP(AJ$2,Monitoring_eng!$A$1:$DB$79,Results!$D40,FALSE)=$P40,$T40,"CHYBA")))))</f>
        <v>2</v>
      </c>
      <c r="AK40" s="60">
        <f>IF(ISBLANK(HLOOKUP(AK$2,Monitoring_eng!$A$1:$DB$79,Results!$D40,FALSE)),"",IF(HLOOKUP(AK$2,Monitoring_eng!$A$1:$DB$79,Results!$D40,FALSE)=$J40,$Q40,IF(HLOOKUP(AK$2,Monitoring_eng!$A$1:$DB$79,Results!$D40,FALSE)=$L40,$R40,IF(HLOOKUP(AK$2,Monitoring_eng!$A$1:$DB$79,Results!$D40,FALSE)=$N40,$S40,IF(HLOOKUP(AK$2,Monitoring_eng!$A$1:$DB$79,Results!$D40,FALSE)=$P40,$T40,"CHYBA")))))</f>
        <v>2</v>
      </c>
      <c r="AL40" s="60">
        <f>IF(ISBLANK(HLOOKUP(AL$2,Monitoring_eng!$A$1:$DB$79,Results!$D40,FALSE)),"",IF(HLOOKUP(AL$2,Monitoring_eng!$A$1:$DB$79,Results!$D40,FALSE)=$J40,$Q40,IF(HLOOKUP(AL$2,Monitoring_eng!$A$1:$DB$79,Results!$D40,FALSE)=$L40,$R40,IF(HLOOKUP(AL$2,Monitoring_eng!$A$1:$DB$79,Results!$D40,FALSE)=$N40,$S40,IF(HLOOKUP(AL$2,Monitoring_eng!$A$1:$DB$79,Results!$D40,FALSE)=$P40,$T40,"CHYBA")))))</f>
        <v>0</v>
      </c>
      <c r="AM40" s="60">
        <f>IF(ISBLANK(HLOOKUP(AM$2,Monitoring_eng!$A$1:$DB$79,Results!$D40,FALSE)),"",IF(HLOOKUP(AM$2,Monitoring_eng!$A$1:$DB$79,Results!$D40,FALSE)=$J40,$Q40,IF(HLOOKUP(AM$2,Monitoring_eng!$A$1:$DB$79,Results!$D40,FALSE)=$L40,$R40,IF(HLOOKUP(AM$2,Monitoring_eng!$A$1:$DB$79,Results!$D40,FALSE)=$N40,$S40,IF(HLOOKUP(AM$2,Monitoring_eng!$A$1:$DB$79,Results!$D40,FALSE)=$P40,$T40,"CHYBA")))))</f>
        <v>0</v>
      </c>
      <c r="AN40" s="60">
        <f>IF(ISBLANK(HLOOKUP(AN$2,Monitoring_eng!$A$1:$DB$79,Results!$D40,FALSE)),"",IF(HLOOKUP(AN$2,Monitoring_eng!$A$1:$DB$79,Results!$D40,FALSE)=$J40,$Q40,IF(HLOOKUP(AN$2,Monitoring_eng!$A$1:$DB$79,Results!$D40,FALSE)=$L40,$R40,IF(HLOOKUP(AN$2,Monitoring_eng!$A$1:$DB$79,Results!$D40,FALSE)=$N40,$S40,IF(HLOOKUP(AN$2,Monitoring_eng!$A$1:$DB$79,Results!$D40,FALSE)=$P40,$T40,"CHYBA")))))</f>
        <v>0</v>
      </c>
      <c r="AO40" s="60">
        <f>IF(ISBLANK(HLOOKUP(AO$2,Monitoring_eng!$A$1:$DB$79,Results!$D40,FALSE)),"",IF(HLOOKUP(AO$2,Monitoring_eng!$A$1:$DB$79,Results!$D40,FALSE)=$J40,$Q40,IF(HLOOKUP(AO$2,Monitoring_eng!$A$1:$DB$79,Results!$D40,FALSE)=$L40,$R40,IF(HLOOKUP(AO$2,Monitoring_eng!$A$1:$DB$79,Results!$D40,FALSE)=$N40,$S40,IF(HLOOKUP(AO$2,Monitoring_eng!$A$1:$DB$79,Results!$D40,FALSE)=$P40,$T40,"CHYBA")))))</f>
        <v>2</v>
      </c>
      <c r="AP40" s="60">
        <f>IF(ISBLANK(HLOOKUP(AP$2,Monitoring_eng!$A$1:$DB$79,Results!$D40,FALSE)),"",IF(HLOOKUP(AP$2,Monitoring_eng!$A$1:$DB$79,Results!$D40,FALSE)=$J40,$Q40,IF(HLOOKUP(AP$2,Monitoring_eng!$A$1:$DB$79,Results!$D40,FALSE)=$L40,$R40,IF(HLOOKUP(AP$2,Monitoring_eng!$A$1:$DB$79,Results!$D40,FALSE)=$N40,$S40,IF(HLOOKUP(AP$2,Monitoring_eng!$A$1:$DB$79,Results!$D40,FALSE)=$P40,$T40,"CHYBA")))))</f>
        <v>2</v>
      </c>
      <c r="AQ40" s="60">
        <f>IF(ISBLANK(HLOOKUP(AQ$2,Monitoring_eng!$A$1:$DB$79,Results!$D40,FALSE)),"",IF(HLOOKUP(AQ$2,Monitoring_eng!$A$1:$DB$79,Results!$D40,FALSE)=$J40,$Q40,IF(HLOOKUP(AQ$2,Monitoring_eng!$A$1:$DB$79,Results!$D40,FALSE)=$L40,$R40,IF(HLOOKUP(AQ$2,Monitoring_eng!$A$1:$DB$79,Results!$D40,FALSE)=$N40,$S40,IF(HLOOKUP(AQ$2,Monitoring_eng!$A$1:$DB$79,Results!$D40,FALSE)=$P40,$T40,"CHYBA")))))</f>
        <v>0</v>
      </c>
      <c r="AR40" s="60">
        <f>IF(ISBLANK(HLOOKUP(AR$2,Monitoring_eng!$A$1:$DB$79,Results!$D40,FALSE)),"",IF(HLOOKUP(AR$2,Monitoring_eng!$A$1:$DB$79,Results!$D40,FALSE)=$J40,$Q40,IF(HLOOKUP(AR$2,Monitoring_eng!$A$1:$DB$79,Results!$D40,FALSE)=$L40,$R40,IF(HLOOKUP(AR$2,Monitoring_eng!$A$1:$DB$79,Results!$D40,FALSE)=$N40,$S40,IF(HLOOKUP(AR$2,Monitoring_eng!$A$1:$DB$79,Results!$D40,FALSE)=$P40,$T40,"CHYBA")))))</f>
        <v>0</v>
      </c>
      <c r="AS40" s="60">
        <f>IF(ISBLANK(HLOOKUP(AS$2,Monitoring_eng!$A$1:$DB$79,Results!$D40,FALSE)),"",IF(HLOOKUP(AS$2,Monitoring_eng!$A$1:$DB$79,Results!$D40,FALSE)=$J40,$Q40,IF(HLOOKUP(AS$2,Monitoring_eng!$A$1:$DB$79,Results!$D40,FALSE)=$L40,$R40,IF(HLOOKUP(AS$2,Monitoring_eng!$A$1:$DB$79,Results!$D40,FALSE)=$N40,$S40,IF(HLOOKUP(AS$2,Monitoring_eng!$A$1:$DB$79,Results!$D40,FALSE)=$P40,$T40,"CHYBA")))))</f>
        <v>2</v>
      </c>
      <c r="AT40" s="60">
        <f>IF(ISBLANK(HLOOKUP(AT$2,Monitoring_eng!$A$1:$DB$79,Results!$D40,FALSE)),"",IF(HLOOKUP(AT$2,Monitoring_eng!$A$1:$DB$79,Results!$D40,FALSE)=$J40,$Q40,IF(HLOOKUP(AT$2,Monitoring_eng!$A$1:$DB$79,Results!$D40,FALSE)=$L40,$R40,IF(HLOOKUP(AT$2,Monitoring_eng!$A$1:$DB$79,Results!$D40,FALSE)=$N40,$S40,IF(HLOOKUP(AT$2,Monitoring_eng!$A$1:$DB$79,Results!$D40,FALSE)=$P40,$T40,"CHYBA")))))</f>
        <v>0</v>
      </c>
      <c r="AU40" s="60">
        <f>IF(ISBLANK(HLOOKUP(AU$2,Monitoring_eng!$A$1:$DB$79,Results!$D40,FALSE)),"",IF(HLOOKUP(AU$2,Monitoring_eng!$A$1:$DB$79,Results!$D40,FALSE)=$J40,$Q40,IF(HLOOKUP(AU$2,Monitoring_eng!$A$1:$DB$79,Results!$D40,FALSE)=$L40,$R40,IF(HLOOKUP(AU$2,Monitoring_eng!$A$1:$DB$79,Results!$D40,FALSE)=$N40,$S40,IF(HLOOKUP(AU$2,Monitoring_eng!$A$1:$DB$79,Results!$D40,FALSE)=$P40,$T40,"CHYBA")))))</f>
        <v>0</v>
      </c>
      <c r="AV40" s="60">
        <f>IF(ISBLANK(HLOOKUP(AV$2,Monitoring_eng!$A$1:$DB$79,Results!$D40,FALSE)),"",IF(HLOOKUP(AV$2,Monitoring_eng!$A$1:$DB$79,Results!$D40,FALSE)=$J40,$Q40,IF(HLOOKUP(AV$2,Monitoring_eng!$A$1:$DB$79,Results!$D40,FALSE)=$L40,$R40,IF(HLOOKUP(AV$2,Monitoring_eng!$A$1:$DB$79,Results!$D40,FALSE)=$N40,$S40,IF(HLOOKUP(AV$2,Monitoring_eng!$A$1:$DB$79,Results!$D40,FALSE)=$P40,$T40,"CHYBA")))))</f>
        <v>0</v>
      </c>
      <c r="AW40" s="60">
        <f>IF(ISBLANK(HLOOKUP(AW$2,Monitoring_eng!$A$1:$DB$79,Results!$D40,FALSE)),"",IF(HLOOKUP(AW$2,Monitoring_eng!$A$1:$DB$79,Results!$D40,FALSE)=$J40,$Q40,IF(HLOOKUP(AW$2,Monitoring_eng!$A$1:$DB$79,Results!$D40,FALSE)=$L40,$R40,IF(HLOOKUP(AW$2,Monitoring_eng!$A$1:$DB$79,Results!$D40,FALSE)=$N40,$S40,IF(HLOOKUP(AW$2,Monitoring_eng!$A$1:$DB$79,Results!$D40,FALSE)=$P40,$T40,"CHYBA")))))</f>
        <v>2</v>
      </c>
      <c r="AX40" s="60">
        <f>IF(ISBLANK(HLOOKUP(AX$2,Monitoring_eng!$A$1:$DB$79,Results!$D40,FALSE)),"",IF(HLOOKUP(AX$2,Monitoring_eng!$A$1:$DB$79,Results!$D40,FALSE)=$J40,$Q40,IF(HLOOKUP(AX$2,Monitoring_eng!$A$1:$DB$79,Results!$D40,FALSE)=$L40,$R40,IF(HLOOKUP(AX$2,Monitoring_eng!$A$1:$DB$79,Results!$D40,FALSE)=$N40,$S40,IF(HLOOKUP(AX$2,Monitoring_eng!$A$1:$DB$79,Results!$D40,FALSE)=$P40,$T40,"CHYBA")))))</f>
        <v>2</v>
      </c>
      <c r="AY40" s="60">
        <f>IF(ISBLANK(HLOOKUP(AY$2,Monitoring_eng!$A$1:$DB$79,Results!$D40,FALSE)),"",IF(HLOOKUP(AY$2,Monitoring_eng!$A$1:$DB$79,Results!$D40,FALSE)=$J40,$Q40,IF(HLOOKUP(AY$2,Monitoring_eng!$A$1:$DB$79,Results!$D40,FALSE)=$L40,$R40,IF(HLOOKUP(AY$2,Monitoring_eng!$A$1:$DB$79,Results!$D40,FALSE)=$N40,$S40,IF(HLOOKUP(AY$2,Monitoring_eng!$A$1:$DB$79,Results!$D40,FALSE)=$P40,$T40,"CHYBA")))))</f>
        <v>2</v>
      </c>
      <c r="AZ40" s="60">
        <f>IF(ISBLANK(HLOOKUP(AZ$2,Monitoring_eng!$A$1:$DB$79,Results!$D40,FALSE)),"",IF(HLOOKUP(AZ$2,Monitoring_eng!$A$1:$DB$79,Results!$D40,FALSE)=$J40,$Q40,IF(HLOOKUP(AZ$2,Monitoring_eng!$A$1:$DB$79,Results!$D40,FALSE)=$L40,$R40,IF(HLOOKUP(AZ$2,Monitoring_eng!$A$1:$DB$79,Results!$D40,FALSE)=$N40,$S40,IF(HLOOKUP(AZ$2,Monitoring_eng!$A$1:$DB$79,Results!$D40,FALSE)=$P40,$T40,"CHYBA")))))</f>
        <v>0</v>
      </c>
      <c r="BA40" s="60">
        <f>IF(ISBLANK(HLOOKUP(BA$2,Monitoring_eng!$A$1:$DB$79,Results!$D40,FALSE)),"",IF(HLOOKUP(BA$2,Monitoring_eng!$A$1:$DB$79,Results!$D40,FALSE)=$J40,$Q40,IF(HLOOKUP(BA$2,Monitoring_eng!$A$1:$DB$79,Results!$D40,FALSE)=$L40,$R40,IF(HLOOKUP(BA$2,Monitoring_eng!$A$1:$DB$79,Results!$D40,FALSE)=$N40,$S40,IF(HLOOKUP(BA$2,Monitoring_eng!$A$1:$DB$79,Results!$D40,FALSE)=$P40,$T40,"CHYBA")))))</f>
        <v>2</v>
      </c>
      <c r="BB40" s="60">
        <f>IF(ISBLANK(HLOOKUP(BB$2,Monitoring_eng!$A$1:$DB$79,Results!$D40,FALSE)),"",IF(HLOOKUP(BB$2,Monitoring_eng!$A$1:$DB$79,Results!$D40,FALSE)=$J40,$Q40,IF(HLOOKUP(BB$2,Monitoring_eng!$A$1:$DB$79,Results!$D40,FALSE)=$L40,$R40,IF(HLOOKUP(BB$2,Monitoring_eng!$A$1:$DB$79,Results!$D40,FALSE)=$N40,$S40,IF(HLOOKUP(BB$2,Monitoring_eng!$A$1:$DB$79,Results!$D40,FALSE)=$P40,$T40,"CHYBA")))))</f>
        <v>2</v>
      </c>
      <c r="BC40" s="60">
        <f>IF(ISBLANK(HLOOKUP(BC$2,Monitoring_eng!$A$1:$DB$79,Results!$D40,FALSE)),"",IF(HLOOKUP(BC$2,Monitoring_eng!$A$1:$DB$79,Results!$D40,FALSE)=$J40,$Q40,IF(HLOOKUP(BC$2,Monitoring_eng!$A$1:$DB$79,Results!$D40,FALSE)=$L40,$R40,IF(HLOOKUP(BC$2,Monitoring_eng!$A$1:$DB$79,Results!$D40,FALSE)=$N40,$S40,IF(HLOOKUP(BC$2,Monitoring_eng!$A$1:$DB$79,Results!$D40,FALSE)=$P40,$T40,"CHYBA")))))</f>
        <v>0</v>
      </c>
      <c r="BD40" s="60">
        <f>IF(ISBLANK(HLOOKUP(BD$2,Monitoring_eng!$A$1:$DB$79,Results!$D40,FALSE)),"",IF(HLOOKUP(BD$2,Monitoring_eng!$A$1:$DB$79,Results!$D40,FALSE)=$J40,$Q40,IF(HLOOKUP(BD$2,Monitoring_eng!$A$1:$DB$79,Results!$D40,FALSE)=$L40,$R40,IF(HLOOKUP(BD$2,Monitoring_eng!$A$1:$DB$79,Results!$D40,FALSE)=$N40,$S40,IF(HLOOKUP(BD$2,Monitoring_eng!$A$1:$DB$79,Results!$D40,FALSE)=$P40,$T40,"CHYBA")))))</f>
        <v>2</v>
      </c>
      <c r="BE40" s="60">
        <f>IF(ISBLANK(HLOOKUP(BE$2,Monitoring_eng!$A$1:$DB$79,Results!$D40,FALSE)),"",IF(HLOOKUP(BE$2,Monitoring_eng!$A$1:$DB$79,Results!$D40,FALSE)=$J40,$Q40,IF(HLOOKUP(BE$2,Monitoring_eng!$A$1:$DB$79,Results!$D40,FALSE)=$L40,$R40,IF(HLOOKUP(BE$2,Monitoring_eng!$A$1:$DB$79,Results!$D40,FALSE)=$N40,$S40,IF(HLOOKUP(BE$2,Monitoring_eng!$A$1:$DB$79,Results!$D40,FALSE)=$P40,$T40,"CHYBA")))))</f>
        <v>0</v>
      </c>
      <c r="BF40" s="60">
        <f>IF(ISBLANK(HLOOKUP(BF$2,Monitoring_eng!$A$1:$DB$79,Results!$D40,FALSE)),"",IF(HLOOKUP(BF$2,Monitoring_eng!$A$1:$DB$79,Results!$D40,FALSE)=$J40,$Q40,IF(HLOOKUP(BF$2,Monitoring_eng!$A$1:$DB$79,Results!$D40,FALSE)=$L40,$R40,IF(HLOOKUP(BF$2,Monitoring_eng!$A$1:$DB$79,Results!$D40,FALSE)=$N40,$S40,IF(HLOOKUP(BF$2,Monitoring_eng!$A$1:$DB$79,Results!$D40,FALSE)=$P40,$T40,"CHYBA")))))</f>
        <v>2</v>
      </c>
      <c r="BG40" s="60">
        <f>IF(ISBLANK(HLOOKUP(BG$2,Monitoring_eng!$A$1:$DB$79,Results!$D40,FALSE)),"",IF(HLOOKUP(BG$2,Monitoring_eng!$A$1:$DB$79,Results!$D40,FALSE)=$J40,$Q40,IF(HLOOKUP(BG$2,Monitoring_eng!$A$1:$DB$79,Results!$D40,FALSE)=$L40,$R40,IF(HLOOKUP(BG$2,Monitoring_eng!$A$1:$DB$79,Results!$D40,FALSE)=$N40,$S40,IF(HLOOKUP(BG$2,Monitoring_eng!$A$1:$DB$79,Results!$D40,FALSE)=$P40,$T40,"CHYBA")))))</f>
        <v>0</v>
      </c>
      <c r="BH40" s="60">
        <f>IF(ISBLANK(HLOOKUP(BH$2,Monitoring_eng!$A$1:$DB$79,Results!$D40,FALSE)),"",IF(HLOOKUP(BH$2,Monitoring_eng!$A$1:$DB$79,Results!$D40,FALSE)=$J40,$Q40,IF(HLOOKUP(BH$2,Monitoring_eng!$A$1:$DB$79,Results!$D40,FALSE)=$L40,$R40,IF(HLOOKUP(BH$2,Monitoring_eng!$A$1:$DB$79,Results!$D40,FALSE)=$N40,$S40,IF(HLOOKUP(BH$2,Monitoring_eng!$A$1:$DB$79,Results!$D40,FALSE)=$P40,$T40,"CHYBA")))))</f>
        <v>0</v>
      </c>
      <c r="BI40" s="60">
        <f>IF(ISBLANK(HLOOKUP(BI$2,Monitoring_eng!$A$1:$DB$79,Results!$D40,FALSE)),"",IF(HLOOKUP(BI$2,Monitoring_eng!$A$1:$DB$79,Results!$D40,FALSE)=$J40,$Q40,IF(HLOOKUP(BI$2,Monitoring_eng!$A$1:$DB$79,Results!$D40,FALSE)=$L40,$R40,IF(HLOOKUP(BI$2,Monitoring_eng!$A$1:$DB$79,Results!$D40,FALSE)=$N40,$S40,IF(HLOOKUP(BI$2,Monitoring_eng!$A$1:$DB$79,Results!$D40,FALSE)=$P40,$T40,"CHYBA")))))</f>
        <v>0</v>
      </c>
      <c r="BJ40" s="60">
        <f>IF(ISBLANK(HLOOKUP(BJ$2,Monitoring_eng!$A$1:$DB$79,Results!$D40,FALSE)),"",IF(HLOOKUP(BJ$2,Monitoring_eng!$A$1:$DB$79,Results!$D40,FALSE)=$J40,$Q40,IF(HLOOKUP(BJ$2,Monitoring_eng!$A$1:$DB$79,Results!$D40,FALSE)=$L40,$R40,IF(HLOOKUP(BJ$2,Monitoring_eng!$A$1:$DB$79,Results!$D40,FALSE)=$N40,$S40,IF(HLOOKUP(BJ$2,Monitoring_eng!$A$1:$DB$79,Results!$D40,FALSE)=$P40,$T40,"CHYBA")))))</f>
        <v>2</v>
      </c>
      <c r="BK40" s="60">
        <f>IF(ISBLANK(HLOOKUP(BK$2,Monitoring_eng!$A$1:$DB$79,Results!$D40,FALSE)),"",IF(HLOOKUP(BK$2,Monitoring_eng!$A$1:$DB$79,Results!$D40,FALSE)=$J40,$Q40,IF(HLOOKUP(BK$2,Monitoring_eng!$A$1:$DB$79,Results!$D40,FALSE)=$L40,$R40,IF(HLOOKUP(BK$2,Monitoring_eng!$A$1:$DB$79,Results!$D40,FALSE)=$N40,$S40,IF(HLOOKUP(BK$2,Monitoring_eng!$A$1:$DB$79,Results!$D40,FALSE)=$P40,$T40,"CHYBA")))))</f>
        <v>2</v>
      </c>
      <c r="BL40" s="60">
        <f>IF(ISBLANK(HLOOKUP(BL$2,Monitoring_eng!$A$1:$DB$79,Results!$D40,FALSE)),"",IF(HLOOKUP(BL$2,Monitoring_eng!$A$1:$DB$79,Results!$D40,FALSE)=$J40,$Q40,IF(HLOOKUP(BL$2,Monitoring_eng!$A$1:$DB$79,Results!$D40,FALSE)=$L40,$R40,IF(HLOOKUP(BL$2,Monitoring_eng!$A$1:$DB$79,Results!$D40,FALSE)=$N40,$S40,IF(HLOOKUP(BL$2,Monitoring_eng!$A$1:$DB$79,Results!$D40,FALSE)=$P40,$T40,"CHYBA")))))</f>
        <v>0</v>
      </c>
      <c r="BM40" s="60">
        <f>IF(ISBLANK(HLOOKUP(BM$2,Monitoring_eng!$A$1:$DB$79,Results!$D40,FALSE)),"",IF(HLOOKUP(BM$2,Monitoring_eng!$A$1:$DB$79,Results!$D40,FALSE)=$J40,$Q40,IF(HLOOKUP(BM$2,Monitoring_eng!$A$1:$DB$79,Results!$D40,FALSE)=$L40,$R40,IF(HLOOKUP(BM$2,Monitoring_eng!$A$1:$DB$79,Results!$D40,FALSE)=$N40,$S40,IF(HLOOKUP(BM$2,Monitoring_eng!$A$1:$DB$79,Results!$D40,FALSE)=$P40,$T40,"CHYBA")))))</f>
        <v>2</v>
      </c>
      <c r="BN40" s="60">
        <f>IF(ISBLANK(HLOOKUP(BN$2,Monitoring_eng!$A$1:$DB$79,Results!$D40,FALSE)),"",IF(HLOOKUP(BN$2,Monitoring_eng!$A$1:$DB$79,Results!$D40,FALSE)=$J40,$Q40,IF(HLOOKUP(BN$2,Monitoring_eng!$A$1:$DB$79,Results!$D40,FALSE)=$L40,$R40,IF(HLOOKUP(BN$2,Monitoring_eng!$A$1:$DB$79,Results!$D40,FALSE)=$N40,$S40,IF(HLOOKUP(BN$2,Monitoring_eng!$A$1:$DB$79,Results!$D40,FALSE)=$P40,$T40,"CHYBA")))))</f>
        <v>2</v>
      </c>
      <c r="BO40" s="60">
        <f>IF(ISBLANK(HLOOKUP(BO$2,Monitoring_eng!$A$1:$DB$79,Results!$D40,FALSE)),"",IF(HLOOKUP(BO$2,Monitoring_eng!$A$1:$DB$79,Results!$D40,FALSE)=$J40,$Q40,IF(HLOOKUP(BO$2,Monitoring_eng!$A$1:$DB$79,Results!$D40,FALSE)=$L40,$R40,IF(HLOOKUP(BO$2,Monitoring_eng!$A$1:$DB$79,Results!$D40,FALSE)=$N40,$S40,IF(HLOOKUP(BO$2,Monitoring_eng!$A$1:$DB$79,Results!$D40,FALSE)=$P40,$T40,"CHYBA")))))</f>
        <v>2</v>
      </c>
      <c r="BP40" s="60">
        <f>IF(ISBLANK(HLOOKUP(BP$2,Monitoring_eng!$A$1:$DB$79,Results!$D40,FALSE)),"",IF(HLOOKUP(BP$2,Monitoring_eng!$A$1:$DB$79,Results!$D40,FALSE)=$J40,$Q40,IF(HLOOKUP(BP$2,Monitoring_eng!$A$1:$DB$79,Results!$D40,FALSE)=$L40,$R40,IF(HLOOKUP(BP$2,Monitoring_eng!$A$1:$DB$79,Results!$D40,FALSE)=$N40,$S40,IF(HLOOKUP(BP$2,Monitoring_eng!$A$1:$DB$79,Results!$D40,FALSE)=$P40,$T40,"CHYBA")))))</f>
        <v>2</v>
      </c>
      <c r="BQ40" s="60">
        <f>IF(ISBLANK(HLOOKUP(BQ$2,Monitoring_eng!$A$1:$DB$79,Results!$D40,FALSE)),"",IF(HLOOKUP(BQ$2,Monitoring_eng!$A$1:$DB$79,Results!$D40,FALSE)=$J40,$Q40,IF(HLOOKUP(BQ$2,Monitoring_eng!$A$1:$DB$79,Results!$D40,FALSE)=$L40,$R40,IF(HLOOKUP(BQ$2,Monitoring_eng!$A$1:$DB$79,Results!$D40,FALSE)=$N40,$S40,IF(HLOOKUP(BQ$2,Monitoring_eng!$A$1:$DB$79,Results!$D40,FALSE)=$P40,$T40,"CHYBA")))))</f>
        <v>2</v>
      </c>
      <c r="BR40" s="60">
        <f>IF(ISBLANK(HLOOKUP(BR$2,Monitoring_eng!$A$1:$DB$79,Results!$D40,FALSE)),"",IF(HLOOKUP(BR$2,Monitoring_eng!$A$1:$DB$79,Results!$D40,FALSE)=$J40,$Q40,IF(HLOOKUP(BR$2,Monitoring_eng!$A$1:$DB$79,Results!$D40,FALSE)=$L40,$R40,IF(HLOOKUP(BR$2,Monitoring_eng!$A$1:$DB$79,Results!$D40,FALSE)=$N40,$S40,IF(HLOOKUP(BR$2,Monitoring_eng!$A$1:$DB$79,Results!$D40,FALSE)=$P40,$T40,"CHYBA")))))</f>
        <v>2</v>
      </c>
    </row>
    <row r="41" spans="1:70" x14ac:dyDescent="0.3">
      <c r="A41" s="37" t="s">
        <v>3861</v>
      </c>
      <c r="B41" s="37" t="s">
        <v>1042</v>
      </c>
      <c r="C41" s="37" t="s">
        <v>341</v>
      </c>
      <c r="D41" s="37">
        <v>40</v>
      </c>
      <c r="E41" s="45" t="s">
        <v>280</v>
      </c>
      <c r="F41" s="45" t="s">
        <v>722</v>
      </c>
      <c r="G41" s="46" t="s">
        <v>38</v>
      </c>
      <c r="H41" s="37">
        <v>1</v>
      </c>
      <c r="I41" s="37" t="s">
        <v>481</v>
      </c>
      <c r="J41" s="37" t="s">
        <v>757</v>
      </c>
      <c r="K41" s="37" t="s">
        <v>482</v>
      </c>
      <c r="L41" s="59" t="s">
        <v>758</v>
      </c>
      <c r="M41" s="37" t="s">
        <v>483</v>
      </c>
      <c r="N41" s="37" t="s">
        <v>759</v>
      </c>
      <c r="O41" s="37" t="s">
        <v>892</v>
      </c>
      <c r="P41" s="37" t="s">
        <v>892</v>
      </c>
      <c r="Q41" s="37">
        <f t="shared" si="0"/>
        <v>1</v>
      </c>
      <c r="R41" s="37">
        <v>0</v>
      </c>
      <c r="S41" s="37">
        <f t="shared" si="1"/>
        <v>0.5</v>
      </c>
      <c r="T41" s="37" t="s">
        <v>892</v>
      </c>
      <c r="U41" s="60">
        <f>IF(ISBLANK(HLOOKUP(U$2,Monitoring_eng!$A$1:$DB$79,Results!$D41,FALSE)),"",IF(HLOOKUP(U$2,Monitoring_eng!$A$1:$DB$79,Results!$D41,FALSE)=$J41,$Q41,IF(HLOOKUP(U$2,Monitoring_eng!$A$1:$DB$79,Results!$D41,FALSE)=$L41,$R41,IF(HLOOKUP(U$2,Monitoring_eng!$A$1:$DB$79,Results!$D41,FALSE)=$N41,$S41,IF(HLOOKUP(U$2,Monitoring_eng!$A$1:$DB$79,Results!$D41,FALSE)=$P41,$T41,"CHYBA")))))</f>
        <v>1</v>
      </c>
      <c r="V41" s="60">
        <f>IF(ISBLANK(HLOOKUP(V$2,Monitoring_eng!$A$1:$DB$79,Results!$D41,FALSE)),"",IF(HLOOKUP(V$2,Monitoring_eng!$A$1:$DB$79,Results!$D41,FALSE)=$J41,$Q41,IF(HLOOKUP(V$2,Monitoring_eng!$A$1:$DB$79,Results!$D41,FALSE)=$L41,$R41,IF(HLOOKUP(V$2,Monitoring_eng!$A$1:$DB$79,Results!$D41,FALSE)=$N41,$S41,IF(HLOOKUP(V$2,Monitoring_eng!$A$1:$DB$79,Results!$D41,FALSE)=$P41,$T41,"CHYBA")))))</f>
        <v>0</v>
      </c>
      <c r="W41" s="60">
        <f>IF(ISBLANK(HLOOKUP(W$2,Monitoring_eng!$A$1:$DB$79,Results!$D41,FALSE)),"",IF(HLOOKUP(W$2,Monitoring_eng!$A$1:$DB$79,Results!$D41,FALSE)=$J41,$Q41,IF(HLOOKUP(W$2,Monitoring_eng!$A$1:$DB$79,Results!$D41,FALSE)=$L41,$R41,IF(HLOOKUP(W$2,Monitoring_eng!$A$1:$DB$79,Results!$D41,FALSE)=$N41,$S41,IF(HLOOKUP(W$2,Monitoring_eng!$A$1:$DB$79,Results!$D41,FALSE)=$P41,$T41,"CHYBA")))))</f>
        <v>0</v>
      </c>
      <c r="X41" s="60">
        <f>IF(ISBLANK(HLOOKUP(X$2,Monitoring_eng!$A$1:$DB$79,Results!$D41,FALSE)),"",IF(HLOOKUP(X$2,Monitoring_eng!$A$1:$DB$79,Results!$D41,FALSE)=$J41,$Q41,IF(HLOOKUP(X$2,Monitoring_eng!$A$1:$DB$79,Results!$D41,FALSE)=$L41,$R41,IF(HLOOKUP(X$2,Monitoring_eng!$A$1:$DB$79,Results!$D41,FALSE)=$N41,$S41,IF(HLOOKUP(X$2,Monitoring_eng!$A$1:$DB$79,Results!$D41,FALSE)=$P41,$T41,"CHYBA")))))</f>
        <v>1</v>
      </c>
      <c r="Y41" s="60">
        <f>IF(ISBLANK(HLOOKUP(Y$2,Monitoring_eng!$A$1:$DB$79,Results!$D41,FALSE)),"",IF(HLOOKUP(Y$2,Monitoring_eng!$A$1:$DB$79,Results!$D41,FALSE)=$J41,$Q41,IF(HLOOKUP(Y$2,Monitoring_eng!$A$1:$DB$79,Results!$D41,FALSE)=$L41,$R41,IF(HLOOKUP(Y$2,Monitoring_eng!$A$1:$DB$79,Results!$D41,FALSE)=$N41,$S41,IF(HLOOKUP(Y$2,Monitoring_eng!$A$1:$DB$79,Results!$D41,FALSE)=$P41,$T41,"CHYBA")))))</f>
        <v>1</v>
      </c>
      <c r="Z41" s="60">
        <f>IF(ISBLANK(HLOOKUP(Z$2,Monitoring_eng!$A$1:$DB$79,Results!$D41,FALSE)),"",IF(HLOOKUP(Z$2,Monitoring_eng!$A$1:$DB$79,Results!$D41,FALSE)=$J41,$Q41,IF(HLOOKUP(Z$2,Monitoring_eng!$A$1:$DB$79,Results!$D41,FALSE)=$L41,$R41,IF(HLOOKUP(Z$2,Monitoring_eng!$A$1:$DB$79,Results!$D41,FALSE)=$N41,$S41,IF(HLOOKUP(Z$2,Monitoring_eng!$A$1:$DB$79,Results!$D41,FALSE)=$P41,$T41,"CHYBA")))))</f>
        <v>1</v>
      </c>
      <c r="AA41" s="60">
        <f>IF(ISBLANK(HLOOKUP(AA$2,Monitoring_eng!$A$1:$DB$79,Results!$D41,FALSE)),"",IF(HLOOKUP(AA$2,Monitoring_eng!$A$1:$DB$79,Results!$D41,FALSE)=$J41,$Q41,IF(HLOOKUP(AA$2,Monitoring_eng!$A$1:$DB$79,Results!$D41,FALSE)=$L41,$R41,IF(HLOOKUP(AA$2,Monitoring_eng!$A$1:$DB$79,Results!$D41,FALSE)=$N41,$S41,IF(HLOOKUP(AA$2,Monitoring_eng!$A$1:$DB$79,Results!$D41,FALSE)=$P41,$T41,"CHYBA")))))</f>
        <v>1</v>
      </c>
      <c r="AB41" s="60">
        <f>IF(ISBLANK(HLOOKUP(AB$2,Monitoring_eng!$A$1:$DB$79,Results!$D41,FALSE)),"",IF(HLOOKUP(AB$2,Monitoring_eng!$A$1:$DB$79,Results!$D41,FALSE)=$J41,$Q41,IF(HLOOKUP(AB$2,Monitoring_eng!$A$1:$DB$79,Results!$D41,FALSE)=$L41,$R41,IF(HLOOKUP(AB$2,Monitoring_eng!$A$1:$DB$79,Results!$D41,FALSE)=$N41,$S41,IF(HLOOKUP(AB$2,Monitoring_eng!$A$1:$DB$79,Results!$D41,FALSE)=$P41,$T41,"CHYBA")))))</f>
        <v>0</v>
      </c>
      <c r="AC41" s="60">
        <f>IF(ISBLANK(HLOOKUP(AC$2,Monitoring_eng!$A$1:$DB$79,Results!$D41,FALSE)),"",IF(HLOOKUP(AC$2,Monitoring_eng!$A$1:$DB$79,Results!$D41,FALSE)=$J41,$Q41,IF(HLOOKUP(AC$2,Monitoring_eng!$A$1:$DB$79,Results!$D41,FALSE)=$L41,$R41,IF(HLOOKUP(AC$2,Monitoring_eng!$A$1:$DB$79,Results!$D41,FALSE)=$N41,$S41,IF(HLOOKUP(AC$2,Monitoring_eng!$A$1:$DB$79,Results!$D41,FALSE)=$P41,$T41,"CHYBA")))))</f>
        <v>0</v>
      </c>
      <c r="AD41" s="60">
        <f>IF(ISBLANK(HLOOKUP(AD$2,Monitoring_eng!$A$1:$DB$79,Results!$D41,FALSE)),"",IF(HLOOKUP(AD$2,Monitoring_eng!$A$1:$DB$79,Results!$D41,FALSE)=$J41,$Q41,IF(HLOOKUP(AD$2,Monitoring_eng!$A$1:$DB$79,Results!$D41,FALSE)=$L41,$R41,IF(HLOOKUP(AD$2,Monitoring_eng!$A$1:$DB$79,Results!$D41,FALSE)=$N41,$S41,IF(HLOOKUP(AD$2,Monitoring_eng!$A$1:$DB$79,Results!$D41,FALSE)=$P41,$T41,"CHYBA")))))</f>
        <v>1</v>
      </c>
      <c r="AE41" s="60">
        <f>IF(ISBLANK(HLOOKUP(AE$2,Monitoring_eng!$A$1:$DB$79,Results!$D41,FALSE)),"",IF(HLOOKUP(AE$2,Monitoring_eng!$A$1:$DB$79,Results!$D41,FALSE)=$J41,$Q41,IF(HLOOKUP(AE$2,Monitoring_eng!$A$1:$DB$79,Results!$D41,FALSE)=$L41,$R41,IF(HLOOKUP(AE$2,Monitoring_eng!$A$1:$DB$79,Results!$D41,FALSE)=$N41,$S41,IF(HLOOKUP(AE$2,Monitoring_eng!$A$1:$DB$79,Results!$D41,FALSE)=$P41,$T41,"CHYBA")))))</f>
        <v>1</v>
      </c>
      <c r="AF41" s="60">
        <f>IF(ISBLANK(HLOOKUP(AF$2,Monitoring_eng!$A$1:$DB$79,Results!$D41,FALSE)),"",IF(HLOOKUP(AF$2,Monitoring_eng!$A$1:$DB$79,Results!$D41,FALSE)=$J41,$Q41,IF(HLOOKUP(AF$2,Monitoring_eng!$A$1:$DB$79,Results!$D41,FALSE)=$L41,$R41,IF(HLOOKUP(AF$2,Monitoring_eng!$A$1:$DB$79,Results!$D41,FALSE)=$N41,$S41,IF(HLOOKUP(AF$2,Monitoring_eng!$A$1:$DB$79,Results!$D41,FALSE)=$P41,$T41,"CHYBA")))))</f>
        <v>0</v>
      </c>
      <c r="AG41" s="60">
        <f>IF(ISBLANK(HLOOKUP(AG$2,Monitoring_eng!$A$1:$DB$79,Results!$D41,FALSE)),"",IF(HLOOKUP(AG$2,Monitoring_eng!$A$1:$DB$79,Results!$D41,FALSE)=$J41,$Q41,IF(HLOOKUP(AG$2,Monitoring_eng!$A$1:$DB$79,Results!$D41,FALSE)=$L41,$R41,IF(HLOOKUP(AG$2,Monitoring_eng!$A$1:$DB$79,Results!$D41,FALSE)=$N41,$S41,IF(HLOOKUP(AG$2,Monitoring_eng!$A$1:$DB$79,Results!$D41,FALSE)=$P41,$T41,"CHYBA")))))</f>
        <v>1</v>
      </c>
      <c r="AH41" s="60">
        <f>IF(ISBLANK(HLOOKUP(AH$2,Monitoring_eng!$A$1:$DB$79,Results!$D41,FALSE)),"",IF(HLOOKUP(AH$2,Monitoring_eng!$A$1:$DB$79,Results!$D41,FALSE)=$J41,$Q41,IF(HLOOKUP(AH$2,Monitoring_eng!$A$1:$DB$79,Results!$D41,FALSE)=$L41,$R41,IF(HLOOKUP(AH$2,Monitoring_eng!$A$1:$DB$79,Results!$D41,FALSE)=$N41,$S41,IF(HLOOKUP(AH$2,Monitoring_eng!$A$1:$DB$79,Results!$D41,FALSE)=$P41,$T41,"CHYBA")))))</f>
        <v>1</v>
      </c>
      <c r="AI41" s="60">
        <f>IF(ISBLANK(HLOOKUP(AI$2,Monitoring_eng!$A$1:$DB$79,Results!$D41,FALSE)),"",IF(HLOOKUP(AI$2,Monitoring_eng!$A$1:$DB$79,Results!$D41,FALSE)=$J41,$Q41,IF(HLOOKUP(AI$2,Monitoring_eng!$A$1:$DB$79,Results!$D41,FALSE)=$L41,$R41,IF(HLOOKUP(AI$2,Monitoring_eng!$A$1:$DB$79,Results!$D41,FALSE)=$N41,$S41,IF(HLOOKUP(AI$2,Monitoring_eng!$A$1:$DB$79,Results!$D41,FALSE)=$P41,$T41,"CHYBA")))))</f>
        <v>1</v>
      </c>
      <c r="AJ41" s="60">
        <f>IF(ISBLANK(HLOOKUP(AJ$2,Monitoring_eng!$A$1:$DB$79,Results!$D41,FALSE)),"",IF(HLOOKUP(AJ$2,Monitoring_eng!$A$1:$DB$79,Results!$D41,FALSE)=$J41,$Q41,IF(HLOOKUP(AJ$2,Monitoring_eng!$A$1:$DB$79,Results!$D41,FALSE)=$L41,$R41,IF(HLOOKUP(AJ$2,Monitoring_eng!$A$1:$DB$79,Results!$D41,FALSE)=$N41,$S41,IF(HLOOKUP(AJ$2,Monitoring_eng!$A$1:$DB$79,Results!$D41,FALSE)=$P41,$T41,"CHYBA")))))</f>
        <v>0</v>
      </c>
      <c r="AK41" s="60">
        <f>IF(ISBLANK(HLOOKUP(AK$2,Monitoring_eng!$A$1:$DB$79,Results!$D41,FALSE)),"",IF(HLOOKUP(AK$2,Monitoring_eng!$A$1:$DB$79,Results!$D41,FALSE)=$J41,$Q41,IF(HLOOKUP(AK$2,Monitoring_eng!$A$1:$DB$79,Results!$D41,FALSE)=$L41,$R41,IF(HLOOKUP(AK$2,Monitoring_eng!$A$1:$DB$79,Results!$D41,FALSE)=$N41,$S41,IF(HLOOKUP(AK$2,Monitoring_eng!$A$1:$DB$79,Results!$D41,FALSE)=$P41,$T41,"CHYBA")))))</f>
        <v>1</v>
      </c>
      <c r="AL41" s="60">
        <f>IF(ISBLANK(HLOOKUP(AL$2,Monitoring_eng!$A$1:$DB$79,Results!$D41,FALSE)),"",IF(HLOOKUP(AL$2,Monitoring_eng!$A$1:$DB$79,Results!$D41,FALSE)=$J41,$Q41,IF(HLOOKUP(AL$2,Monitoring_eng!$A$1:$DB$79,Results!$D41,FALSE)=$L41,$R41,IF(HLOOKUP(AL$2,Monitoring_eng!$A$1:$DB$79,Results!$D41,FALSE)=$N41,$S41,IF(HLOOKUP(AL$2,Monitoring_eng!$A$1:$DB$79,Results!$D41,FALSE)=$P41,$T41,"CHYBA")))))</f>
        <v>0</v>
      </c>
      <c r="AM41" s="60">
        <f>IF(ISBLANK(HLOOKUP(AM$2,Monitoring_eng!$A$1:$DB$79,Results!$D41,FALSE)),"",IF(HLOOKUP(AM$2,Monitoring_eng!$A$1:$DB$79,Results!$D41,FALSE)=$J41,$Q41,IF(HLOOKUP(AM$2,Monitoring_eng!$A$1:$DB$79,Results!$D41,FALSE)=$L41,$R41,IF(HLOOKUP(AM$2,Monitoring_eng!$A$1:$DB$79,Results!$D41,FALSE)=$N41,$S41,IF(HLOOKUP(AM$2,Monitoring_eng!$A$1:$DB$79,Results!$D41,FALSE)=$P41,$T41,"CHYBA")))))</f>
        <v>0</v>
      </c>
      <c r="AN41" s="60">
        <f>IF(ISBLANK(HLOOKUP(AN$2,Monitoring_eng!$A$1:$DB$79,Results!$D41,FALSE)),"",IF(HLOOKUP(AN$2,Monitoring_eng!$A$1:$DB$79,Results!$D41,FALSE)=$J41,$Q41,IF(HLOOKUP(AN$2,Monitoring_eng!$A$1:$DB$79,Results!$D41,FALSE)=$L41,$R41,IF(HLOOKUP(AN$2,Monitoring_eng!$A$1:$DB$79,Results!$D41,FALSE)=$N41,$S41,IF(HLOOKUP(AN$2,Monitoring_eng!$A$1:$DB$79,Results!$D41,FALSE)=$P41,$T41,"CHYBA")))))</f>
        <v>0</v>
      </c>
      <c r="AO41" s="60">
        <f>IF(ISBLANK(HLOOKUP(AO$2,Monitoring_eng!$A$1:$DB$79,Results!$D41,FALSE)),"",IF(HLOOKUP(AO$2,Monitoring_eng!$A$1:$DB$79,Results!$D41,FALSE)=$J41,$Q41,IF(HLOOKUP(AO$2,Monitoring_eng!$A$1:$DB$79,Results!$D41,FALSE)=$L41,$R41,IF(HLOOKUP(AO$2,Monitoring_eng!$A$1:$DB$79,Results!$D41,FALSE)=$N41,$S41,IF(HLOOKUP(AO$2,Monitoring_eng!$A$1:$DB$79,Results!$D41,FALSE)=$P41,$T41,"CHYBA")))))</f>
        <v>1</v>
      </c>
      <c r="AP41" s="60">
        <f>IF(ISBLANK(HLOOKUP(AP$2,Monitoring_eng!$A$1:$DB$79,Results!$D41,FALSE)),"",IF(HLOOKUP(AP$2,Monitoring_eng!$A$1:$DB$79,Results!$D41,FALSE)=$J41,$Q41,IF(HLOOKUP(AP$2,Monitoring_eng!$A$1:$DB$79,Results!$D41,FALSE)=$L41,$R41,IF(HLOOKUP(AP$2,Monitoring_eng!$A$1:$DB$79,Results!$D41,FALSE)=$N41,$S41,IF(HLOOKUP(AP$2,Monitoring_eng!$A$1:$DB$79,Results!$D41,FALSE)=$P41,$T41,"CHYBA")))))</f>
        <v>1</v>
      </c>
      <c r="AQ41" s="60">
        <f>IF(ISBLANK(HLOOKUP(AQ$2,Monitoring_eng!$A$1:$DB$79,Results!$D41,FALSE)),"",IF(HLOOKUP(AQ$2,Monitoring_eng!$A$1:$DB$79,Results!$D41,FALSE)=$J41,$Q41,IF(HLOOKUP(AQ$2,Monitoring_eng!$A$1:$DB$79,Results!$D41,FALSE)=$L41,$R41,IF(HLOOKUP(AQ$2,Monitoring_eng!$A$1:$DB$79,Results!$D41,FALSE)=$N41,$S41,IF(HLOOKUP(AQ$2,Monitoring_eng!$A$1:$DB$79,Results!$D41,FALSE)=$P41,$T41,"CHYBA")))))</f>
        <v>0</v>
      </c>
      <c r="AR41" s="60">
        <f>IF(ISBLANK(HLOOKUP(AR$2,Monitoring_eng!$A$1:$DB$79,Results!$D41,FALSE)),"",IF(HLOOKUP(AR$2,Monitoring_eng!$A$1:$DB$79,Results!$D41,FALSE)=$J41,$Q41,IF(HLOOKUP(AR$2,Monitoring_eng!$A$1:$DB$79,Results!$D41,FALSE)=$L41,$R41,IF(HLOOKUP(AR$2,Monitoring_eng!$A$1:$DB$79,Results!$D41,FALSE)=$N41,$S41,IF(HLOOKUP(AR$2,Monitoring_eng!$A$1:$DB$79,Results!$D41,FALSE)=$P41,$T41,"CHYBA")))))</f>
        <v>1</v>
      </c>
      <c r="AS41" s="60">
        <f>IF(ISBLANK(HLOOKUP(AS$2,Monitoring_eng!$A$1:$DB$79,Results!$D41,FALSE)),"",IF(HLOOKUP(AS$2,Monitoring_eng!$A$1:$DB$79,Results!$D41,FALSE)=$J41,$Q41,IF(HLOOKUP(AS$2,Monitoring_eng!$A$1:$DB$79,Results!$D41,FALSE)=$L41,$R41,IF(HLOOKUP(AS$2,Monitoring_eng!$A$1:$DB$79,Results!$D41,FALSE)=$N41,$S41,IF(HLOOKUP(AS$2,Monitoring_eng!$A$1:$DB$79,Results!$D41,FALSE)=$P41,$T41,"CHYBA")))))</f>
        <v>1</v>
      </c>
      <c r="AT41" s="60">
        <f>IF(ISBLANK(HLOOKUP(AT$2,Monitoring_eng!$A$1:$DB$79,Results!$D41,FALSE)),"",IF(HLOOKUP(AT$2,Monitoring_eng!$A$1:$DB$79,Results!$D41,FALSE)=$J41,$Q41,IF(HLOOKUP(AT$2,Monitoring_eng!$A$1:$DB$79,Results!$D41,FALSE)=$L41,$R41,IF(HLOOKUP(AT$2,Monitoring_eng!$A$1:$DB$79,Results!$D41,FALSE)=$N41,$S41,IF(HLOOKUP(AT$2,Monitoring_eng!$A$1:$DB$79,Results!$D41,FALSE)=$P41,$T41,"CHYBA")))))</f>
        <v>0</v>
      </c>
      <c r="AU41" s="60">
        <f>IF(ISBLANK(HLOOKUP(AU$2,Monitoring_eng!$A$1:$DB$79,Results!$D41,FALSE)),"",IF(HLOOKUP(AU$2,Monitoring_eng!$A$1:$DB$79,Results!$D41,FALSE)=$J41,$Q41,IF(HLOOKUP(AU$2,Monitoring_eng!$A$1:$DB$79,Results!$D41,FALSE)=$L41,$R41,IF(HLOOKUP(AU$2,Monitoring_eng!$A$1:$DB$79,Results!$D41,FALSE)=$N41,$S41,IF(HLOOKUP(AU$2,Monitoring_eng!$A$1:$DB$79,Results!$D41,FALSE)=$P41,$T41,"CHYBA")))))</f>
        <v>0</v>
      </c>
      <c r="AV41" s="60">
        <f>IF(ISBLANK(HLOOKUP(AV$2,Monitoring_eng!$A$1:$DB$79,Results!$D41,FALSE)),"",IF(HLOOKUP(AV$2,Monitoring_eng!$A$1:$DB$79,Results!$D41,FALSE)=$J41,$Q41,IF(HLOOKUP(AV$2,Monitoring_eng!$A$1:$DB$79,Results!$D41,FALSE)=$L41,$R41,IF(HLOOKUP(AV$2,Monitoring_eng!$A$1:$DB$79,Results!$D41,FALSE)=$N41,$S41,IF(HLOOKUP(AV$2,Monitoring_eng!$A$1:$DB$79,Results!$D41,FALSE)=$P41,$T41,"CHYBA")))))</f>
        <v>0</v>
      </c>
      <c r="AW41" s="60">
        <f>IF(ISBLANK(HLOOKUP(AW$2,Monitoring_eng!$A$1:$DB$79,Results!$D41,FALSE)),"",IF(HLOOKUP(AW$2,Monitoring_eng!$A$1:$DB$79,Results!$D41,FALSE)=$J41,$Q41,IF(HLOOKUP(AW$2,Monitoring_eng!$A$1:$DB$79,Results!$D41,FALSE)=$L41,$R41,IF(HLOOKUP(AW$2,Monitoring_eng!$A$1:$DB$79,Results!$D41,FALSE)=$N41,$S41,IF(HLOOKUP(AW$2,Monitoring_eng!$A$1:$DB$79,Results!$D41,FALSE)=$P41,$T41,"CHYBA")))))</f>
        <v>1</v>
      </c>
      <c r="AX41" s="60">
        <f>IF(ISBLANK(HLOOKUP(AX$2,Monitoring_eng!$A$1:$DB$79,Results!$D41,FALSE)),"",IF(HLOOKUP(AX$2,Monitoring_eng!$A$1:$DB$79,Results!$D41,FALSE)=$J41,$Q41,IF(HLOOKUP(AX$2,Monitoring_eng!$A$1:$DB$79,Results!$D41,FALSE)=$L41,$R41,IF(HLOOKUP(AX$2,Monitoring_eng!$A$1:$DB$79,Results!$D41,FALSE)=$N41,$S41,IF(HLOOKUP(AX$2,Monitoring_eng!$A$1:$DB$79,Results!$D41,FALSE)=$P41,$T41,"CHYBA")))))</f>
        <v>1</v>
      </c>
      <c r="AY41" s="60">
        <f>IF(ISBLANK(HLOOKUP(AY$2,Monitoring_eng!$A$1:$DB$79,Results!$D41,FALSE)),"",IF(HLOOKUP(AY$2,Monitoring_eng!$A$1:$DB$79,Results!$D41,FALSE)=$J41,$Q41,IF(HLOOKUP(AY$2,Monitoring_eng!$A$1:$DB$79,Results!$D41,FALSE)=$L41,$R41,IF(HLOOKUP(AY$2,Monitoring_eng!$A$1:$DB$79,Results!$D41,FALSE)=$N41,$S41,IF(HLOOKUP(AY$2,Monitoring_eng!$A$1:$DB$79,Results!$D41,FALSE)=$P41,$T41,"CHYBA")))))</f>
        <v>0</v>
      </c>
      <c r="AZ41" s="60">
        <f>IF(ISBLANK(HLOOKUP(AZ$2,Monitoring_eng!$A$1:$DB$79,Results!$D41,FALSE)),"",IF(HLOOKUP(AZ$2,Monitoring_eng!$A$1:$DB$79,Results!$D41,FALSE)=$J41,$Q41,IF(HLOOKUP(AZ$2,Monitoring_eng!$A$1:$DB$79,Results!$D41,FALSE)=$L41,$R41,IF(HLOOKUP(AZ$2,Monitoring_eng!$A$1:$DB$79,Results!$D41,FALSE)=$N41,$S41,IF(HLOOKUP(AZ$2,Monitoring_eng!$A$1:$DB$79,Results!$D41,FALSE)=$P41,$T41,"CHYBA")))))</f>
        <v>0</v>
      </c>
      <c r="BA41" s="60">
        <f>IF(ISBLANK(HLOOKUP(BA$2,Monitoring_eng!$A$1:$DB$79,Results!$D41,FALSE)),"",IF(HLOOKUP(BA$2,Monitoring_eng!$A$1:$DB$79,Results!$D41,FALSE)=$J41,$Q41,IF(HLOOKUP(BA$2,Monitoring_eng!$A$1:$DB$79,Results!$D41,FALSE)=$L41,$R41,IF(HLOOKUP(BA$2,Monitoring_eng!$A$1:$DB$79,Results!$D41,FALSE)=$N41,$S41,IF(HLOOKUP(BA$2,Monitoring_eng!$A$1:$DB$79,Results!$D41,FALSE)=$P41,$T41,"CHYBA")))))</f>
        <v>0</v>
      </c>
      <c r="BB41" s="60">
        <f>IF(ISBLANK(HLOOKUP(BB$2,Monitoring_eng!$A$1:$DB$79,Results!$D41,FALSE)),"",IF(HLOOKUP(BB$2,Monitoring_eng!$A$1:$DB$79,Results!$D41,FALSE)=$J41,$Q41,IF(HLOOKUP(BB$2,Monitoring_eng!$A$1:$DB$79,Results!$D41,FALSE)=$L41,$R41,IF(HLOOKUP(BB$2,Monitoring_eng!$A$1:$DB$79,Results!$D41,FALSE)=$N41,$S41,IF(HLOOKUP(BB$2,Monitoring_eng!$A$1:$DB$79,Results!$D41,FALSE)=$P41,$T41,"CHYBA")))))</f>
        <v>1</v>
      </c>
      <c r="BC41" s="60">
        <f>IF(ISBLANK(HLOOKUP(BC$2,Monitoring_eng!$A$1:$DB$79,Results!$D41,FALSE)),"",IF(HLOOKUP(BC$2,Monitoring_eng!$A$1:$DB$79,Results!$D41,FALSE)=$J41,$Q41,IF(HLOOKUP(BC$2,Monitoring_eng!$A$1:$DB$79,Results!$D41,FALSE)=$L41,$R41,IF(HLOOKUP(BC$2,Monitoring_eng!$A$1:$DB$79,Results!$D41,FALSE)=$N41,$S41,IF(HLOOKUP(BC$2,Monitoring_eng!$A$1:$DB$79,Results!$D41,FALSE)=$P41,$T41,"CHYBA")))))</f>
        <v>0</v>
      </c>
      <c r="BD41" s="60">
        <f>IF(ISBLANK(HLOOKUP(BD$2,Monitoring_eng!$A$1:$DB$79,Results!$D41,FALSE)),"",IF(HLOOKUP(BD$2,Monitoring_eng!$A$1:$DB$79,Results!$D41,FALSE)=$J41,$Q41,IF(HLOOKUP(BD$2,Monitoring_eng!$A$1:$DB$79,Results!$D41,FALSE)=$L41,$R41,IF(HLOOKUP(BD$2,Monitoring_eng!$A$1:$DB$79,Results!$D41,FALSE)=$N41,$S41,IF(HLOOKUP(BD$2,Monitoring_eng!$A$1:$DB$79,Results!$D41,FALSE)=$P41,$T41,"CHYBA")))))</f>
        <v>1</v>
      </c>
      <c r="BE41" s="60">
        <f>IF(ISBLANK(HLOOKUP(BE$2,Monitoring_eng!$A$1:$DB$79,Results!$D41,FALSE)),"",IF(HLOOKUP(BE$2,Monitoring_eng!$A$1:$DB$79,Results!$D41,FALSE)=$J41,$Q41,IF(HLOOKUP(BE$2,Monitoring_eng!$A$1:$DB$79,Results!$D41,FALSE)=$L41,$R41,IF(HLOOKUP(BE$2,Monitoring_eng!$A$1:$DB$79,Results!$D41,FALSE)=$N41,$S41,IF(HLOOKUP(BE$2,Monitoring_eng!$A$1:$DB$79,Results!$D41,FALSE)=$P41,$T41,"CHYBA")))))</f>
        <v>0</v>
      </c>
      <c r="BF41" s="60">
        <f>IF(ISBLANK(HLOOKUP(BF$2,Monitoring_eng!$A$1:$DB$79,Results!$D41,FALSE)),"",IF(HLOOKUP(BF$2,Monitoring_eng!$A$1:$DB$79,Results!$D41,FALSE)=$J41,$Q41,IF(HLOOKUP(BF$2,Monitoring_eng!$A$1:$DB$79,Results!$D41,FALSE)=$L41,$R41,IF(HLOOKUP(BF$2,Monitoring_eng!$A$1:$DB$79,Results!$D41,FALSE)=$N41,$S41,IF(HLOOKUP(BF$2,Monitoring_eng!$A$1:$DB$79,Results!$D41,FALSE)=$P41,$T41,"CHYBA")))))</f>
        <v>1</v>
      </c>
      <c r="BG41" s="60">
        <f>IF(ISBLANK(HLOOKUP(BG$2,Monitoring_eng!$A$1:$DB$79,Results!$D41,FALSE)),"",IF(HLOOKUP(BG$2,Monitoring_eng!$A$1:$DB$79,Results!$D41,FALSE)=$J41,$Q41,IF(HLOOKUP(BG$2,Monitoring_eng!$A$1:$DB$79,Results!$D41,FALSE)=$L41,$R41,IF(HLOOKUP(BG$2,Monitoring_eng!$A$1:$DB$79,Results!$D41,FALSE)=$N41,$S41,IF(HLOOKUP(BG$2,Monitoring_eng!$A$1:$DB$79,Results!$D41,FALSE)=$P41,$T41,"CHYBA")))))</f>
        <v>0</v>
      </c>
      <c r="BH41" s="60">
        <f>IF(ISBLANK(HLOOKUP(BH$2,Monitoring_eng!$A$1:$DB$79,Results!$D41,FALSE)),"",IF(HLOOKUP(BH$2,Monitoring_eng!$A$1:$DB$79,Results!$D41,FALSE)=$J41,$Q41,IF(HLOOKUP(BH$2,Monitoring_eng!$A$1:$DB$79,Results!$D41,FALSE)=$L41,$R41,IF(HLOOKUP(BH$2,Monitoring_eng!$A$1:$DB$79,Results!$D41,FALSE)=$N41,$S41,IF(HLOOKUP(BH$2,Monitoring_eng!$A$1:$DB$79,Results!$D41,FALSE)=$P41,$T41,"CHYBA")))))</f>
        <v>1</v>
      </c>
      <c r="BI41" s="60">
        <f>IF(ISBLANK(HLOOKUP(BI$2,Monitoring_eng!$A$1:$DB$79,Results!$D41,FALSE)),"",IF(HLOOKUP(BI$2,Monitoring_eng!$A$1:$DB$79,Results!$D41,FALSE)=$J41,$Q41,IF(HLOOKUP(BI$2,Monitoring_eng!$A$1:$DB$79,Results!$D41,FALSE)=$L41,$R41,IF(HLOOKUP(BI$2,Monitoring_eng!$A$1:$DB$79,Results!$D41,FALSE)=$N41,$S41,IF(HLOOKUP(BI$2,Monitoring_eng!$A$1:$DB$79,Results!$D41,FALSE)=$P41,$T41,"CHYBA")))))</f>
        <v>0</v>
      </c>
      <c r="BJ41" s="60">
        <f>IF(ISBLANK(HLOOKUP(BJ$2,Monitoring_eng!$A$1:$DB$79,Results!$D41,FALSE)),"",IF(HLOOKUP(BJ$2,Monitoring_eng!$A$1:$DB$79,Results!$D41,FALSE)=$J41,$Q41,IF(HLOOKUP(BJ$2,Monitoring_eng!$A$1:$DB$79,Results!$D41,FALSE)=$L41,$R41,IF(HLOOKUP(BJ$2,Monitoring_eng!$A$1:$DB$79,Results!$D41,FALSE)=$N41,$S41,IF(HLOOKUP(BJ$2,Monitoring_eng!$A$1:$DB$79,Results!$D41,FALSE)=$P41,$T41,"CHYBA")))))</f>
        <v>1</v>
      </c>
      <c r="BK41" s="60">
        <f>IF(ISBLANK(HLOOKUP(BK$2,Monitoring_eng!$A$1:$DB$79,Results!$D41,FALSE)),"",IF(HLOOKUP(BK$2,Monitoring_eng!$A$1:$DB$79,Results!$D41,FALSE)=$J41,$Q41,IF(HLOOKUP(BK$2,Monitoring_eng!$A$1:$DB$79,Results!$D41,FALSE)=$L41,$R41,IF(HLOOKUP(BK$2,Monitoring_eng!$A$1:$DB$79,Results!$D41,FALSE)=$N41,$S41,IF(HLOOKUP(BK$2,Monitoring_eng!$A$1:$DB$79,Results!$D41,FALSE)=$P41,$T41,"CHYBA")))))</f>
        <v>1</v>
      </c>
      <c r="BL41" s="60">
        <f>IF(ISBLANK(HLOOKUP(BL$2,Monitoring_eng!$A$1:$DB$79,Results!$D41,FALSE)),"",IF(HLOOKUP(BL$2,Monitoring_eng!$A$1:$DB$79,Results!$D41,FALSE)=$J41,$Q41,IF(HLOOKUP(BL$2,Monitoring_eng!$A$1:$DB$79,Results!$D41,FALSE)=$L41,$R41,IF(HLOOKUP(BL$2,Monitoring_eng!$A$1:$DB$79,Results!$D41,FALSE)=$N41,$S41,IF(HLOOKUP(BL$2,Monitoring_eng!$A$1:$DB$79,Results!$D41,FALSE)=$P41,$T41,"CHYBA")))))</f>
        <v>0</v>
      </c>
      <c r="BM41" s="60">
        <f>IF(ISBLANK(HLOOKUP(BM$2,Monitoring_eng!$A$1:$DB$79,Results!$D41,FALSE)),"",IF(HLOOKUP(BM$2,Monitoring_eng!$A$1:$DB$79,Results!$D41,FALSE)=$J41,$Q41,IF(HLOOKUP(BM$2,Monitoring_eng!$A$1:$DB$79,Results!$D41,FALSE)=$L41,$R41,IF(HLOOKUP(BM$2,Monitoring_eng!$A$1:$DB$79,Results!$D41,FALSE)=$N41,$S41,IF(HLOOKUP(BM$2,Monitoring_eng!$A$1:$DB$79,Results!$D41,FALSE)=$P41,$T41,"CHYBA")))))</f>
        <v>1</v>
      </c>
      <c r="BN41" s="60">
        <f>IF(ISBLANK(HLOOKUP(BN$2,Monitoring_eng!$A$1:$DB$79,Results!$D41,FALSE)),"",IF(HLOOKUP(BN$2,Monitoring_eng!$A$1:$DB$79,Results!$D41,FALSE)=$J41,$Q41,IF(HLOOKUP(BN$2,Monitoring_eng!$A$1:$DB$79,Results!$D41,FALSE)=$L41,$R41,IF(HLOOKUP(BN$2,Monitoring_eng!$A$1:$DB$79,Results!$D41,FALSE)=$N41,$S41,IF(HLOOKUP(BN$2,Monitoring_eng!$A$1:$DB$79,Results!$D41,FALSE)=$P41,$T41,"CHYBA")))))</f>
        <v>1</v>
      </c>
      <c r="BO41" s="60">
        <f>IF(ISBLANK(HLOOKUP(BO$2,Monitoring_eng!$A$1:$DB$79,Results!$D41,FALSE)),"",IF(HLOOKUP(BO$2,Monitoring_eng!$A$1:$DB$79,Results!$D41,FALSE)=$J41,$Q41,IF(HLOOKUP(BO$2,Monitoring_eng!$A$1:$DB$79,Results!$D41,FALSE)=$L41,$R41,IF(HLOOKUP(BO$2,Monitoring_eng!$A$1:$DB$79,Results!$D41,FALSE)=$N41,$S41,IF(HLOOKUP(BO$2,Monitoring_eng!$A$1:$DB$79,Results!$D41,FALSE)=$P41,$T41,"CHYBA")))))</f>
        <v>1</v>
      </c>
      <c r="BP41" s="60">
        <f>IF(ISBLANK(HLOOKUP(BP$2,Monitoring_eng!$A$1:$DB$79,Results!$D41,FALSE)),"",IF(HLOOKUP(BP$2,Monitoring_eng!$A$1:$DB$79,Results!$D41,FALSE)=$J41,$Q41,IF(HLOOKUP(BP$2,Monitoring_eng!$A$1:$DB$79,Results!$D41,FALSE)=$L41,$R41,IF(HLOOKUP(BP$2,Monitoring_eng!$A$1:$DB$79,Results!$D41,FALSE)=$N41,$S41,IF(HLOOKUP(BP$2,Monitoring_eng!$A$1:$DB$79,Results!$D41,FALSE)=$P41,$T41,"CHYBA")))))</f>
        <v>1</v>
      </c>
      <c r="BQ41" s="60">
        <f>IF(ISBLANK(HLOOKUP(BQ$2,Monitoring_eng!$A$1:$DB$79,Results!$D41,FALSE)),"",IF(HLOOKUP(BQ$2,Monitoring_eng!$A$1:$DB$79,Results!$D41,FALSE)=$J41,$Q41,IF(HLOOKUP(BQ$2,Monitoring_eng!$A$1:$DB$79,Results!$D41,FALSE)=$L41,$R41,IF(HLOOKUP(BQ$2,Monitoring_eng!$A$1:$DB$79,Results!$D41,FALSE)=$N41,$S41,IF(HLOOKUP(BQ$2,Monitoring_eng!$A$1:$DB$79,Results!$D41,FALSE)=$P41,$T41,"CHYBA")))))</f>
        <v>1</v>
      </c>
      <c r="BR41" s="60">
        <f>IF(ISBLANK(HLOOKUP(BR$2,Monitoring_eng!$A$1:$DB$79,Results!$D41,FALSE)),"",IF(HLOOKUP(BR$2,Monitoring_eng!$A$1:$DB$79,Results!$D41,FALSE)=$J41,$Q41,IF(HLOOKUP(BR$2,Monitoring_eng!$A$1:$DB$79,Results!$D41,FALSE)=$L41,$R41,IF(HLOOKUP(BR$2,Monitoring_eng!$A$1:$DB$79,Results!$D41,FALSE)=$N41,$S41,IF(HLOOKUP(BR$2,Monitoring_eng!$A$1:$DB$79,Results!$D41,FALSE)=$P41,$T41,"CHYBA")))))</f>
        <v>1</v>
      </c>
    </row>
    <row r="42" spans="1:70" x14ac:dyDescent="0.3">
      <c r="A42" s="37" t="s">
        <v>3862</v>
      </c>
      <c r="B42" s="37" t="s">
        <v>1043</v>
      </c>
      <c r="C42" s="37" t="s">
        <v>342</v>
      </c>
      <c r="D42" s="37">
        <v>41</v>
      </c>
      <c r="E42" s="45" t="s">
        <v>282</v>
      </c>
      <c r="F42" s="45" t="s">
        <v>281</v>
      </c>
      <c r="G42" s="46" t="s">
        <v>38</v>
      </c>
      <c r="H42" s="37">
        <v>1</v>
      </c>
      <c r="I42" s="37" t="s">
        <v>481</v>
      </c>
      <c r="J42" s="37" t="s">
        <v>757</v>
      </c>
      <c r="K42" s="37" t="s">
        <v>482</v>
      </c>
      <c r="L42" s="59" t="s">
        <v>758</v>
      </c>
      <c r="M42" s="37" t="s">
        <v>483</v>
      </c>
      <c r="N42" s="37" t="s">
        <v>759</v>
      </c>
      <c r="O42" s="37" t="s">
        <v>892</v>
      </c>
      <c r="P42" s="37" t="s">
        <v>892</v>
      </c>
      <c r="Q42" s="37">
        <f t="shared" si="0"/>
        <v>1</v>
      </c>
      <c r="R42" s="37">
        <v>0</v>
      </c>
      <c r="S42" s="37">
        <f t="shared" si="1"/>
        <v>0.5</v>
      </c>
      <c r="T42" s="37" t="s">
        <v>892</v>
      </c>
      <c r="U42" s="60">
        <f>IF(ISBLANK(HLOOKUP(U$2,Monitoring_eng!$A$1:$DB$79,Results!$D42,FALSE)),"",IF(HLOOKUP(U$2,Monitoring_eng!$A$1:$DB$79,Results!$D42,FALSE)=$J42,$Q42,IF(HLOOKUP(U$2,Monitoring_eng!$A$1:$DB$79,Results!$D42,FALSE)=$L42,$R42,IF(HLOOKUP(U$2,Monitoring_eng!$A$1:$DB$79,Results!$D42,FALSE)=$N42,$S42,IF(HLOOKUP(U$2,Monitoring_eng!$A$1:$DB$79,Results!$D42,FALSE)=$P42,$T42,"CHYBA")))))</f>
        <v>1</v>
      </c>
      <c r="V42" s="60">
        <f>IF(ISBLANK(HLOOKUP(V$2,Monitoring_eng!$A$1:$DB$79,Results!$D42,FALSE)),"",IF(HLOOKUP(V$2,Monitoring_eng!$A$1:$DB$79,Results!$D42,FALSE)=$J42,$Q42,IF(HLOOKUP(V$2,Monitoring_eng!$A$1:$DB$79,Results!$D42,FALSE)=$L42,$R42,IF(HLOOKUP(V$2,Monitoring_eng!$A$1:$DB$79,Results!$D42,FALSE)=$N42,$S42,IF(HLOOKUP(V$2,Monitoring_eng!$A$1:$DB$79,Results!$D42,FALSE)=$P42,$T42,"CHYBA")))))</f>
        <v>0</v>
      </c>
      <c r="W42" s="60">
        <f>IF(ISBLANK(HLOOKUP(W$2,Monitoring_eng!$A$1:$DB$79,Results!$D42,FALSE)),"",IF(HLOOKUP(W$2,Monitoring_eng!$A$1:$DB$79,Results!$D42,FALSE)=$J42,$Q42,IF(HLOOKUP(W$2,Monitoring_eng!$A$1:$DB$79,Results!$D42,FALSE)=$L42,$R42,IF(HLOOKUP(W$2,Monitoring_eng!$A$1:$DB$79,Results!$D42,FALSE)=$N42,$S42,IF(HLOOKUP(W$2,Monitoring_eng!$A$1:$DB$79,Results!$D42,FALSE)=$P42,$T42,"CHYBA")))))</f>
        <v>0</v>
      </c>
      <c r="X42" s="60">
        <f>IF(ISBLANK(HLOOKUP(X$2,Monitoring_eng!$A$1:$DB$79,Results!$D42,FALSE)),"",IF(HLOOKUP(X$2,Monitoring_eng!$A$1:$DB$79,Results!$D42,FALSE)=$J42,$Q42,IF(HLOOKUP(X$2,Monitoring_eng!$A$1:$DB$79,Results!$D42,FALSE)=$L42,$R42,IF(HLOOKUP(X$2,Monitoring_eng!$A$1:$DB$79,Results!$D42,FALSE)=$N42,$S42,IF(HLOOKUP(X$2,Monitoring_eng!$A$1:$DB$79,Results!$D42,FALSE)=$P42,$T42,"CHYBA")))))</f>
        <v>1</v>
      </c>
      <c r="Y42" s="60">
        <f>IF(ISBLANK(HLOOKUP(Y$2,Monitoring_eng!$A$1:$DB$79,Results!$D42,FALSE)),"",IF(HLOOKUP(Y$2,Monitoring_eng!$A$1:$DB$79,Results!$D42,FALSE)=$J42,$Q42,IF(HLOOKUP(Y$2,Monitoring_eng!$A$1:$DB$79,Results!$D42,FALSE)=$L42,$R42,IF(HLOOKUP(Y$2,Monitoring_eng!$A$1:$DB$79,Results!$D42,FALSE)=$N42,$S42,IF(HLOOKUP(Y$2,Monitoring_eng!$A$1:$DB$79,Results!$D42,FALSE)=$P42,$T42,"CHYBA")))))</f>
        <v>1</v>
      </c>
      <c r="Z42" s="60">
        <f>IF(ISBLANK(HLOOKUP(Z$2,Monitoring_eng!$A$1:$DB$79,Results!$D42,FALSE)),"",IF(HLOOKUP(Z$2,Monitoring_eng!$A$1:$DB$79,Results!$D42,FALSE)=$J42,$Q42,IF(HLOOKUP(Z$2,Monitoring_eng!$A$1:$DB$79,Results!$D42,FALSE)=$L42,$R42,IF(HLOOKUP(Z$2,Monitoring_eng!$A$1:$DB$79,Results!$D42,FALSE)=$N42,$S42,IF(HLOOKUP(Z$2,Monitoring_eng!$A$1:$DB$79,Results!$D42,FALSE)=$P42,$T42,"CHYBA")))))</f>
        <v>1</v>
      </c>
      <c r="AA42" s="60">
        <f>IF(ISBLANK(HLOOKUP(AA$2,Monitoring_eng!$A$1:$DB$79,Results!$D42,FALSE)),"",IF(HLOOKUP(AA$2,Monitoring_eng!$A$1:$DB$79,Results!$D42,FALSE)=$J42,$Q42,IF(HLOOKUP(AA$2,Monitoring_eng!$A$1:$DB$79,Results!$D42,FALSE)=$L42,$R42,IF(HLOOKUP(AA$2,Monitoring_eng!$A$1:$DB$79,Results!$D42,FALSE)=$N42,$S42,IF(HLOOKUP(AA$2,Monitoring_eng!$A$1:$DB$79,Results!$D42,FALSE)=$P42,$T42,"CHYBA")))))</f>
        <v>1</v>
      </c>
      <c r="AB42" s="60">
        <f>IF(ISBLANK(HLOOKUP(AB$2,Monitoring_eng!$A$1:$DB$79,Results!$D42,FALSE)),"",IF(HLOOKUP(AB$2,Monitoring_eng!$A$1:$DB$79,Results!$D42,FALSE)=$J42,$Q42,IF(HLOOKUP(AB$2,Monitoring_eng!$A$1:$DB$79,Results!$D42,FALSE)=$L42,$R42,IF(HLOOKUP(AB$2,Monitoring_eng!$A$1:$DB$79,Results!$D42,FALSE)=$N42,$S42,IF(HLOOKUP(AB$2,Monitoring_eng!$A$1:$DB$79,Results!$D42,FALSE)=$P42,$T42,"CHYBA")))))</f>
        <v>1</v>
      </c>
      <c r="AC42" s="60">
        <f>IF(ISBLANK(HLOOKUP(AC$2,Monitoring_eng!$A$1:$DB$79,Results!$D42,FALSE)),"",IF(HLOOKUP(AC$2,Monitoring_eng!$A$1:$DB$79,Results!$D42,FALSE)=$J42,$Q42,IF(HLOOKUP(AC$2,Monitoring_eng!$A$1:$DB$79,Results!$D42,FALSE)=$L42,$R42,IF(HLOOKUP(AC$2,Monitoring_eng!$A$1:$DB$79,Results!$D42,FALSE)=$N42,$S42,IF(HLOOKUP(AC$2,Monitoring_eng!$A$1:$DB$79,Results!$D42,FALSE)=$P42,$T42,"CHYBA")))))</f>
        <v>0</v>
      </c>
      <c r="AD42" s="60">
        <f>IF(ISBLANK(HLOOKUP(AD$2,Monitoring_eng!$A$1:$DB$79,Results!$D42,FALSE)),"",IF(HLOOKUP(AD$2,Monitoring_eng!$A$1:$DB$79,Results!$D42,FALSE)=$J42,$Q42,IF(HLOOKUP(AD$2,Monitoring_eng!$A$1:$DB$79,Results!$D42,FALSE)=$L42,$R42,IF(HLOOKUP(AD$2,Monitoring_eng!$A$1:$DB$79,Results!$D42,FALSE)=$N42,$S42,IF(HLOOKUP(AD$2,Monitoring_eng!$A$1:$DB$79,Results!$D42,FALSE)=$P42,$T42,"CHYBA")))))</f>
        <v>1</v>
      </c>
      <c r="AE42" s="60">
        <f>IF(ISBLANK(HLOOKUP(AE$2,Monitoring_eng!$A$1:$DB$79,Results!$D42,FALSE)),"",IF(HLOOKUP(AE$2,Monitoring_eng!$A$1:$DB$79,Results!$D42,FALSE)=$J42,$Q42,IF(HLOOKUP(AE$2,Monitoring_eng!$A$1:$DB$79,Results!$D42,FALSE)=$L42,$R42,IF(HLOOKUP(AE$2,Monitoring_eng!$A$1:$DB$79,Results!$D42,FALSE)=$N42,$S42,IF(HLOOKUP(AE$2,Monitoring_eng!$A$1:$DB$79,Results!$D42,FALSE)=$P42,$T42,"CHYBA")))))</f>
        <v>1</v>
      </c>
      <c r="AF42" s="60">
        <f>IF(ISBLANK(HLOOKUP(AF$2,Monitoring_eng!$A$1:$DB$79,Results!$D42,FALSE)),"",IF(HLOOKUP(AF$2,Monitoring_eng!$A$1:$DB$79,Results!$D42,FALSE)=$J42,$Q42,IF(HLOOKUP(AF$2,Monitoring_eng!$A$1:$DB$79,Results!$D42,FALSE)=$L42,$R42,IF(HLOOKUP(AF$2,Monitoring_eng!$A$1:$DB$79,Results!$D42,FALSE)=$N42,$S42,IF(HLOOKUP(AF$2,Monitoring_eng!$A$1:$DB$79,Results!$D42,FALSE)=$P42,$T42,"CHYBA")))))</f>
        <v>0</v>
      </c>
      <c r="AG42" s="60">
        <f>IF(ISBLANK(HLOOKUP(AG$2,Monitoring_eng!$A$1:$DB$79,Results!$D42,FALSE)),"",IF(HLOOKUP(AG$2,Monitoring_eng!$A$1:$DB$79,Results!$D42,FALSE)=$J42,$Q42,IF(HLOOKUP(AG$2,Monitoring_eng!$A$1:$DB$79,Results!$D42,FALSE)=$L42,$R42,IF(HLOOKUP(AG$2,Monitoring_eng!$A$1:$DB$79,Results!$D42,FALSE)=$N42,$S42,IF(HLOOKUP(AG$2,Monitoring_eng!$A$1:$DB$79,Results!$D42,FALSE)=$P42,$T42,"CHYBA")))))</f>
        <v>1</v>
      </c>
      <c r="AH42" s="60">
        <f>IF(ISBLANK(HLOOKUP(AH$2,Monitoring_eng!$A$1:$DB$79,Results!$D42,FALSE)),"",IF(HLOOKUP(AH$2,Monitoring_eng!$A$1:$DB$79,Results!$D42,FALSE)=$J42,$Q42,IF(HLOOKUP(AH$2,Monitoring_eng!$A$1:$DB$79,Results!$D42,FALSE)=$L42,$R42,IF(HLOOKUP(AH$2,Monitoring_eng!$A$1:$DB$79,Results!$D42,FALSE)=$N42,$S42,IF(HLOOKUP(AH$2,Monitoring_eng!$A$1:$DB$79,Results!$D42,FALSE)=$P42,$T42,"CHYBA")))))</f>
        <v>1</v>
      </c>
      <c r="AI42" s="60">
        <f>IF(ISBLANK(HLOOKUP(AI$2,Monitoring_eng!$A$1:$DB$79,Results!$D42,FALSE)),"",IF(HLOOKUP(AI$2,Monitoring_eng!$A$1:$DB$79,Results!$D42,FALSE)=$J42,$Q42,IF(HLOOKUP(AI$2,Monitoring_eng!$A$1:$DB$79,Results!$D42,FALSE)=$L42,$R42,IF(HLOOKUP(AI$2,Monitoring_eng!$A$1:$DB$79,Results!$D42,FALSE)=$N42,$S42,IF(HLOOKUP(AI$2,Monitoring_eng!$A$1:$DB$79,Results!$D42,FALSE)=$P42,$T42,"CHYBA")))))</f>
        <v>1</v>
      </c>
      <c r="AJ42" s="60">
        <f>IF(ISBLANK(HLOOKUP(AJ$2,Monitoring_eng!$A$1:$DB$79,Results!$D42,FALSE)),"",IF(HLOOKUP(AJ$2,Monitoring_eng!$A$1:$DB$79,Results!$D42,FALSE)=$J42,$Q42,IF(HLOOKUP(AJ$2,Monitoring_eng!$A$1:$DB$79,Results!$D42,FALSE)=$L42,$R42,IF(HLOOKUP(AJ$2,Monitoring_eng!$A$1:$DB$79,Results!$D42,FALSE)=$N42,$S42,IF(HLOOKUP(AJ$2,Monitoring_eng!$A$1:$DB$79,Results!$D42,FALSE)=$P42,$T42,"CHYBA")))))</f>
        <v>1</v>
      </c>
      <c r="AK42" s="60">
        <f>IF(ISBLANK(HLOOKUP(AK$2,Monitoring_eng!$A$1:$DB$79,Results!$D42,FALSE)),"",IF(HLOOKUP(AK$2,Monitoring_eng!$A$1:$DB$79,Results!$D42,FALSE)=$J42,$Q42,IF(HLOOKUP(AK$2,Monitoring_eng!$A$1:$DB$79,Results!$D42,FALSE)=$L42,$R42,IF(HLOOKUP(AK$2,Monitoring_eng!$A$1:$DB$79,Results!$D42,FALSE)=$N42,$S42,IF(HLOOKUP(AK$2,Monitoring_eng!$A$1:$DB$79,Results!$D42,FALSE)=$P42,$T42,"CHYBA")))))</f>
        <v>1</v>
      </c>
      <c r="AL42" s="60">
        <f>IF(ISBLANK(HLOOKUP(AL$2,Monitoring_eng!$A$1:$DB$79,Results!$D42,FALSE)),"",IF(HLOOKUP(AL$2,Monitoring_eng!$A$1:$DB$79,Results!$D42,FALSE)=$J42,$Q42,IF(HLOOKUP(AL$2,Monitoring_eng!$A$1:$DB$79,Results!$D42,FALSE)=$L42,$R42,IF(HLOOKUP(AL$2,Monitoring_eng!$A$1:$DB$79,Results!$D42,FALSE)=$N42,$S42,IF(HLOOKUP(AL$2,Monitoring_eng!$A$1:$DB$79,Results!$D42,FALSE)=$P42,$T42,"CHYBA")))))</f>
        <v>0</v>
      </c>
      <c r="AM42" s="60">
        <f>IF(ISBLANK(HLOOKUP(AM$2,Monitoring_eng!$A$1:$DB$79,Results!$D42,FALSE)),"",IF(HLOOKUP(AM$2,Monitoring_eng!$A$1:$DB$79,Results!$D42,FALSE)=$J42,$Q42,IF(HLOOKUP(AM$2,Monitoring_eng!$A$1:$DB$79,Results!$D42,FALSE)=$L42,$R42,IF(HLOOKUP(AM$2,Monitoring_eng!$A$1:$DB$79,Results!$D42,FALSE)=$N42,$S42,IF(HLOOKUP(AM$2,Monitoring_eng!$A$1:$DB$79,Results!$D42,FALSE)=$P42,$T42,"CHYBA")))))</f>
        <v>0</v>
      </c>
      <c r="AN42" s="60">
        <f>IF(ISBLANK(HLOOKUP(AN$2,Monitoring_eng!$A$1:$DB$79,Results!$D42,FALSE)),"",IF(HLOOKUP(AN$2,Monitoring_eng!$A$1:$DB$79,Results!$D42,FALSE)=$J42,$Q42,IF(HLOOKUP(AN$2,Monitoring_eng!$A$1:$DB$79,Results!$D42,FALSE)=$L42,$R42,IF(HLOOKUP(AN$2,Monitoring_eng!$A$1:$DB$79,Results!$D42,FALSE)=$N42,$S42,IF(HLOOKUP(AN$2,Monitoring_eng!$A$1:$DB$79,Results!$D42,FALSE)=$P42,$T42,"CHYBA")))))</f>
        <v>0</v>
      </c>
      <c r="AO42" s="60">
        <f>IF(ISBLANK(HLOOKUP(AO$2,Monitoring_eng!$A$1:$DB$79,Results!$D42,FALSE)),"",IF(HLOOKUP(AO$2,Monitoring_eng!$A$1:$DB$79,Results!$D42,FALSE)=$J42,$Q42,IF(HLOOKUP(AO$2,Monitoring_eng!$A$1:$DB$79,Results!$D42,FALSE)=$L42,$R42,IF(HLOOKUP(AO$2,Monitoring_eng!$A$1:$DB$79,Results!$D42,FALSE)=$N42,$S42,IF(HLOOKUP(AO$2,Monitoring_eng!$A$1:$DB$79,Results!$D42,FALSE)=$P42,$T42,"CHYBA")))))</f>
        <v>1</v>
      </c>
      <c r="AP42" s="60">
        <f>IF(ISBLANK(HLOOKUP(AP$2,Monitoring_eng!$A$1:$DB$79,Results!$D42,FALSE)),"",IF(HLOOKUP(AP$2,Monitoring_eng!$A$1:$DB$79,Results!$D42,FALSE)=$J42,$Q42,IF(HLOOKUP(AP$2,Monitoring_eng!$A$1:$DB$79,Results!$D42,FALSE)=$L42,$R42,IF(HLOOKUP(AP$2,Monitoring_eng!$A$1:$DB$79,Results!$D42,FALSE)=$N42,$S42,IF(HLOOKUP(AP$2,Monitoring_eng!$A$1:$DB$79,Results!$D42,FALSE)=$P42,$T42,"CHYBA")))))</f>
        <v>1</v>
      </c>
      <c r="AQ42" s="60">
        <f>IF(ISBLANK(HLOOKUP(AQ$2,Monitoring_eng!$A$1:$DB$79,Results!$D42,FALSE)),"",IF(HLOOKUP(AQ$2,Monitoring_eng!$A$1:$DB$79,Results!$D42,FALSE)=$J42,$Q42,IF(HLOOKUP(AQ$2,Monitoring_eng!$A$1:$DB$79,Results!$D42,FALSE)=$L42,$R42,IF(HLOOKUP(AQ$2,Monitoring_eng!$A$1:$DB$79,Results!$D42,FALSE)=$N42,$S42,IF(HLOOKUP(AQ$2,Monitoring_eng!$A$1:$DB$79,Results!$D42,FALSE)=$P42,$T42,"CHYBA")))))</f>
        <v>0</v>
      </c>
      <c r="AR42" s="60">
        <f>IF(ISBLANK(HLOOKUP(AR$2,Monitoring_eng!$A$1:$DB$79,Results!$D42,FALSE)),"",IF(HLOOKUP(AR$2,Monitoring_eng!$A$1:$DB$79,Results!$D42,FALSE)=$J42,$Q42,IF(HLOOKUP(AR$2,Monitoring_eng!$A$1:$DB$79,Results!$D42,FALSE)=$L42,$R42,IF(HLOOKUP(AR$2,Monitoring_eng!$A$1:$DB$79,Results!$D42,FALSE)=$N42,$S42,IF(HLOOKUP(AR$2,Monitoring_eng!$A$1:$DB$79,Results!$D42,FALSE)=$P42,$T42,"CHYBA")))))</f>
        <v>1</v>
      </c>
      <c r="AS42" s="60">
        <f>IF(ISBLANK(HLOOKUP(AS$2,Monitoring_eng!$A$1:$DB$79,Results!$D42,FALSE)),"",IF(HLOOKUP(AS$2,Monitoring_eng!$A$1:$DB$79,Results!$D42,FALSE)=$J42,$Q42,IF(HLOOKUP(AS$2,Monitoring_eng!$A$1:$DB$79,Results!$D42,FALSE)=$L42,$R42,IF(HLOOKUP(AS$2,Monitoring_eng!$A$1:$DB$79,Results!$D42,FALSE)=$N42,$S42,IF(HLOOKUP(AS$2,Monitoring_eng!$A$1:$DB$79,Results!$D42,FALSE)=$P42,$T42,"CHYBA")))))</f>
        <v>1</v>
      </c>
      <c r="AT42" s="60">
        <f>IF(ISBLANK(HLOOKUP(AT$2,Monitoring_eng!$A$1:$DB$79,Results!$D42,FALSE)),"",IF(HLOOKUP(AT$2,Monitoring_eng!$A$1:$DB$79,Results!$D42,FALSE)=$J42,$Q42,IF(HLOOKUP(AT$2,Monitoring_eng!$A$1:$DB$79,Results!$D42,FALSE)=$L42,$R42,IF(HLOOKUP(AT$2,Monitoring_eng!$A$1:$DB$79,Results!$D42,FALSE)=$N42,$S42,IF(HLOOKUP(AT$2,Monitoring_eng!$A$1:$DB$79,Results!$D42,FALSE)=$P42,$T42,"CHYBA")))))</f>
        <v>0</v>
      </c>
      <c r="AU42" s="60">
        <f>IF(ISBLANK(HLOOKUP(AU$2,Monitoring_eng!$A$1:$DB$79,Results!$D42,FALSE)),"",IF(HLOOKUP(AU$2,Monitoring_eng!$A$1:$DB$79,Results!$D42,FALSE)=$J42,$Q42,IF(HLOOKUP(AU$2,Monitoring_eng!$A$1:$DB$79,Results!$D42,FALSE)=$L42,$R42,IF(HLOOKUP(AU$2,Monitoring_eng!$A$1:$DB$79,Results!$D42,FALSE)=$N42,$S42,IF(HLOOKUP(AU$2,Monitoring_eng!$A$1:$DB$79,Results!$D42,FALSE)=$P42,$T42,"CHYBA")))))</f>
        <v>0</v>
      </c>
      <c r="AV42" s="60">
        <f>IF(ISBLANK(HLOOKUP(AV$2,Monitoring_eng!$A$1:$DB$79,Results!$D42,FALSE)),"",IF(HLOOKUP(AV$2,Monitoring_eng!$A$1:$DB$79,Results!$D42,FALSE)=$J42,$Q42,IF(HLOOKUP(AV$2,Monitoring_eng!$A$1:$DB$79,Results!$D42,FALSE)=$L42,$R42,IF(HLOOKUP(AV$2,Monitoring_eng!$A$1:$DB$79,Results!$D42,FALSE)=$N42,$S42,IF(HLOOKUP(AV$2,Monitoring_eng!$A$1:$DB$79,Results!$D42,FALSE)=$P42,$T42,"CHYBA")))))</f>
        <v>1</v>
      </c>
      <c r="AW42" s="60">
        <f>IF(ISBLANK(HLOOKUP(AW$2,Monitoring_eng!$A$1:$DB$79,Results!$D42,FALSE)),"",IF(HLOOKUP(AW$2,Monitoring_eng!$A$1:$DB$79,Results!$D42,FALSE)=$J42,$Q42,IF(HLOOKUP(AW$2,Monitoring_eng!$A$1:$DB$79,Results!$D42,FALSE)=$L42,$R42,IF(HLOOKUP(AW$2,Monitoring_eng!$A$1:$DB$79,Results!$D42,FALSE)=$N42,$S42,IF(HLOOKUP(AW$2,Monitoring_eng!$A$1:$DB$79,Results!$D42,FALSE)=$P42,$T42,"CHYBA")))))</f>
        <v>1</v>
      </c>
      <c r="AX42" s="60">
        <f>IF(ISBLANK(HLOOKUP(AX$2,Monitoring_eng!$A$1:$DB$79,Results!$D42,FALSE)),"",IF(HLOOKUP(AX$2,Monitoring_eng!$A$1:$DB$79,Results!$D42,FALSE)=$J42,$Q42,IF(HLOOKUP(AX$2,Monitoring_eng!$A$1:$DB$79,Results!$D42,FALSE)=$L42,$R42,IF(HLOOKUP(AX$2,Monitoring_eng!$A$1:$DB$79,Results!$D42,FALSE)=$N42,$S42,IF(HLOOKUP(AX$2,Monitoring_eng!$A$1:$DB$79,Results!$D42,FALSE)=$P42,$T42,"CHYBA")))))</f>
        <v>1</v>
      </c>
      <c r="AY42" s="60">
        <f>IF(ISBLANK(HLOOKUP(AY$2,Monitoring_eng!$A$1:$DB$79,Results!$D42,FALSE)),"",IF(HLOOKUP(AY$2,Monitoring_eng!$A$1:$DB$79,Results!$D42,FALSE)=$J42,$Q42,IF(HLOOKUP(AY$2,Monitoring_eng!$A$1:$DB$79,Results!$D42,FALSE)=$L42,$R42,IF(HLOOKUP(AY$2,Monitoring_eng!$A$1:$DB$79,Results!$D42,FALSE)=$N42,$S42,IF(HLOOKUP(AY$2,Monitoring_eng!$A$1:$DB$79,Results!$D42,FALSE)=$P42,$T42,"CHYBA")))))</f>
        <v>1</v>
      </c>
      <c r="AZ42" s="60">
        <f>IF(ISBLANK(HLOOKUP(AZ$2,Monitoring_eng!$A$1:$DB$79,Results!$D42,FALSE)),"",IF(HLOOKUP(AZ$2,Monitoring_eng!$A$1:$DB$79,Results!$D42,FALSE)=$J42,$Q42,IF(HLOOKUP(AZ$2,Monitoring_eng!$A$1:$DB$79,Results!$D42,FALSE)=$L42,$R42,IF(HLOOKUP(AZ$2,Monitoring_eng!$A$1:$DB$79,Results!$D42,FALSE)=$N42,$S42,IF(HLOOKUP(AZ$2,Monitoring_eng!$A$1:$DB$79,Results!$D42,FALSE)=$P42,$T42,"CHYBA")))))</f>
        <v>0</v>
      </c>
      <c r="BA42" s="60">
        <f>IF(ISBLANK(HLOOKUP(BA$2,Monitoring_eng!$A$1:$DB$79,Results!$D42,FALSE)),"",IF(HLOOKUP(BA$2,Monitoring_eng!$A$1:$DB$79,Results!$D42,FALSE)=$J42,$Q42,IF(HLOOKUP(BA$2,Monitoring_eng!$A$1:$DB$79,Results!$D42,FALSE)=$L42,$R42,IF(HLOOKUP(BA$2,Monitoring_eng!$A$1:$DB$79,Results!$D42,FALSE)=$N42,$S42,IF(HLOOKUP(BA$2,Monitoring_eng!$A$1:$DB$79,Results!$D42,FALSE)=$P42,$T42,"CHYBA")))))</f>
        <v>1</v>
      </c>
      <c r="BB42" s="60">
        <f>IF(ISBLANK(HLOOKUP(BB$2,Monitoring_eng!$A$1:$DB$79,Results!$D42,FALSE)),"",IF(HLOOKUP(BB$2,Monitoring_eng!$A$1:$DB$79,Results!$D42,FALSE)=$J42,$Q42,IF(HLOOKUP(BB$2,Monitoring_eng!$A$1:$DB$79,Results!$D42,FALSE)=$L42,$R42,IF(HLOOKUP(BB$2,Monitoring_eng!$A$1:$DB$79,Results!$D42,FALSE)=$N42,$S42,IF(HLOOKUP(BB$2,Monitoring_eng!$A$1:$DB$79,Results!$D42,FALSE)=$P42,$T42,"CHYBA")))))</f>
        <v>1</v>
      </c>
      <c r="BC42" s="60">
        <f>IF(ISBLANK(HLOOKUP(BC$2,Monitoring_eng!$A$1:$DB$79,Results!$D42,FALSE)),"",IF(HLOOKUP(BC$2,Monitoring_eng!$A$1:$DB$79,Results!$D42,FALSE)=$J42,$Q42,IF(HLOOKUP(BC$2,Monitoring_eng!$A$1:$DB$79,Results!$D42,FALSE)=$L42,$R42,IF(HLOOKUP(BC$2,Monitoring_eng!$A$1:$DB$79,Results!$D42,FALSE)=$N42,$S42,IF(HLOOKUP(BC$2,Monitoring_eng!$A$1:$DB$79,Results!$D42,FALSE)=$P42,$T42,"CHYBA")))))</f>
        <v>1</v>
      </c>
      <c r="BD42" s="60">
        <f>IF(ISBLANK(HLOOKUP(BD$2,Monitoring_eng!$A$1:$DB$79,Results!$D42,FALSE)),"",IF(HLOOKUP(BD$2,Monitoring_eng!$A$1:$DB$79,Results!$D42,FALSE)=$J42,$Q42,IF(HLOOKUP(BD$2,Monitoring_eng!$A$1:$DB$79,Results!$D42,FALSE)=$L42,$R42,IF(HLOOKUP(BD$2,Monitoring_eng!$A$1:$DB$79,Results!$D42,FALSE)=$N42,$S42,IF(HLOOKUP(BD$2,Monitoring_eng!$A$1:$DB$79,Results!$D42,FALSE)=$P42,$T42,"CHYBA")))))</f>
        <v>1</v>
      </c>
      <c r="BE42" s="60">
        <f>IF(ISBLANK(HLOOKUP(BE$2,Monitoring_eng!$A$1:$DB$79,Results!$D42,FALSE)),"",IF(HLOOKUP(BE$2,Monitoring_eng!$A$1:$DB$79,Results!$D42,FALSE)=$J42,$Q42,IF(HLOOKUP(BE$2,Monitoring_eng!$A$1:$DB$79,Results!$D42,FALSE)=$L42,$R42,IF(HLOOKUP(BE$2,Monitoring_eng!$A$1:$DB$79,Results!$D42,FALSE)=$N42,$S42,IF(HLOOKUP(BE$2,Monitoring_eng!$A$1:$DB$79,Results!$D42,FALSE)=$P42,$T42,"CHYBA")))))</f>
        <v>0</v>
      </c>
      <c r="BF42" s="60">
        <f>IF(ISBLANK(HLOOKUP(BF$2,Monitoring_eng!$A$1:$DB$79,Results!$D42,FALSE)),"",IF(HLOOKUP(BF$2,Monitoring_eng!$A$1:$DB$79,Results!$D42,FALSE)=$J42,$Q42,IF(HLOOKUP(BF$2,Monitoring_eng!$A$1:$DB$79,Results!$D42,FALSE)=$L42,$R42,IF(HLOOKUP(BF$2,Monitoring_eng!$A$1:$DB$79,Results!$D42,FALSE)=$N42,$S42,IF(HLOOKUP(BF$2,Monitoring_eng!$A$1:$DB$79,Results!$D42,FALSE)=$P42,$T42,"CHYBA")))))</f>
        <v>1</v>
      </c>
      <c r="BG42" s="60">
        <f>IF(ISBLANK(HLOOKUP(BG$2,Monitoring_eng!$A$1:$DB$79,Results!$D42,FALSE)),"",IF(HLOOKUP(BG$2,Monitoring_eng!$A$1:$DB$79,Results!$D42,FALSE)=$J42,$Q42,IF(HLOOKUP(BG$2,Monitoring_eng!$A$1:$DB$79,Results!$D42,FALSE)=$L42,$R42,IF(HLOOKUP(BG$2,Monitoring_eng!$A$1:$DB$79,Results!$D42,FALSE)=$N42,$S42,IF(HLOOKUP(BG$2,Monitoring_eng!$A$1:$DB$79,Results!$D42,FALSE)=$P42,$T42,"CHYBA")))))</f>
        <v>1</v>
      </c>
      <c r="BH42" s="60">
        <f>IF(ISBLANK(HLOOKUP(BH$2,Monitoring_eng!$A$1:$DB$79,Results!$D42,FALSE)),"",IF(HLOOKUP(BH$2,Monitoring_eng!$A$1:$DB$79,Results!$D42,FALSE)=$J42,$Q42,IF(HLOOKUP(BH$2,Monitoring_eng!$A$1:$DB$79,Results!$D42,FALSE)=$L42,$R42,IF(HLOOKUP(BH$2,Monitoring_eng!$A$1:$DB$79,Results!$D42,FALSE)=$N42,$S42,IF(HLOOKUP(BH$2,Monitoring_eng!$A$1:$DB$79,Results!$D42,FALSE)=$P42,$T42,"CHYBA")))))</f>
        <v>0.5</v>
      </c>
      <c r="BI42" s="60">
        <f>IF(ISBLANK(HLOOKUP(BI$2,Monitoring_eng!$A$1:$DB$79,Results!$D42,FALSE)),"",IF(HLOOKUP(BI$2,Monitoring_eng!$A$1:$DB$79,Results!$D42,FALSE)=$J42,$Q42,IF(HLOOKUP(BI$2,Monitoring_eng!$A$1:$DB$79,Results!$D42,FALSE)=$L42,$R42,IF(HLOOKUP(BI$2,Monitoring_eng!$A$1:$DB$79,Results!$D42,FALSE)=$N42,$S42,IF(HLOOKUP(BI$2,Monitoring_eng!$A$1:$DB$79,Results!$D42,FALSE)=$P42,$T42,"CHYBA")))))</f>
        <v>1</v>
      </c>
      <c r="BJ42" s="60">
        <f>IF(ISBLANK(HLOOKUP(BJ$2,Monitoring_eng!$A$1:$DB$79,Results!$D42,FALSE)),"",IF(HLOOKUP(BJ$2,Monitoring_eng!$A$1:$DB$79,Results!$D42,FALSE)=$J42,$Q42,IF(HLOOKUP(BJ$2,Monitoring_eng!$A$1:$DB$79,Results!$D42,FALSE)=$L42,$R42,IF(HLOOKUP(BJ$2,Monitoring_eng!$A$1:$DB$79,Results!$D42,FALSE)=$N42,$S42,IF(HLOOKUP(BJ$2,Monitoring_eng!$A$1:$DB$79,Results!$D42,FALSE)=$P42,$T42,"CHYBA")))))</f>
        <v>1</v>
      </c>
      <c r="BK42" s="60">
        <f>IF(ISBLANK(HLOOKUP(BK$2,Monitoring_eng!$A$1:$DB$79,Results!$D42,FALSE)),"",IF(HLOOKUP(BK$2,Monitoring_eng!$A$1:$DB$79,Results!$D42,FALSE)=$J42,$Q42,IF(HLOOKUP(BK$2,Monitoring_eng!$A$1:$DB$79,Results!$D42,FALSE)=$L42,$R42,IF(HLOOKUP(BK$2,Monitoring_eng!$A$1:$DB$79,Results!$D42,FALSE)=$N42,$S42,IF(HLOOKUP(BK$2,Monitoring_eng!$A$1:$DB$79,Results!$D42,FALSE)=$P42,$T42,"CHYBA")))))</f>
        <v>1</v>
      </c>
      <c r="BL42" s="60">
        <f>IF(ISBLANK(HLOOKUP(BL$2,Monitoring_eng!$A$1:$DB$79,Results!$D42,FALSE)),"",IF(HLOOKUP(BL$2,Monitoring_eng!$A$1:$DB$79,Results!$D42,FALSE)=$J42,$Q42,IF(HLOOKUP(BL$2,Monitoring_eng!$A$1:$DB$79,Results!$D42,FALSE)=$L42,$R42,IF(HLOOKUP(BL$2,Monitoring_eng!$A$1:$DB$79,Results!$D42,FALSE)=$N42,$S42,IF(HLOOKUP(BL$2,Monitoring_eng!$A$1:$DB$79,Results!$D42,FALSE)=$P42,$T42,"CHYBA")))))</f>
        <v>0</v>
      </c>
      <c r="BM42" s="60">
        <f>IF(ISBLANK(HLOOKUP(BM$2,Monitoring_eng!$A$1:$DB$79,Results!$D42,FALSE)),"",IF(HLOOKUP(BM$2,Monitoring_eng!$A$1:$DB$79,Results!$D42,FALSE)=$J42,$Q42,IF(HLOOKUP(BM$2,Monitoring_eng!$A$1:$DB$79,Results!$D42,FALSE)=$L42,$R42,IF(HLOOKUP(BM$2,Monitoring_eng!$A$1:$DB$79,Results!$D42,FALSE)=$N42,$S42,IF(HLOOKUP(BM$2,Monitoring_eng!$A$1:$DB$79,Results!$D42,FALSE)=$P42,$T42,"CHYBA")))))</f>
        <v>1</v>
      </c>
      <c r="BN42" s="60">
        <f>IF(ISBLANK(HLOOKUP(BN$2,Monitoring_eng!$A$1:$DB$79,Results!$D42,FALSE)),"",IF(HLOOKUP(BN$2,Monitoring_eng!$A$1:$DB$79,Results!$D42,FALSE)=$J42,$Q42,IF(HLOOKUP(BN$2,Monitoring_eng!$A$1:$DB$79,Results!$D42,FALSE)=$L42,$R42,IF(HLOOKUP(BN$2,Monitoring_eng!$A$1:$DB$79,Results!$D42,FALSE)=$N42,$S42,IF(HLOOKUP(BN$2,Monitoring_eng!$A$1:$DB$79,Results!$D42,FALSE)=$P42,$T42,"CHYBA")))))</f>
        <v>1</v>
      </c>
      <c r="BO42" s="60">
        <f>IF(ISBLANK(HLOOKUP(BO$2,Monitoring_eng!$A$1:$DB$79,Results!$D42,FALSE)),"",IF(HLOOKUP(BO$2,Monitoring_eng!$A$1:$DB$79,Results!$D42,FALSE)=$J42,$Q42,IF(HLOOKUP(BO$2,Monitoring_eng!$A$1:$DB$79,Results!$D42,FALSE)=$L42,$R42,IF(HLOOKUP(BO$2,Monitoring_eng!$A$1:$DB$79,Results!$D42,FALSE)=$N42,$S42,IF(HLOOKUP(BO$2,Monitoring_eng!$A$1:$DB$79,Results!$D42,FALSE)=$P42,$T42,"CHYBA")))))</f>
        <v>1</v>
      </c>
      <c r="BP42" s="60">
        <f>IF(ISBLANK(HLOOKUP(BP$2,Monitoring_eng!$A$1:$DB$79,Results!$D42,FALSE)),"",IF(HLOOKUP(BP$2,Monitoring_eng!$A$1:$DB$79,Results!$D42,FALSE)=$J42,$Q42,IF(HLOOKUP(BP$2,Monitoring_eng!$A$1:$DB$79,Results!$D42,FALSE)=$L42,$R42,IF(HLOOKUP(BP$2,Monitoring_eng!$A$1:$DB$79,Results!$D42,FALSE)=$N42,$S42,IF(HLOOKUP(BP$2,Monitoring_eng!$A$1:$DB$79,Results!$D42,FALSE)=$P42,$T42,"CHYBA")))))</f>
        <v>1</v>
      </c>
      <c r="BQ42" s="60">
        <f>IF(ISBLANK(HLOOKUP(BQ$2,Monitoring_eng!$A$1:$DB$79,Results!$D42,FALSE)),"",IF(HLOOKUP(BQ$2,Monitoring_eng!$A$1:$DB$79,Results!$D42,FALSE)=$J42,$Q42,IF(HLOOKUP(BQ$2,Monitoring_eng!$A$1:$DB$79,Results!$D42,FALSE)=$L42,$R42,IF(HLOOKUP(BQ$2,Monitoring_eng!$A$1:$DB$79,Results!$D42,FALSE)=$N42,$S42,IF(HLOOKUP(BQ$2,Monitoring_eng!$A$1:$DB$79,Results!$D42,FALSE)=$P42,$T42,"CHYBA")))))</f>
        <v>1</v>
      </c>
      <c r="BR42" s="60">
        <f>IF(ISBLANK(HLOOKUP(BR$2,Monitoring_eng!$A$1:$DB$79,Results!$D42,FALSE)),"",IF(HLOOKUP(BR$2,Monitoring_eng!$A$1:$DB$79,Results!$D42,FALSE)=$J42,$Q42,IF(HLOOKUP(BR$2,Monitoring_eng!$A$1:$DB$79,Results!$D42,FALSE)=$L42,$R42,IF(HLOOKUP(BR$2,Monitoring_eng!$A$1:$DB$79,Results!$D42,FALSE)=$N42,$S42,IF(HLOOKUP(BR$2,Monitoring_eng!$A$1:$DB$79,Results!$D42,FALSE)=$P42,$T42,"CHYBA")))))</f>
        <v>1</v>
      </c>
    </row>
    <row r="43" spans="1:70" x14ac:dyDescent="0.3">
      <c r="A43" s="37" t="s">
        <v>3863</v>
      </c>
      <c r="B43" s="37" t="s">
        <v>1044</v>
      </c>
      <c r="C43" s="37" t="s">
        <v>343</v>
      </c>
      <c r="D43" s="37">
        <v>42</v>
      </c>
      <c r="E43" s="45" t="s">
        <v>298</v>
      </c>
      <c r="F43" s="45" t="s">
        <v>297</v>
      </c>
      <c r="G43" s="46" t="s">
        <v>38</v>
      </c>
      <c r="H43" s="37">
        <v>1</v>
      </c>
      <c r="I43" s="37" t="s">
        <v>481</v>
      </c>
      <c r="J43" s="37" t="s">
        <v>757</v>
      </c>
      <c r="K43" s="37" t="s">
        <v>482</v>
      </c>
      <c r="L43" s="59" t="s">
        <v>758</v>
      </c>
      <c r="M43" s="37" t="s">
        <v>483</v>
      </c>
      <c r="N43" s="37" t="s">
        <v>759</v>
      </c>
      <c r="O43" s="37" t="s">
        <v>892</v>
      </c>
      <c r="P43" s="37" t="s">
        <v>892</v>
      </c>
      <c r="Q43" s="37">
        <f t="shared" si="0"/>
        <v>1</v>
      </c>
      <c r="R43" s="37">
        <v>0</v>
      </c>
      <c r="S43" s="37">
        <f t="shared" si="1"/>
        <v>0.5</v>
      </c>
      <c r="T43" s="37" t="s">
        <v>892</v>
      </c>
      <c r="U43" s="60">
        <f>IF(ISBLANK(HLOOKUP(U$2,Monitoring_eng!$A$1:$DB$79,Results!$D43,FALSE)),"",IF(HLOOKUP(U$2,Monitoring_eng!$A$1:$DB$79,Results!$D43,FALSE)=$J43,$Q43,IF(HLOOKUP(U$2,Monitoring_eng!$A$1:$DB$79,Results!$D43,FALSE)=$L43,$R43,IF(HLOOKUP(U$2,Monitoring_eng!$A$1:$DB$79,Results!$D43,FALSE)=$N43,$S43,IF(HLOOKUP(U$2,Monitoring_eng!$A$1:$DB$79,Results!$D43,FALSE)=$P43,$T43,"CHYBA")))))</f>
        <v>1</v>
      </c>
      <c r="V43" s="60">
        <f>IF(ISBLANK(HLOOKUP(V$2,Monitoring_eng!$A$1:$DB$79,Results!$D43,FALSE)),"",IF(HLOOKUP(V$2,Monitoring_eng!$A$1:$DB$79,Results!$D43,FALSE)=$J43,$Q43,IF(HLOOKUP(V$2,Monitoring_eng!$A$1:$DB$79,Results!$D43,FALSE)=$L43,$R43,IF(HLOOKUP(V$2,Monitoring_eng!$A$1:$DB$79,Results!$D43,FALSE)=$N43,$S43,IF(HLOOKUP(V$2,Monitoring_eng!$A$1:$DB$79,Results!$D43,FALSE)=$P43,$T43,"CHYBA")))))</f>
        <v>0</v>
      </c>
      <c r="W43" s="60">
        <f>IF(ISBLANK(HLOOKUP(W$2,Monitoring_eng!$A$1:$DB$79,Results!$D43,FALSE)),"",IF(HLOOKUP(W$2,Monitoring_eng!$A$1:$DB$79,Results!$D43,FALSE)=$J43,$Q43,IF(HLOOKUP(W$2,Monitoring_eng!$A$1:$DB$79,Results!$D43,FALSE)=$L43,$R43,IF(HLOOKUP(W$2,Monitoring_eng!$A$1:$DB$79,Results!$D43,FALSE)=$N43,$S43,IF(HLOOKUP(W$2,Monitoring_eng!$A$1:$DB$79,Results!$D43,FALSE)=$P43,$T43,"CHYBA")))))</f>
        <v>1</v>
      </c>
      <c r="X43" s="60">
        <f>IF(ISBLANK(HLOOKUP(X$2,Monitoring_eng!$A$1:$DB$79,Results!$D43,FALSE)),"",IF(HLOOKUP(X$2,Monitoring_eng!$A$1:$DB$79,Results!$D43,FALSE)=$J43,$Q43,IF(HLOOKUP(X$2,Monitoring_eng!$A$1:$DB$79,Results!$D43,FALSE)=$L43,$R43,IF(HLOOKUP(X$2,Monitoring_eng!$A$1:$DB$79,Results!$D43,FALSE)=$N43,$S43,IF(HLOOKUP(X$2,Monitoring_eng!$A$1:$DB$79,Results!$D43,FALSE)=$P43,$T43,"CHYBA")))))</f>
        <v>1</v>
      </c>
      <c r="Y43" s="60">
        <f>IF(ISBLANK(HLOOKUP(Y$2,Monitoring_eng!$A$1:$DB$79,Results!$D43,FALSE)),"",IF(HLOOKUP(Y$2,Monitoring_eng!$A$1:$DB$79,Results!$D43,FALSE)=$J43,$Q43,IF(HLOOKUP(Y$2,Monitoring_eng!$A$1:$DB$79,Results!$D43,FALSE)=$L43,$R43,IF(HLOOKUP(Y$2,Monitoring_eng!$A$1:$DB$79,Results!$D43,FALSE)=$N43,$S43,IF(HLOOKUP(Y$2,Monitoring_eng!$A$1:$DB$79,Results!$D43,FALSE)=$P43,$T43,"CHYBA")))))</f>
        <v>0</v>
      </c>
      <c r="Z43" s="60">
        <f>IF(ISBLANK(HLOOKUP(Z$2,Monitoring_eng!$A$1:$DB$79,Results!$D43,FALSE)),"",IF(HLOOKUP(Z$2,Monitoring_eng!$A$1:$DB$79,Results!$D43,FALSE)=$J43,$Q43,IF(HLOOKUP(Z$2,Monitoring_eng!$A$1:$DB$79,Results!$D43,FALSE)=$L43,$R43,IF(HLOOKUP(Z$2,Monitoring_eng!$A$1:$DB$79,Results!$D43,FALSE)=$N43,$S43,IF(HLOOKUP(Z$2,Monitoring_eng!$A$1:$DB$79,Results!$D43,FALSE)=$P43,$T43,"CHYBA")))))</f>
        <v>1</v>
      </c>
      <c r="AA43" s="60">
        <f>IF(ISBLANK(HLOOKUP(AA$2,Monitoring_eng!$A$1:$DB$79,Results!$D43,FALSE)),"",IF(HLOOKUP(AA$2,Monitoring_eng!$A$1:$DB$79,Results!$D43,FALSE)=$J43,$Q43,IF(HLOOKUP(AA$2,Monitoring_eng!$A$1:$DB$79,Results!$D43,FALSE)=$L43,$R43,IF(HLOOKUP(AA$2,Monitoring_eng!$A$1:$DB$79,Results!$D43,FALSE)=$N43,$S43,IF(HLOOKUP(AA$2,Monitoring_eng!$A$1:$DB$79,Results!$D43,FALSE)=$P43,$T43,"CHYBA")))))</f>
        <v>1</v>
      </c>
      <c r="AB43" s="60">
        <f>IF(ISBLANK(HLOOKUP(AB$2,Monitoring_eng!$A$1:$DB$79,Results!$D43,FALSE)),"",IF(HLOOKUP(AB$2,Monitoring_eng!$A$1:$DB$79,Results!$D43,FALSE)=$J43,$Q43,IF(HLOOKUP(AB$2,Monitoring_eng!$A$1:$DB$79,Results!$D43,FALSE)=$L43,$R43,IF(HLOOKUP(AB$2,Monitoring_eng!$A$1:$DB$79,Results!$D43,FALSE)=$N43,$S43,IF(HLOOKUP(AB$2,Monitoring_eng!$A$1:$DB$79,Results!$D43,FALSE)=$P43,$T43,"CHYBA")))))</f>
        <v>0</v>
      </c>
      <c r="AC43" s="60">
        <f>IF(ISBLANK(HLOOKUP(AC$2,Monitoring_eng!$A$1:$DB$79,Results!$D43,FALSE)),"",IF(HLOOKUP(AC$2,Monitoring_eng!$A$1:$DB$79,Results!$D43,FALSE)=$J43,$Q43,IF(HLOOKUP(AC$2,Monitoring_eng!$A$1:$DB$79,Results!$D43,FALSE)=$L43,$R43,IF(HLOOKUP(AC$2,Monitoring_eng!$A$1:$DB$79,Results!$D43,FALSE)=$N43,$S43,IF(HLOOKUP(AC$2,Monitoring_eng!$A$1:$DB$79,Results!$D43,FALSE)=$P43,$T43,"CHYBA")))))</f>
        <v>0</v>
      </c>
      <c r="AD43" s="60">
        <f>IF(ISBLANK(HLOOKUP(AD$2,Monitoring_eng!$A$1:$DB$79,Results!$D43,FALSE)),"",IF(HLOOKUP(AD$2,Monitoring_eng!$A$1:$DB$79,Results!$D43,FALSE)=$J43,$Q43,IF(HLOOKUP(AD$2,Monitoring_eng!$A$1:$DB$79,Results!$D43,FALSE)=$L43,$R43,IF(HLOOKUP(AD$2,Monitoring_eng!$A$1:$DB$79,Results!$D43,FALSE)=$N43,$S43,IF(HLOOKUP(AD$2,Monitoring_eng!$A$1:$DB$79,Results!$D43,FALSE)=$P43,$T43,"CHYBA")))))</f>
        <v>1</v>
      </c>
      <c r="AE43" s="60">
        <f>IF(ISBLANK(HLOOKUP(AE$2,Monitoring_eng!$A$1:$DB$79,Results!$D43,FALSE)),"",IF(HLOOKUP(AE$2,Monitoring_eng!$A$1:$DB$79,Results!$D43,FALSE)=$J43,$Q43,IF(HLOOKUP(AE$2,Monitoring_eng!$A$1:$DB$79,Results!$D43,FALSE)=$L43,$R43,IF(HLOOKUP(AE$2,Monitoring_eng!$A$1:$DB$79,Results!$D43,FALSE)=$N43,$S43,IF(HLOOKUP(AE$2,Monitoring_eng!$A$1:$DB$79,Results!$D43,FALSE)=$P43,$T43,"CHYBA")))))</f>
        <v>1</v>
      </c>
      <c r="AF43" s="60">
        <f>IF(ISBLANK(HLOOKUP(AF$2,Monitoring_eng!$A$1:$DB$79,Results!$D43,FALSE)),"",IF(HLOOKUP(AF$2,Monitoring_eng!$A$1:$DB$79,Results!$D43,FALSE)=$J43,$Q43,IF(HLOOKUP(AF$2,Monitoring_eng!$A$1:$DB$79,Results!$D43,FALSE)=$L43,$R43,IF(HLOOKUP(AF$2,Monitoring_eng!$A$1:$DB$79,Results!$D43,FALSE)=$N43,$S43,IF(HLOOKUP(AF$2,Monitoring_eng!$A$1:$DB$79,Results!$D43,FALSE)=$P43,$T43,"CHYBA")))))</f>
        <v>1</v>
      </c>
      <c r="AG43" s="60">
        <f>IF(ISBLANK(HLOOKUP(AG$2,Monitoring_eng!$A$1:$DB$79,Results!$D43,FALSE)),"",IF(HLOOKUP(AG$2,Monitoring_eng!$A$1:$DB$79,Results!$D43,FALSE)=$J43,$Q43,IF(HLOOKUP(AG$2,Monitoring_eng!$A$1:$DB$79,Results!$D43,FALSE)=$L43,$R43,IF(HLOOKUP(AG$2,Monitoring_eng!$A$1:$DB$79,Results!$D43,FALSE)=$N43,$S43,IF(HLOOKUP(AG$2,Monitoring_eng!$A$1:$DB$79,Results!$D43,FALSE)=$P43,$T43,"CHYBA")))))</f>
        <v>1</v>
      </c>
      <c r="AH43" s="60">
        <f>IF(ISBLANK(HLOOKUP(AH$2,Monitoring_eng!$A$1:$DB$79,Results!$D43,FALSE)),"",IF(HLOOKUP(AH$2,Monitoring_eng!$A$1:$DB$79,Results!$D43,FALSE)=$J43,$Q43,IF(HLOOKUP(AH$2,Monitoring_eng!$A$1:$DB$79,Results!$D43,FALSE)=$L43,$R43,IF(HLOOKUP(AH$2,Monitoring_eng!$A$1:$DB$79,Results!$D43,FALSE)=$N43,$S43,IF(HLOOKUP(AH$2,Monitoring_eng!$A$1:$DB$79,Results!$D43,FALSE)=$P43,$T43,"CHYBA")))))</f>
        <v>1</v>
      </c>
      <c r="AI43" s="60">
        <f>IF(ISBLANK(HLOOKUP(AI$2,Monitoring_eng!$A$1:$DB$79,Results!$D43,FALSE)),"",IF(HLOOKUP(AI$2,Monitoring_eng!$A$1:$DB$79,Results!$D43,FALSE)=$J43,$Q43,IF(HLOOKUP(AI$2,Monitoring_eng!$A$1:$DB$79,Results!$D43,FALSE)=$L43,$R43,IF(HLOOKUP(AI$2,Monitoring_eng!$A$1:$DB$79,Results!$D43,FALSE)=$N43,$S43,IF(HLOOKUP(AI$2,Monitoring_eng!$A$1:$DB$79,Results!$D43,FALSE)=$P43,$T43,"CHYBA")))))</f>
        <v>1</v>
      </c>
      <c r="AJ43" s="60">
        <f>IF(ISBLANK(HLOOKUP(AJ$2,Monitoring_eng!$A$1:$DB$79,Results!$D43,FALSE)),"",IF(HLOOKUP(AJ$2,Monitoring_eng!$A$1:$DB$79,Results!$D43,FALSE)=$J43,$Q43,IF(HLOOKUP(AJ$2,Monitoring_eng!$A$1:$DB$79,Results!$D43,FALSE)=$L43,$R43,IF(HLOOKUP(AJ$2,Monitoring_eng!$A$1:$DB$79,Results!$D43,FALSE)=$N43,$S43,IF(HLOOKUP(AJ$2,Monitoring_eng!$A$1:$DB$79,Results!$D43,FALSE)=$P43,$T43,"CHYBA")))))</f>
        <v>1</v>
      </c>
      <c r="AK43" s="60">
        <f>IF(ISBLANK(HLOOKUP(AK$2,Monitoring_eng!$A$1:$DB$79,Results!$D43,FALSE)),"",IF(HLOOKUP(AK$2,Monitoring_eng!$A$1:$DB$79,Results!$D43,FALSE)=$J43,$Q43,IF(HLOOKUP(AK$2,Monitoring_eng!$A$1:$DB$79,Results!$D43,FALSE)=$L43,$R43,IF(HLOOKUP(AK$2,Monitoring_eng!$A$1:$DB$79,Results!$D43,FALSE)=$N43,$S43,IF(HLOOKUP(AK$2,Monitoring_eng!$A$1:$DB$79,Results!$D43,FALSE)=$P43,$T43,"CHYBA")))))</f>
        <v>1</v>
      </c>
      <c r="AL43" s="60">
        <f>IF(ISBLANK(HLOOKUP(AL$2,Monitoring_eng!$A$1:$DB$79,Results!$D43,FALSE)),"",IF(HLOOKUP(AL$2,Monitoring_eng!$A$1:$DB$79,Results!$D43,FALSE)=$J43,$Q43,IF(HLOOKUP(AL$2,Monitoring_eng!$A$1:$DB$79,Results!$D43,FALSE)=$L43,$R43,IF(HLOOKUP(AL$2,Monitoring_eng!$A$1:$DB$79,Results!$D43,FALSE)=$N43,$S43,IF(HLOOKUP(AL$2,Monitoring_eng!$A$1:$DB$79,Results!$D43,FALSE)=$P43,$T43,"CHYBA")))))</f>
        <v>0</v>
      </c>
      <c r="AM43" s="60">
        <f>IF(ISBLANK(HLOOKUP(AM$2,Monitoring_eng!$A$1:$DB$79,Results!$D43,FALSE)),"",IF(HLOOKUP(AM$2,Monitoring_eng!$A$1:$DB$79,Results!$D43,FALSE)=$J43,$Q43,IF(HLOOKUP(AM$2,Monitoring_eng!$A$1:$DB$79,Results!$D43,FALSE)=$L43,$R43,IF(HLOOKUP(AM$2,Monitoring_eng!$A$1:$DB$79,Results!$D43,FALSE)=$N43,$S43,IF(HLOOKUP(AM$2,Monitoring_eng!$A$1:$DB$79,Results!$D43,FALSE)=$P43,$T43,"CHYBA")))))</f>
        <v>0</v>
      </c>
      <c r="AN43" s="60">
        <f>IF(ISBLANK(HLOOKUP(AN$2,Monitoring_eng!$A$1:$DB$79,Results!$D43,FALSE)),"",IF(HLOOKUP(AN$2,Monitoring_eng!$A$1:$DB$79,Results!$D43,FALSE)=$J43,$Q43,IF(HLOOKUP(AN$2,Monitoring_eng!$A$1:$DB$79,Results!$D43,FALSE)=$L43,$R43,IF(HLOOKUP(AN$2,Monitoring_eng!$A$1:$DB$79,Results!$D43,FALSE)=$N43,$S43,IF(HLOOKUP(AN$2,Monitoring_eng!$A$1:$DB$79,Results!$D43,FALSE)=$P43,$T43,"CHYBA")))))</f>
        <v>1</v>
      </c>
      <c r="AO43" s="60">
        <f>IF(ISBLANK(HLOOKUP(AO$2,Monitoring_eng!$A$1:$DB$79,Results!$D43,FALSE)),"",IF(HLOOKUP(AO$2,Monitoring_eng!$A$1:$DB$79,Results!$D43,FALSE)=$J43,$Q43,IF(HLOOKUP(AO$2,Monitoring_eng!$A$1:$DB$79,Results!$D43,FALSE)=$L43,$R43,IF(HLOOKUP(AO$2,Monitoring_eng!$A$1:$DB$79,Results!$D43,FALSE)=$N43,$S43,IF(HLOOKUP(AO$2,Monitoring_eng!$A$1:$DB$79,Results!$D43,FALSE)=$P43,$T43,"CHYBA")))))</f>
        <v>1</v>
      </c>
      <c r="AP43" s="60">
        <f>IF(ISBLANK(HLOOKUP(AP$2,Monitoring_eng!$A$1:$DB$79,Results!$D43,FALSE)),"",IF(HLOOKUP(AP$2,Monitoring_eng!$A$1:$DB$79,Results!$D43,FALSE)=$J43,$Q43,IF(HLOOKUP(AP$2,Monitoring_eng!$A$1:$DB$79,Results!$D43,FALSE)=$L43,$R43,IF(HLOOKUP(AP$2,Monitoring_eng!$A$1:$DB$79,Results!$D43,FALSE)=$N43,$S43,IF(HLOOKUP(AP$2,Monitoring_eng!$A$1:$DB$79,Results!$D43,FALSE)=$P43,$T43,"CHYBA")))))</f>
        <v>1</v>
      </c>
      <c r="AQ43" s="60">
        <f>IF(ISBLANK(HLOOKUP(AQ$2,Monitoring_eng!$A$1:$DB$79,Results!$D43,FALSE)),"",IF(HLOOKUP(AQ$2,Monitoring_eng!$A$1:$DB$79,Results!$D43,FALSE)=$J43,$Q43,IF(HLOOKUP(AQ$2,Monitoring_eng!$A$1:$DB$79,Results!$D43,FALSE)=$L43,$R43,IF(HLOOKUP(AQ$2,Monitoring_eng!$A$1:$DB$79,Results!$D43,FALSE)=$N43,$S43,IF(HLOOKUP(AQ$2,Monitoring_eng!$A$1:$DB$79,Results!$D43,FALSE)=$P43,$T43,"CHYBA")))))</f>
        <v>1</v>
      </c>
      <c r="AR43" s="60">
        <f>IF(ISBLANK(HLOOKUP(AR$2,Monitoring_eng!$A$1:$DB$79,Results!$D43,FALSE)),"",IF(HLOOKUP(AR$2,Monitoring_eng!$A$1:$DB$79,Results!$D43,FALSE)=$J43,$Q43,IF(HLOOKUP(AR$2,Monitoring_eng!$A$1:$DB$79,Results!$D43,FALSE)=$L43,$R43,IF(HLOOKUP(AR$2,Monitoring_eng!$A$1:$DB$79,Results!$D43,FALSE)=$N43,$S43,IF(HLOOKUP(AR$2,Monitoring_eng!$A$1:$DB$79,Results!$D43,FALSE)=$P43,$T43,"CHYBA")))))</f>
        <v>1</v>
      </c>
      <c r="AS43" s="60">
        <f>IF(ISBLANK(HLOOKUP(AS$2,Monitoring_eng!$A$1:$DB$79,Results!$D43,FALSE)),"",IF(HLOOKUP(AS$2,Monitoring_eng!$A$1:$DB$79,Results!$D43,FALSE)=$J43,$Q43,IF(HLOOKUP(AS$2,Monitoring_eng!$A$1:$DB$79,Results!$D43,FALSE)=$L43,$R43,IF(HLOOKUP(AS$2,Monitoring_eng!$A$1:$DB$79,Results!$D43,FALSE)=$N43,$S43,IF(HLOOKUP(AS$2,Monitoring_eng!$A$1:$DB$79,Results!$D43,FALSE)=$P43,$T43,"CHYBA")))))</f>
        <v>1</v>
      </c>
      <c r="AT43" s="60">
        <f>IF(ISBLANK(HLOOKUP(AT$2,Monitoring_eng!$A$1:$DB$79,Results!$D43,FALSE)),"",IF(HLOOKUP(AT$2,Monitoring_eng!$A$1:$DB$79,Results!$D43,FALSE)=$J43,$Q43,IF(HLOOKUP(AT$2,Monitoring_eng!$A$1:$DB$79,Results!$D43,FALSE)=$L43,$R43,IF(HLOOKUP(AT$2,Monitoring_eng!$A$1:$DB$79,Results!$D43,FALSE)=$N43,$S43,IF(HLOOKUP(AT$2,Monitoring_eng!$A$1:$DB$79,Results!$D43,FALSE)=$P43,$T43,"CHYBA")))))</f>
        <v>0</v>
      </c>
      <c r="AU43" s="60">
        <f>IF(ISBLANK(HLOOKUP(AU$2,Monitoring_eng!$A$1:$DB$79,Results!$D43,FALSE)),"",IF(HLOOKUP(AU$2,Monitoring_eng!$A$1:$DB$79,Results!$D43,FALSE)=$J43,$Q43,IF(HLOOKUP(AU$2,Monitoring_eng!$A$1:$DB$79,Results!$D43,FALSE)=$L43,$R43,IF(HLOOKUP(AU$2,Monitoring_eng!$A$1:$DB$79,Results!$D43,FALSE)=$N43,$S43,IF(HLOOKUP(AU$2,Monitoring_eng!$A$1:$DB$79,Results!$D43,FALSE)=$P43,$T43,"CHYBA")))))</f>
        <v>0</v>
      </c>
      <c r="AV43" s="60">
        <f>IF(ISBLANK(HLOOKUP(AV$2,Monitoring_eng!$A$1:$DB$79,Results!$D43,FALSE)),"",IF(HLOOKUP(AV$2,Monitoring_eng!$A$1:$DB$79,Results!$D43,FALSE)=$J43,$Q43,IF(HLOOKUP(AV$2,Monitoring_eng!$A$1:$DB$79,Results!$D43,FALSE)=$L43,$R43,IF(HLOOKUP(AV$2,Monitoring_eng!$A$1:$DB$79,Results!$D43,FALSE)=$N43,$S43,IF(HLOOKUP(AV$2,Monitoring_eng!$A$1:$DB$79,Results!$D43,FALSE)=$P43,$T43,"CHYBA")))))</f>
        <v>0.5</v>
      </c>
      <c r="AW43" s="60">
        <f>IF(ISBLANK(HLOOKUP(AW$2,Monitoring_eng!$A$1:$DB$79,Results!$D43,FALSE)),"",IF(HLOOKUP(AW$2,Monitoring_eng!$A$1:$DB$79,Results!$D43,FALSE)=$J43,$Q43,IF(HLOOKUP(AW$2,Monitoring_eng!$A$1:$DB$79,Results!$D43,FALSE)=$L43,$R43,IF(HLOOKUP(AW$2,Monitoring_eng!$A$1:$DB$79,Results!$D43,FALSE)=$N43,$S43,IF(HLOOKUP(AW$2,Monitoring_eng!$A$1:$DB$79,Results!$D43,FALSE)=$P43,$T43,"CHYBA")))))</f>
        <v>1</v>
      </c>
      <c r="AX43" s="60">
        <f>IF(ISBLANK(HLOOKUP(AX$2,Monitoring_eng!$A$1:$DB$79,Results!$D43,FALSE)),"",IF(HLOOKUP(AX$2,Monitoring_eng!$A$1:$DB$79,Results!$D43,FALSE)=$J43,$Q43,IF(HLOOKUP(AX$2,Monitoring_eng!$A$1:$DB$79,Results!$D43,FALSE)=$L43,$R43,IF(HLOOKUP(AX$2,Monitoring_eng!$A$1:$DB$79,Results!$D43,FALSE)=$N43,$S43,IF(HLOOKUP(AX$2,Monitoring_eng!$A$1:$DB$79,Results!$D43,FALSE)=$P43,$T43,"CHYBA")))))</f>
        <v>0</v>
      </c>
      <c r="AY43" s="60">
        <f>IF(ISBLANK(HLOOKUP(AY$2,Monitoring_eng!$A$1:$DB$79,Results!$D43,FALSE)),"",IF(HLOOKUP(AY$2,Monitoring_eng!$A$1:$DB$79,Results!$D43,FALSE)=$J43,$Q43,IF(HLOOKUP(AY$2,Monitoring_eng!$A$1:$DB$79,Results!$D43,FALSE)=$L43,$R43,IF(HLOOKUP(AY$2,Monitoring_eng!$A$1:$DB$79,Results!$D43,FALSE)=$N43,$S43,IF(HLOOKUP(AY$2,Monitoring_eng!$A$1:$DB$79,Results!$D43,FALSE)=$P43,$T43,"CHYBA")))))</f>
        <v>0</v>
      </c>
      <c r="AZ43" s="60">
        <f>IF(ISBLANK(HLOOKUP(AZ$2,Monitoring_eng!$A$1:$DB$79,Results!$D43,FALSE)),"",IF(HLOOKUP(AZ$2,Monitoring_eng!$A$1:$DB$79,Results!$D43,FALSE)=$J43,$Q43,IF(HLOOKUP(AZ$2,Monitoring_eng!$A$1:$DB$79,Results!$D43,FALSE)=$L43,$R43,IF(HLOOKUP(AZ$2,Monitoring_eng!$A$1:$DB$79,Results!$D43,FALSE)=$N43,$S43,IF(HLOOKUP(AZ$2,Monitoring_eng!$A$1:$DB$79,Results!$D43,FALSE)=$P43,$T43,"CHYBA")))))</f>
        <v>0</v>
      </c>
      <c r="BA43" s="60">
        <f>IF(ISBLANK(HLOOKUP(BA$2,Monitoring_eng!$A$1:$DB$79,Results!$D43,FALSE)),"",IF(HLOOKUP(BA$2,Monitoring_eng!$A$1:$DB$79,Results!$D43,FALSE)=$J43,$Q43,IF(HLOOKUP(BA$2,Monitoring_eng!$A$1:$DB$79,Results!$D43,FALSE)=$L43,$R43,IF(HLOOKUP(BA$2,Monitoring_eng!$A$1:$DB$79,Results!$D43,FALSE)=$N43,$S43,IF(HLOOKUP(BA$2,Monitoring_eng!$A$1:$DB$79,Results!$D43,FALSE)=$P43,$T43,"CHYBA")))))</f>
        <v>1</v>
      </c>
      <c r="BB43" s="60">
        <f>IF(ISBLANK(HLOOKUP(BB$2,Monitoring_eng!$A$1:$DB$79,Results!$D43,FALSE)),"",IF(HLOOKUP(BB$2,Monitoring_eng!$A$1:$DB$79,Results!$D43,FALSE)=$J43,$Q43,IF(HLOOKUP(BB$2,Monitoring_eng!$A$1:$DB$79,Results!$D43,FALSE)=$L43,$R43,IF(HLOOKUP(BB$2,Monitoring_eng!$A$1:$DB$79,Results!$D43,FALSE)=$N43,$S43,IF(HLOOKUP(BB$2,Monitoring_eng!$A$1:$DB$79,Results!$D43,FALSE)=$P43,$T43,"CHYBA")))))</f>
        <v>1</v>
      </c>
      <c r="BC43" s="60">
        <f>IF(ISBLANK(HLOOKUP(BC$2,Monitoring_eng!$A$1:$DB$79,Results!$D43,FALSE)),"",IF(HLOOKUP(BC$2,Monitoring_eng!$A$1:$DB$79,Results!$D43,FALSE)=$J43,$Q43,IF(HLOOKUP(BC$2,Monitoring_eng!$A$1:$DB$79,Results!$D43,FALSE)=$L43,$R43,IF(HLOOKUP(BC$2,Monitoring_eng!$A$1:$DB$79,Results!$D43,FALSE)=$N43,$S43,IF(HLOOKUP(BC$2,Monitoring_eng!$A$1:$DB$79,Results!$D43,FALSE)=$P43,$T43,"CHYBA")))))</f>
        <v>0</v>
      </c>
      <c r="BD43" s="60">
        <f>IF(ISBLANK(HLOOKUP(BD$2,Monitoring_eng!$A$1:$DB$79,Results!$D43,FALSE)),"",IF(HLOOKUP(BD$2,Monitoring_eng!$A$1:$DB$79,Results!$D43,FALSE)=$J43,$Q43,IF(HLOOKUP(BD$2,Monitoring_eng!$A$1:$DB$79,Results!$D43,FALSE)=$L43,$R43,IF(HLOOKUP(BD$2,Monitoring_eng!$A$1:$DB$79,Results!$D43,FALSE)=$N43,$S43,IF(HLOOKUP(BD$2,Monitoring_eng!$A$1:$DB$79,Results!$D43,FALSE)=$P43,$T43,"CHYBA")))))</f>
        <v>1</v>
      </c>
      <c r="BE43" s="60">
        <f>IF(ISBLANK(HLOOKUP(BE$2,Monitoring_eng!$A$1:$DB$79,Results!$D43,FALSE)),"",IF(HLOOKUP(BE$2,Monitoring_eng!$A$1:$DB$79,Results!$D43,FALSE)=$J43,$Q43,IF(HLOOKUP(BE$2,Monitoring_eng!$A$1:$DB$79,Results!$D43,FALSE)=$L43,$R43,IF(HLOOKUP(BE$2,Monitoring_eng!$A$1:$DB$79,Results!$D43,FALSE)=$N43,$S43,IF(HLOOKUP(BE$2,Monitoring_eng!$A$1:$DB$79,Results!$D43,FALSE)=$P43,$T43,"CHYBA")))))</f>
        <v>0</v>
      </c>
      <c r="BF43" s="60">
        <f>IF(ISBLANK(HLOOKUP(BF$2,Monitoring_eng!$A$1:$DB$79,Results!$D43,FALSE)),"",IF(HLOOKUP(BF$2,Monitoring_eng!$A$1:$DB$79,Results!$D43,FALSE)=$J43,$Q43,IF(HLOOKUP(BF$2,Monitoring_eng!$A$1:$DB$79,Results!$D43,FALSE)=$L43,$R43,IF(HLOOKUP(BF$2,Monitoring_eng!$A$1:$DB$79,Results!$D43,FALSE)=$N43,$S43,IF(HLOOKUP(BF$2,Monitoring_eng!$A$1:$DB$79,Results!$D43,FALSE)=$P43,$T43,"CHYBA")))))</f>
        <v>1</v>
      </c>
      <c r="BG43" s="60">
        <f>IF(ISBLANK(HLOOKUP(BG$2,Monitoring_eng!$A$1:$DB$79,Results!$D43,FALSE)),"",IF(HLOOKUP(BG$2,Monitoring_eng!$A$1:$DB$79,Results!$D43,FALSE)=$J43,$Q43,IF(HLOOKUP(BG$2,Monitoring_eng!$A$1:$DB$79,Results!$D43,FALSE)=$L43,$R43,IF(HLOOKUP(BG$2,Monitoring_eng!$A$1:$DB$79,Results!$D43,FALSE)=$N43,$S43,IF(HLOOKUP(BG$2,Monitoring_eng!$A$1:$DB$79,Results!$D43,FALSE)=$P43,$T43,"CHYBA")))))</f>
        <v>1</v>
      </c>
      <c r="BH43" s="60">
        <f>IF(ISBLANK(HLOOKUP(BH$2,Monitoring_eng!$A$1:$DB$79,Results!$D43,FALSE)),"",IF(HLOOKUP(BH$2,Monitoring_eng!$A$1:$DB$79,Results!$D43,FALSE)=$J43,$Q43,IF(HLOOKUP(BH$2,Monitoring_eng!$A$1:$DB$79,Results!$D43,FALSE)=$L43,$R43,IF(HLOOKUP(BH$2,Monitoring_eng!$A$1:$DB$79,Results!$D43,FALSE)=$N43,$S43,IF(HLOOKUP(BH$2,Monitoring_eng!$A$1:$DB$79,Results!$D43,FALSE)=$P43,$T43,"CHYBA")))))</f>
        <v>1</v>
      </c>
      <c r="BI43" s="60">
        <f>IF(ISBLANK(HLOOKUP(BI$2,Monitoring_eng!$A$1:$DB$79,Results!$D43,FALSE)),"",IF(HLOOKUP(BI$2,Monitoring_eng!$A$1:$DB$79,Results!$D43,FALSE)=$J43,$Q43,IF(HLOOKUP(BI$2,Monitoring_eng!$A$1:$DB$79,Results!$D43,FALSE)=$L43,$R43,IF(HLOOKUP(BI$2,Monitoring_eng!$A$1:$DB$79,Results!$D43,FALSE)=$N43,$S43,IF(HLOOKUP(BI$2,Monitoring_eng!$A$1:$DB$79,Results!$D43,FALSE)=$P43,$T43,"CHYBA")))))</f>
        <v>0</v>
      </c>
      <c r="BJ43" s="60">
        <f>IF(ISBLANK(HLOOKUP(BJ$2,Monitoring_eng!$A$1:$DB$79,Results!$D43,FALSE)),"",IF(HLOOKUP(BJ$2,Monitoring_eng!$A$1:$DB$79,Results!$D43,FALSE)=$J43,$Q43,IF(HLOOKUP(BJ$2,Monitoring_eng!$A$1:$DB$79,Results!$D43,FALSE)=$L43,$R43,IF(HLOOKUP(BJ$2,Monitoring_eng!$A$1:$DB$79,Results!$D43,FALSE)=$N43,$S43,IF(HLOOKUP(BJ$2,Monitoring_eng!$A$1:$DB$79,Results!$D43,FALSE)=$P43,$T43,"CHYBA")))))</f>
        <v>1</v>
      </c>
      <c r="BK43" s="60">
        <f>IF(ISBLANK(HLOOKUP(BK$2,Monitoring_eng!$A$1:$DB$79,Results!$D43,FALSE)),"",IF(HLOOKUP(BK$2,Monitoring_eng!$A$1:$DB$79,Results!$D43,FALSE)=$J43,$Q43,IF(HLOOKUP(BK$2,Monitoring_eng!$A$1:$DB$79,Results!$D43,FALSE)=$L43,$R43,IF(HLOOKUP(BK$2,Monitoring_eng!$A$1:$DB$79,Results!$D43,FALSE)=$N43,$S43,IF(HLOOKUP(BK$2,Monitoring_eng!$A$1:$DB$79,Results!$D43,FALSE)=$P43,$T43,"CHYBA")))))</f>
        <v>1</v>
      </c>
      <c r="BL43" s="60">
        <f>IF(ISBLANK(HLOOKUP(BL$2,Monitoring_eng!$A$1:$DB$79,Results!$D43,FALSE)),"",IF(HLOOKUP(BL$2,Monitoring_eng!$A$1:$DB$79,Results!$D43,FALSE)=$J43,$Q43,IF(HLOOKUP(BL$2,Monitoring_eng!$A$1:$DB$79,Results!$D43,FALSE)=$L43,$R43,IF(HLOOKUP(BL$2,Monitoring_eng!$A$1:$DB$79,Results!$D43,FALSE)=$N43,$S43,IF(HLOOKUP(BL$2,Monitoring_eng!$A$1:$DB$79,Results!$D43,FALSE)=$P43,$T43,"CHYBA")))))</f>
        <v>0</v>
      </c>
      <c r="BM43" s="60">
        <f>IF(ISBLANK(HLOOKUP(BM$2,Monitoring_eng!$A$1:$DB$79,Results!$D43,FALSE)),"",IF(HLOOKUP(BM$2,Monitoring_eng!$A$1:$DB$79,Results!$D43,FALSE)=$J43,$Q43,IF(HLOOKUP(BM$2,Monitoring_eng!$A$1:$DB$79,Results!$D43,FALSE)=$L43,$R43,IF(HLOOKUP(BM$2,Monitoring_eng!$A$1:$DB$79,Results!$D43,FALSE)=$N43,$S43,IF(HLOOKUP(BM$2,Monitoring_eng!$A$1:$DB$79,Results!$D43,FALSE)=$P43,$T43,"CHYBA")))))</f>
        <v>1</v>
      </c>
      <c r="BN43" s="60">
        <f>IF(ISBLANK(HLOOKUP(BN$2,Monitoring_eng!$A$1:$DB$79,Results!$D43,FALSE)),"",IF(HLOOKUP(BN$2,Monitoring_eng!$A$1:$DB$79,Results!$D43,FALSE)=$J43,$Q43,IF(HLOOKUP(BN$2,Monitoring_eng!$A$1:$DB$79,Results!$D43,FALSE)=$L43,$R43,IF(HLOOKUP(BN$2,Monitoring_eng!$A$1:$DB$79,Results!$D43,FALSE)=$N43,$S43,IF(HLOOKUP(BN$2,Monitoring_eng!$A$1:$DB$79,Results!$D43,FALSE)=$P43,$T43,"CHYBA")))))</f>
        <v>1</v>
      </c>
      <c r="BO43" s="60">
        <f>IF(ISBLANK(HLOOKUP(BO$2,Monitoring_eng!$A$1:$DB$79,Results!$D43,FALSE)),"",IF(HLOOKUP(BO$2,Monitoring_eng!$A$1:$DB$79,Results!$D43,FALSE)=$J43,$Q43,IF(HLOOKUP(BO$2,Monitoring_eng!$A$1:$DB$79,Results!$D43,FALSE)=$L43,$R43,IF(HLOOKUP(BO$2,Monitoring_eng!$A$1:$DB$79,Results!$D43,FALSE)=$N43,$S43,IF(HLOOKUP(BO$2,Monitoring_eng!$A$1:$DB$79,Results!$D43,FALSE)=$P43,$T43,"CHYBA")))))</f>
        <v>1</v>
      </c>
      <c r="BP43" s="60">
        <f>IF(ISBLANK(HLOOKUP(BP$2,Monitoring_eng!$A$1:$DB$79,Results!$D43,FALSE)),"",IF(HLOOKUP(BP$2,Monitoring_eng!$A$1:$DB$79,Results!$D43,FALSE)=$J43,$Q43,IF(HLOOKUP(BP$2,Monitoring_eng!$A$1:$DB$79,Results!$D43,FALSE)=$L43,$R43,IF(HLOOKUP(BP$2,Monitoring_eng!$A$1:$DB$79,Results!$D43,FALSE)=$N43,$S43,IF(HLOOKUP(BP$2,Monitoring_eng!$A$1:$DB$79,Results!$D43,FALSE)=$P43,$T43,"CHYBA")))))</f>
        <v>1</v>
      </c>
      <c r="BQ43" s="60">
        <f>IF(ISBLANK(HLOOKUP(BQ$2,Monitoring_eng!$A$1:$DB$79,Results!$D43,FALSE)),"",IF(HLOOKUP(BQ$2,Monitoring_eng!$A$1:$DB$79,Results!$D43,FALSE)=$J43,$Q43,IF(HLOOKUP(BQ$2,Monitoring_eng!$A$1:$DB$79,Results!$D43,FALSE)=$L43,$R43,IF(HLOOKUP(BQ$2,Monitoring_eng!$A$1:$DB$79,Results!$D43,FALSE)=$N43,$S43,IF(HLOOKUP(BQ$2,Monitoring_eng!$A$1:$DB$79,Results!$D43,FALSE)=$P43,$T43,"CHYBA")))))</f>
        <v>1</v>
      </c>
      <c r="BR43" s="60">
        <f>IF(ISBLANK(HLOOKUP(BR$2,Monitoring_eng!$A$1:$DB$79,Results!$D43,FALSE)),"",IF(HLOOKUP(BR$2,Monitoring_eng!$A$1:$DB$79,Results!$D43,FALSE)=$J43,$Q43,IF(HLOOKUP(BR$2,Monitoring_eng!$A$1:$DB$79,Results!$D43,FALSE)=$L43,$R43,IF(HLOOKUP(BR$2,Monitoring_eng!$A$1:$DB$79,Results!$D43,FALSE)=$N43,$S43,IF(HLOOKUP(BR$2,Monitoring_eng!$A$1:$DB$79,Results!$D43,FALSE)=$P43,$T43,"CHYBA")))))</f>
        <v>1</v>
      </c>
    </row>
    <row r="44" spans="1:70" x14ac:dyDescent="0.3">
      <c r="A44" s="37" t="s">
        <v>3864</v>
      </c>
      <c r="B44" s="37" t="s">
        <v>1045</v>
      </c>
      <c r="C44" s="37" t="s">
        <v>344</v>
      </c>
      <c r="D44" s="37">
        <v>43</v>
      </c>
      <c r="E44" s="45" t="s">
        <v>145</v>
      </c>
      <c r="F44" s="45" t="s">
        <v>150</v>
      </c>
      <c r="G44" s="46" t="s">
        <v>38</v>
      </c>
      <c r="H44" s="37">
        <v>2</v>
      </c>
      <c r="I44" s="37" t="s">
        <v>481</v>
      </c>
      <c r="J44" s="37" t="s">
        <v>757</v>
      </c>
      <c r="K44" s="37" t="s">
        <v>482</v>
      </c>
      <c r="L44" s="59" t="s">
        <v>758</v>
      </c>
      <c r="M44" s="37" t="s">
        <v>483</v>
      </c>
      <c r="N44" s="37" t="s">
        <v>759</v>
      </c>
      <c r="O44" s="37" t="s">
        <v>892</v>
      </c>
      <c r="P44" s="37" t="s">
        <v>892</v>
      </c>
      <c r="Q44" s="37">
        <f t="shared" si="0"/>
        <v>2</v>
      </c>
      <c r="R44" s="37">
        <v>0</v>
      </c>
      <c r="S44" s="37">
        <f t="shared" si="1"/>
        <v>1</v>
      </c>
      <c r="T44" s="37" t="s">
        <v>892</v>
      </c>
      <c r="U44" s="60">
        <f>IF(ISBLANK(HLOOKUP(U$2,Monitoring_eng!$A$1:$DB$79,Results!$D44,FALSE)),"",IF(HLOOKUP(U$2,Monitoring_eng!$A$1:$DB$79,Results!$D44,FALSE)=$J44,$Q44,IF(HLOOKUP(U$2,Monitoring_eng!$A$1:$DB$79,Results!$D44,FALSE)=$L44,$R44,IF(HLOOKUP(U$2,Monitoring_eng!$A$1:$DB$79,Results!$D44,FALSE)=$N44,$S44,IF(HLOOKUP(U$2,Monitoring_eng!$A$1:$DB$79,Results!$D44,FALSE)=$P44,$T44,"CHYBA")))))</f>
        <v>2</v>
      </c>
      <c r="V44" s="60">
        <f>IF(ISBLANK(HLOOKUP(V$2,Monitoring_eng!$A$1:$DB$79,Results!$D44,FALSE)),"",IF(HLOOKUP(V$2,Monitoring_eng!$A$1:$DB$79,Results!$D44,FALSE)=$J44,$Q44,IF(HLOOKUP(V$2,Monitoring_eng!$A$1:$DB$79,Results!$D44,FALSE)=$L44,$R44,IF(HLOOKUP(V$2,Monitoring_eng!$A$1:$DB$79,Results!$D44,FALSE)=$N44,$S44,IF(HLOOKUP(V$2,Monitoring_eng!$A$1:$DB$79,Results!$D44,FALSE)=$P44,$T44,"CHYBA")))))</f>
        <v>0</v>
      </c>
      <c r="W44" s="60">
        <f>IF(ISBLANK(HLOOKUP(W$2,Monitoring_eng!$A$1:$DB$79,Results!$D44,FALSE)),"",IF(HLOOKUP(W$2,Monitoring_eng!$A$1:$DB$79,Results!$D44,FALSE)=$J44,$Q44,IF(HLOOKUP(W$2,Monitoring_eng!$A$1:$DB$79,Results!$D44,FALSE)=$L44,$R44,IF(HLOOKUP(W$2,Monitoring_eng!$A$1:$DB$79,Results!$D44,FALSE)=$N44,$S44,IF(HLOOKUP(W$2,Monitoring_eng!$A$1:$DB$79,Results!$D44,FALSE)=$P44,$T44,"CHYBA")))))</f>
        <v>2</v>
      </c>
      <c r="X44" s="60">
        <f>IF(ISBLANK(HLOOKUP(X$2,Monitoring_eng!$A$1:$DB$79,Results!$D44,FALSE)),"",IF(HLOOKUP(X$2,Monitoring_eng!$A$1:$DB$79,Results!$D44,FALSE)=$J44,$Q44,IF(HLOOKUP(X$2,Monitoring_eng!$A$1:$DB$79,Results!$D44,FALSE)=$L44,$R44,IF(HLOOKUP(X$2,Monitoring_eng!$A$1:$DB$79,Results!$D44,FALSE)=$N44,$S44,IF(HLOOKUP(X$2,Monitoring_eng!$A$1:$DB$79,Results!$D44,FALSE)=$P44,$T44,"CHYBA")))))</f>
        <v>2</v>
      </c>
      <c r="Y44" s="60">
        <f>IF(ISBLANK(HLOOKUP(Y$2,Monitoring_eng!$A$1:$DB$79,Results!$D44,FALSE)),"",IF(HLOOKUP(Y$2,Monitoring_eng!$A$1:$DB$79,Results!$D44,FALSE)=$J44,$Q44,IF(HLOOKUP(Y$2,Monitoring_eng!$A$1:$DB$79,Results!$D44,FALSE)=$L44,$R44,IF(HLOOKUP(Y$2,Monitoring_eng!$A$1:$DB$79,Results!$D44,FALSE)=$N44,$S44,IF(HLOOKUP(Y$2,Monitoring_eng!$A$1:$DB$79,Results!$D44,FALSE)=$P44,$T44,"CHYBA")))))</f>
        <v>2</v>
      </c>
      <c r="Z44" s="60">
        <f>IF(ISBLANK(HLOOKUP(Z$2,Monitoring_eng!$A$1:$DB$79,Results!$D44,FALSE)),"",IF(HLOOKUP(Z$2,Monitoring_eng!$A$1:$DB$79,Results!$D44,FALSE)=$J44,$Q44,IF(HLOOKUP(Z$2,Monitoring_eng!$A$1:$DB$79,Results!$D44,FALSE)=$L44,$R44,IF(HLOOKUP(Z$2,Monitoring_eng!$A$1:$DB$79,Results!$D44,FALSE)=$N44,$S44,IF(HLOOKUP(Z$2,Monitoring_eng!$A$1:$DB$79,Results!$D44,FALSE)=$P44,$T44,"CHYBA")))))</f>
        <v>2</v>
      </c>
      <c r="AA44" s="60">
        <f>IF(ISBLANK(HLOOKUP(AA$2,Monitoring_eng!$A$1:$DB$79,Results!$D44,FALSE)),"",IF(HLOOKUP(AA$2,Monitoring_eng!$A$1:$DB$79,Results!$D44,FALSE)=$J44,$Q44,IF(HLOOKUP(AA$2,Monitoring_eng!$A$1:$DB$79,Results!$D44,FALSE)=$L44,$R44,IF(HLOOKUP(AA$2,Monitoring_eng!$A$1:$DB$79,Results!$D44,FALSE)=$N44,$S44,IF(HLOOKUP(AA$2,Monitoring_eng!$A$1:$DB$79,Results!$D44,FALSE)=$P44,$T44,"CHYBA")))))</f>
        <v>2</v>
      </c>
      <c r="AB44" s="60">
        <f>IF(ISBLANK(HLOOKUP(AB$2,Monitoring_eng!$A$1:$DB$79,Results!$D44,FALSE)),"",IF(HLOOKUP(AB$2,Monitoring_eng!$A$1:$DB$79,Results!$D44,FALSE)=$J44,$Q44,IF(HLOOKUP(AB$2,Monitoring_eng!$A$1:$DB$79,Results!$D44,FALSE)=$L44,$R44,IF(HLOOKUP(AB$2,Monitoring_eng!$A$1:$DB$79,Results!$D44,FALSE)=$N44,$S44,IF(HLOOKUP(AB$2,Monitoring_eng!$A$1:$DB$79,Results!$D44,FALSE)=$P44,$T44,"CHYBA")))))</f>
        <v>2</v>
      </c>
      <c r="AC44" s="60">
        <f>IF(ISBLANK(HLOOKUP(AC$2,Monitoring_eng!$A$1:$DB$79,Results!$D44,FALSE)),"",IF(HLOOKUP(AC$2,Monitoring_eng!$A$1:$DB$79,Results!$D44,FALSE)=$J44,$Q44,IF(HLOOKUP(AC$2,Monitoring_eng!$A$1:$DB$79,Results!$D44,FALSE)=$L44,$R44,IF(HLOOKUP(AC$2,Monitoring_eng!$A$1:$DB$79,Results!$D44,FALSE)=$N44,$S44,IF(HLOOKUP(AC$2,Monitoring_eng!$A$1:$DB$79,Results!$D44,FALSE)=$P44,$T44,"CHYBA")))))</f>
        <v>0</v>
      </c>
      <c r="AD44" s="60">
        <f>IF(ISBLANK(HLOOKUP(AD$2,Monitoring_eng!$A$1:$DB$79,Results!$D44,FALSE)),"",IF(HLOOKUP(AD$2,Monitoring_eng!$A$1:$DB$79,Results!$D44,FALSE)=$J44,$Q44,IF(HLOOKUP(AD$2,Monitoring_eng!$A$1:$DB$79,Results!$D44,FALSE)=$L44,$R44,IF(HLOOKUP(AD$2,Monitoring_eng!$A$1:$DB$79,Results!$D44,FALSE)=$N44,$S44,IF(HLOOKUP(AD$2,Monitoring_eng!$A$1:$DB$79,Results!$D44,FALSE)=$P44,$T44,"CHYBA")))))</f>
        <v>2</v>
      </c>
      <c r="AE44" s="60">
        <f>IF(ISBLANK(HLOOKUP(AE$2,Monitoring_eng!$A$1:$DB$79,Results!$D44,FALSE)),"",IF(HLOOKUP(AE$2,Monitoring_eng!$A$1:$DB$79,Results!$D44,FALSE)=$J44,$Q44,IF(HLOOKUP(AE$2,Monitoring_eng!$A$1:$DB$79,Results!$D44,FALSE)=$L44,$R44,IF(HLOOKUP(AE$2,Monitoring_eng!$A$1:$DB$79,Results!$D44,FALSE)=$N44,$S44,IF(HLOOKUP(AE$2,Monitoring_eng!$A$1:$DB$79,Results!$D44,FALSE)=$P44,$T44,"CHYBA")))))</f>
        <v>2</v>
      </c>
      <c r="AF44" s="60">
        <f>IF(ISBLANK(HLOOKUP(AF$2,Monitoring_eng!$A$1:$DB$79,Results!$D44,FALSE)),"",IF(HLOOKUP(AF$2,Monitoring_eng!$A$1:$DB$79,Results!$D44,FALSE)=$J44,$Q44,IF(HLOOKUP(AF$2,Monitoring_eng!$A$1:$DB$79,Results!$D44,FALSE)=$L44,$R44,IF(HLOOKUP(AF$2,Monitoring_eng!$A$1:$DB$79,Results!$D44,FALSE)=$N44,$S44,IF(HLOOKUP(AF$2,Monitoring_eng!$A$1:$DB$79,Results!$D44,FALSE)=$P44,$T44,"CHYBA")))))</f>
        <v>2</v>
      </c>
      <c r="AG44" s="60">
        <f>IF(ISBLANK(HLOOKUP(AG$2,Monitoring_eng!$A$1:$DB$79,Results!$D44,FALSE)),"",IF(HLOOKUP(AG$2,Monitoring_eng!$A$1:$DB$79,Results!$D44,FALSE)=$J44,$Q44,IF(HLOOKUP(AG$2,Monitoring_eng!$A$1:$DB$79,Results!$D44,FALSE)=$L44,$R44,IF(HLOOKUP(AG$2,Monitoring_eng!$A$1:$DB$79,Results!$D44,FALSE)=$N44,$S44,IF(HLOOKUP(AG$2,Monitoring_eng!$A$1:$DB$79,Results!$D44,FALSE)=$P44,$T44,"CHYBA")))))</f>
        <v>2</v>
      </c>
      <c r="AH44" s="60">
        <f>IF(ISBLANK(HLOOKUP(AH$2,Monitoring_eng!$A$1:$DB$79,Results!$D44,FALSE)),"",IF(HLOOKUP(AH$2,Monitoring_eng!$A$1:$DB$79,Results!$D44,FALSE)=$J44,$Q44,IF(HLOOKUP(AH$2,Monitoring_eng!$A$1:$DB$79,Results!$D44,FALSE)=$L44,$R44,IF(HLOOKUP(AH$2,Monitoring_eng!$A$1:$DB$79,Results!$D44,FALSE)=$N44,$S44,IF(HLOOKUP(AH$2,Monitoring_eng!$A$1:$DB$79,Results!$D44,FALSE)=$P44,$T44,"CHYBA")))))</f>
        <v>2</v>
      </c>
      <c r="AI44" s="60">
        <f>IF(ISBLANK(HLOOKUP(AI$2,Monitoring_eng!$A$1:$DB$79,Results!$D44,FALSE)),"",IF(HLOOKUP(AI$2,Monitoring_eng!$A$1:$DB$79,Results!$D44,FALSE)=$J44,$Q44,IF(HLOOKUP(AI$2,Monitoring_eng!$A$1:$DB$79,Results!$D44,FALSE)=$L44,$R44,IF(HLOOKUP(AI$2,Monitoring_eng!$A$1:$DB$79,Results!$D44,FALSE)=$N44,$S44,IF(HLOOKUP(AI$2,Monitoring_eng!$A$1:$DB$79,Results!$D44,FALSE)=$P44,$T44,"CHYBA")))))</f>
        <v>2</v>
      </c>
      <c r="AJ44" s="60">
        <f>IF(ISBLANK(HLOOKUP(AJ$2,Monitoring_eng!$A$1:$DB$79,Results!$D44,FALSE)),"",IF(HLOOKUP(AJ$2,Monitoring_eng!$A$1:$DB$79,Results!$D44,FALSE)=$J44,$Q44,IF(HLOOKUP(AJ$2,Monitoring_eng!$A$1:$DB$79,Results!$D44,FALSE)=$L44,$R44,IF(HLOOKUP(AJ$2,Monitoring_eng!$A$1:$DB$79,Results!$D44,FALSE)=$N44,$S44,IF(HLOOKUP(AJ$2,Monitoring_eng!$A$1:$DB$79,Results!$D44,FALSE)=$P44,$T44,"CHYBA")))))</f>
        <v>2</v>
      </c>
      <c r="AK44" s="60">
        <f>IF(ISBLANK(HLOOKUP(AK$2,Monitoring_eng!$A$1:$DB$79,Results!$D44,FALSE)),"",IF(HLOOKUP(AK$2,Monitoring_eng!$A$1:$DB$79,Results!$D44,FALSE)=$J44,$Q44,IF(HLOOKUP(AK$2,Monitoring_eng!$A$1:$DB$79,Results!$D44,FALSE)=$L44,$R44,IF(HLOOKUP(AK$2,Monitoring_eng!$A$1:$DB$79,Results!$D44,FALSE)=$N44,$S44,IF(HLOOKUP(AK$2,Monitoring_eng!$A$1:$DB$79,Results!$D44,FALSE)=$P44,$T44,"CHYBA")))))</f>
        <v>2</v>
      </c>
      <c r="AL44" s="60">
        <f>IF(ISBLANK(HLOOKUP(AL$2,Monitoring_eng!$A$1:$DB$79,Results!$D44,FALSE)),"",IF(HLOOKUP(AL$2,Monitoring_eng!$A$1:$DB$79,Results!$D44,FALSE)=$J44,$Q44,IF(HLOOKUP(AL$2,Monitoring_eng!$A$1:$DB$79,Results!$D44,FALSE)=$L44,$R44,IF(HLOOKUP(AL$2,Monitoring_eng!$A$1:$DB$79,Results!$D44,FALSE)=$N44,$S44,IF(HLOOKUP(AL$2,Monitoring_eng!$A$1:$DB$79,Results!$D44,FALSE)=$P44,$T44,"CHYBA")))))</f>
        <v>0</v>
      </c>
      <c r="AM44" s="60">
        <f>IF(ISBLANK(HLOOKUP(AM$2,Monitoring_eng!$A$1:$DB$79,Results!$D44,FALSE)),"",IF(HLOOKUP(AM$2,Monitoring_eng!$A$1:$DB$79,Results!$D44,FALSE)=$J44,$Q44,IF(HLOOKUP(AM$2,Monitoring_eng!$A$1:$DB$79,Results!$D44,FALSE)=$L44,$R44,IF(HLOOKUP(AM$2,Monitoring_eng!$A$1:$DB$79,Results!$D44,FALSE)=$N44,$S44,IF(HLOOKUP(AM$2,Monitoring_eng!$A$1:$DB$79,Results!$D44,FALSE)=$P44,$T44,"CHYBA")))))</f>
        <v>2</v>
      </c>
      <c r="AN44" s="60">
        <f>IF(ISBLANK(HLOOKUP(AN$2,Monitoring_eng!$A$1:$DB$79,Results!$D44,FALSE)),"",IF(HLOOKUP(AN$2,Monitoring_eng!$A$1:$DB$79,Results!$D44,FALSE)=$J44,$Q44,IF(HLOOKUP(AN$2,Monitoring_eng!$A$1:$DB$79,Results!$D44,FALSE)=$L44,$R44,IF(HLOOKUP(AN$2,Monitoring_eng!$A$1:$DB$79,Results!$D44,FALSE)=$N44,$S44,IF(HLOOKUP(AN$2,Monitoring_eng!$A$1:$DB$79,Results!$D44,FALSE)=$P44,$T44,"CHYBA")))))</f>
        <v>0</v>
      </c>
      <c r="AO44" s="60">
        <f>IF(ISBLANK(HLOOKUP(AO$2,Monitoring_eng!$A$1:$DB$79,Results!$D44,FALSE)),"",IF(HLOOKUP(AO$2,Monitoring_eng!$A$1:$DB$79,Results!$D44,FALSE)=$J44,$Q44,IF(HLOOKUP(AO$2,Monitoring_eng!$A$1:$DB$79,Results!$D44,FALSE)=$L44,$R44,IF(HLOOKUP(AO$2,Monitoring_eng!$A$1:$DB$79,Results!$D44,FALSE)=$N44,$S44,IF(HLOOKUP(AO$2,Monitoring_eng!$A$1:$DB$79,Results!$D44,FALSE)=$P44,$T44,"CHYBA")))))</f>
        <v>2</v>
      </c>
      <c r="AP44" s="60">
        <f>IF(ISBLANK(HLOOKUP(AP$2,Monitoring_eng!$A$1:$DB$79,Results!$D44,FALSE)),"",IF(HLOOKUP(AP$2,Monitoring_eng!$A$1:$DB$79,Results!$D44,FALSE)=$J44,$Q44,IF(HLOOKUP(AP$2,Monitoring_eng!$A$1:$DB$79,Results!$D44,FALSE)=$L44,$R44,IF(HLOOKUP(AP$2,Monitoring_eng!$A$1:$DB$79,Results!$D44,FALSE)=$N44,$S44,IF(HLOOKUP(AP$2,Monitoring_eng!$A$1:$DB$79,Results!$D44,FALSE)=$P44,$T44,"CHYBA")))))</f>
        <v>2</v>
      </c>
      <c r="AQ44" s="60">
        <f>IF(ISBLANK(HLOOKUP(AQ$2,Monitoring_eng!$A$1:$DB$79,Results!$D44,FALSE)),"",IF(HLOOKUP(AQ$2,Monitoring_eng!$A$1:$DB$79,Results!$D44,FALSE)=$J44,$Q44,IF(HLOOKUP(AQ$2,Monitoring_eng!$A$1:$DB$79,Results!$D44,FALSE)=$L44,$R44,IF(HLOOKUP(AQ$2,Monitoring_eng!$A$1:$DB$79,Results!$D44,FALSE)=$N44,$S44,IF(HLOOKUP(AQ$2,Monitoring_eng!$A$1:$DB$79,Results!$D44,FALSE)=$P44,$T44,"CHYBA")))))</f>
        <v>2</v>
      </c>
      <c r="AR44" s="60">
        <f>IF(ISBLANK(HLOOKUP(AR$2,Monitoring_eng!$A$1:$DB$79,Results!$D44,FALSE)),"",IF(HLOOKUP(AR$2,Monitoring_eng!$A$1:$DB$79,Results!$D44,FALSE)=$J44,$Q44,IF(HLOOKUP(AR$2,Monitoring_eng!$A$1:$DB$79,Results!$D44,FALSE)=$L44,$R44,IF(HLOOKUP(AR$2,Monitoring_eng!$A$1:$DB$79,Results!$D44,FALSE)=$N44,$S44,IF(HLOOKUP(AR$2,Monitoring_eng!$A$1:$DB$79,Results!$D44,FALSE)=$P44,$T44,"CHYBA")))))</f>
        <v>2</v>
      </c>
      <c r="AS44" s="60">
        <f>IF(ISBLANK(HLOOKUP(AS$2,Monitoring_eng!$A$1:$DB$79,Results!$D44,FALSE)),"",IF(HLOOKUP(AS$2,Monitoring_eng!$A$1:$DB$79,Results!$D44,FALSE)=$J44,$Q44,IF(HLOOKUP(AS$2,Monitoring_eng!$A$1:$DB$79,Results!$D44,FALSE)=$L44,$R44,IF(HLOOKUP(AS$2,Monitoring_eng!$A$1:$DB$79,Results!$D44,FALSE)=$N44,$S44,IF(HLOOKUP(AS$2,Monitoring_eng!$A$1:$DB$79,Results!$D44,FALSE)=$P44,$T44,"CHYBA")))))</f>
        <v>2</v>
      </c>
      <c r="AT44" s="60">
        <f>IF(ISBLANK(HLOOKUP(AT$2,Monitoring_eng!$A$1:$DB$79,Results!$D44,FALSE)),"",IF(HLOOKUP(AT$2,Monitoring_eng!$A$1:$DB$79,Results!$D44,FALSE)=$J44,$Q44,IF(HLOOKUP(AT$2,Monitoring_eng!$A$1:$DB$79,Results!$D44,FALSE)=$L44,$R44,IF(HLOOKUP(AT$2,Monitoring_eng!$A$1:$DB$79,Results!$D44,FALSE)=$N44,$S44,IF(HLOOKUP(AT$2,Monitoring_eng!$A$1:$DB$79,Results!$D44,FALSE)=$P44,$T44,"CHYBA")))))</f>
        <v>2</v>
      </c>
      <c r="AU44" s="60">
        <f>IF(ISBLANK(HLOOKUP(AU$2,Monitoring_eng!$A$1:$DB$79,Results!$D44,FALSE)),"",IF(HLOOKUP(AU$2,Monitoring_eng!$A$1:$DB$79,Results!$D44,FALSE)=$J44,$Q44,IF(HLOOKUP(AU$2,Monitoring_eng!$A$1:$DB$79,Results!$D44,FALSE)=$L44,$R44,IF(HLOOKUP(AU$2,Monitoring_eng!$A$1:$DB$79,Results!$D44,FALSE)=$N44,$S44,IF(HLOOKUP(AU$2,Monitoring_eng!$A$1:$DB$79,Results!$D44,FALSE)=$P44,$T44,"CHYBA")))))</f>
        <v>2</v>
      </c>
      <c r="AV44" s="60">
        <f>IF(ISBLANK(HLOOKUP(AV$2,Monitoring_eng!$A$1:$DB$79,Results!$D44,FALSE)),"",IF(HLOOKUP(AV$2,Monitoring_eng!$A$1:$DB$79,Results!$D44,FALSE)=$J44,$Q44,IF(HLOOKUP(AV$2,Monitoring_eng!$A$1:$DB$79,Results!$D44,FALSE)=$L44,$R44,IF(HLOOKUP(AV$2,Monitoring_eng!$A$1:$DB$79,Results!$D44,FALSE)=$N44,$S44,IF(HLOOKUP(AV$2,Monitoring_eng!$A$1:$DB$79,Results!$D44,FALSE)=$P44,$T44,"CHYBA")))))</f>
        <v>1</v>
      </c>
      <c r="AW44" s="60">
        <f>IF(ISBLANK(HLOOKUP(AW$2,Monitoring_eng!$A$1:$DB$79,Results!$D44,FALSE)),"",IF(HLOOKUP(AW$2,Monitoring_eng!$A$1:$DB$79,Results!$D44,FALSE)=$J44,$Q44,IF(HLOOKUP(AW$2,Monitoring_eng!$A$1:$DB$79,Results!$D44,FALSE)=$L44,$R44,IF(HLOOKUP(AW$2,Monitoring_eng!$A$1:$DB$79,Results!$D44,FALSE)=$N44,$S44,IF(HLOOKUP(AW$2,Monitoring_eng!$A$1:$DB$79,Results!$D44,FALSE)=$P44,$T44,"CHYBA")))))</f>
        <v>2</v>
      </c>
      <c r="AX44" s="60">
        <f>IF(ISBLANK(HLOOKUP(AX$2,Monitoring_eng!$A$1:$DB$79,Results!$D44,FALSE)),"",IF(HLOOKUP(AX$2,Monitoring_eng!$A$1:$DB$79,Results!$D44,FALSE)=$J44,$Q44,IF(HLOOKUP(AX$2,Monitoring_eng!$A$1:$DB$79,Results!$D44,FALSE)=$L44,$R44,IF(HLOOKUP(AX$2,Monitoring_eng!$A$1:$DB$79,Results!$D44,FALSE)=$N44,$S44,IF(HLOOKUP(AX$2,Monitoring_eng!$A$1:$DB$79,Results!$D44,FALSE)=$P44,$T44,"CHYBA")))))</f>
        <v>0</v>
      </c>
      <c r="AY44" s="60">
        <f>IF(ISBLANK(HLOOKUP(AY$2,Monitoring_eng!$A$1:$DB$79,Results!$D44,FALSE)),"",IF(HLOOKUP(AY$2,Monitoring_eng!$A$1:$DB$79,Results!$D44,FALSE)=$J44,$Q44,IF(HLOOKUP(AY$2,Monitoring_eng!$A$1:$DB$79,Results!$D44,FALSE)=$L44,$R44,IF(HLOOKUP(AY$2,Monitoring_eng!$A$1:$DB$79,Results!$D44,FALSE)=$N44,$S44,IF(HLOOKUP(AY$2,Monitoring_eng!$A$1:$DB$79,Results!$D44,FALSE)=$P44,$T44,"CHYBA")))))</f>
        <v>0</v>
      </c>
      <c r="AZ44" s="60">
        <f>IF(ISBLANK(HLOOKUP(AZ$2,Monitoring_eng!$A$1:$DB$79,Results!$D44,FALSE)),"",IF(HLOOKUP(AZ$2,Monitoring_eng!$A$1:$DB$79,Results!$D44,FALSE)=$J44,$Q44,IF(HLOOKUP(AZ$2,Monitoring_eng!$A$1:$DB$79,Results!$D44,FALSE)=$L44,$R44,IF(HLOOKUP(AZ$2,Monitoring_eng!$A$1:$DB$79,Results!$D44,FALSE)=$N44,$S44,IF(HLOOKUP(AZ$2,Monitoring_eng!$A$1:$DB$79,Results!$D44,FALSE)=$P44,$T44,"CHYBA")))))</f>
        <v>0</v>
      </c>
      <c r="BA44" s="60">
        <f>IF(ISBLANK(HLOOKUP(BA$2,Monitoring_eng!$A$1:$DB$79,Results!$D44,FALSE)),"",IF(HLOOKUP(BA$2,Monitoring_eng!$A$1:$DB$79,Results!$D44,FALSE)=$J44,$Q44,IF(HLOOKUP(BA$2,Monitoring_eng!$A$1:$DB$79,Results!$D44,FALSE)=$L44,$R44,IF(HLOOKUP(BA$2,Monitoring_eng!$A$1:$DB$79,Results!$D44,FALSE)=$N44,$S44,IF(HLOOKUP(BA$2,Monitoring_eng!$A$1:$DB$79,Results!$D44,FALSE)=$P44,$T44,"CHYBA")))))</f>
        <v>2</v>
      </c>
      <c r="BB44" s="60">
        <f>IF(ISBLANK(HLOOKUP(BB$2,Monitoring_eng!$A$1:$DB$79,Results!$D44,FALSE)),"",IF(HLOOKUP(BB$2,Monitoring_eng!$A$1:$DB$79,Results!$D44,FALSE)=$J44,$Q44,IF(HLOOKUP(BB$2,Monitoring_eng!$A$1:$DB$79,Results!$D44,FALSE)=$L44,$R44,IF(HLOOKUP(BB$2,Monitoring_eng!$A$1:$DB$79,Results!$D44,FALSE)=$N44,$S44,IF(HLOOKUP(BB$2,Monitoring_eng!$A$1:$DB$79,Results!$D44,FALSE)=$P44,$T44,"CHYBA")))))</f>
        <v>2</v>
      </c>
      <c r="BC44" s="60">
        <f>IF(ISBLANK(HLOOKUP(BC$2,Monitoring_eng!$A$1:$DB$79,Results!$D44,FALSE)),"",IF(HLOOKUP(BC$2,Monitoring_eng!$A$1:$DB$79,Results!$D44,FALSE)=$J44,$Q44,IF(HLOOKUP(BC$2,Monitoring_eng!$A$1:$DB$79,Results!$D44,FALSE)=$L44,$R44,IF(HLOOKUP(BC$2,Monitoring_eng!$A$1:$DB$79,Results!$D44,FALSE)=$N44,$S44,IF(HLOOKUP(BC$2,Monitoring_eng!$A$1:$DB$79,Results!$D44,FALSE)=$P44,$T44,"CHYBA")))))</f>
        <v>2</v>
      </c>
      <c r="BD44" s="60">
        <f>IF(ISBLANK(HLOOKUP(BD$2,Monitoring_eng!$A$1:$DB$79,Results!$D44,FALSE)),"",IF(HLOOKUP(BD$2,Monitoring_eng!$A$1:$DB$79,Results!$D44,FALSE)=$J44,$Q44,IF(HLOOKUP(BD$2,Monitoring_eng!$A$1:$DB$79,Results!$D44,FALSE)=$L44,$R44,IF(HLOOKUP(BD$2,Monitoring_eng!$A$1:$DB$79,Results!$D44,FALSE)=$N44,$S44,IF(HLOOKUP(BD$2,Monitoring_eng!$A$1:$DB$79,Results!$D44,FALSE)=$P44,$T44,"CHYBA")))))</f>
        <v>2</v>
      </c>
      <c r="BE44" s="60">
        <f>IF(ISBLANK(HLOOKUP(BE$2,Monitoring_eng!$A$1:$DB$79,Results!$D44,FALSE)),"",IF(HLOOKUP(BE$2,Monitoring_eng!$A$1:$DB$79,Results!$D44,FALSE)=$J44,$Q44,IF(HLOOKUP(BE$2,Monitoring_eng!$A$1:$DB$79,Results!$D44,FALSE)=$L44,$R44,IF(HLOOKUP(BE$2,Monitoring_eng!$A$1:$DB$79,Results!$D44,FALSE)=$N44,$S44,IF(HLOOKUP(BE$2,Monitoring_eng!$A$1:$DB$79,Results!$D44,FALSE)=$P44,$T44,"CHYBA")))))</f>
        <v>2</v>
      </c>
      <c r="BF44" s="60">
        <f>IF(ISBLANK(HLOOKUP(BF$2,Monitoring_eng!$A$1:$DB$79,Results!$D44,FALSE)),"",IF(HLOOKUP(BF$2,Monitoring_eng!$A$1:$DB$79,Results!$D44,FALSE)=$J44,$Q44,IF(HLOOKUP(BF$2,Monitoring_eng!$A$1:$DB$79,Results!$D44,FALSE)=$L44,$R44,IF(HLOOKUP(BF$2,Monitoring_eng!$A$1:$DB$79,Results!$D44,FALSE)=$N44,$S44,IF(HLOOKUP(BF$2,Monitoring_eng!$A$1:$DB$79,Results!$D44,FALSE)=$P44,$T44,"CHYBA")))))</f>
        <v>2</v>
      </c>
      <c r="BG44" s="60">
        <f>IF(ISBLANK(HLOOKUP(BG$2,Monitoring_eng!$A$1:$DB$79,Results!$D44,FALSE)),"",IF(HLOOKUP(BG$2,Monitoring_eng!$A$1:$DB$79,Results!$D44,FALSE)=$J44,$Q44,IF(HLOOKUP(BG$2,Monitoring_eng!$A$1:$DB$79,Results!$D44,FALSE)=$L44,$R44,IF(HLOOKUP(BG$2,Monitoring_eng!$A$1:$DB$79,Results!$D44,FALSE)=$N44,$S44,IF(HLOOKUP(BG$2,Monitoring_eng!$A$1:$DB$79,Results!$D44,FALSE)=$P44,$T44,"CHYBA")))))</f>
        <v>2</v>
      </c>
      <c r="BH44" s="60">
        <f>IF(ISBLANK(HLOOKUP(BH$2,Monitoring_eng!$A$1:$DB$79,Results!$D44,FALSE)),"",IF(HLOOKUP(BH$2,Monitoring_eng!$A$1:$DB$79,Results!$D44,FALSE)=$J44,$Q44,IF(HLOOKUP(BH$2,Monitoring_eng!$A$1:$DB$79,Results!$D44,FALSE)=$L44,$R44,IF(HLOOKUP(BH$2,Monitoring_eng!$A$1:$DB$79,Results!$D44,FALSE)=$N44,$S44,IF(HLOOKUP(BH$2,Monitoring_eng!$A$1:$DB$79,Results!$D44,FALSE)=$P44,$T44,"CHYBA")))))</f>
        <v>2</v>
      </c>
      <c r="BI44" s="60">
        <f>IF(ISBLANK(HLOOKUP(BI$2,Monitoring_eng!$A$1:$DB$79,Results!$D44,FALSE)),"",IF(HLOOKUP(BI$2,Monitoring_eng!$A$1:$DB$79,Results!$D44,FALSE)=$J44,$Q44,IF(HLOOKUP(BI$2,Monitoring_eng!$A$1:$DB$79,Results!$D44,FALSE)=$L44,$R44,IF(HLOOKUP(BI$2,Monitoring_eng!$A$1:$DB$79,Results!$D44,FALSE)=$N44,$S44,IF(HLOOKUP(BI$2,Monitoring_eng!$A$1:$DB$79,Results!$D44,FALSE)=$P44,$T44,"CHYBA")))))</f>
        <v>2</v>
      </c>
      <c r="BJ44" s="60">
        <f>IF(ISBLANK(HLOOKUP(BJ$2,Monitoring_eng!$A$1:$DB$79,Results!$D44,FALSE)),"",IF(HLOOKUP(BJ$2,Monitoring_eng!$A$1:$DB$79,Results!$D44,FALSE)=$J44,$Q44,IF(HLOOKUP(BJ$2,Monitoring_eng!$A$1:$DB$79,Results!$D44,FALSE)=$L44,$R44,IF(HLOOKUP(BJ$2,Monitoring_eng!$A$1:$DB$79,Results!$D44,FALSE)=$N44,$S44,IF(HLOOKUP(BJ$2,Monitoring_eng!$A$1:$DB$79,Results!$D44,FALSE)=$P44,$T44,"CHYBA")))))</f>
        <v>0</v>
      </c>
      <c r="BK44" s="60">
        <f>IF(ISBLANK(HLOOKUP(BK$2,Monitoring_eng!$A$1:$DB$79,Results!$D44,FALSE)),"",IF(HLOOKUP(BK$2,Monitoring_eng!$A$1:$DB$79,Results!$D44,FALSE)=$J44,$Q44,IF(HLOOKUP(BK$2,Monitoring_eng!$A$1:$DB$79,Results!$D44,FALSE)=$L44,$R44,IF(HLOOKUP(BK$2,Monitoring_eng!$A$1:$DB$79,Results!$D44,FALSE)=$N44,$S44,IF(HLOOKUP(BK$2,Monitoring_eng!$A$1:$DB$79,Results!$D44,FALSE)=$P44,$T44,"CHYBA")))))</f>
        <v>2</v>
      </c>
      <c r="BL44" s="60">
        <f>IF(ISBLANK(HLOOKUP(BL$2,Monitoring_eng!$A$1:$DB$79,Results!$D44,FALSE)),"",IF(HLOOKUP(BL$2,Monitoring_eng!$A$1:$DB$79,Results!$D44,FALSE)=$J44,$Q44,IF(HLOOKUP(BL$2,Monitoring_eng!$A$1:$DB$79,Results!$D44,FALSE)=$L44,$R44,IF(HLOOKUP(BL$2,Monitoring_eng!$A$1:$DB$79,Results!$D44,FALSE)=$N44,$S44,IF(HLOOKUP(BL$2,Monitoring_eng!$A$1:$DB$79,Results!$D44,FALSE)=$P44,$T44,"CHYBA")))))</f>
        <v>2</v>
      </c>
      <c r="BM44" s="60">
        <f>IF(ISBLANK(HLOOKUP(BM$2,Monitoring_eng!$A$1:$DB$79,Results!$D44,FALSE)),"",IF(HLOOKUP(BM$2,Monitoring_eng!$A$1:$DB$79,Results!$D44,FALSE)=$J44,$Q44,IF(HLOOKUP(BM$2,Monitoring_eng!$A$1:$DB$79,Results!$D44,FALSE)=$L44,$R44,IF(HLOOKUP(BM$2,Monitoring_eng!$A$1:$DB$79,Results!$D44,FALSE)=$N44,$S44,IF(HLOOKUP(BM$2,Monitoring_eng!$A$1:$DB$79,Results!$D44,FALSE)=$P44,$T44,"CHYBA")))))</f>
        <v>2</v>
      </c>
      <c r="BN44" s="60">
        <f>IF(ISBLANK(HLOOKUP(BN$2,Monitoring_eng!$A$1:$DB$79,Results!$D44,FALSE)),"",IF(HLOOKUP(BN$2,Monitoring_eng!$A$1:$DB$79,Results!$D44,FALSE)=$J44,$Q44,IF(HLOOKUP(BN$2,Monitoring_eng!$A$1:$DB$79,Results!$D44,FALSE)=$L44,$R44,IF(HLOOKUP(BN$2,Monitoring_eng!$A$1:$DB$79,Results!$D44,FALSE)=$N44,$S44,IF(HLOOKUP(BN$2,Monitoring_eng!$A$1:$DB$79,Results!$D44,FALSE)=$P44,$T44,"CHYBA")))))</f>
        <v>2</v>
      </c>
      <c r="BO44" s="60">
        <f>IF(ISBLANK(HLOOKUP(BO$2,Monitoring_eng!$A$1:$DB$79,Results!$D44,FALSE)),"",IF(HLOOKUP(BO$2,Monitoring_eng!$A$1:$DB$79,Results!$D44,FALSE)=$J44,$Q44,IF(HLOOKUP(BO$2,Monitoring_eng!$A$1:$DB$79,Results!$D44,FALSE)=$L44,$R44,IF(HLOOKUP(BO$2,Monitoring_eng!$A$1:$DB$79,Results!$D44,FALSE)=$N44,$S44,IF(HLOOKUP(BO$2,Monitoring_eng!$A$1:$DB$79,Results!$D44,FALSE)=$P44,$T44,"CHYBA")))))</f>
        <v>2</v>
      </c>
      <c r="BP44" s="60">
        <f>IF(ISBLANK(HLOOKUP(BP$2,Monitoring_eng!$A$1:$DB$79,Results!$D44,FALSE)),"",IF(HLOOKUP(BP$2,Monitoring_eng!$A$1:$DB$79,Results!$D44,FALSE)=$J44,$Q44,IF(HLOOKUP(BP$2,Monitoring_eng!$A$1:$DB$79,Results!$D44,FALSE)=$L44,$R44,IF(HLOOKUP(BP$2,Monitoring_eng!$A$1:$DB$79,Results!$D44,FALSE)=$N44,$S44,IF(HLOOKUP(BP$2,Monitoring_eng!$A$1:$DB$79,Results!$D44,FALSE)=$P44,$T44,"CHYBA")))))</f>
        <v>2</v>
      </c>
      <c r="BQ44" s="60">
        <f>IF(ISBLANK(HLOOKUP(BQ$2,Monitoring_eng!$A$1:$DB$79,Results!$D44,FALSE)),"",IF(HLOOKUP(BQ$2,Monitoring_eng!$A$1:$DB$79,Results!$D44,FALSE)=$J44,$Q44,IF(HLOOKUP(BQ$2,Monitoring_eng!$A$1:$DB$79,Results!$D44,FALSE)=$L44,$R44,IF(HLOOKUP(BQ$2,Monitoring_eng!$A$1:$DB$79,Results!$D44,FALSE)=$N44,$S44,IF(HLOOKUP(BQ$2,Monitoring_eng!$A$1:$DB$79,Results!$D44,FALSE)=$P44,$T44,"CHYBA")))))</f>
        <v>2</v>
      </c>
      <c r="BR44" s="60">
        <f>IF(ISBLANK(HLOOKUP(BR$2,Monitoring_eng!$A$1:$DB$79,Results!$D44,FALSE)),"",IF(HLOOKUP(BR$2,Monitoring_eng!$A$1:$DB$79,Results!$D44,FALSE)=$J44,$Q44,IF(HLOOKUP(BR$2,Monitoring_eng!$A$1:$DB$79,Results!$D44,FALSE)=$L44,$R44,IF(HLOOKUP(BR$2,Monitoring_eng!$A$1:$DB$79,Results!$D44,FALSE)=$N44,$S44,IF(HLOOKUP(BR$2,Monitoring_eng!$A$1:$DB$79,Results!$D44,FALSE)=$P44,$T44,"CHYBA")))))</f>
        <v>2</v>
      </c>
    </row>
    <row r="45" spans="1:70" x14ac:dyDescent="0.3">
      <c r="A45" s="37" t="s">
        <v>3865</v>
      </c>
      <c r="B45" s="37" t="s">
        <v>1046</v>
      </c>
      <c r="C45" s="37" t="s">
        <v>345</v>
      </c>
      <c r="D45" s="37">
        <v>44</v>
      </c>
      <c r="E45" s="45" t="s">
        <v>146</v>
      </c>
      <c r="F45" s="45" t="s">
        <v>151</v>
      </c>
      <c r="G45" s="46" t="s">
        <v>38</v>
      </c>
      <c r="H45" s="37">
        <v>1</v>
      </c>
      <c r="I45" s="37" t="s">
        <v>481</v>
      </c>
      <c r="J45" s="37" t="s">
        <v>757</v>
      </c>
      <c r="K45" s="37" t="s">
        <v>482</v>
      </c>
      <c r="L45" s="59" t="s">
        <v>758</v>
      </c>
      <c r="M45" s="37" t="s">
        <v>483</v>
      </c>
      <c r="N45" s="37" t="s">
        <v>759</v>
      </c>
      <c r="O45" s="37" t="s">
        <v>892</v>
      </c>
      <c r="P45" s="37" t="s">
        <v>892</v>
      </c>
      <c r="Q45" s="37">
        <f t="shared" si="0"/>
        <v>1</v>
      </c>
      <c r="R45" s="37">
        <v>0</v>
      </c>
      <c r="S45" s="37">
        <f t="shared" si="1"/>
        <v>0.5</v>
      </c>
      <c r="T45" s="37" t="s">
        <v>892</v>
      </c>
      <c r="U45" s="60">
        <f>IF(ISBLANK(HLOOKUP(U$2,Monitoring_eng!$A$1:$DB$79,Results!$D45,FALSE)),"",IF(HLOOKUP(U$2,Monitoring_eng!$A$1:$DB$79,Results!$D45,FALSE)=$J45,$Q45,IF(HLOOKUP(U$2,Monitoring_eng!$A$1:$DB$79,Results!$D45,FALSE)=$L45,$R45,IF(HLOOKUP(U$2,Monitoring_eng!$A$1:$DB$79,Results!$D45,FALSE)=$N45,$S45,IF(HLOOKUP(U$2,Monitoring_eng!$A$1:$DB$79,Results!$D45,FALSE)=$P45,$T45,"CHYBA")))))</f>
        <v>1</v>
      </c>
      <c r="V45" s="60">
        <f>IF(ISBLANK(HLOOKUP(V$2,Monitoring_eng!$A$1:$DB$79,Results!$D45,FALSE)),"",IF(HLOOKUP(V$2,Monitoring_eng!$A$1:$DB$79,Results!$D45,FALSE)=$J45,$Q45,IF(HLOOKUP(V$2,Monitoring_eng!$A$1:$DB$79,Results!$D45,FALSE)=$L45,$R45,IF(HLOOKUP(V$2,Monitoring_eng!$A$1:$DB$79,Results!$D45,FALSE)=$N45,$S45,IF(HLOOKUP(V$2,Monitoring_eng!$A$1:$DB$79,Results!$D45,FALSE)=$P45,$T45,"CHYBA")))))</f>
        <v>1</v>
      </c>
      <c r="W45" s="60">
        <f>IF(ISBLANK(HLOOKUP(W$2,Monitoring_eng!$A$1:$DB$79,Results!$D45,FALSE)),"",IF(HLOOKUP(W$2,Monitoring_eng!$A$1:$DB$79,Results!$D45,FALSE)=$J45,$Q45,IF(HLOOKUP(W$2,Monitoring_eng!$A$1:$DB$79,Results!$D45,FALSE)=$L45,$R45,IF(HLOOKUP(W$2,Monitoring_eng!$A$1:$DB$79,Results!$D45,FALSE)=$N45,$S45,IF(HLOOKUP(W$2,Monitoring_eng!$A$1:$DB$79,Results!$D45,FALSE)=$P45,$T45,"CHYBA")))))</f>
        <v>1</v>
      </c>
      <c r="X45" s="60">
        <f>IF(ISBLANK(HLOOKUP(X$2,Monitoring_eng!$A$1:$DB$79,Results!$D45,FALSE)),"",IF(HLOOKUP(X$2,Monitoring_eng!$A$1:$DB$79,Results!$D45,FALSE)=$J45,$Q45,IF(HLOOKUP(X$2,Monitoring_eng!$A$1:$DB$79,Results!$D45,FALSE)=$L45,$R45,IF(HLOOKUP(X$2,Monitoring_eng!$A$1:$DB$79,Results!$D45,FALSE)=$N45,$S45,IF(HLOOKUP(X$2,Monitoring_eng!$A$1:$DB$79,Results!$D45,FALSE)=$P45,$T45,"CHYBA")))))</f>
        <v>1</v>
      </c>
      <c r="Y45" s="60">
        <f>IF(ISBLANK(HLOOKUP(Y$2,Monitoring_eng!$A$1:$DB$79,Results!$D45,FALSE)),"",IF(HLOOKUP(Y$2,Monitoring_eng!$A$1:$DB$79,Results!$D45,FALSE)=$J45,$Q45,IF(HLOOKUP(Y$2,Monitoring_eng!$A$1:$DB$79,Results!$D45,FALSE)=$L45,$R45,IF(HLOOKUP(Y$2,Monitoring_eng!$A$1:$DB$79,Results!$D45,FALSE)=$N45,$S45,IF(HLOOKUP(Y$2,Monitoring_eng!$A$1:$DB$79,Results!$D45,FALSE)=$P45,$T45,"CHYBA")))))</f>
        <v>0</v>
      </c>
      <c r="Z45" s="60">
        <f>IF(ISBLANK(HLOOKUP(Z$2,Monitoring_eng!$A$1:$DB$79,Results!$D45,FALSE)),"",IF(HLOOKUP(Z$2,Monitoring_eng!$A$1:$DB$79,Results!$D45,FALSE)=$J45,$Q45,IF(HLOOKUP(Z$2,Monitoring_eng!$A$1:$DB$79,Results!$D45,FALSE)=$L45,$R45,IF(HLOOKUP(Z$2,Monitoring_eng!$A$1:$DB$79,Results!$D45,FALSE)=$N45,$S45,IF(HLOOKUP(Z$2,Monitoring_eng!$A$1:$DB$79,Results!$D45,FALSE)=$P45,$T45,"CHYBA")))))</f>
        <v>1</v>
      </c>
      <c r="AA45" s="60">
        <f>IF(ISBLANK(HLOOKUP(AA$2,Monitoring_eng!$A$1:$DB$79,Results!$D45,FALSE)),"",IF(HLOOKUP(AA$2,Monitoring_eng!$A$1:$DB$79,Results!$D45,FALSE)=$J45,$Q45,IF(HLOOKUP(AA$2,Monitoring_eng!$A$1:$DB$79,Results!$D45,FALSE)=$L45,$R45,IF(HLOOKUP(AA$2,Monitoring_eng!$A$1:$DB$79,Results!$D45,FALSE)=$N45,$S45,IF(HLOOKUP(AA$2,Monitoring_eng!$A$1:$DB$79,Results!$D45,FALSE)=$P45,$T45,"CHYBA")))))</f>
        <v>1</v>
      </c>
      <c r="AB45" s="60">
        <f>IF(ISBLANK(HLOOKUP(AB$2,Monitoring_eng!$A$1:$DB$79,Results!$D45,FALSE)),"",IF(HLOOKUP(AB$2,Monitoring_eng!$A$1:$DB$79,Results!$D45,FALSE)=$J45,$Q45,IF(HLOOKUP(AB$2,Monitoring_eng!$A$1:$DB$79,Results!$D45,FALSE)=$L45,$R45,IF(HLOOKUP(AB$2,Monitoring_eng!$A$1:$DB$79,Results!$D45,FALSE)=$N45,$S45,IF(HLOOKUP(AB$2,Monitoring_eng!$A$1:$DB$79,Results!$D45,FALSE)=$P45,$T45,"CHYBA")))))</f>
        <v>0</v>
      </c>
      <c r="AC45" s="60">
        <f>IF(ISBLANK(HLOOKUP(AC$2,Monitoring_eng!$A$1:$DB$79,Results!$D45,FALSE)),"",IF(HLOOKUP(AC$2,Monitoring_eng!$A$1:$DB$79,Results!$D45,FALSE)=$J45,$Q45,IF(HLOOKUP(AC$2,Monitoring_eng!$A$1:$DB$79,Results!$D45,FALSE)=$L45,$R45,IF(HLOOKUP(AC$2,Monitoring_eng!$A$1:$DB$79,Results!$D45,FALSE)=$N45,$S45,IF(HLOOKUP(AC$2,Monitoring_eng!$A$1:$DB$79,Results!$D45,FALSE)=$P45,$T45,"CHYBA")))))</f>
        <v>0</v>
      </c>
      <c r="AD45" s="60">
        <f>IF(ISBLANK(HLOOKUP(AD$2,Monitoring_eng!$A$1:$DB$79,Results!$D45,FALSE)),"",IF(HLOOKUP(AD$2,Monitoring_eng!$A$1:$DB$79,Results!$D45,FALSE)=$J45,$Q45,IF(HLOOKUP(AD$2,Monitoring_eng!$A$1:$DB$79,Results!$D45,FALSE)=$L45,$R45,IF(HLOOKUP(AD$2,Monitoring_eng!$A$1:$DB$79,Results!$D45,FALSE)=$N45,$S45,IF(HLOOKUP(AD$2,Monitoring_eng!$A$1:$DB$79,Results!$D45,FALSE)=$P45,$T45,"CHYBA")))))</f>
        <v>1</v>
      </c>
      <c r="AE45" s="60">
        <f>IF(ISBLANK(HLOOKUP(AE$2,Monitoring_eng!$A$1:$DB$79,Results!$D45,FALSE)),"",IF(HLOOKUP(AE$2,Monitoring_eng!$A$1:$DB$79,Results!$D45,FALSE)=$J45,$Q45,IF(HLOOKUP(AE$2,Monitoring_eng!$A$1:$DB$79,Results!$D45,FALSE)=$L45,$R45,IF(HLOOKUP(AE$2,Monitoring_eng!$A$1:$DB$79,Results!$D45,FALSE)=$N45,$S45,IF(HLOOKUP(AE$2,Monitoring_eng!$A$1:$DB$79,Results!$D45,FALSE)=$P45,$T45,"CHYBA")))))</f>
        <v>1</v>
      </c>
      <c r="AF45" s="60">
        <f>IF(ISBLANK(HLOOKUP(AF$2,Monitoring_eng!$A$1:$DB$79,Results!$D45,FALSE)),"",IF(HLOOKUP(AF$2,Monitoring_eng!$A$1:$DB$79,Results!$D45,FALSE)=$J45,$Q45,IF(HLOOKUP(AF$2,Monitoring_eng!$A$1:$DB$79,Results!$D45,FALSE)=$L45,$R45,IF(HLOOKUP(AF$2,Monitoring_eng!$A$1:$DB$79,Results!$D45,FALSE)=$N45,$S45,IF(HLOOKUP(AF$2,Monitoring_eng!$A$1:$DB$79,Results!$D45,FALSE)=$P45,$T45,"CHYBA")))))</f>
        <v>1</v>
      </c>
      <c r="AG45" s="60">
        <f>IF(ISBLANK(HLOOKUP(AG$2,Monitoring_eng!$A$1:$DB$79,Results!$D45,FALSE)),"",IF(HLOOKUP(AG$2,Monitoring_eng!$A$1:$DB$79,Results!$D45,FALSE)=$J45,$Q45,IF(HLOOKUP(AG$2,Monitoring_eng!$A$1:$DB$79,Results!$D45,FALSE)=$L45,$R45,IF(HLOOKUP(AG$2,Monitoring_eng!$A$1:$DB$79,Results!$D45,FALSE)=$N45,$S45,IF(HLOOKUP(AG$2,Monitoring_eng!$A$1:$DB$79,Results!$D45,FALSE)=$P45,$T45,"CHYBA")))))</f>
        <v>1</v>
      </c>
      <c r="AH45" s="60">
        <f>IF(ISBLANK(HLOOKUP(AH$2,Monitoring_eng!$A$1:$DB$79,Results!$D45,FALSE)),"",IF(HLOOKUP(AH$2,Monitoring_eng!$A$1:$DB$79,Results!$D45,FALSE)=$J45,$Q45,IF(HLOOKUP(AH$2,Monitoring_eng!$A$1:$DB$79,Results!$D45,FALSE)=$L45,$R45,IF(HLOOKUP(AH$2,Monitoring_eng!$A$1:$DB$79,Results!$D45,FALSE)=$N45,$S45,IF(HLOOKUP(AH$2,Monitoring_eng!$A$1:$DB$79,Results!$D45,FALSE)=$P45,$T45,"CHYBA")))))</f>
        <v>1</v>
      </c>
      <c r="AI45" s="60">
        <f>IF(ISBLANK(HLOOKUP(AI$2,Monitoring_eng!$A$1:$DB$79,Results!$D45,FALSE)),"",IF(HLOOKUP(AI$2,Monitoring_eng!$A$1:$DB$79,Results!$D45,FALSE)=$J45,$Q45,IF(HLOOKUP(AI$2,Monitoring_eng!$A$1:$DB$79,Results!$D45,FALSE)=$L45,$R45,IF(HLOOKUP(AI$2,Monitoring_eng!$A$1:$DB$79,Results!$D45,FALSE)=$N45,$S45,IF(HLOOKUP(AI$2,Monitoring_eng!$A$1:$DB$79,Results!$D45,FALSE)=$P45,$T45,"CHYBA")))))</f>
        <v>1</v>
      </c>
      <c r="AJ45" s="60">
        <f>IF(ISBLANK(HLOOKUP(AJ$2,Monitoring_eng!$A$1:$DB$79,Results!$D45,FALSE)),"",IF(HLOOKUP(AJ$2,Monitoring_eng!$A$1:$DB$79,Results!$D45,FALSE)=$J45,$Q45,IF(HLOOKUP(AJ$2,Monitoring_eng!$A$1:$DB$79,Results!$D45,FALSE)=$L45,$R45,IF(HLOOKUP(AJ$2,Monitoring_eng!$A$1:$DB$79,Results!$D45,FALSE)=$N45,$S45,IF(HLOOKUP(AJ$2,Monitoring_eng!$A$1:$DB$79,Results!$D45,FALSE)=$P45,$T45,"CHYBA")))))</f>
        <v>1</v>
      </c>
      <c r="AK45" s="60">
        <f>IF(ISBLANK(HLOOKUP(AK$2,Monitoring_eng!$A$1:$DB$79,Results!$D45,FALSE)),"",IF(HLOOKUP(AK$2,Monitoring_eng!$A$1:$DB$79,Results!$D45,FALSE)=$J45,$Q45,IF(HLOOKUP(AK$2,Monitoring_eng!$A$1:$DB$79,Results!$D45,FALSE)=$L45,$R45,IF(HLOOKUP(AK$2,Monitoring_eng!$A$1:$DB$79,Results!$D45,FALSE)=$N45,$S45,IF(HLOOKUP(AK$2,Monitoring_eng!$A$1:$DB$79,Results!$D45,FALSE)=$P45,$T45,"CHYBA")))))</f>
        <v>1</v>
      </c>
      <c r="AL45" s="60">
        <f>IF(ISBLANK(HLOOKUP(AL$2,Monitoring_eng!$A$1:$DB$79,Results!$D45,FALSE)),"",IF(HLOOKUP(AL$2,Monitoring_eng!$A$1:$DB$79,Results!$D45,FALSE)=$J45,$Q45,IF(HLOOKUP(AL$2,Monitoring_eng!$A$1:$DB$79,Results!$D45,FALSE)=$L45,$R45,IF(HLOOKUP(AL$2,Monitoring_eng!$A$1:$DB$79,Results!$D45,FALSE)=$N45,$S45,IF(HLOOKUP(AL$2,Monitoring_eng!$A$1:$DB$79,Results!$D45,FALSE)=$P45,$T45,"CHYBA")))))</f>
        <v>0</v>
      </c>
      <c r="AM45" s="60">
        <f>IF(ISBLANK(HLOOKUP(AM$2,Monitoring_eng!$A$1:$DB$79,Results!$D45,FALSE)),"",IF(HLOOKUP(AM$2,Monitoring_eng!$A$1:$DB$79,Results!$D45,FALSE)=$J45,$Q45,IF(HLOOKUP(AM$2,Monitoring_eng!$A$1:$DB$79,Results!$D45,FALSE)=$L45,$R45,IF(HLOOKUP(AM$2,Monitoring_eng!$A$1:$DB$79,Results!$D45,FALSE)=$N45,$S45,IF(HLOOKUP(AM$2,Monitoring_eng!$A$1:$DB$79,Results!$D45,FALSE)=$P45,$T45,"CHYBA")))))</f>
        <v>0</v>
      </c>
      <c r="AN45" s="60">
        <f>IF(ISBLANK(HLOOKUP(AN$2,Monitoring_eng!$A$1:$DB$79,Results!$D45,FALSE)),"",IF(HLOOKUP(AN$2,Monitoring_eng!$A$1:$DB$79,Results!$D45,FALSE)=$J45,$Q45,IF(HLOOKUP(AN$2,Monitoring_eng!$A$1:$DB$79,Results!$D45,FALSE)=$L45,$R45,IF(HLOOKUP(AN$2,Monitoring_eng!$A$1:$DB$79,Results!$D45,FALSE)=$N45,$S45,IF(HLOOKUP(AN$2,Monitoring_eng!$A$1:$DB$79,Results!$D45,FALSE)=$P45,$T45,"CHYBA")))))</f>
        <v>0.5</v>
      </c>
      <c r="AO45" s="60">
        <f>IF(ISBLANK(HLOOKUP(AO$2,Monitoring_eng!$A$1:$DB$79,Results!$D45,FALSE)),"",IF(HLOOKUP(AO$2,Monitoring_eng!$A$1:$DB$79,Results!$D45,FALSE)=$J45,$Q45,IF(HLOOKUP(AO$2,Monitoring_eng!$A$1:$DB$79,Results!$D45,FALSE)=$L45,$R45,IF(HLOOKUP(AO$2,Monitoring_eng!$A$1:$DB$79,Results!$D45,FALSE)=$N45,$S45,IF(HLOOKUP(AO$2,Monitoring_eng!$A$1:$DB$79,Results!$D45,FALSE)=$P45,$T45,"CHYBA")))))</f>
        <v>1</v>
      </c>
      <c r="AP45" s="60">
        <f>IF(ISBLANK(HLOOKUP(AP$2,Monitoring_eng!$A$1:$DB$79,Results!$D45,FALSE)),"",IF(HLOOKUP(AP$2,Monitoring_eng!$A$1:$DB$79,Results!$D45,FALSE)=$J45,$Q45,IF(HLOOKUP(AP$2,Monitoring_eng!$A$1:$DB$79,Results!$D45,FALSE)=$L45,$R45,IF(HLOOKUP(AP$2,Monitoring_eng!$A$1:$DB$79,Results!$D45,FALSE)=$N45,$S45,IF(HLOOKUP(AP$2,Monitoring_eng!$A$1:$DB$79,Results!$D45,FALSE)=$P45,$T45,"CHYBA")))))</f>
        <v>1</v>
      </c>
      <c r="AQ45" s="60">
        <f>IF(ISBLANK(HLOOKUP(AQ$2,Monitoring_eng!$A$1:$DB$79,Results!$D45,FALSE)),"",IF(HLOOKUP(AQ$2,Monitoring_eng!$A$1:$DB$79,Results!$D45,FALSE)=$J45,$Q45,IF(HLOOKUP(AQ$2,Monitoring_eng!$A$1:$DB$79,Results!$D45,FALSE)=$L45,$R45,IF(HLOOKUP(AQ$2,Monitoring_eng!$A$1:$DB$79,Results!$D45,FALSE)=$N45,$S45,IF(HLOOKUP(AQ$2,Monitoring_eng!$A$1:$DB$79,Results!$D45,FALSE)=$P45,$T45,"CHYBA")))))</f>
        <v>0</v>
      </c>
      <c r="AR45" s="60">
        <f>IF(ISBLANK(HLOOKUP(AR$2,Monitoring_eng!$A$1:$DB$79,Results!$D45,FALSE)),"",IF(HLOOKUP(AR$2,Monitoring_eng!$A$1:$DB$79,Results!$D45,FALSE)=$J45,$Q45,IF(HLOOKUP(AR$2,Monitoring_eng!$A$1:$DB$79,Results!$D45,FALSE)=$L45,$R45,IF(HLOOKUP(AR$2,Monitoring_eng!$A$1:$DB$79,Results!$D45,FALSE)=$N45,$S45,IF(HLOOKUP(AR$2,Monitoring_eng!$A$1:$DB$79,Results!$D45,FALSE)=$P45,$T45,"CHYBA")))))</f>
        <v>0</v>
      </c>
      <c r="AS45" s="60">
        <f>IF(ISBLANK(HLOOKUP(AS$2,Monitoring_eng!$A$1:$DB$79,Results!$D45,FALSE)),"",IF(HLOOKUP(AS$2,Monitoring_eng!$A$1:$DB$79,Results!$D45,FALSE)=$J45,$Q45,IF(HLOOKUP(AS$2,Monitoring_eng!$A$1:$DB$79,Results!$D45,FALSE)=$L45,$R45,IF(HLOOKUP(AS$2,Monitoring_eng!$A$1:$DB$79,Results!$D45,FALSE)=$N45,$S45,IF(HLOOKUP(AS$2,Monitoring_eng!$A$1:$DB$79,Results!$D45,FALSE)=$P45,$T45,"CHYBA")))))</f>
        <v>1</v>
      </c>
      <c r="AT45" s="60">
        <f>IF(ISBLANK(HLOOKUP(AT$2,Monitoring_eng!$A$1:$DB$79,Results!$D45,FALSE)),"",IF(HLOOKUP(AT$2,Monitoring_eng!$A$1:$DB$79,Results!$D45,FALSE)=$J45,$Q45,IF(HLOOKUP(AT$2,Monitoring_eng!$A$1:$DB$79,Results!$D45,FALSE)=$L45,$R45,IF(HLOOKUP(AT$2,Monitoring_eng!$A$1:$DB$79,Results!$D45,FALSE)=$N45,$S45,IF(HLOOKUP(AT$2,Monitoring_eng!$A$1:$DB$79,Results!$D45,FALSE)=$P45,$T45,"CHYBA")))))</f>
        <v>0</v>
      </c>
      <c r="AU45" s="60">
        <f>IF(ISBLANK(HLOOKUP(AU$2,Monitoring_eng!$A$1:$DB$79,Results!$D45,FALSE)),"",IF(HLOOKUP(AU$2,Monitoring_eng!$A$1:$DB$79,Results!$D45,FALSE)=$J45,$Q45,IF(HLOOKUP(AU$2,Monitoring_eng!$A$1:$DB$79,Results!$D45,FALSE)=$L45,$R45,IF(HLOOKUP(AU$2,Monitoring_eng!$A$1:$DB$79,Results!$D45,FALSE)=$N45,$S45,IF(HLOOKUP(AU$2,Monitoring_eng!$A$1:$DB$79,Results!$D45,FALSE)=$P45,$T45,"CHYBA")))))</f>
        <v>1</v>
      </c>
      <c r="AV45" s="60">
        <f>IF(ISBLANK(HLOOKUP(AV$2,Monitoring_eng!$A$1:$DB$79,Results!$D45,FALSE)),"",IF(HLOOKUP(AV$2,Monitoring_eng!$A$1:$DB$79,Results!$D45,FALSE)=$J45,$Q45,IF(HLOOKUP(AV$2,Monitoring_eng!$A$1:$DB$79,Results!$D45,FALSE)=$L45,$R45,IF(HLOOKUP(AV$2,Monitoring_eng!$A$1:$DB$79,Results!$D45,FALSE)=$N45,$S45,IF(HLOOKUP(AV$2,Monitoring_eng!$A$1:$DB$79,Results!$D45,FALSE)=$P45,$T45,"CHYBA")))))</f>
        <v>0.5</v>
      </c>
      <c r="AW45" s="60">
        <f>IF(ISBLANK(HLOOKUP(AW$2,Monitoring_eng!$A$1:$DB$79,Results!$D45,FALSE)),"",IF(HLOOKUP(AW$2,Monitoring_eng!$A$1:$DB$79,Results!$D45,FALSE)=$J45,$Q45,IF(HLOOKUP(AW$2,Monitoring_eng!$A$1:$DB$79,Results!$D45,FALSE)=$L45,$R45,IF(HLOOKUP(AW$2,Monitoring_eng!$A$1:$DB$79,Results!$D45,FALSE)=$N45,$S45,IF(HLOOKUP(AW$2,Monitoring_eng!$A$1:$DB$79,Results!$D45,FALSE)=$P45,$T45,"CHYBA")))))</f>
        <v>1</v>
      </c>
      <c r="AX45" s="60">
        <f>IF(ISBLANK(HLOOKUP(AX$2,Monitoring_eng!$A$1:$DB$79,Results!$D45,FALSE)),"",IF(HLOOKUP(AX$2,Monitoring_eng!$A$1:$DB$79,Results!$D45,FALSE)=$J45,$Q45,IF(HLOOKUP(AX$2,Monitoring_eng!$A$1:$DB$79,Results!$D45,FALSE)=$L45,$R45,IF(HLOOKUP(AX$2,Monitoring_eng!$A$1:$DB$79,Results!$D45,FALSE)=$N45,$S45,IF(HLOOKUP(AX$2,Monitoring_eng!$A$1:$DB$79,Results!$D45,FALSE)=$P45,$T45,"CHYBA")))))</f>
        <v>1</v>
      </c>
      <c r="AY45" s="60">
        <f>IF(ISBLANK(HLOOKUP(AY$2,Monitoring_eng!$A$1:$DB$79,Results!$D45,FALSE)),"",IF(HLOOKUP(AY$2,Monitoring_eng!$A$1:$DB$79,Results!$D45,FALSE)=$J45,$Q45,IF(HLOOKUP(AY$2,Monitoring_eng!$A$1:$DB$79,Results!$D45,FALSE)=$L45,$R45,IF(HLOOKUP(AY$2,Monitoring_eng!$A$1:$DB$79,Results!$D45,FALSE)=$N45,$S45,IF(HLOOKUP(AY$2,Monitoring_eng!$A$1:$DB$79,Results!$D45,FALSE)=$P45,$T45,"CHYBA")))))</f>
        <v>0</v>
      </c>
      <c r="AZ45" s="60">
        <f>IF(ISBLANK(HLOOKUP(AZ$2,Monitoring_eng!$A$1:$DB$79,Results!$D45,FALSE)),"",IF(HLOOKUP(AZ$2,Monitoring_eng!$A$1:$DB$79,Results!$D45,FALSE)=$J45,$Q45,IF(HLOOKUP(AZ$2,Monitoring_eng!$A$1:$DB$79,Results!$D45,FALSE)=$L45,$R45,IF(HLOOKUP(AZ$2,Monitoring_eng!$A$1:$DB$79,Results!$D45,FALSE)=$N45,$S45,IF(HLOOKUP(AZ$2,Monitoring_eng!$A$1:$DB$79,Results!$D45,FALSE)=$P45,$T45,"CHYBA")))))</f>
        <v>0</v>
      </c>
      <c r="BA45" s="60">
        <f>IF(ISBLANK(HLOOKUP(BA$2,Monitoring_eng!$A$1:$DB$79,Results!$D45,FALSE)),"",IF(HLOOKUP(BA$2,Monitoring_eng!$A$1:$DB$79,Results!$D45,FALSE)=$J45,$Q45,IF(HLOOKUP(BA$2,Monitoring_eng!$A$1:$DB$79,Results!$D45,FALSE)=$L45,$R45,IF(HLOOKUP(BA$2,Monitoring_eng!$A$1:$DB$79,Results!$D45,FALSE)=$N45,$S45,IF(HLOOKUP(BA$2,Monitoring_eng!$A$1:$DB$79,Results!$D45,FALSE)=$P45,$T45,"CHYBA")))))</f>
        <v>1</v>
      </c>
      <c r="BB45" s="60">
        <f>IF(ISBLANK(HLOOKUP(BB$2,Monitoring_eng!$A$1:$DB$79,Results!$D45,FALSE)),"",IF(HLOOKUP(BB$2,Monitoring_eng!$A$1:$DB$79,Results!$D45,FALSE)=$J45,$Q45,IF(HLOOKUP(BB$2,Monitoring_eng!$A$1:$DB$79,Results!$D45,FALSE)=$L45,$R45,IF(HLOOKUP(BB$2,Monitoring_eng!$A$1:$DB$79,Results!$D45,FALSE)=$N45,$S45,IF(HLOOKUP(BB$2,Monitoring_eng!$A$1:$DB$79,Results!$D45,FALSE)=$P45,$T45,"CHYBA")))))</f>
        <v>0</v>
      </c>
      <c r="BC45" s="60">
        <f>IF(ISBLANK(HLOOKUP(BC$2,Monitoring_eng!$A$1:$DB$79,Results!$D45,FALSE)),"",IF(HLOOKUP(BC$2,Monitoring_eng!$A$1:$DB$79,Results!$D45,FALSE)=$J45,$Q45,IF(HLOOKUP(BC$2,Monitoring_eng!$A$1:$DB$79,Results!$D45,FALSE)=$L45,$R45,IF(HLOOKUP(BC$2,Monitoring_eng!$A$1:$DB$79,Results!$D45,FALSE)=$N45,$S45,IF(HLOOKUP(BC$2,Monitoring_eng!$A$1:$DB$79,Results!$D45,FALSE)=$P45,$T45,"CHYBA")))))</f>
        <v>0</v>
      </c>
      <c r="BD45" s="60">
        <f>IF(ISBLANK(HLOOKUP(BD$2,Monitoring_eng!$A$1:$DB$79,Results!$D45,FALSE)),"",IF(HLOOKUP(BD$2,Monitoring_eng!$A$1:$DB$79,Results!$D45,FALSE)=$J45,$Q45,IF(HLOOKUP(BD$2,Monitoring_eng!$A$1:$DB$79,Results!$D45,FALSE)=$L45,$R45,IF(HLOOKUP(BD$2,Monitoring_eng!$A$1:$DB$79,Results!$D45,FALSE)=$N45,$S45,IF(HLOOKUP(BD$2,Monitoring_eng!$A$1:$DB$79,Results!$D45,FALSE)=$P45,$T45,"CHYBA")))))</f>
        <v>1</v>
      </c>
      <c r="BE45" s="60">
        <f>IF(ISBLANK(HLOOKUP(BE$2,Monitoring_eng!$A$1:$DB$79,Results!$D45,FALSE)),"",IF(HLOOKUP(BE$2,Monitoring_eng!$A$1:$DB$79,Results!$D45,FALSE)=$J45,$Q45,IF(HLOOKUP(BE$2,Monitoring_eng!$A$1:$DB$79,Results!$D45,FALSE)=$L45,$R45,IF(HLOOKUP(BE$2,Monitoring_eng!$A$1:$DB$79,Results!$D45,FALSE)=$N45,$S45,IF(HLOOKUP(BE$2,Monitoring_eng!$A$1:$DB$79,Results!$D45,FALSE)=$P45,$T45,"CHYBA")))))</f>
        <v>0</v>
      </c>
      <c r="BF45" s="60">
        <f>IF(ISBLANK(HLOOKUP(BF$2,Monitoring_eng!$A$1:$DB$79,Results!$D45,FALSE)),"",IF(HLOOKUP(BF$2,Monitoring_eng!$A$1:$DB$79,Results!$D45,FALSE)=$J45,$Q45,IF(HLOOKUP(BF$2,Monitoring_eng!$A$1:$DB$79,Results!$D45,FALSE)=$L45,$R45,IF(HLOOKUP(BF$2,Monitoring_eng!$A$1:$DB$79,Results!$D45,FALSE)=$N45,$S45,IF(HLOOKUP(BF$2,Monitoring_eng!$A$1:$DB$79,Results!$D45,FALSE)=$P45,$T45,"CHYBA")))))</f>
        <v>1</v>
      </c>
      <c r="BG45" s="60">
        <f>IF(ISBLANK(HLOOKUP(BG$2,Monitoring_eng!$A$1:$DB$79,Results!$D45,FALSE)),"",IF(HLOOKUP(BG$2,Monitoring_eng!$A$1:$DB$79,Results!$D45,FALSE)=$J45,$Q45,IF(HLOOKUP(BG$2,Monitoring_eng!$A$1:$DB$79,Results!$D45,FALSE)=$L45,$R45,IF(HLOOKUP(BG$2,Monitoring_eng!$A$1:$DB$79,Results!$D45,FALSE)=$N45,$S45,IF(HLOOKUP(BG$2,Monitoring_eng!$A$1:$DB$79,Results!$D45,FALSE)=$P45,$T45,"CHYBA")))))</f>
        <v>0</v>
      </c>
      <c r="BH45" s="60">
        <f>IF(ISBLANK(HLOOKUP(BH$2,Monitoring_eng!$A$1:$DB$79,Results!$D45,FALSE)),"",IF(HLOOKUP(BH$2,Monitoring_eng!$A$1:$DB$79,Results!$D45,FALSE)=$J45,$Q45,IF(HLOOKUP(BH$2,Monitoring_eng!$A$1:$DB$79,Results!$D45,FALSE)=$L45,$R45,IF(HLOOKUP(BH$2,Monitoring_eng!$A$1:$DB$79,Results!$D45,FALSE)=$N45,$S45,IF(HLOOKUP(BH$2,Monitoring_eng!$A$1:$DB$79,Results!$D45,FALSE)=$P45,$T45,"CHYBA")))))</f>
        <v>1</v>
      </c>
      <c r="BI45" s="60">
        <f>IF(ISBLANK(HLOOKUP(BI$2,Monitoring_eng!$A$1:$DB$79,Results!$D45,FALSE)),"",IF(HLOOKUP(BI$2,Monitoring_eng!$A$1:$DB$79,Results!$D45,FALSE)=$J45,$Q45,IF(HLOOKUP(BI$2,Monitoring_eng!$A$1:$DB$79,Results!$D45,FALSE)=$L45,$R45,IF(HLOOKUP(BI$2,Monitoring_eng!$A$1:$DB$79,Results!$D45,FALSE)=$N45,$S45,IF(HLOOKUP(BI$2,Monitoring_eng!$A$1:$DB$79,Results!$D45,FALSE)=$P45,$T45,"CHYBA")))))</f>
        <v>1</v>
      </c>
      <c r="BJ45" s="60">
        <f>IF(ISBLANK(HLOOKUP(BJ$2,Monitoring_eng!$A$1:$DB$79,Results!$D45,FALSE)),"",IF(HLOOKUP(BJ$2,Monitoring_eng!$A$1:$DB$79,Results!$D45,FALSE)=$J45,$Q45,IF(HLOOKUP(BJ$2,Monitoring_eng!$A$1:$DB$79,Results!$D45,FALSE)=$L45,$R45,IF(HLOOKUP(BJ$2,Monitoring_eng!$A$1:$DB$79,Results!$D45,FALSE)=$N45,$S45,IF(HLOOKUP(BJ$2,Monitoring_eng!$A$1:$DB$79,Results!$D45,FALSE)=$P45,$T45,"CHYBA")))))</f>
        <v>0</v>
      </c>
      <c r="BK45" s="60">
        <f>IF(ISBLANK(HLOOKUP(BK$2,Monitoring_eng!$A$1:$DB$79,Results!$D45,FALSE)),"",IF(HLOOKUP(BK$2,Monitoring_eng!$A$1:$DB$79,Results!$D45,FALSE)=$J45,$Q45,IF(HLOOKUP(BK$2,Monitoring_eng!$A$1:$DB$79,Results!$D45,FALSE)=$L45,$R45,IF(HLOOKUP(BK$2,Monitoring_eng!$A$1:$DB$79,Results!$D45,FALSE)=$N45,$S45,IF(HLOOKUP(BK$2,Monitoring_eng!$A$1:$DB$79,Results!$D45,FALSE)=$P45,$T45,"CHYBA")))))</f>
        <v>1</v>
      </c>
      <c r="BL45" s="60">
        <f>IF(ISBLANK(HLOOKUP(BL$2,Monitoring_eng!$A$1:$DB$79,Results!$D45,FALSE)),"",IF(HLOOKUP(BL$2,Monitoring_eng!$A$1:$DB$79,Results!$D45,FALSE)=$J45,$Q45,IF(HLOOKUP(BL$2,Monitoring_eng!$A$1:$DB$79,Results!$D45,FALSE)=$L45,$R45,IF(HLOOKUP(BL$2,Monitoring_eng!$A$1:$DB$79,Results!$D45,FALSE)=$N45,$S45,IF(HLOOKUP(BL$2,Monitoring_eng!$A$1:$DB$79,Results!$D45,FALSE)=$P45,$T45,"CHYBA")))))</f>
        <v>0</v>
      </c>
      <c r="BM45" s="60">
        <f>IF(ISBLANK(HLOOKUP(BM$2,Monitoring_eng!$A$1:$DB$79,Results!$D45,FALSE)),"",IF(HLOOKUP(BM$2,Monitoring_eng!$A$1:$DB$79,Results!$D45,FALSE)=$J45,$Q45,IF(HLOOKUP(BM$2,Monitoring_eng!$A$1:$DB$79,Results!$D45,FALSE)=$L45,$R45,IF(HLOOKUP(BM$2,Monitoring_eng!$A$1:$DB$79,Results!$D45,FALSE)=$N45,$S45,IF(HLOOKUP(BM$2,Monitoring_eng!$A$1:$DB$79,Results!$D45,FALSE)=$P45,$T45,"CHYBA")))))</f>
        <v>1</v>
      </c>
      <c r="BN45" s="60">
        <f>IF(ISBLANK(HLOOKUP(BN$2,Monitoring_eng!$A$1:$DB$79,Results!$D45,FALSE)),"",IF(HLOOKUP(BN$2,Monitoring_eng!$A$1:$DB$79,Results!$D45,FALSE)=$J45,$Q45,IF(HLOOKUP(BN$2,Monitoring_eng!$A$1:$DB$79,Results!$D45,FALSE)=$L45,$R45,IF(HLOOKUP(BN$2,Monitoring_eng!$A$1:$DB$79,Results!$D45,FALSE)=$N45,$S45,IF(HLOOKUP(BN$2,Monitoring_eng!$A$1:$DB$79,Results!$D45,FALSE)=$P45,$T45,"CHYBA")))))</f>
        <v>1</v>
      </c>
      <c r="BO45" s="60">
        <f>IF(ISBLANK(HLOOKUP(BO$2,Monitoring_eng!$A$1:$DB$79,Results!$D45,FALSE)),"",IF(HLOOKUP(BO$2,Monitoring_eng!$A$1:$DB$79,Results!$D45,FALSE)=$J45,$Q45,IF(HLOOKUP(BO$2,Monitoring_eng!$A$1:$DB$79,Results!$D45,FALSE)=$L45,$R45,IF(HLOOKUP(BO$2,Monitoring_eng!$A$1:$DB$79,Results!$D45,FALSE)=$N45,$S45,IF(HLOOKUP(BO$2,Monitoring_eng!$A$1:$DB$79,Results!$D45,FALSE)=$P45,$T45,"CHYBA")))))</f>
        <v>1</v>
      </c>
      <c r="BP45" s="60">
        <f>IF(ISBLANK(HLOOKUP(BP$2,Monitoring_eng!$A$1:$DB$79,Results!$D45,FALSE)),"",IF(HLOOKUP(BP$2,Monitoring_eng!$A$1:$DB$79,Results!$D45,FALSE)=$J45,$Q45,IF(HLOOKUP(BP$2,Monitoring_eng!$A$1:$DB$79,Results!$D45,FALSE)=$L45,$R45,IF(HLOOKUP(BP$2,Monitoring_eng!$A$1:$DB$79,Results!$D45,FALSE)=$N45,$S45,IF(HLOOKUP(BP$2,Monitoring_eng!$A$1:$DB$79,Results!$D45,FALSE)=$P45,$T45,"CHYBA")))))</f>
        <v>1</v>
      </c>
      <c r="BQ45" s="60">
        <f>IF(ISBLANK(HLOOKUP(BQ$2,Monitoring_eng!$A$1:$DB$79,Results!$D45,FALSE)),"",IF(HLOOKUP(BQ$2,Monitoring_eng!$A$1:$DB$79,Results!$D45,FALSE)=$J45,$Q45,IF(HLOOKUP(BQ$2,Monitoring_eng!$A$1:$DB$79,Results!$D45,FALSE)=$L45,$R45,IF(HLOOKUP(BQ$2,Monitoring_eng!$A$1:$DB$79,Results!$D45,FALSE)=$N45,$S45,IF(HLOOKUP(BQ$2,Monitoring_eng!$A$1:$DB$79,Results!$D45,FALSE)=$P45,$T45,"CHYBA")))))</f>
        <v>1</v>
      </c>
      <c r="BR45" s="60">
        <f>IF(ISBLANK(HLOOKUP(BR$2,Monitoring_eng!$A$1:$DB$79,Results!$D45,FALSE)),"",IF(HLOOKUP(BR$2,Monitoring_eng!$A$1:$DB$79,Results!$D45,FALSE)=$J45,$Q45,IF(HLOOKUP(BR$2,Monitoring_eng!$A$1:$DB$79,Results!$D45,FALSE)=$L45,$R45,IF(HLOOKUP(BR$2,Monitoring_eng!$A$1:$DB$79,Results!$D45,FALSE)=$N45,$S45,IF(HLOOKUP(BR$2,Monitoring_eng!$A$1:$DB$79,Results!$D45,FALSE)=$P45,$T45,"CHYBA")))))</f>
        <v>1</v>
      </c>
    </row>
    <row r="46" spans="1:70" x14ac:dyDescent="0.3">
      <c r="A46" s="37" t="s">
        <v>3866</v>
      </c>
      <c r="B46" s="37" t="s">
        <v>1047</v>
      </c>
      <c r="C46" s="37" t="s">
        <v>346</v>
      </c>
      <c r="D46" s="37">
        <v>45</v>
      </c>
      <c r="E46" s="45" t="s">
        <v>147</v>
      </c>
      <c r="F46" s="45" t="s">
        <v>152</v>
      </c>
      <c r="G46" s="46" t="s">
        <v>38</v>
      </c>
      <c r="H46" s="37">
        <v>1</v>
      </c>
      <c r="I46" s="37" t="s">
        <v>481</v>
      </c>
      <c r="J46" s="37" t="s">
        <v>757</v>
      </c>
      <c r="K46" s="37" t="s">
        <v>482</v>
      </c>
      <c r="L46" s="59" t="s">
        <v>758</v>
      </c>
      <c r="M46" s="37" t="s">
        <v>483</v>
      </c>
      <c r="N46" s="37" t="s">
        <v>759</v>
      </c>
      <c r="O46" s="37" t="s">
        <v>892</v>
      </c>
      <c r="P46" s="37" t="s">
        <v>892</v>
      </c>
      <c r="Q46" s="37">
        <f t="shared" si="0"/>
        <v>1</v>
      </c>
      <c r="R46" s="37">
        <v>0</v>
      </c>
      <c r="S46" s="37">
        <f t="shared" si="1"/>
        <v>0.5</v>
      </c>
      <c r="T46" s="37" t="s">
        <v>892</v>
      </c>
      <c r="U46" s="60">
        <f>IF(ISBLANK(HLOOKUP(U$2,Monitoring_eng!$A$1:$DB$79,Results!$D46,FALSE)),"",IF(HLOOKUP(U$2,Monitoring_eng!$A$1:$DB$79,Results!$D46,FALSE)=$J46,$Q46,IF(HLOOKUP(U$2,Monitoring_eng!$A$1:$DB$79,Results!$D46,FALSE)=$L46,$R46,IF(HLOOKUP(U$2,Monitoring_eng!$A$1:$DB$79,Results!$D46,FALSE)=$N46,$S46,IF(HLOOKUP(U$2,Monitoring_eng!$A$1:$DB$79,Results!$D46,FALSE)=$P46,$T46,"CHYBA")))))</f>
        <v>0</v>
      </c>
      <c r="V46" s="60">
        <f>IF(ISBLANK(HLOOKUP(V$2,Monitoring_eng!$A$1:$DB$79,Results!$D46,FALSE)),"",IF(HLOOKUP(V$2,Monitoring_eng!$A$1:$DB$79,Results!$D46,FALSE)=$J46,$Q46,IF(HLOOKUP(V$2,Monitoring_eng!$A$1:$DB$79,Results!$D46,FALSE)=$L46,$R46,IF(HLOOKUP(V$2,Monitoring_eng!$A$1:$DB$79,Results!$D46,FALSE)=$N46,$S46,IF(HLOOKUP(V$2,Monitoring_eng!$A$1:$DB$79,Results!$D46,FALSE)=$P46,$T46,"CHYBA")))))</f>
        <v>0</v>
      </c>
      <c r="W46" s="60">
        <f>IF(ISBLANK(HLOOKUP(W$2,Monitoring_eng!$A$1:$DB$79,Results!$D46,FALSE)),"",IF(HLOOKUP(W$2,Monitoring_eng!$A$1:$DB$79,Results!$D46,FALSE)=$J46,$Q46,IF(HLOOKUP(W$2,Monitoring_eng!$A$1:$DB$79,Results!$D46,FALSE)=$L46,$R46,IF(HLOOKUP(W$2,Monitoring_eng!$A$1:$DB$79,Results!$D46,FALSE)=$N46,$S46,IF(HLOOKUP(W$2,Monitoring_eng!$A$1:$DB$79,Results!$D46,FALSE)=$P46,$T46,"CHYBA")))))</f>
        <v>0</v>
      </c>
      <c r="X46" s="60">
        <f>IF(ISBLANK(HLOOKUP(X$2,Monitoring_eng!$A$1:$DB$79,Results!$D46,FALSE)),"",IF(HLOOKUP(X$2,Monitoring_eng!$A$1:$DB$79,Results!$D46,FALSE)=$J46,$Q46,IF(HLOOKUP(X$2,Monitoring_eng!$A$1:$DB$79,Results!$D46,FALSE)=$L46,$R46,IF(HLOOKUP(X$2,Monitoring_eng!$A$1:$DB$79,Results!$D46,FALSE)=$N46,$S46,IF(HLOOKUP(X$2,Monitoring_eng!$A$1:$DB$79,Results!$D46,FALSE)=$P46,$T46,"CHYBA")))))</f>
        <v>0</v>
      </c>
      <c r="Y46" s="60">
        <f>IF(ISBLANK(HLOOKUP(Y$2,Monitoring_eng!$A$1:$DB$79,Results!$D46,FALSE)),"",IF(HLOOKUP(Y$2,Monitoring_eng!$A$1:$DB$79,Results!$D46,FALSE)=$J46,$Q46,IF(HLOOKUP(Y$2,Monitoring_eng!$A$1:$DB$79,Results!$D46,FALSE)=$L46,$R46,IF(HLOOKUP(Y$2,Monitoring_eng!$A$1:$DB$79,Results!$D46,FALSE)=$N46,$S46,IF(HLOOKUP(Y$2,Monitoring_eng!$A$1:$DB$79,Results!$D46,FALSE)=$P46,$T46,"CHYBA")))))</f>
        <v>1</v>
      </c>
      <c r="Z46" s="60">
        <f>IF(ISBLANK(HLOOKUP(Z$2,Monitoring_eng!$A$1:$DB$79,Results!$D46,FALSE)),"",IF(HLOOKUP(Z$2,Monitoring_eng!$A$1:$DB$79,Results!$D46,FALSE)=$J46,$Q46,IF(HLOOKUP(Z$2,Monitoring_eng!$A$1:$DB$79,Results!$D46,FALSE)=$L46,$R46,IF(HLOOKUP(Z$2,Monitoring_eng!$A$1:$DB$79,Results!$D46,FALSE)=$N46,$S46,IF(HLOOKUP(Z$2,Monitoring_eng!$A$1:$DB$79,Results!$D46,FALSE)=$P46,$T46,"CHYBA")))))</f>
        <v>0</v>
      </c>
      <c r="AA46" s="60">
        <f>IF(ISBLANK(HLOOKUP(AA$2,Monitoring_eng!$A$1:$DB$79,Results!$D46,FALSE)),"",IF(HLOOKUP(AA$2,Monitoring_eng!$A$1:$DB$79,Results!$D46,FALSE)=$J46,$Q46,IF(HLOOKUP(AA$2,Monitoring_eng!$A$1:$DB$79,Results!$D46,FALSE)=$L46,$R46,IF(HLOOKUP(AA$2,Monitoring_eng!$A$1:$DB$79,Results!$D46,FALSE)=$N46,$S46,IF(HLOOKUP(AA$2,Monitoring_eng!$A$1:$DB$79,Results!$D46,FALSE)=$P46,$T46,"CHYBA")))))</f>
        <v>0</v>
      </c>
      <c r="AB46" s="60">
        <f>IF(ISBLANK(HLOOKUP(AB$2,Monitoring_eng!$A$1:$DB$79,Results!$D46,FALSE)),"",IF(HLOOKUP(AB$2,Monitoring_eng!$A$1:$DB$79,Results!$D46,FALSE)=$J46,$Q46,IF(HLOOKUP(AB$2,Monitoring_eng!$A$1:$DB$79,Results!$D46,FALSE)=$L46,$R46,IF(HLOOKUP(AB$2,Monitoring_eng!$A$1:$DB$79,Results!$D46,FALSE)=$N46,$S46,IF(HLOOKUP(AB$2,Monitoring_eng!$A$1:$DB$79,Results!$D46,FALSE)=$P46,$T46,"CHYBA")))))</f>
        <v>0</v>
      </c>
      <c r="AC46" s="60">
        <f>IF(ISBLANK(HLOOKUP(AC$2,Monitoring_eng!$A$1:$DB$79,Results!$D46,FALSE)),"",IF(HLOOKUP(AC$2,Monitoring_eng!$A$1:$DB$79,Results!$D46,FALSE)=$J46,$Q46,IF(HLOOKUP(AC$2,Monitoring_eng!$A$1:$DB$79,Results!$D46,FALSE)=$L46,$R46,IF(HLOOKUP(AC$2,Monitoring_eng!$A$1:$DB$79,Results!$D46,FALSE)=$N46,$S46,IF(HLOOKUP(AC$2,Monitoring_eng!$A$1:$DB$79,Results!$D46,FALSE)=$P46,$T46,"CHYBA")))))</f>
        <v>1</v>
      </c>
      <c r="AD46" s="60">
        <f>IF(ISBLANK(HLOOKUP(AD$2,Monitoring_eng!$A$1:$DB$79,Results!$D46,FALSE)),"",IF(HLOOKUP(AD$2,Monitoring_eng!$A$1:$DB$79,Results!$D46,FALSE)=$J46,$Q46,IF(HLOOKUP(AD$2,Monitoring_eng!$A$1:$DB$79,Results!$D46,FALSE)=$L46,$R46,IF(HLOOKUP(AD$2,Monitoring_eng!$A$1:$DB$79,Results!$D46,FALSE)=$N46,$S46,IF(HLOOKUP(AD$2,Monitoring_eng!$A$1:$DB$79,Results!$D46,FALSE)=$P46,$T46,"CHYBA")))))</f>
        <v>0</v>
      </c>
      <c r="AE46" s="60">
        <f>IF(ISBLANK(HLOOKUP(AE$2,Monitoring_eng!$A$1:$DB$79,Results!$D46,FALSE)),"",IF(HLOOKUP(AE$2,Monitoring_eng!$A$1:$DB$79,Results!$D46,FALSE)=$J46,$Q46,IF(HLOOKUP(AE$2,Monitoring_eng!$A$1:$DB$79,Results!$D46,FALSE)=$L46,$R46,IF(HLOOKUP(AE$2,Monitoring_eng!$A$1:$DB$79,Results!$D46,FALSE)=$N46,$S46,IF(HLOOKUP(AE$2,Monitoring_eng!$A$1:$DB$79,Results!$D46,FALSE)=$P46,$T46,"CHYBA")))))</f>
        <v>0</v>
      </c>
      <c r="AF46" s="60">
        <f>IF(ISBLANK(HLOOKUP(AF$2,Monitoring_eng!$A$1:$DB$79,Results!$D46,FALSE)),"",IF(HLOOKUP(AF$2,Monitoring_eng!$A$1:$DB$79,Results!$D46,FALSE)=$J46,$Q46,IF(HLOOKUP(AF$2,Monitoring_eng!$A$1:$DB$79,Results!$D46,FALSE)=$L46,$R46,IF(HLOOKUP(AF$2,Monitoring_eng!$A$1:$DB$79,Results!$D46,FALSE)=$N46,$S46,IF(HLOOKUP(AF$2,Monitoring_eng!$A$1:$DB$79,Results!$D46,FALSE)=$P46,$T46,"CHYBA")))))</f>
        <v>0</v>
      </c>
      <c r="AG46" s="60">
        <f>IF(ISBLANK(HLOOKUP(AG$2,Monitoring_eng!$A$1:$DB$79,Results!$D46,FALSE)),"",IF(HLOOKUP(AG$2,Monitoring_eng!$A$1:$DB$79,Results!$D46,FALSE)=$J46,$Q46,IF(HLOOKUP(AG$2,Monitoring_eng!$A$1:$DB$79,Results!$D46,FALSE)=$L46,$R46,IF(HLOOKUP(AG$2,Monitoring_eng!$A$1:$DB$79,Results!$D46,FALSE)=$N46,$S46,IF(HLOOKUP(AG$2,Monitoring_eng!$A$1:$DB$79,Results!$D46,FALSE)=$P46,$T46,"CHYBA")))))</f>
        <v>0</v>
      </c>
      <c r="AH46" s="60">
        <f>IF(ISBLANK(HLOOKUP(AH$2,Monitoring_eng!$A$1:$DB$79,Results!$D46,FALSE)),"",IF(HLOOKUP(AH$2,Monitoring_eng!$A$1:$DB$79,Results!$D46,FALSE)=$J46,$Q46,IF(HLOOKUP(AH$2,Monitoring_eng!$A$1:$DB$79,Results!$D46,FALSE)=$L46,$R46,IF(HLOOKUP(AH$2,Monitoring_eng!$A$1:$DB$79,Results!$D46,FALSE)=$N46,$S46,IF(HLOOKUP(AH$2,Monitoring_eng!$A$1:$DB$79,Results!$D46,FALSE)=$P46,$T46,"CHYBA")))))</f>
        <v>0</v>
      </c>
      <c r="AI46" s="60">
        <f>IF(ISBLANK(HLOOKUP(AI$2,Monitoring_eng!$A$1:$DB$79,Results!$D46,FALSE)),"",IF(HLOOKUP(AI$2,Monitoring_eng!$A$1:$DB$79,Results!$D46,FALSE)=$J46,$Q46,IF(HLOOKUP(AI$2,Monitoring_eng!$A$1:$DB$79,Results!$D46,FALSE)=$L46,$R46,IF(HLOOKUP(AI$2,Monitoring_eng!$A$1:$DB$79,Results!$D46,FALSE)=$N46,$S46,IF(HLOOKUP(AI$2,Monitoring_eng!$A$1:$DB$79,Results!$D46,FALSE)=$P46,$T46,"CHYBA")))))</f>
        <v>0</v>
      </c>
      <c r="AJ46" s="60">
        <f>IF(ISBLANK(HLOOKUP(AJ$2,Monitoring_eng!$A$1:$DB$79,Results!$D46,FALSE)),"",IF(HLOOKUP(AJ$2,Monitoring_eng!$A$1:$DB$79,Results!$D46,FALSE)=$J46,$Q46,IF(HLOOKUP(AJ$2,Monitoring_eng!$A$1:$DB$79,Results!$D46,FALSE)=$L46,$R46,IF(HLOOKUP(AJ$2,Monitoring_eng!$A$1:$DB$79,Results!$D46,FALSE)=$N46,$S46,IF(HLOOKUP(AJ$2,Monitoring_eng!$A$1:$DB$79,Results!$D46,FALSE)=$P46,$T46,"CHYBA")))))</f>
        <v>0</v>
      </c>
      <c r="AK46" s="60">
        <f>IF(ISBLANK(HLOOKUP(AK$2,Monitoring_eng!$A$1:$DB$79,Results!$D46,FALSE)),"",IF(HLOOKUP(AK$2,Monitoring_eng!$A$1:$DB$79,Results!$D46,FALSE)=$J46,$Q46,IF(HLOOKUP(AK$2,Monitoring_eng!$A$1:$DB$79,Results!$D46,FALSE)=$L46,$R46,IF(HLOOKUP(AK$2,Monitoring_eng!$A$1:$DB$79,Results!$D46,FALSE)=$N46,$S46,IF(HLOOKUP(AK$2,Monitoring_eng!$A$1:$DB$79,Results!$D46,FALSE)=$P46,$T46,"CHYBA")))))</f>
        <v>0</v>
      </c>
      <c r="AL46" s="60">
        <f>IF(ISBLANK(HLOOKUP(AL$2,Monitoring_eng!$A$1:$DB$79,Results!$D46,FALSE)),"",IF(HLOOKUP(AL$2,Monitoring_eng!$A$1:$DB$79,Results!$D46,FALSE)=$J46,$Q46,IF(HLOOKUP(AL$2,Monitoring_eng!$A$1:$DB$79,Results!$D46,FALSE)=$L46,$R46,IF(HLOOKUP(AL$2,Monitoring_eng!$A$1:$DB$79,Results!$D46,FALSE)=$N46,$S46,IF(HLOOKUP(AL$2,Monitoring_eng!$A$1:$DB$79,Results!$D46,FALSE)=$P46,$T46,"CHYBA")))))</f>
        <v>0</v>
      </c>
      <c r="AM46" s="60">
        <f>IF(ISBLANK(HLOOKUP(AM$2,Monitoring_eng!$A$1:$DB$79,Results!$D46,FALSE)),"",IF(HLOOKUP(AM$2,Monitoring_eng!$A$1:$DB$79,Results!$D46,FALSE)=$J46,$Q46,IF(HLOOKUP(AM$2,Monitoring_eng!$A$1:$DB$79,Results!$D46,FALSE)=$L46,$R46,IF(HLOOKUP(AM$2,Monitoring_eng!$A$1:$DB$79,Results!$D46,FALSE)=$N46,$S46,IF(HLOOKUP(AM$2,Monitoring_eng!$A$1:$DB$79,Results!$D46,FALSE)=$P46,$T46,"CHYBA")))))</f>
        <v>0</v>
      </c>
      <c r="AN46" s="60">
        <f>IF(ISBLANK(HLOOKUP(AN$2,Monitoring_eng!$A$1:$DB$79,Results!$D46,FALSE)),"",IF(HLOOKUP(AN$2,Monitoring_eng!$A$1:$DB$79,Results!$D46,FALSE)=$J46,$Q46,IF(HLOOKUP(AN$2,Monitoring_eng!$A$1:$DB$79,Results!$D46,FALSE)=$L46,$R46,IF(HLOOKUP(AN$2,Monitoring_eng!$A$1:$DB$79,Results!$D46,FALSE)=$N46,$S46,IF(HLOOKUP(AN$2,Monitoring_eng!$A$1:$DB$79,Results!$D46,FALSE)=$P46,$T46,"CHYBA")))))</f>
        <v>0</v>
      </c>
      <c r="AO46" s="60">
        <f>IF(ISBLANK(HLOOKUP(AO$2,Monitoring_eng!$A$1:$DB$79,Results!$D46,FALSE)),"",IF(HLOOKUP(AO$2,Monitoring_eng!$A$1:$DB$79,Results!$D46,FALSE)=$J46,$Q46,IF(HLOOKUP(AO$2,Monitoring_eng!$A$1:$DB$79,Results!$D46,FALSE)=$L46,$R46,IF(HLOOKUP(AO$2,Monitoring_eng!$A$1:$DB$79,Results!$D46,FALSE)=$N46,$S46,IF(HLOOKUP(AO$2,Monitoring_eng!$A$1:$DB$79,Results!$D46,FALSE)=$P46,$T46,"CHYBA")))))</f>
        <v>0</v>
      </c>
      <c r="AP46" s="60">
        <f>IF(ISBLANK(HLOOKUP(AP$2,Monitoring_eng!$A$1:$DB$79,Results!$D46,FALSE)),"",IF(HLOOKUP(AP$2,Monitoring_eng!$A$1:$DB$79,Results!$D46,FALSE)=$J46,$Q46,IF(HLOOKUP(AP$2,Monitoring_eng!$A$1:$DB$79,Results!$D46,FALSE)=$L46,$R46,IF(HLOOKUP(AP$2,Monitoring_eng!$A$1:$DB$79,Results!$D46,FALSE)=$N46,$S46,IF(HLOOKUP(AP$2,Monitoring_eng!$A$1:$DB$79,Results!$D46,FALSE)=$P46,$T46,"CHYBA")))))</f>
        <v>1</v>
      </c>
      <c r="AQ46" s="60">
        <f>IF(ISBLANK(HLOOKUP(AQ$2,Monitoring_eng!$A$1:$DB$79,Results!$D46,FALSE)),"",IF(HLOOKUP(AQ$2,Monitoring_eng!$A$1:$DB$79,Results!$D46,FALSE)=$J46,$Q46,IF(HLOOKUP(AQ$2,Monitoring_eng!$A$1:$DB$79,Results!$D46,FALSE)=$L46,$R46,IF(HLOOKUP(AQ$2,Monitoring_eng!$A$1:$DB$79,Results!$D46,FALSE)=$N46,$S46,IF(HLOOKUP(AQ$2,Monitoring_eng!$A$1:$DB$79,Results!$D46,FALSE)=$P46,$T46,"CHYBA")))))</f>
        <v>0</v>
      </c>
      <c r="AR46" s="60">
        <f>IF(ISBLANK(HLOOKUP(AR$2,Monitoring_eng!$A$1:$DB$79,Results!$D46,FALSE)),"",IF(HLOOKUP(AR$2,Monitoring_eng!$A$1:$DB$79,Results!$D46,FALSE)=$J46,$Q46,IF(HLOOKUP(AR$2,Monitoring_eng!$A$1:$DB$79,Results!$D46,FALSE)=$L46,$R46,IF(HLOOKUP(AR$2,Monitoring_eng!$A$1:$DB$79,Results!$D46,FALSE)=$N46,$S46,IF(HLOOKUP(AR$2,Monitoring_eng!$A$1:$DB$79,Results!$D46,FALSE)=$P46,$T46,"CHYBA")))))</f>
        <v>0</v>
      </c>
      <c r="AS46" s="60">
        <f>IF(ISBLANK(HLOOKUP(AS$2,Monitoring_eng!$A$1:$DB$79,Results!$D46,FALSE)),"",IF(HLOOKUP(AS$2,Monitoring_eng!$A$1:$DB$79,Results!$D46,FALSE)=$J46,$Q46,IF(HLOOKUP(AS$2,Monitoring_eng!$A$1:$DB$79,Results!$D46,FALSE)=$L46,$R46,IF(HLOOKUP(AS$2,Monitoring_eng!$A$1:$DB$79,Results!$D46,FALSE)=$N46,$S46,IF(HLOOKUP(AS$2,Monitoring_eng!$A$1:$DB$79,Results!$D46,FALSE)=$P46,$T46,"CHYBA")))))</f>
        <v>1</v>
      </c>
      <c r="AT46" s="60">
        <f>IF(ISBLANK(HLOOKUP(AT$2,Monitoring_eng!$A$1:$DB$79,Results!$D46,FALSE)),"",IF(HLOOKUP(AT$2,Monitoring_eng!$A$1:$DB$79,Results!$D46,FALSE)=$J46,$Q46,IF(HLOOKUP(AT$2,Monitoring_eng!$A$1:$DB$79,Results!$D46,FALSE)=$L46,$R46,IF(HLOOKUP(AT$2,Monitoring_eng!$A$1:$DB$79,Results!$D46,FALSE)=$N46,$S46,IF(HLOOKUP(AT$2,Monitoring_eng!$A$1:$DB$79,Results!$D46,FALSE)=$P46,$T46,"CHYBA")))))</f>
        <v>0</v>
      </c>
      <c r="AU46" s="60">
        <f>IF(ISBLANK(HLOOKUP(AU$2,Monitoring_eng!$A$1:$DB$79,Results!$D46,FALSE)),"",IF(HLOOKUP(AU$2,Monitoring_eng!$A$1:$DB$79,Results!$D46,FALSE)=$J46,$Q46,IF(HLOOKUP(AU$2,Monitoring_eng!$A$1:$DB$79,Results!$D46,FALSE)=$L46,$R46,IF(HLOOKUP(AU$2,Monitoring_eng!$A$1:$DB$79,Results!$D46,FALSE)=$N46,$S46,IF(HLOOKUP(AU$2,Monitoring_eng!$A$1:$DB$79,Results!$D46,FALSE)=$P46,$T46,"CHYBA")))))</f>
        <v>0</v>
      </c>
      <c r="AV46" s="60">
        <f>IF(ISBLANK(HLOOKUP(AV$2,Monitoring_eng!$A$1:$DB$79,Results!$D46,FALSE)),"",IF(HLOOKUP(AV$2,Monitoring_eng!$A$1:$DB$79,Results!$D46,FALSE)=$J46,$Q46,IF(HLOOKUP(AV$2,Monitoring_eng!$A$1:$DB$79,Results!$D46,FALSE)=$L46,$R46,IF(HLOOKUP(AV$2,Monitoring_eng!$A$1:$DB$79,Results!$D46,FALSE)=$N46,$S46,IF(HLOOKUP(AV$2,Monitoring_eng!$A$1:$DB$79,Results!$D46,FALSE)=$P46,$T46,"CHYBA")))))</f>
        <v>0.5</v>
      </c>
      <c r="AW46" s="60">
        <f>IF(ISBLANK(HLOOKUP(AW$2,Monitoring_eng!$A$1:$DB$79,Results!$D46,FALSE)),"",IF(HLOOKUP(AW$2,Monitoring_eng!$A$1:$DB$79,Results!$D46,FALSE)=$J46,$Q46,IF(HLOOKUP(AW$2,Monitoring_eng!$A$1:$DB$79,Results!$D46,FALSE)=$L46,$R46,IF(HLOOKUP(AW$2,Monitoring_eng!$A$1:$DB$79,Results!$D46,FALSE)=$N46,$S46,IF(HLOOKUP(AW$2,Monitoring_eng!$A$1:$DB$79,Results!$D46,FALSE)=$P46,$T46,"CHYBA")))))</f>
        <v>0</v>
      </c>
      <c r="AX46" s="60">
        <f>IF(ISBLANK(HLOOKUP(AX$2,Monitoring_eng!$A$1:$DB$79,Results!$D46,FALSE)),"",IF(HLOOKUP(AX$2,Monitoring_eng!$A$1:$DB$79,Results!$D46,FALSE)=$J46,$Q46,IF(HLOOKUP(AX$2,Monitoring_eng!$A$1:$DB$79,Results!$D46,FALSE)=$L46,$R46,IF(HLOOKUP(AX$2,Monitoring_eng!$A$1:$DB$79,Results!$D46,FALSE)=$N46,$S46,IF(HLOOKUP(AX$2,Monitoring_eng!$A$1:$DB$79,Results!$D46,FALSE)=$P46,$T46,"CHYBA")))))</f>
        <v>1</v>
      </c>
      <c r="AY46" s="60">
        <f>IF(ISBLANK(HLOOKUP(AY$2,Monitoring_eng!$A$1:$DB$79,Results!$D46,FALSE)),"",IF(HLOOKUP(AY$2,Monitoring_eng!$A$1:$DB$79,Results!$D46,FALSE)=$J46,$Q46,IF(HLOOKUP(AY$2,Monitoring_eng!$A$1:$DB$79,Results!$D46,FALSE)=$L46,$R46,IF(HLOOKUP(AY$2,Monitoring_eng!$A$1:$DB$79,Results!$D46,FALSE)=$N46,$S46,IF(HLOOKUP(AY$2,Monitoring_eng!$A$1:$DB$79,Results!$D46,FALSE)=$P46,$T46,"CHYBA")))))</f>
        <v>0</v>
      </c>
      <c r="AZ46" s="60">
        <f>IF(ISBLANK(HLOOKUP(AZ$2,Monitoring_eng!$A$1:$DB$79,Results!$D46,FALSE)),"",IF(HLOOKUP(AZ$2,Monitoring_eng!$A$1:$DB$79,Results!$D46,FALSE)=$J46,$Q46,IF(HLOOKUP(AZ$2,Monitoring_eng!$A$1:$DB$79,Results!$D46,FALSE)=$L46,$R46,IF(HLOOKUP(AZ$2,Monitoring_eng!$A$1:$DB$79,Results!$D46,FALSE)=$N46,$S46,IF(HLOOKUP(AZ$2,Monitoring_eng!$A$1:$DB$79,Results!$D46,FALSE)=$P46,$T46,"CHYBA")))))</f>
        <v>0</v>
      </c>
      <c r="BA46" s="60">
        <f>IF(ISBLANK(HLOOKUP(BA$2,Monitoring_eng!$A$1:$DB$79,Results!$D46,FALSE)),"",IF(HLOOKUP(BA$2,Monitoring_eng!$A$1:$DB$79,Results!$D46,FALSE)=$J46,$Q46,IF(HLOOKUP(BA$2,Monitoring_eng!$A$1:$DB$79,Results!$D46,FALSE)=$L46,$R46,IF(HLOOKUP(BA$2,Monitoring_eng!$A$1:$DB$79,Results!$D46,FALSE)=$N46,$S46,IF(HLOOKUP(BA$2,Monitoring_eng!$A$1:$DB$79,Results!$D46,FALSE)=$P46,$T46,"CHYBA")))))</f>
        <v>0</v>
      </c>
      <c r="BB46" s="60">
        <f>IF(ISBLANK(HLOOKUP(BB$2,Monitoring_eng!$A$1:$DB$79,Results!$D46,FALSE)),"",IF(HLOOKUP(BB$2,Monitoring_eng!$A$1:$DB$79,Results!$D46,FALSE)=$J46,$Q46,IF(HLOOKUP(BB$2,Monitoring_eng!$A$1:$DB$79,Results!$D46,FALSE)=$L46,$R46,IF(HLOOKUP(BB$2,Monitoring_eng!$A$1:$DB$79,Results!$D46,FALSE)=$N46,$S46,IF(HLOOKUP(BB$2,Monitoring_eng!$A$1:$DB$79,Results!$D46,FALSE)=$P46,$T46,"CHYBA")))))</f>
        <v>0</v>
      </c>
      <c r="BC46" s="60">
        <f>IF(ISBLANK(HLOOKUP(BC$2,Monitoring_eng!$A$1:$DB$79,Results!$D46,FALSE)),"",IF(HLOOKUP(BC$2,Monitoring_eng!$A$1:$DB$79,Results!$D46,FALSE)=$J46,$Q46,IF(HLOOKUP(BC$2,Monitoring_eng!$A$1:$DB$79,Results!$D46,FALSE)=$L46,$R46,IF(HLOOKUP(BC$2,Monitoring_eng!$A$1:$DB$79,Results!$D46,FALSE)=$N46,$S46,IF(HLOOKUP(BC$2,Monitoring_eng!$A$1:$DB$79,Results!$D46,FALSE)=$P46,$T46,"CHYBA")))))</f>
        <v>0</v>
      </c>
      <c r="BD46" s="60">
        <f>IF(ISBLANK(HLOOKUP(BD$2,Monitoring_eng!$A$1:$DB$79,Results!$D46,FALSE)),"",IF(HLOOKUP(BD$2,Monitoring_eng!$A$1:$DB$79,Results!$D46,FALSE)=$J46,$Q46,IF(HLOOKUP(BD$2,Monitoring_eng!$A$1:$DB$79,Results!$D46,FALSE)=$L46,$R46,IF(HLOOKUP(BD$2,Monitoring_eng!$A$1:$DB$79,Results!$D46,FALSE)=$N46,$S46,IF(HLOOKUP(BD$2,Monitoring_eng!$A$1:$DB$79,Results!$D46,FALSE)=$P46,$T46,"CHYBA")))))</f>
        <v>0</v>
      </c>
      <c r="BE46" s="60">
        <f>IF(ISBLANK(HLOOKUP(BE$2,Monitoring_eng!$A$1:$DB$79,Results!$D46,FALSE)),"",IF(HLOOKUP(BE$2,Monitoring_eng!$A$1:$DB$79,Results!$D46,FALSE)=$J46,$Q46,IF(HLOOKUP(BE$2,Monitoring_eng!$A$1:$DB$79,Results!$D46,FALSE)=$L46,$R46,IF(HLOOKUP(BE$2,Monitoring_eng!$A$1:$DB$79,Results!$D46,FALSE)=$N46,$S46,IF(HLOOKUP(BE$2,Monitoring_eng!$A$1:$DB$79,Results!$D46,FALSE)=$P46,$T46,"CHYBA")))))</f>
        <v>0</v>
      </c>
      <c r="BF46" s="60">
        <f>IF(ISBLANK(HLOOKUP(BF$2,Monitoring_eng!$A$1:$DB$79,Results!$D46,FALSE)),"",IF(HLOOKUP(BF$2,Monitoring_eng!$A$1:$DB$79,Results!$D46,FALSE)=$J46,$Q46,IF(HLOOKUP(BF$2,Monitoring_eng!$A$1:$DB$79,Results!$D46,FALSE)=$L46,$R46,IF(HLOOKUP(BF$2,Monitoring_eng!$A$1:$DB$79,Results!$D46,FALSE)=$N46,$S46,IF(HLOOKUP(BF$2,Monitoring_eng!$A$1:$DB$79,Results!$D46,FALSE)=$P46,$T46,"CHYBA")))))</f>
        <v>1</v>
      </c>
      <c r="BG46" s="60">
        <f>IF(ISBLANK(HLOOKUP(BG$2,Monitoring_eng!$A$1:$DB$79,Results!$D46,FALSE)),"",IF(HLOOKUP(BG$2,Monitoring_eng!$A$1:$DB$79,Results!$D46,FALSE)=$J46,$Q46,IF(HLOOKUP(BG$2,Monitoring_eng!$A$1:$DB$79,Results!$D46,FALSE)=$L46,$R46,IF(HLOOKUP(BG$2,Monitoring_eng!$A$1:$DB$79,Results!$D46,FALSE)=$N46,$S46,IF(HLOOKUP(BG$2,Monitoring_eng!$A$1:$DB$79,Results!$D46,FALSE)=$P46,$T46,"CHYBA")))))</f>
        <v>0</v>
      </c>
      <c r="BH46" s="60">
        <f>IF(ISBLANK(HLOOKUP(BH$2,Monitoring_eng!$A$1:$DB$79,Results!$D46,FALSE)),"",IF(HLOOKUP(BH$2,Monitoring_eng!$A$1:$DB$79,Results!$D46,FALSE)=$J46,$Q46,IF(HLOOKUP(BH$2,Monitoring_eng!$A$1:$DB$79,Results!$D46,FALSE)=$L46,$R46,IF(HLOOKUP(BH$2,Monitoring_eng!$A$1:$DB$79,Results!$D46,FALSE)=$N46,$S46,IF(HLOOKUP(BH$2,Monitoring_eng!$A$1:$DB$79,Results!$D46,FALSE)=$P46,$T46,"CHYBA")))))</f>
        <v>0</v>
      </c>
      <c r="BI46" s="60">
        <f>IF(ISBLANK(HLOOKUP(BI$2,Monitoring_eng!$A$1:$DB$79,Results!$D46,FALSE)),"",IF(HLOOKUP(BI$2,Monitoring_eng!$A$1:$DB$79,Results!$D46,FALSE)=$J46,$Q46,IF(HLOOKUP(BI$2,Monitoring_eng!$A$1:$DB$79,Results!$D46,FALSE)=$L46,$R46,IF(HLOOKUP(BI$2,Monitoring_eng!$A$1:$DB$79,Results!$D46,FALSE)=$N46,$S46,IF(HLOOKUP(BI$2,Monitoring_eng!$A$1:$DB$79,Results!$D46,FALSE)=$P46,$T46,"CHYBA")))))</f>
        <v>0</v>
      </c>
      <c r="BJ46" s="60">
        <f>IF(ISBLANK(HLOOKUP(BJ$2,Monitoring_eng!$A$1:$DB$79,Results!$D46,FALSE)),"",IF(HLOOKUP(BJ$2,Monitoring_eng!$A$1:$DB$79,Results!$D46,FALSE)=$J46,$Q46,IF(HLOOKUP(BJ$2,Monitoring_eng!$A$1:$DB$79,Results!$D46,FALSE)=$L46,$R46,IF(HLOOKUP(BJ$2,Monitoring_eng!$A$1:$DB$79,Results!$D46,FALSE)=$N46,$S46,IF(HLOOKUP(BJ$2,Monitoring_eng!$A$1:$DB$79,Results!$D46,FALSE)=$P46,$T46,"CHYBA")))))</f>
        <v>0</v>
      </c>
      <c r="BK46" s="60">
        <f>IF(ISBLANK(HLOOKUP(BK$2,Monitoring_eng!$A$1:$DB$79,Results!$D46,FALSE)),"",IF(HLOOKUP(BK$2,Monitoring_eng!$A$1:$DB$79,Results!$D46,FALSE)=$J46,$Q46,IF(HLOOKUP(BK$2,Monitoring_eng!$A$1:$DB$79,Results!$D46,FALSE)=$L46,$R46,IF(HLOOKUP(BK$2,Monitoring_eng!$A$1:$DB$79,Results!$D46,FALSE)=$N46,$S46,IF(HLOOKUP(BK$2,Monitoring_eng!$A$1:$DB$79,Results!$D46,FALSE)=$P46,$T46,"CHYBA")))))</f>
        <v>1</v>
      </c>
      <c r="BL46" s="60">
        <f>IF(ISBLANK(HLOOKUP(BL$2,Monitoring_eng!$A$1:$DB$79,Results!$D46,FALSE)),"",IF(HLOOKUP(BL$2,Monitoring_eng!$A$1:$DB$79,Results!$D46,FALSE)=$J46,$Q46,IF(HLOOKUP(BL$2,Monitoring_eng!$A$1:$DB$79,Results!$D46,FALSE)=$L46,$R46,IF(HLOOKUP(BL$2,Monitoring_eng!$A$1:$DB$79,Results!$D46,FALSE)=$N46,$S46,IF(HLOOKUP(BL$2,Monitoring_eng!$A$1:$DB$79,Results!$D46,FALSE)=$P46,$T46,"CHYBA")))))</f>
        <v>1</v>
      </c>
      <c r="BM46" s="60">
        <f>IF(ISBLANK(HLOOKUP(BM$2,Monitoring_eng!$A$1:$DB$79,Results!$D46,FALSE)),"",IF(HLOOKUP(BM$2,Monitoring_eng!$A$1:$DB$79,Results!$D46,FALSE)=$J46,$Q46,IF(HLOOKUP(BM$2,Monitoring_eng!$A$1:$DB$79,Results!$D46,FALSE)=$L46,$R46,IF(HLOOKUP(BM$2,Monitoring_eng!$A$1:$DB$79,Results!$D46,FALSE)=$N46,$S46,IF(HLOOKUP(BM$2,Monitoring_eng!$A$1:$DB$79,Results!$D46,FALSE)=$P46,$T46,"CHYBA")))))</f>
        <v>0</v>
      </c>
      <c r="BN46" s="60">
        <f>IF(ISBLANK(HLOOKUP(BN$2,Monitoring_eng!$A$1:$DB$79,Results!$D46,FALSE)),"",IF(HLOOKUP(BN$2,Monitoring_eng!$A$1:$DB$79,Results!$D46,FALSE)=$J46,$Q46,IF(HLOOKUP(BN$2,Monitoring_eng!$A$1:$DB$79,Results!$D46,FALSE)=$L46,$R46,IF(HLOOKUP(BN$2,Monitoring_eng!$A$1:$DB$79,Results!$D46,FALSE)=$N46,$S46,IF(HLOOKUP(BN$2,Monitoring_eng!$A$1:$DB$79,Results!$D46,FALSE)=$P46,$T46,"CHYBA")))))</f>
        <v>1</v>
      </c>
      <c r="BO46" s="60">
        <f>IF(ISBLANK(HLOOKUP(BO$2,Monitoring_eng!$A$1:$DB$79,Results!$D46,FALSE)),"",IF(HLOOKUP(BO$2,Monitoring_eng!$A$1:$DB$79,Results!$D46,FALSE)=$J46,$Q46,IF(HLOOKUP(BO$2,Monitoring_eng!$A$1:$DB$79,Results!$D46,FALSE)=$L46,$R46,IF(HLOOKUP(BO$2,Monitoring_eng!$A$1:$DB$79,Results!$D46,FALSE)=$N46,$S46,IF(HLOOKUP(BO$2,Monitoring_eng!$A$1:$DB$79,Results!$D46,FALSE)=$P46,$T46,"CHYBA")))))</f>
        <v>0</v>
      </c>
      <c r="BP46" s="60">
        <f>IF(ISBLANK(HLOOKUP(BP$2,Monitoring_eng!$A$1:$DB$79,Results!$D46,FALSE)),"",IF(HLOOKUP(BP$2,Monitoring_eng!$A$1:$DB$79,Results!$D46,FALSE)=$J46,$Q46,IF(HLOOKUP(BP$2,Monitoring_eng!$A$1:$DB$79,Results!$D46,FALSE)=$L46,$R46,IF(HLOOKUP(BP$2,Monitoring_eng!$A$1:$DB$79,Results!$D46,FALSE)=$N46,$S46,IF(HLOOKUP(BP$2,Monitoring_eng!$A$1:$DB$79,Results!$D46,FALSE)=$P46,$T46,"CHYBA")))))</f>
        <v>0</v>
      </c>
      <c r="BQ46" s="60">
        <f>IF(ISBLANK(HLOOKUP(BQ$2,Monitoring_eng!$A$1:$DB$79,Results!$D46,FALSE)),"",IF(HLOOKUP(BQ$2,Monitoring_eng!$A$1:$DB$79,Results!$D46,FALSE)=$J46,$Q46,IF(HLOOKUP(BQ$2,Monitoring_eng!$A$1:$DB$79,Results!$D46,FALSE)=$L46,$R46,IF(HLOOKUP(BQ$2,Monitoring_eng!$A$1:$DB$79,Results!$D46,FALSE)=$N46,$S46,IF(HLOOKUP(BQ$2,Monitoring_eng!$A$1:$DB$79,Results!$D46,FALSE)=$P46,$T46,"CHYBA")))))</f>
        <v>0</v>
      </c>
      <c r="BR46" s="60">
        <f>IF(ISBLANK(HLOOKUP(BR$2,Monitoring_eng!$A$1:$DB$79,Results!$D46,FALSE)),"",IF(HLOOKUP(BR$2,Monitoring_eng!$A$1:$DB$79,Results!$D46,FALSE)=$J46,$Q46,IF(HLOOKUP(BR$2,Monitoring_eng!$A$1:$DB$79,Results!$D46,FALSE)=$L46,$R46,IF(HLOOKUP(BR$2,Monitoring_eng!$A$1:$DB$79,Results!$D46,FALSE)=$N46,$S46,IF(HLOOKUP(BR$2,Monitoring_eng!$A$1:$DB$79,Results!$D46,FALSE)=$P46,$T46,"CHYBA")))))</f>
        <v>0</v>
      </c>
    </row>
    <row r="47" spans="1:70" x14ac:dyDescent="0.3">
      <c r="A47" s="37" t="s">
        <v>3867</v>
      </c>
      <c r="B47" s="37" t="s">
        <v>1048</v>
      </c>
      <c r="C47" s="37" t="s">
        <v>347</v>
      </c>
      <c r="D47" s="37">
        <v>46</v>
      </c>
      <c r="E47" s="45" t="s">
        <v>148</v>
      </c>
      <c r="F47" s="45" t="s">
        <v>153</v>
      </c>
      <c r="G47" s="46" t="s">
        <v>38</v>
      </c>
      <c r="H47" s="37">
        <v>1</v>
      </c>
      <c r="I47" s="37" t="s">
        <v>481</v>
      </c>
      <c r="J47" s="37" t="s">
        <v>757</v>
      </c>
      <c r="K47" s="37" t="s">
        <v>482</v>
      </c>
      <c r="L47" s="59" t="s">
        <v>758</v>
      </c>
      <c r="M47" s="37" t="s">
        <v>483</v>
      </c>
      <c r="N47" s="37" t="s">
        <v>759</v>
      </c>
      <c r="O47" s="37" t="s">
        <v>892</v>
      </c>
      <c r="P47" s="37" t="s">
        <v>892</v>
      </c>
      <c r="Q47" s="37">
        <f t="shared" si="0"/>
        <v>1</v>
      </c>
      <c r="R47" s="37">
        <v>0</v>
      </c>
      <c r="S47" s="37">
        <f t="shared" si="1"/>
        <v>0.5</v>
      </c>
      <c r="T47" s="37" t="s">
        <v>892</v>
      </c>
      <c r="U47" s="60">
        <f>IF(ISBLANK(HLOOKUP(U$2,Monitoring_eng!$A$1:$DB$79,Results!$D47,FALSE)),"",IF(HLOOKUP(U$2,Monitoring_eng!$A$1:$DB$79,Results!$D47,FALSE)=$J47,$Q47,IF(HLOOKUP(U$2,Monitoring_eng!$A$1:$DB$79,Results!$D47,FALSE)=$L47,$R47,IF(HLOOKUP(U$2,Monitoring_eng!$A$1:$DB$79,Results!$D47,FALSE)=$N47,$S47,IF(HLOOKUP(U$2,Monitoring_eng!$A$1:$DB$79,Results!$D47,FALSE)=$P47,$T47,"CHYBA")))))</f>
        <v>1</v>
      </c>
      <c r="V47" s="60">
        <f>IF(ISBLANK(HLOOKUP(V$2,Monitoring_eng!$A$1:$DB$79,Results!$D47,FALSE)),"",IF(HLOOKUP(V$2,Monitoring_eng!$A$1:$DB$79,Results!$D47,FALSE)=$J47,$Q47,IF(HLOOKUP(V$2,Monitoring_eng!$A$1:$DB$79,Results!$D47,FALSE)=$L47,$R47,IF(HLOOKUP(V$2,Monitoring_eng!$A$1:$DB$79,Results!$D47,FALSE)=$N47,$S47,IF(HLOOKUP(V$2,Monitoring_eng!$A$1:$DB$79,Results!$D47,FALSE)=$P47,$T47,"CHYBA")))))</f>
        <v>1</v>
      </c>
      <c r="W47" s="60">
        <f>IF(ISBLANK(HLOOKUP(W$2,Monitoring_eng!$A$1:$DB$79,Results!$D47,FALSE)),"",IF(HLOOKUP(W$2,Monitoring_eng!$A$1:$DB$79,Results!$D47,FALSE)=$J47,$Q47,IF(HLOOKUP(W$2,Monitoring_eng!$A$1:$DB$79,Results!$D47,FALSE)=$L47,$R47,IF(HLOOKUP(W$2,Monitoring_eng!$A$1:$DB$79,Results!$D47,FALSE)=$N47,$S47,IF(HLOOKUP(W$2,Monitoring_eng!$A$1:$DB$79,Results!$D47,FALSE)=$P47,$T47,"CHYBA")))))</f>
        <v>1</v>
      </c>
      <c r="X47" s="60">
        <f>IF(ISBLANK(HLOOKUP(X$2,Monitoring_eng!$A$1:$DB$79,Results!$D47,FALSE)),"",IF(HLOOKUP(X$2,Monitoring_eng!$A$1:$DB$79,Results!$D47,FALSE)=$J47,$Q47,IF(HLOOKUP(X$2,Monitoring_eng!$A$1:$DB$79,Results!$D47,FALSE)=$L47,$R47,IF(HLOOKUP(X$2,Monitoring_eng!$A$1:$DB$79,Results!$D47,FALSE)=$N47,$S47,IF(HLOOKUP(X$2,Monitoring_eng!$A$1:$DB$79,Results!$D47,FALSE)=$P47,$T47,"CHYBA")))))</f>
        <v>1</v>
      </c>
      <c r="Y47" s="60">
        <f>IF(ISBLANK(HLOOKUP(Y$2,Monitoring_eng!$A$1:$DB$79,Results!$D47,FALSE)),"",IF(HLOOKUP(Y$2,Monitoring_eng!$A$1:$DB$79,Results!$D47,FALSE)=$J47,$Q47,IF(HLOOKUP(Y$2,Monitoring_eng!$A$1:$DB$79,Results!$D47,FALSE)=$L47,$R47,IF(HLOOKUP(Y$2,Monitoring_eng!$A$1:$DB$79,Results!$D47,FALSE)=$N47,$S47,IF(HLOOKUP(Y$2,Monitoring_eng!$A$1:$DB$79,Results!$D47,FALSE)=$P47,$T47,"CHYBA")))))</f>
        <v>1</v>
      </c>
      <c r="Z47" s="60">
        <f>IF(ISBLANK(HLOOKUP(Z$2,Monitoring_eng!$A$1:$DB$79,Results!$D47,FALSE)),"",IF(HLOOKUP(Z$2,Monitoring_eng!$A$1:$DB$79,Results!$D47,FALSE)=$J47,$Q47,IF(HLOOKUP(Z$2,Monitoring_eng!$A$1:$DB$79,Results!$D47,FALSE)=$L47,$R47,IF(HLOOKUP(Z$2,Monitoring_eng!$A$1:$DB$79,Results!$D47,FALSE)=$N47,$S47,IF(HLOOKUP(Z$2,Monitoring_eng!$A$1:$DB$79,Results!$D47,FALSE)=$P47,$T47,"CHYBA")))))</f>
        <v>1</v>
      </c>
      <c r="AA47" s="60">
        <f>IF(ISBLANK(HLOOKUP(AA$2,Monitoring_eng!$A$1:$DB$79,Results!$D47,FALSE)),"",IF(HLOOKUP(AA$2,Monitoring_eng!$A$1:$DB$79,Results!$D47,FALSE)=$J47,$Q47,IF(HLOOKUP(AA$2,Monitoring_eng!$A$1:$DB$79,Results!$D47,FALSE)=$L47,$R47,IF(HLOOKUP(AA$2,Monitoring_eng!$A$1:$DB$79,Results!$D47,FALSE)=$N47,$S47,IF(HLOOKUP(AA$2,Monitoring_eng!$A$1:$DB$79,Results!$D47,FALSE)=$P47,$T47,"CHYBA")))))</f>
        <v>1</v>
      </c>
      <c r="AB47" s="60">
        <f>IF(ISBLANK(HLOOKUP(AB$2,Monitoring_eng!$A$1:$DB$79,Results!$D47,FALSE)),"",IF(HLOOKUP(AB$2,Monitoring_eng!$A$1:$DB$79,Results!$D47,FALSE)=$J47,$Q47,IF(HLOOKUP(AB$2,Monitoring_eng!$A$1:$DB$79,Results!$D47,FALSE)=$L47,$R47,IF(HLOOKUP(AB$2,Monitoring_eng!$A$1:$DB$79,Results!$D47,FALSE)=$N47,$S47,IF(HLOOKUP(AB$2,Monitoring_eng!$A$1:$DB$79,Results!$D47,FALSE)=$P47,$T47,"CHYBA")))))</f>
        <v>0</v>
      </c>
      <c r="AC47" s="60">
        <f>IF(ISBLANK(HLOOKUP(AC$2,Monitoring_eng!$A$1:$DB$79,Results!$D47,FALSE)),"",IF(HLOOKUP(AC$2,Monitoring_eng!$A$1:$DB$79,Results!$D47,FALSE)=$J47,$Q47,IF(HLOOKUP(AC$2,Monitoring_eng!$A$1:$DB$79,Results!$D47,FALSE)=$L47,$R47,IF(HLOOKUP(AC$2,Monitoring_eng!$A$1:$DB$79,Results!$D47,FALSE)=$N47,$S47,IF(HLOOKUP(AC$2,Monitoring_eng!$A$1:$DB$79,Results!$D47,FALSE)=$P47,$T47,"CHYBA")))))</f>
        <v>1</v>
      </c>
      <c r="AD47" s="60">
        <f>IF(ISBLANK(HLOOKUP(AD$2,Monitoring_eng!$A$1:$DB$79,Results!$D47,FALSE)),"",IF(HLOOKUP(AD$2,Monitoring_eng!$A$1:$DB$79,Results!$D47,FALSE)=$J47,$Q47,IF(HLOOKUP(AD$2,Monitoring_eng!$A$1:$DB$79,Results!$D47,FALSE)=$L47,$R47,IF(HLOOKUP(AD$2,Monitoring_eng!$A$1:$DB$79,Results!$D47,FALSE)=$N47,$S47,IF(HLOOKUP(AD$2,Monitoring_eng!$A$1:$DB$79,Results!$D47,FALSE)=$P47,$T47,"CHYBA")))))</f>
        <v>1</v>
      </c>
      <c r="AE47" s="60">
        <f>IF(ISBLANK(HLOOKUP(AE$2,Monitoring_eng!$A$1:$DB$79,Results!$D47,FALSE)),"",IF(HLOOKUP(AE$2,Monitoring_eng!$A$1:$DB$79,Results!$D47,FALSE)=$J47,$Q47,IF(HLOOKUP(AE$2,Monitoring_eng!$A$1:$DB$79,Results!$D47,FALSE)=$L47,$R47,IF(HLOOKUP(AE$2,Monitoring_eng!$A$1:$DB$79,Results!$D47,FALSE)=$N47,$S47,IF(HLOOKUP(AE$2,Monitoring_eng!$A$1:$DB$79,Results!$D47,FALSE)=$P47,$T47,"CHYBA")))))</f>
        <v>1</v>
      </c>
      <c r="AF47" s="60">
        <f>IF(ISBLANK(HLOOKUP(AF$2,Monitoring_eng!$A$1:$DB$79,Results!$D47,FALSE)),"",IF(HLOOKUP(AF$2,Monitoring_eng!$A$1:$DB$79,Results!$D47,FALSE)=$J47,$Q47,IF(HLOOKUP(AF$2,Monitoring_eng!$A$1:$DB$79,Results!$D47,FALSE)=$L47,$R47,IF(HLOOKUP(AF$2,Monitoring_eng!$A$1:$DB$79,Results!$D47,FALSE)=$N47,$S47,IF(HLOOKUP(AF$2,Monitoring_eng!$A$1:$DB$79,Results!$D47,FALSE)=$P47,$T47,"CHYBA")))))</f>
        <v>1</v>
      </c>
      <c r="AG47" s="60">
        <f>IF(ISBLANK(HLOOKUP(AG$2,Monitoring_eng!$A$1:$DB$79,Results!$D47,FALSE)),"",IF(HLOOKUP(AG$2,Monitoring_eng!$A$1:$DB$79,Results!$D47,FALSE)=$J47,$Q47,IF(HLOOKUP(AG$2,Monitoring_eng!$A$1:$DB$79,Results!$D47,FALSE)=$L47,$R47,IF(HLOOKUP(AG$2,Monitoring_eng!$A$1:$DB$79,Results!$D47,FALSE)=$N47,$S47,IF(HLOOKUP(AG$2,Monitoring_eng!$A$1:$DB$79,Results!$D47,FALSE)=$P47,$T47,"CHYBA")))))</f>
        <v>1</v>
      </c>
      <c r="AH47" s="60">
        <f>IF(ISBLANK(HLOOKUP(AH$2,Monitoring_eng!$A$1:$DB$79,Results!$D47,FALSE)),"",IF(HLOOKUP(AH$2,Monitoring_eng!$A$1:$DB$79,Results!$D47,FALSE)=$J47,$Q47,IF(HLOOKUP(AH$2,Monitoring_eng!$A$1:$DB$79,Results!$D47,FALSE)=$L47,$R47,IF(HLOOKUP(AH$2,Monitoring_eng!$A$1:$DB$79,Results!$D47,FALSE)=$N47,$S47,IF(HLOOKUP(AH$2,Monitoring_eng!$A$1:$DB$79,Results!$D47,FALSE)=$P47,$T47,"CHYBA")))))</f>
        <v>1</v>
      </c>
      <c r="AI47" s="60">
        <f>IF(ISBLANK(HLOOKUP(AI$2,Monitoring_eng!$A$1:$DB$79,Results!$D47,FALSE)),"",IF(HLOOKUP(AI$2,Monitoring_eng!$A$1:$DB$79,Results!$D47,FALSE)=$J47,$Q47,IF(HLOOKUP(AI$2,Monitoring_eng!$A$1:$DB$79,Results!$D47,FALSE)=$L47,$R47,IF(HLOOKUP(AI$2,Monitoring_eng!$A$1:$DB$79,Results!$D47,FALSE)=$N47,$S47,IF(HLOOKUP(AI$2,Monitoring_eng!$A$1:$DB$79,Results!$D47,FALSE)=$P47,$T47,"CHYBA")))))</f>
        <v>1</v>
      </c>
      <c r="AJ47" s="60">
        <f>IF(ISBLANK(HLOOKUP(AJ$2,Monitoring_eng!$A$1:$DB$79,Results!$D47,FALSE)),"",IF(HLOOKUP(AJ$2,Monitoring_eng!$A$1:$DB$79,Results!$D47,FALSE)=$J47,$Q47,IF(HLOOKUP(AJ$2,Monitoring_eng!$A$1:$DB$79,Results!$D47,FALSE)=$L47,$R47,IF(HLOOKUP(AJ$2,Monitoring_eng!$A$1:$DB$79,Results!$D47,FALSE)=$N47,$S47,IF(HLOOKUP(AJ$2,Monitoring_eng!$A$1:$DB$79,Results!$D47,FALSE)=$P47,$T47,"CHYBA")))))</f>
        <v>1</v>
      </c>
      <c r="AK47" s="60">
        <f>IF(ISBLANK(HLOOKUP(AK$2,Monitoring_eng!$A$1:$DB$79,Results!$D47,FALSE)),"",IF(HLOOKUP(AK$2,Monitoring_eng!$A$1:$DB$79,Results!$D47,FALSE)=$J47,$Q47,IF(HLOOKUP(AK$2,Monitoring_eng!$A$1:$DB$79,Results!$D47,FALSE)=$L47,$R47,IF(HLOOKUP(AK$2,Monitoring_eng!$A$1:$DB$79,Results!$D47,FALSE)=$N47,$S47,IF(HLOOKUP(AK$2,Monitoring_eng!$A$1:$DB$79,Results!$D47,FALSE)=$P47,$T47,"CHYBA")))))</f>
        <v>0</v>
      </c>
      <c r="AL47" s="60">
        <f>IF(ISBLANK(HLOOKUP(AL$2,Monitoring_eng!$A$1:$DB$79,Results!$D47,FALSE)),"",IF(HLOOKUP(AL$2,Monitoring_eng!$A$1:$DB$79,Results!$D47,FALSE)=$J47,$Q47,IF(HLOOKUP(AL$2,Monitoring_eng!$A$1:$DB$79,Results!$D47,FALSE)=$L47,$R47,IF(HLOOKUP(AL$2,Monitoring_eng!$A$1:$DB$79,Results!$D47,FALSE)=$N47,$S47,IF(HLOOKUP(AL$2,Monitoring_eng!$A$1:$DB$79,Results!$D47,FALSE)=$P47,$T47,"CHYBA")))))</f>
        <v>0</v>
      </c>
      <c r="AM47" s="60">
        <f>IF(ISBLANK(HLOOKUP(AM$2,Monitoring_eng!$A$1:$DB$79,Results!$D47,FALSE)),"",IF(HLOOKUP(AM$2,Monitoring_eng!$A$1:$DB$79,Results!$D47,FALSE)=$J47,$Q47,IF(HLOOKUP(AM$2,Monitoring_eng!$A$1:$DB$79,Results!$D47,FALSE)=$L47,$R47,IF(HLOOKUP(AM$2,Monitoring_eng!$A$1:$DB$79,Results!$D47,FALSE)=$N47,$S47,IF(HLOOKUP(AM$2,Monitoring_eng!$A$1:$DB$79,Results!$D47,FALSE)=$P47,$T47,"CHYBA")))))</f>
        <v>0</v>
      </c>
      <c r="AN47" s="60">
        <f>IF(ISBLANK(HLOOKUP(AN$2,Monitoring_eng!$A$1:$DB$79,Results!$D47,FALSE)),"",IF(HLOOKUP(AN$2,Monitoring_eng!$A$1:$DB$79,Results!$D47,FALSE)=$J47,$Q47,IF(HLOOKUP(AN$2,Monitoring_eng!$A$1:$DB$79,Results!$D47,FALSE)=$L47,$R47,IF(HLOOKUP(AN$2,Monitoring_eng!$A$1:$DB$79,Results!$D47,FALSE)=$N47,$S47,IF(HLOOKUP(AN$2,Monitoring_eng!$A$1:$DB$79,Results!$D47,FALSE)=$P47,$T47,"CHYBA")))))</f>
        <v>0</v>
      </c>
      <c r="AO47" s="60">
        <f>IF(ISBLANK(HLOOKUP(AO$2,Monitoring_eng!$A$1:$DB$79,Results!$D47,FALSE)),"",IF(HLOOKUP(AO$2,Monitoring_eng!$A$1:$DB$79,Results!$D47,FALSE)=$J47,$Q47,IF(HLOOKUP(AO$2,Monitoring_eng!$A$1:$DB$79,Results!$D47,FALSE)=$L47,$R47,IF(HLOOKUP(AO$2,Monitoring_eng!$A$1:$DB$79,Results!$D47,FALSE)=$N47,$S47,IF(HLOOKUP(AO$2,Monitoring_eng!$A$1:$DB$79,Results!$D47,FALSE)=$P47,$T47,"CHYBA")))))</f>
        <v>1</v>
      </c>
      <c r="AP47" s="60">
        <f>IF(ISBLANK(HLOOKUP(AP$2,Monitoring_eng!$A$1:$DB$79,Results!$D47,FALSE)),"",IF(HLOOKUP(AP$2,Monitoring_eng!$A$1:$DB$79,Results!$D47,FALSE)=$J47,$Q47,IF(HLOOKUP(AP$2,Monitoring_eng!$A$1:$DB$79,Results!$D47,FALSE)=$L47,$R47,IF(HLOOKUP(AP$2,Monitoring_eng!$A$1:$DB$79,Results!$D47,FALSE)=$N47,$S47,IF(HLOOKUP(AP$2,Monitoring_eng!$A$1:$DB$79,Results!$D47,FALSE)=$P47,$T47,"CHYBA")))))</f>
        <v>1</v>
      </c>
      <c r="AQ47" s="60">
        <f>IF(ISBLANK(HLOOKUP(AQ$2,Monitoring_eng!$A$1:$DB$79,Results!$D47,FALSE)),"",IF(HLOOKUP(AQ$2,Monitoring_eng!$A$1:$DB$79,Results!$D47,FALSE)=$J47,$Q47,IF(HLOOKUP(AQ$2,Monitoring_eng!$A$1:$DB$79,Results!$D47,FALSE)=$L47,$R47,IF(HLOOKUP(AQ$2,Monitoring_eng!$A$1:$DB$79,Results!$D47,FALSE)=$N47,$S47,IF(HLOOKUP(AQ$2,Monitoring_eng!$A$1:$DB$79,Results!$D47,FALSE)=$P47,$T47,"CHYBA")))))</f>
        <v>0</v>
      </c>
      <c r="AR47" s="60">
        <f>IF(ISBLANK(HLOOKUP(AR$2,Monitoring_eng!$A$1:$DB$79,Results!$D47,FALSE)),"",IF(HLOOKUP(AR$2,Monitoring_eng!$A$1:$DB$79,Results!$D47,FALSE)=$J47,$Q47,IF(HLOOKUP(AR$2,Monitoring_eng!$A$1:$DB$79,Results!$D47,FALSE)=$L47,$R47,IF(HLOOKUP(AR$2,Monitoring_eng!$A$1:$DB$79,Results!$D47,FALSE)=$N47,$S47,IF(HLOOKUP(AR$2,Monitoring_eng!$A$1:$DB$79,Results!$D47,FALSE)=$P47,$T47,"CHYBA")))))</f>
        <v>0</v>
      </c>
      <c r="AS47" s="60">
        <f>IF(ISBLANK(HLOOKUP(AS$2,Monitoring_eng!$A$1:$DB$79,Results!$D47,FALSE)),"",IF(HLOOKUP(AS$2,Monitoring_eng!$A$1:$DB$79,Results!$D47,FALSE)=$J47,$Q47,IF(HLOOKUP(AS$2,Monitoring_eng!$A$1:$DB$79,Results!$D47,FALSE)=$L47,$R47,IF(HLOOKUP(AS$2,Monitoring_eng!$A$1:$DB$79,Results!$D47,FALSE)=$N47,$S47,IF(HLOOKUP(AS$2,Monitoring_eng!$A$1:$DB$79,Results!$D47,FALSE)=$P47,$T47,"CHYBA")))))</f>
        <v>1</v>
      </c>
      <c r="AT47" s="60">
        <f>IF(ISBLANK(HLOOKUP(AT$2,Monitoring_eng!$A$1:$DB$79,Results!$D47,FALSE)),"",IF(HLOOKUP(AT$2,Monitoring_eng!$A$1:$DB$79,Results!$D47,FALSE)=$J47,$Q47,IF(HLOOKUP(AT$2,Monitoring_eng!$A$1:$DB$79,Results!$D47,FALSE)=$L47,$R47,IF(HLOOKUP(AT$2,Monitoring_eng!$A$1:$DB$79,Results!$D47,FALSE)=$N47,$S47,IF(HLOOKUP(AT$2,Monitoring_eng!$A$1:$DB$79,Results!$D47,FALSE)=$P47,$T47,"CHYBA")))))</f>
        <v>1</v>
      </c>
      <c r="AU47" s="60">
        <f>IF(ISBLANK(HLOOKUP(AU$2,Monitoring_eng!$A$1:$DB$79,Results!$D47,FALSE)),"",IF(HLOOKUP(AU$2,Monitoring_eng!$A$1:$DB$79,Results!$D47,FALSE)=$J47,$Q47,IF(HLOOKUP(AU$2,Monitoring_eng!$A$1:$DB$79,Results!$D47,FALSE)=$L47,$R47,IF(HLOOKUP(AU$2,Monitoring_eng!$A$1:$DB$79,Results!$D47,FALSE)=$N47,$S47,IF(HLOOKUP(AU$2,Monitoring_eng!$A$1:$DB$79,Results!$D47,FALSE)=$P47,$T47,"CHYBA")))))</f>
        <v>0</v>
      </c>
      <c r="AV47" s="60">
        <f>IF(ISBLANK(HLOOKUP(AV$2,Monitoring_eng!$A$1:$DB$79,Results!$D47,FALSE)),"",IF(HLOOKUP(AV$2,Monitoring_eng!$A$1:$DB$79,Results!$D47,FALSE)=$J47,$Q47,IF(HLOOKUP(AV$2,Monitoring_eng!$A$1:$DB$79,Results!$D47,FALSE)=$L47,$R47,IF(HLOOKUP(AV$2,Monitoring_eng!$A$1:$DB$79,Results!$D47,FALSE)=$N47,$S47,IF(HLOOKUP(AV$2,Monitoring_eng!$A$1:$DB$79,Results!$D47,FALSE)=$P47,$T47,"CHYBA")))))</f>
        <v>1</v>
      </c>
      <c r="AW47" s="60">
        <f>IF(ISBLANK(HLOOKUP(AW$2,Monitoring_eng!$A$1:$DB$79,Results!$D47,FALSE)),"",IF(HLOOKUP(AW$2,Monitoring_eng!$A$1:$DB$79,Results!$D47,FALSE)=$J47,$Q47,IF(HLOOKUP(AW$2,Monitoring_eng!$A$1:$DB$79,Results!$D47,FALSE)=$L47,$R47,IF(HLOOKUP(AW$2,Monitoring_eng!$A$1:$DB$79,Results!$D47,FALSE)=$N47,$S47,IF(HLOOKUP(AW$2,Monitoring_eng!$A$1:$DB$79,Results!$D47,FALSE)=$P47,$T47,"CHYBA")))))</f>
        <v>1</v>
      </c>
      <c r="AX47" s="60">
        <f>IF(ISBLANK(HLOOKUP(AX$2,Monitoring_eng!$A$1:$DB$79,Results!$D47,FALSE)),"",IF(HLOOKUP(AX$2,Monitoring_eng!$A$1:$DB$79,Results!$D47,FALSE)=$J47,$Q47,IF(HLOOKUP(AX$2,Monitoring_eng!$A$1:$DB$79,Results!$D47,FALSE)=$L47,$R47,IF(HLOOKUP(AX$2,Monitoring_eng!$A$1:$DB$79,Results!$D47,FALSE)=$N47,$S47,IF(HLOOKUP(AX$2,Monitoring_eng!$A$1:$DB$79,Results!$D47,FALSE)=$P47,$T47,"CHYBA")))))</f>
        <v>1</v>
      </c>
      <c r="AY47" s="60">
        <f>IF(ISBLANK(HLOOKUP(AY$2,Monitoring_eng!$A$1:$DB$79,Results!$D47,FALSE)),"",IF(HLOOKUP(AY$2,Monitoring_eng!$A$1:$DB$79,Results!$D47,FALSE)=$J47,$Q47,IF(HLOOKUP(AY$2,Monitoring_eng!$A$1:$DB$79,Results!$D47,FALSE)=$L47,$R47,IF(HLOOKUP(AY$2,Monitoring_eng!$A$1:$DB$79,Results!$D47,FALSE)=$N47,$S47,IF(HLOOKUP(AY$2,Monitoring_eng!$A$1:$DB$79,Results!$D47,FALSE)=$P47,$T47,"CHYBA")))))</f>
        <v>0</v>
      </c>
      <c r="AZ47" s="60">
        <f>IF(ISBLANK(HLOOKUP(AZ$2,Monitoring_eng!$A$1:$DB$79,Results!$D47,FALSE)),"",IF(HLOOKUP(AZ$2,Monitoring_eng!$A$1:$DB$79,Results!$D47,FALSE)=$J47,$Q47,IF(HLOOKUP(AZ$2,Monitoring_eng!$A$1:$DB$79,Results!$D47,FALSE)=$L47,$R47,IF(HLOOKUP(AZ$2,Monitoring_eng!$A$1:$DB$79,Results!$D47,FALSE)=$N47,$S47,IF(HLOOKUP(AZ$2,Monitoring_eng!$A$1:$DB$79,Results!$D47,FALSE)=$P47,$T47,"CHYBA")))))</f>
        <v>0</v>
      </c>
      <c r="BA47" s="60">
        <f>IF(ISBLANK(HLOOKUP(BA$2,Monitoring_eng!$A$1:$DB$79,Results!$D47,FALSE)),"",IF(HLOOKUP(BA$2,Monitoring_eng!$A$1:$DB$79,Results!$D47,FALSE)=$J47,$Q47,IF(HLOOKUP(BA$2,Monitoring_eng!$A$1:$DB$79,Results!$D47,FALSE)=$L47,$R47,IF(HLOOKUP(BA$2,Monitoring_eng!$A$1:$DB$79,Results!$D47,FALSE)=$N47,$S47,IF(HLOOKUP(BA$2,Monitoring_eng!$A$1:$DB$79,Results!$D47,FALSE)=$P47,$T47,"CHYBA")))))</f>
        <v>1</v>
      </c>
      <c r="BB47" s="60">
        <f>IF(ISBLANK(HLOOKUP(BB$2,Monitoring_eng!$A$1:$DB$79,Results!$D47,FALSE)),"",IF(HLOOKUP(BB$2,Monitoring_eng!$A$1:$DB$79,Results!$D47,FALSE)=$J47,$Q47,IF(HLOOKUP(BB$2,Monitoring_eng!$A$1:$DB$79,Results!$D47,FALSE)=$L47,$R47,IF(HLOOKUP(BB$2,Monitoring_eng!$A$1:$DB$79,Results!$D47,FALSE)=$N47,$S47,IF(HLOOKUP(BB$2,Monitoring_eng!$A$1:$DB$79,Results!$D47,FALSE)=$P47,$T47,"CHYBA")))))</f>
        <v>0</v>
      </c>
      <c r="BC47" s="60">
        <f>IF(ISBLANK(HLOOKUP(BC$2,Monitoring_eng!$A$1:$DB$79,Results!$D47,FALSE)),"",IF(HLOOKUP(BC$2,Monitoring_eng!$A$1:$DB$79,Results!$D47,FALSE)=$J47,$Q47,IF(HLOOKUP(BC$2,Monitoring_eng!$A$1:$DB$79,Results!$D47,FALSE)=$L47,$R47,IF(HLOOKUP(BC$2,Monitoring_eng!$A$1:$DB$79,Results!$D47,FALSE)=$N47,$S47,IF(HLOOKUP(BC$2,Monitoring_eng!$A$1:$DB$79,Results!$D47,FALSE)=$P47,$T47,"CHYBA")))))</f>
        <v>0</v>
      </c>
      <c r="BD47" s="60">
        <f>IF(ISBLANK(HLOOKUP(BD$2,Monitoring_eng!$A$1:$DB$79,Results!$D47,FALSE)),"",IF(HLOOKUP(BD$2,Monitoring_eng!$A$1:$DB$79,Results!$D47,FALSE)=$J47,$Q47,IF(HLOOKUP(BD$2,Monitoring_eng!$A$1:$DB$79,Results!$D47,FALSE)=$L47,$R47,IF(HLOOKUP(BD$2,Monitoring_eng!$A$1:$DB$79,Results!$D47,FALSE)=$N47,$S47,IF(HLOOKUP(BD$2,Monitoring_eng!$A$1:$DB$79,Results!$D47,FALSE)=$P47,$T47,"CHYBA")))))</f>
        <v>1</v>
      </c>
      <c r="BE47" s="60">
        <f>IF(ISBLANK(HLOOKUP(BE$2,Monitoring_eng!$A$1:$DB$79,Results!$D47,FALSE)),"",IF(HLOOKUP(BE$2,Monitoring_eng!$A$1:$DB$79,Results!$D47,FALSE)=$J47,$Q47,IF(HLOOKUP(BE$2,Monitoring_eng!$A$1:$DB$79,Results!$D47,FALSE)=$L47,$R47,IF(HLOOKUP(BE$2,Monitoring_eng!$A$1:$DB$79,Results!$D47,FALSE)=$N47,$S47,IF(HLOOKUP(BE$2,Monitoring_eng!$A$1:$DB$79,Results!$D47,FALSE)=$P47,$T47,"CHYBA")))))</f>
        <v>0</v>
      </c>
      <c r="BF47" s="60">
        <f>IF(ISBLANK(HLOOKUP(BF$2,Monitoring_eng!$A$1:$DB$79,Results!$D47,FALSE)),"",IF(HLOOKUP(BF$2,Monitoring_eng!$A$1:$DB$79,Results!$D47,FALSE)=$J47,$Q47,IF(HLOOKUP(BF$2,Monitoring_eng!$A$1:$DB$79,Results!$D47,FALSE)=$L47,$R47,IF(HLOOKUP(BF$2,Monitoring_eng!$A$1:$DB$79,Results!$D47,FALSE)=$N47,$S47,IF(HLOOKUP(BF$2,Monitoring_eng!$A$1:$DB$79,Results!$D47,FALSE)=$P47,$T47,"CHYBA")))))</f>
        <v>1</v>
      </c>
      <c r="BG47" s="60">
        <f>IF(ISBLANK(HLOOKUP(BG$2,Monitoring_eng!$A$1:$DB$79,Results!$D47,FALSE)),"",IF(HLOOKUP(BG$2,Monitoring_eng!$A$1:$DB$79,Results!$D47,FALSE)=$J47,$Q47,IF(HLOOKUP(BG$2,Monitoring_eng!$A$1:$DB$79,Results!$D47,FALSE)=$L47,$R47,IF(HLOOKUP(BG$2,Monitoring_eng!$A$1:$DB$79,Results!$D47,FALSE)=$N47,$S47,IF(HLOOKUP(BG$2,Monitoring_eng!$A$1:$DB$79,Results!$D47,FALSE)=$P47,$T47,"CHYBA")))))</f>
        <v>0</v>
      </c>
      <c r="BH47" s="60">
        <f>IF(ISBLANK(HLOOKUP(BH$2,Monitoring_eng!$A$1:$DB$79,Results!$D47,FALSE)),"",IF(HLOOKUP(BH$2,Monitoring_eng!$A$1:$DB$79,Results!$D47,FALSE)=$J47,$Q47,IF(HLOOKUP(BH$2,Monitoring_eng!$A$1:$DB$79,Results!$D47,FALSE)=$L47,$R47,IF(HLOOKUP(BH$2,Monitoring_eng!$A$1:$DB$79,Results!$D47,FALSE)=$N47,$S47,IF(HLOOKUP(BH$2,Monitoring_eng!$A$1:$DB$79,Results!$D47,FALSE)=$P47,$T47,"CHYBA")))))</f>
        <v>1</v>
      </c>
      <c r="BI47" s="60">
        <f>IF(ISBLANK(HLOOKUP(BI$2,Monitoring_eng!$A$1:$DB$79,Results!$D47,FALSE)),"",IF(HLOOKUP(BI$2,Monitoring_eng!$A$1:$DB$79,Results!$D47,FALSE)=$J47,$Q47,IF(HLOOKUP(BI$2,Monitoring_eng!$A$1:$DB$79,Results!$D47,FALSE)=$L47,$R47,IF(HLOOKUP(BI$2,Monitoring_eng!$A$1:$DB$79,Results!$D47,FALSE)=$N47,$S47,IF(HLOOKUP(BI$2,Monitoring_eng!$A$1:$DB$79,Results!$D47,FALSE)=$P47,$T47,"CHYBA")))))</f>
        <v>1</v>
      </c>
      <c r="BJ47" s="60">
        <f>IF(ISBLANK(HLOOKUP(BJ$2,Monitoring_eng!$A$1:$DB$79,Results!$D47,FALSE)),"",IF(HLOOKUP(BJ$2,Monitoring_eng!$A$1:$DB$79,Results!$D47,FALSE)=$J47,$Q47,IF(HLOOKUP(BJ$2,Monitoring_eng!$A$1:$DB$79,Results!$D47,FALSE)=$L47,$R47,IF(HLOOKUP(BJ$2,Monitoring_eng!$A$1:$DB$79,Results!$D47,FALSE)=$N47,$S47,IF(HLOOKUP(BJ$2,Monitoring_eng!$A$1:$DB$79,Results!$D47,FALSE)=$P47,$T47,"CHYBA")))))</f>
        <v>1</v>
      </c>
      <c r="BK47" s="60">
        <f>IF(ISBLANK(HLOOKUP(BK$2,Monitoring_eng!$A$1:$DB$79,Results!$D47,FALSE)),"",IF(HLOOKUP(BK$2,Monitoring_eng!$A$1:$DB$79,Results!$D47,FALSE)=$J47,$Q47,IF(HLOOKUP(BK$2,Monitoring_eng!$A$1:$DB$79,Results!$D47,FALSE)=$L47,$R47,IF(HLOOKUP(BK$2,Monitoring_eng!$A$1:$DB$79,Results!$D47,FALSE)=$N47,$S47,IF(HLOOKUP(BK$2,Monitoring_eng!$A$1:$DB$79,Results!$D47,FALSE)=$P47,$T47,"CHYBA")))))</f>
        <v>1</v>
      </c>
      <c r="BL47" s="60">
        <f>IF(ISBLANK(HLOOKUP(BL$2,Monitoring_eng!$A$1:$DB$79,Results!$D47,FALSE)),"",IF(HLOOKUP(BL$2,Monitoring_eng!$A$1:$DB$79,Results!$D47,FALSE)=$J47,$Q47,IF(HLOOKUP(BL$2,Monitoring_eng!$A$1:$DB$79,Results!$D47,FALSE)=$L47,$R47,IF(HLOOKUP(BL$2,Monitoring_eng!$A$1:$DB$79,Results!$D47,FALSE)=$N47,$S47,IF(HLOOKUP(BL$2,Monitoring_eng!$A$1:$DB$79,Results!$D47,FALSE)=$P47,$T47,"CHYBA")))))</f>
        <v>1</v>
      </c>
      <c r="BM47" s="60">
        <f>IF(ISBLANK(HLOOKUP(BM$2,Monitoring_eng!$A$1:$DB$79,Results!$D47,FALSE)),"",IF(HLOOKUP(BM$2,Monitoring_eng!$A$1:$DB$79,Results!$D47,FALSE)=$J47,$Q47,IF(HLOOKUP(BM$2,Monitoring_eng!$A$1:$DB$79,Results!$D47,FALSE)=$L47,$R47,IF(HLOOKUP(BM$2,Monitoring_eng!$A$1:$DB$79,Results!$D47,FALSE)=$N47,$S47,IF(HLOOKUP(BM$2,Monitoring_eng!$A$1:$DB$79,Results!$D47,FALSE)=$P47,$T47,"CHYBA")))))</f>
        <v>1</v>
      </c>
      <c r="BN47" s="60">
        <f>IF(ISBLANK(HLOOKUP(BN$2,Monitoring_eng!$A$1:$DB$79,Results!$D47,FALSE)),"",IF(HLOOKUP(BN$2,Monitoring_eng!$A$1:$DB$79,Results!$D47,FALSE)=$J47,$Q47,IF(HLOOKUP(BN$2,Monitoring_eng!$A$1:$DB$79,Results!$D47,FALSE)=$L47,$R47,IF(HLOOKUP(BN$2,Monitoring_eng!$A$1:$DB$79,Results!$D47,FALSE)=$N47,$S47,IF(HLOOKUP(BN$2,Monitoring_eng!$A$1:$DB$79,Results!$D47,FALSE)=$P47,$T47,"CHYBA")))))</f>
        <v>1</v>
      </c>
      <c r="BO47" s="60">
        <f>IF(ISBLANK(HLOOKUP(BO$2,Monitoring_eng!$A$1:$DB$79,Results!$D47,FALSE)),"",IF(HLOOKUP(BO$2,Monitoring_eng!$A$1:$DB$79,Results!$D47,FALSE)=$J47,$Q47,IF(HLOOKUP(BO$2,Monitoring_eng!$A$1:$DB$79,Results!$D47,FALSE)=$L47,$R47,IF(HLOOKUP(BO$2,Monitoring_eng!$A$1:$DB$79,Results!$D47,FALSE)=$N47,$S47,IF(HLOOKUP(BO$2,Monitoring_eng!$A$1:$DB$79,Results!$D47,FALSE)=$P47,$T47,"CHYBA")))))</f>
        <v>1</v>
      </c>
      <c r="BP47" s="60">
        <f>IF(ISBLANK(HLOOKUP(BP$2,Monitoring_eng!$A$1:$DB$79,Results!$D47,FALSE)),"",IF(HLOOKUP(BP$2,Monitoring_eng!$A$1:$DB$79,Results!$D47,FALSE)=$J47,$Q47,IF(HLOOKUP(BP$2,Monitoring_eng!$A$1:$DB$79,Results!$D47,FALSE)=$L47,$R47,IF(HLOOKUP(BP$2,Monitoring_eng!$A$1:$DB$79,Results!$D47,FALSE)=$N47,$S47,IF(HLOOKUP(BP$2,Monitoring_eng!$A$1:$DB$79,Results!$D47,FALSE)=$P47,$T47,"CHYBA")))))</f>
        <v>1</v>
      </c>
      <c r="BQ47" s="60">
        <f>IF(ISBLANK(HLOOKUP(BQ$2,Monitoring_eng!$A$1:$DB$79,Results!$D47,FALSE)),"",IF(HLOOKUP(BQ$2,Monitoring_eng!$A$1:$DB$79,Results!$D47,FALSE)=$J47,$Q47,IF(HLOOKUP(BQ$2,Monitoring_eng!$A$1:$DB$79,Results!$D47,FALSE)=$L47,$R47,IF(HLOOKUP(BQ$2,Monitoring_eng!$A$1:$DB$79,Results!$D47,FALSE)=$N47,$S47,IF(HLOOKUP(BQ$2,Monitoring_eng!$A$1:$DB$79,Results!$D47,FALSE)=$P47,$T47,"CHYBA")))))</f>
        <v>1</v>
      </c>
      <c r="BR47" s="60">
        <f>IF(ISBLANK(HLOOKUP(BR$2,Monitoring_eng!$A$1:$DB$79,Results!$D47,FALSE)),"",IF(HLOOKUP(BR$2,Monitoring_eng!$A$1:$DB$79,Results!$D47,FALSE)=$J47,$Q47,IF(HLOOKUP(BR$2,Monitoring_eng!$A$1:$DB$79,Results!$D47,FALSE)=$L47,$R47,IF(HLOOKUP(BR$2,Monitoring_eng!$A$1:$DB$79,Results!$D47,FALSE)=$N47,$S47,IF(HLOOKUP(BR$2,Monitoring_eng!$A$1:$DB$79,Results!$D47,FALSE)=$P47,$T47,"CHYBA")))))</f>
        <v>1</v>
      </c>
    </row>
    <row r="48" spans="1:70" x14ac:dyDescent="0.3">
      <c r="A48" s="37" t="s">
        <v>3868</v>
      </c>
      <c r="B48" s="37" t="s">
        <v>1049</v>
      </c>
      <c r="C48" s="37" t="s">
        <v>348</v>
      </c>
      <c r="D48" s="37">
        <v>47</v>
      </c>
      <c r="E48" s="45" t="s">
        <v>149</v>
      </c>
      <c r="F48" s="45" t="s">
        <v>154</v>
      </c>
      <c r="G48" s="46" t="s">
        <v>38</v>
      </c>
      <c r="H48" s="37">
        <v>2</v>
      </c>
      <c r="I48" s="37" t="s">
        <v>481</v>
      </c>
      <c r="J48" s="37" t="s">
        <v>757</v>
      </c>
      <c r="K48" s="37" t="s">
        <v>482</v>
      </c>
      <c r="L48" s="59" t="s">
        <v>758</v>
      </c>
      <c r="M48" s="37" t="s">
        <v>483</v>
      </c>
      <c r="N48" s="37" t="s">
        <v>759</v>
      </c>
      <c r="O48" s="37" t="s">
        <v>892</v>
      </c>
      <c r="P48" s="37" t="s">
        <v>892</v>
      </c>
      <c r="Q48" s="37">
        <f t="shared" si="0"/>
        <v>2</v>
      </c>
      <c r="R48" s="37">
        <v>0</v>
      </c>
      <c r="S48" s="37">
        <f t="shared" si="1"/>
        <v>1</v>
      </c>
      <c r="T48" s="37" t="s">
        <v>892</v>
      </c>
      <c r="U48" s="60">
        <f>IF(ISBLANK(HLOOKUP(U$2,Monitoring_eng!$A$1:$DB$79,Results!$D48,FALSE)),"",IF(HLOOKUP(U$2,Monitoring_eng!$A$1:$DB$79,Results!$D48,FALSE)=$J48,$Q48,IF(HLOOKUP(U$2,Monitoring_eng!$A$1:$DB$79,Results!$D48,FALSE)=$L48,$R48,IF(HLOOKUP(U$2,Monitoring_eng!$A$1:$DB$79,Results!$D48,FALSE)=$N48,$S48,IF(HLOOKUP(U$2,Monitoring_eng!$A$1:$DB$79,Results!$D48,FALSE)=$P48,$T48,"CHYBA")))))</f>
        <v>2</v>
      </c>
      <c r="V48" s="60">
        <f>IF(ISBLANK(HLOOKUP(V$2,Monitoring_eng!$A$1:$DB$79,Results!$D48,FALSE)),"",IF(HLOOKUP(V$2,Monitoring_eng!$A$1:$DB$79,Results!$D48,FALSE)=$J48,$Q48,IF(HLOOKUP(V$2,Monitoring_eng!$A$1:$DB$79,Results!$D48,FALSE)=$L48,$R48,IF(HLOOKUP(V$2,Monitoring_eng!$A$1:$DB$79,Results!$D48,FALSE)=$N48,$S48,IF(HLOOKUP(V$2,Monitoring_eng!$A$1:$DB$79,Results!$D48,FALSE)=$P48,$T48,"CHYBA")))))</f>
        <v>0</v>
      </c>
      <c r="W48" s="60">
        <f>IF(ISBLANK(HLOOKUP(W$2,Monitoring_eng!$A$1:$DB$79,Results!$D48,FALSE)),"",IF(HLOOKUP(W$2,Monitoring_eng!$A$1:$DB$79,Results!$D48,FALSE)=$J48,$Q48,IF(HLOOKUP(W$2,Monitoring_eng!$A$1:$DB$79,Results!$D48,FALSE)=$L48,$R48,IF(HLOOKUP(W$2,Monitoring_eng!$A$1:$DB$79,Results!$D48,FALSE)=$N48,$S48,IF(HLOOKUP(W$2,Monitoring_eng!$A$1:$DB$79,Results!$D48,FALSE)=$P48,$T48,"CHYBA")))))</f>
        <v>2</v>
      </c>
      <c r="X48" s="60">
        <f>IF(ISBLANK(HLOOKUP(X$2,Monitoring_eng!$A$1:$DB$79,Results!$D48,FALSE)),"",IF(HLOOKUP(X$2,Monitoring_eng!$A$1:$DB$79,Results!$D48,FALSE)=$J48,$Q48,IF(HLOOKUP(X$2,Monitoring_eng!$A$1:$DB$79,Results!$D48,FALSE)=$L48,$R48,IF(HLOOKUP(X$2,Monitoring_eng!$A$1:$DB$79,Results!$D48,FALSE)=$N48,$S48,IF(HLOOKUP(X$2,Monitoring_eng!$A$1:$DB$79,Results!$D48,FALSE)=$P48,$T48,"CHYBA")))))</f>
        <v>0</v>
      </c>
      <c r="Y48" s="60">
        <f>IF(ISBLANK(HLOOKUP(Y$2,Monitoring_eng!$A$1:$DB$79,Results!$D48,FALSE)),"",IF(HLOOKUP(Y$2,Monitoring_eng!$A$1:$DB$79,Results!$D48,FALSE)=$J48,$Q48,IF(HLOOKUP(Y$2,Monitoring_eng!$A$1:$DB$79,Results!$D48,FALSE)=$L48,$R48,IF(HLOOKUP(Y$2,Monitoring_eng!$A$1:$DB$79,Results!$D48,FALSE)=$N48,$S48,IF(HLOOKUP(Y$2,Monitoring_eng!$A$1:$DB$79,Results!$D48,FALSE)=$P48,$T48,"CHYBA")))))</f>
        <v>0</v>
      </c>
      <c r="Z48" s="60">
        <f>IF(ISBLANK(HLOOKUP(Z$2,Monitoring_eng!$A$1:$DB$79,Results!$D48,FALSE)),"",IF(HLOOKUP(Z$2,Monitoring_eng!$A$1:$DB$79,Results!$D48,FALSE)=$J48,$Q48,IF(HLOOKUP(Z$2,Monitoring_eng!$A$1:$DB$79,Results!$D48,FALSE)=$L48,$R48,IF(HLOOKUP(Z$2,Monitoring_eng!$A$1:$DB$79,Results!$D48,FALSE)=$N48,$S48,IF(HLOOKUP(Z$2,Monitoring_eng!$A$1:$DB$79,Results!$D48,FALSE)=$P48,$T48,"CHYBA")))))</f>
        <v>2</v>
      </c>
      <c r="AA48" s="60">
        <f>IF(ISBLANK(HLOOKUP(AA$2,Monitoring_eng!$A$1:$DB$79,Results!$D48,FALSE)),"",IF(HLOOKUP(AA$2,Monitoring_eng!$A$1:$DB$79,Results!$D48,FALSE)=$J48,$Q48,IF(HLOOKUP(AA$2,Monitoring_eng!$A$1:$DB$79,Results!$D48,FALSE)=$L48,$R48,IF(HLOOKUP(AA$2,Monitoring_eng!$A$1:$DB$79,Results!$D48,FALSE)=$N48,$S48,IF(HLOOKUP(AA$2,Monitoring_eng!$A$1:$DB$79,Results!$D48,FALSE)=$P48,$T48,"CHYBA")))))</f>
        <v>2</v>
      </c>
      <c r="AB48" s="60">
        <f>IF(ISBLANK(HLOOKUP(AB$2,Monitoring_eng!$A$1:$DB$79,Results!$D48,FALSE)),"",IF(HLOOKUP(AB$2,Monitoring_eng!$A$1:$DB$79,Results!$D48,FALSE)=$J48,$Q48,IF(HLOOKUP(AB$2,Monitoring_eng!$A$1:$DB$79,Results!$D48,FALSE)=$L48,$R48,IF(HLOOKUP(AB$2,Monitoring_eng!$A$1:$DB$79,Results!$D48,FALSE)=$N48,$S48,IF(HLOOKUP(AB$2,Monitoring_eng!$A$1:$DB$79,Results!$D48,FALSE)=$P48,$T48,"CHYBA")))))</f>
        <v>0</v>
      </c>
      <c r="AC48" s="60">
        <f>IF(ISBLANK(HLOOKUP(AC$2,Monitoring_eng!$A$1:$DB$79,Results!$D48,FALSE)),"",IF(HLOOKUP(AC$2,Monitoring_eng!$A$1:$DB$79,Results!$D48,FALSE)=$J48,$Q48,IF(HLOOKUP(AC$2,Monitoring_eng!$A$1:$DB$79,Results!$D48,FALSE)=$L48,$R48,IF(HLOOKUP(AC$2,Monitoring_eng!$A$1:$DB$79,Results!$D48,FALSE)=$N48,$S48,IF(HLOOKUP(AC$2,Monitoring_eng!$A$1:$DB$79,Results!$D48,FALSE)=$P48,$T48,"CHYBA")))))</f>
        <v>2</v>
      </c>
      <c r="AD48" s="60">
        <f>IF(ISBLANK(HLOOKUP(AD$2,Monitoring_eng!$A$1:$DB$79,Results!$D48,FALSE)),"",IF(HLOOKUP(AD$2,Monitoring_eng!$A$1:$DB$79,Results!$D48,FALSE)=$J48,$Q48,IF(HLOOKUP(AD$2,Monitoring_eng!$A$1:$DB$79,Results!$D48,FALSE)=$L48,$R48,IF(HLOOKUP(AD$2,Monitoring_eng!$A$1:$DB$79,Results!$D48,FALSE)=$N48,$S48,IF(HLOOKUP(AD$2,Monitoring_eng!$A$1:$DB$79,Results!$D48,FALSE)=$P48,$T48,"CHYBA")))))</f>
        <v>2</v>
      </c>
      <c r="AE48" s="60">
        <f>IF(ISBLANK(HLOOKUP(AE$2,Monitoring_eng!$A$1:$DB$79,Results!$D48,FALSE)),"",IF(HLOOKUP(AE$2,Monitoring_eng!$A$1:$DB$79,Results!$D48,FALSE)=$J48,$Q48,IF(HLOOKUP(AE$2,Monitoring_eng!$A$1:$DB$79,Results!$D48,FALSE)=$L48,$R48,IF(HLOOKUP(AE$2,Monitoring_eng!$A$1:$DB$79,Results!$D48,FALSE)=$N48,$S48,IF(HLOOKUP(AE$2,Monitoring_eng!$A$1:$DB$79,Results!$D48,FALSE)=$P48,$T48,"CHYBA")))))</f>
        <v>2</v>
      </c>
      <c r="AF48" s="60">
        <f>IF(ISBLANK(HLOOKUP(AF$2,Monitoring_eng!$A$1:$DB$79,Results!$D48,FALSE)),"",IF(HLOOKUP(AF$2,Monitoring_eng!$A$1:$DB$79,Results!$D48,FALSE)=$J48,$Q48,IF(HLOOKUP(AF$2,Monitoring_eng!$A$1:$DB$79,Results!$D48,FALSE)=$L48,$R48,IF(HLOOKUP(AF$2,Monitoring_eng!$A$1:$DB$79,Results!$D48,FALSE)=$N48,$S48,IF(HLOOKUP(AF$2,Monitoring_eng!$A$1:$DB$79,Results!$D48,FALSE)=$P48,$T48,"CHYBA")))))</f>
        <v>1</v>
      </c>
      <c r="AG48" s="60">
        <f>IF(ISBLANK(HLOOKUP(AG$2,Monitoring_eng!$A$1:$DB$79,Results!$D48,FALSE)),"",IF(HLOOKUP(AG$2,Monitoring_eng!$A$1:$DB$79,Results!$D48,FALSE)=$J48,$Q48,IF(HLOOKUP(AG$2,Monitoring_eng!$A$1:$DB$79,Results!$D48,FALSE)=$L48,$R48,IF(HLOOKUP(AG$2,Monitoring_eng!$A$1:$DB$79,Results!$D48,FALSE)=$N48,$S48,IF(HLOOKUP(AG$2,Monitoring_eng!$A$1:$DB$79,Results!$D48,FALSE)=$P48,$T48,"CHYBA")))))</f>
        <v>2</v>
      </c>
      <c r="AH48" s="60">
        <f>IF(ISBLANK(HLOOKUP(AH$2,Monitoring_eng!$A$1:$DB$79,Results!$D48,FALSE)),"",IF(HLOOKUP(AH$2,Monitoring_eng!$A$1:$DB$79,Results!$D48,FALSE)=$J48,$Q48,IF(HLOOKUP(AH$2,Monitoring_eng!$A$1:$DB$79,Results!$D48,FALSE)=$L48,$R48,IF(HLOOKUP(AH$2,Monitoring_eng!$A$1:$DB$79,Results!$D48,FALSE)=$N48,$S48,IF(HLOOKUP(AH$2,Monitoring_eng!$A$1:$DB$79,Results!$D48,FALSE)=$P48,$T48,"CHYBA")))))</f>
        <v>2</v>
      </c>
      <c r="AI48" s="60">
        <f>IF(ISBLANK(HLOOKUP(AI$2,Monitoring_eng!$A$1:$DB$79,Results!$D48,FALSE)),"",IF(HLOOKUP(AI$2,Monitoring_eng!$A$1:$DB$79,Results!$D48,FALSE)=$J48,$Q48,IF(HLOOKUP(AI$2,Monitoring_eng!$A$1:$DB$79,Results!$D48,FALSE)=$L48,$R48,IF(HLOOKUP(AI$2,Monitoring_eng!$A$1:$DB$79,Results!$D48,FALSE)=$N48,$S48,IF(HLOOKUP(AI$2,Monitoring_eng!$A$1:$DB$79,Results!$D48,FALSE)=$P48,$T48,"CHYBA")))))</f>
        <v>2</v>
      </c>
      <c r="AJ48" s="60">
        <f>IF(ISBLANK(HLOOKUP(AJ$2,Monitoring_eng!$A$1:$DB$79,Results!$D48,FALSE)),"",IF(HLOOKUP(AJ$2,Monitoring_eng!$A$1:$DB$79,Results!$D48,FALSE)=$J48,$Q48,IF(HLOOKUP(AJ$2,Monitoring_eng!$A$1:$DB$79,Results!$D48,FALSE)=$L48,$R48,IF(HLOOKUP(AJ$2,Monitoring_eng!$A$1:$DB$79,Results!$D48,FALSE)=$N48,$S48,IF(HLOOKUP(AJ$2,Monitoring_eng!$A$1:$DB$79,Results!$D48,FALSE)=$P48,$T48,"CHYBA")))))</f>
        <v>2</v>
      </c>
      <c r="AK48" s="60">
        <f>IF(ISBLANK(HLOOKUP(AK$2,Monitoring_eng!$A$1:$DB$79,Results!$D48,FALSE)),"",IF(HLOOKUP(AK$2,Monitoring_eng!$A$1:$DB$79,Results!$D48,FALSE)=$J48,$Q48,IF(HLOOKUP(AK$2,Monitoring_eng!$A$1:$DB$79,Results!$D48,FALSE)=$L48,$R48,IF(HLOOKUP(AK$2,Monitoring_eng!$A$1:$DB$79,Results!$D48,FALSE)=$N48,$S48,IF(HLOOKUP(AK$2,Monitoring_eng!$A$1:$DB$79,Results!$D48,FALSE)=$P48,$T48,"CHYBA")))))</f>
        <v>2</v>
      </c>
      <c r="AL48" s="60">
        <f>IF(ISBLANK(HLOOKUP(AL$2,Monitoring_eng!$A$1:$DB$79,Results!$D48,FALSE)),"",IF(HLOOKUP(AL$2,Monitoring_eng!$A$1:$DB$79,Results!$D48,FALSE)=$J48,$Q48,IF(HLOOKUP(AL$2,Monitoring_eng!$A$1:$DB$79,Results!$D48,FALSE)=$L48,$R48,IF(HLOOKUP(AL$2,Monitoring_eng!$A$1:$DB$79,Results!$D48,FALSE)=$N48,$S48,IF(HLOOKUP(AL$2,Monitoring_eng!$A$1:$DB$79,Results!$D48,FALSE)=$P48,$T48,"CHYBA")))))</f>
        <v>0</v>
      </c>
      <c r="AM48" s="60">
        <f>IF(ISBLANK(HLOOKUP(AM$2,Monitoring_eng!$A$1:$DB$79,Results!$D48,FALSE)),"",IF(HLOOKUP(AM$2,Monitoring_eng!$A$1:$DB$79,Results!$D48,FALSE)=$J48,$Q48,IF(HLOOKUP(AM$2,Monitoring_eng!$A$1:$DB$79,Results!$D48,FALSE)=$L48,$R48,IF(HLOOKUP(AM$2,Monitoring_eng!$A$1:$DB$79,Results!$D48,FALSE)=$N48,$S48,IF(HLOOKUP(AM$2,Monitoring_eng!$A$1:$DB$79,Results!$D48,FALSE)=$P48,$T48,"CHYBA")))))</f>
        <v>0</v>
      </c>
      <c r="AN48" s="60">
        <f>IF(ISBLANK(HLOOKUP(AN$2,Monitoring_eng!$A$1:$DB$79,Results!$D48,FALSE)),"",IF(HLOOKUP(AN$2,Monitoring_eng!$A$1:$DB$79,Results!$D48,FALSE)=$J48,$Q48,IF(HLOOKUP(AN$2,Monitoring_eng!$A$1:$DB$79,Results!$D48,FALSE)=$L48,$R48,IF(HLOOKUP(AN$2,Monitoring_eng!$A$1:$DB$79,Results!$D48,FALSE)=$N48,$S48,IF(HLOOKUP(AN$2,Monitoring_eng!$A$1:$DB$79,Results!$D48,FALSE)=$P48,$T48,"CHYBA")))))</f>
        <v>0</v>
      </c>
      <c r="AO48" s="60">
        <f>IF(ISBLANK(HLOOKUP(AO$2,Monitoring_eng!$A$1:$DB$79,Results!$D48,FALSE)),"",IF(HLOOKUP(AO$2,Monitoring_eng!$A$1:$DB$79,Results!$D48,FALSE)=$J48,$Q48,IF(HLOOKUP(AO$2,Monitoring_eng!$A$1:$DB$79,Results!$D48,FALSE)=$L48,$R48,IF(HLOOKUP(AO$2,Monitoring_eng!$A$1:$DB$79,Results!$D48,FALSE)=$N48,$S48,IF(HLOOKUP(AO$2,Monitoring_eng!$A$1:$DB$79,Results!$D48,FALSE)=$P48,$T48,"CHYBA")))))</f>
        <v>2</v>
      </c>
      <c r="AP48" s="60">
        <f>IF(ISBLANK(HLOOKUP(AP$2,Monitoring_eng!$A$1:$DB$79,Results!$D48,FALSE)),"",IF(HLOOKUP(AP$2,Monitoring_eng!$A$1:$DB$79,Results!$D48,FALSE)=$J48,$Q48,IF(HLOOKUP(AP$2,Monitoring_eng!$A$1:$DB$79,Results!$D48,FALSE)=$L48,$R48,IF(HLOOKUP(AP$2,Monitoring_eng!$A$1:$DB$79,Results!$D48,FALSE)=$N48,$S48,IF(HLOOKUP(AP$2,Monitoring_eng!$A$1:$DB$79,Results!$D48,FALSE)=$P48,$T48,"CHYBA")))))</f>
        <v>0</v>
      </c>
      <c r="AQ48" s="60">
        <f>IF(ISBLANK(HLOOKUP(AQ$2,Monitoring_eng!$A$1:$DB$79,Results!$D48,FALSE)),"",IF(HLOOKUP(AQ$2,Monitoring_eng!$A$1:$DB$79,Results!$D48,FALSE)=$J48,$Q48,IF(HLOOKUP(AQ$2,Monitoring_eng!$A$1:$DB$79,Results!$D48,FALSE)=$L48,$R48,IF(HLOOKUP(AQ$2,Monitoring_eng!$A$1:$DB$79,Results!$D48,FALSE)=$N48,$S48,IF(HLOOKUP(AQ$2,Monitoring_eng!$A$1:$DB$79,Results!$D48,FALSE)=$P48,$T48,"CHYBA")))))</f>
        <v>0</v>
      </c>
      <c r="AR48" s="60">
        <f>IF(ISBLANK(HLOOKUP(AR$2,Monitoring_eng!$A$1:$DB$79,Results!$D48,FALSE)),"",IF(HLOOKUP(AR$2,Monitoring_eng!$A$1:$DB$79,Results!$D48,FALSE)=$J48,$Q48,IF(HLOOKUP(AR$2,Monitoring_eng!$A$1:$DB$79,Results!$D48,FALSE)=$L48,$R48,IF(HLOOKUP(AR$2,Monitoring_eng!$A$1:$DB$79,Results!$D48,FALSE)=$N48,$S48,IF(HLOOKUP(AR$2,Monitoring_eng!$A$1:$DB$79,Results!$D48,FALSE)=$P48,$T48,"CHYBA")))))</f>
        <v>0</v>
      </c>
      <c r="AS48" s="60">
        <f>IF(ISBLANK(HLOOKUP(AS$2,Monitoring_eng!$A$1:$DB$79,Results!$D48,FALSE)),"",IF(HLOOKUP(AS$2,Monitoring_eng!$A$1:$DB$79,Results!$D48,FALSE)=$J48,$Q48,IF(HLOOKUP(AS$2,Monitoring_eng!$A$1:$DB$79,Results!$D48,FALSE)=$L48,$R48,IF(HLOOKUP(AS$2,Monitoring_eng!$A$1:$DB$79,Results!$D48,FALSE)=$N48,$S48,IF(HLOOKUP(AS$2,Monitoring_eng!$A$1:$DB$79,Results!$D48,FALSE)=$P48,$T48,"CHYBA")))))</f>
        <v>0</v>
      </c>
      <c r="AT48" s="60">
        <f>IF(ISBLANK(HLOOKUP(AT$2,Monitoring_eng!$A$1:$DB$79,Results!$D48,FALSE)),"",IF(HLOOKUP(AT$2,Monitoring_eng!$A$1:$DB$79,Results!$D48,FALSE)=$J48,$Q48,IF(HLOOKUP(AT$2,Monitoring_eng!$A$1:$DB$79,Results!$D48,FALSE)=$L48,$R48,IF(HLOOKUP(AT$2,Monitoring_eng!$A$1:$DB$79,Results!$D48,FALSE)=$N48,$S48,IF(HLOOKUP(AT$2,Monitoring_eng!$A$1:$DB$79,Results!$D48,FALSE)=$P48,$T48,"CHYBA")))))</f>
        <v>0</v>
      </c>
      <c r="AU48" s="60">
        <f>IF(ISBLANK(HLOOKUP(AU$2,Monitoring_eng!$A$1:$DB$79,Results!$D48,FALSE)),"",IF(HLOOKUP(AU$2,Monitoring_eng!$A$1:$DB$79,Results!$D48,FALSE)=$J48,$Q48,IF(HLOOKUP(AU$2,Monitoring_eng!$A$1:$DB$79,Results!$D48,FALSE)=$L48,$R48,IF(HLOOKUP(AU$2,Monitoring_eng!$A$1:$DB$79,Results!$D48,FALSE)=$N48,$S48,IF(HLOOKUP(AU$2,Monitoring_eng!$A$1:$DB$79,Results!$D48,FALSE)=$P48,$T48,"CHYBA")))))</f>
        <v>0</v>
      </c>
      <c r="AV48" s="60">
        <f>IF(ISBLANK(HLOOKUP(AV$2,Monitoring_eng!$A$1:$DB$79,Results!$D48,FALSE)),"",IF(HLOOKUP(AV$2,Monitoring_eng!$A$1:$DB$79,Results!$D48,FALSE)=$J48,$Q48,IF(HLOOKUP(AV$2,Monitoring_eng!$A$1:$DB$79,Results!$D48,FALSE)=$L48,$R48,IF(HLOOKUP(AV$2,Monitoring_eng!$A$1:$DB$79,Results!$D48,FALSE)=$N48,$S48,IF(HLOOKUP(AV$2,Monitoring_eng!$A$1:$DB$79,Results!$D48,FALSE)=$P48,$T48,"CHYBA")))))</f>
        <v>2</v>
      </c>
      <c r="AW48" s="60">
        <f>IF(ISBLANK(HLOOKUP(AW$2,Monitoring_eng!$A$1:$DB$79,Results!$D48,FALSE)),"",IF(HLOOKUP(AW$2,Monitoring_eng!$A$1:$DB$79,Results!$D48,FALSE)=$J48,$Q48,IF(HLOOKUP(AW$2,Monitoring_eng!$A$1:$DB$79,Results!$D48,FALSE)=$L48,$R48,IF(HLOOKUP(AW$2,Monitoring_eng!$A$1:$DB$79,Results!$D48,FALSE)=$N48,$S48,IF(HLOOKUP(AW$2,Monitoring_eng!$A$1:$DB$79,Results!$D48,FALSE)=$P48,$T48,"CHYBA")))))</f>
        <v>2</v>
      </c>
      <c r="AX48" s="60">
        <f>IF(ISBLANK(HLOOKUP(AX$2,Monitoring_eng!$A$1:$DB$79,Results!$D48,FALSE)),"",IF(HLOOKUP(AX$2,Monitoring_eng!$A$1:$DB$79,Results!$D48,FALSE)=$J48,$Q48,IF(HLOOKUP(AX$2,Monitoring_eng!$A$1:$DB$79,Results!$D48,FALSE)=$L48,$R48,IF(HLOOKUP(AX$2,Monitoring_eng!$A$1:$DB$79,Results!$D48,FALSE)=$N48,$S48,IF(HLOOKUP(AX$2,Monitoring_eng!$A$1:$DB$79,Results!$D48,FALSE)=$P48,$T48,"CHYBA")))))</f>
        <v>2</v>
      </c>
      <c r="AY48" s="60">
        <f>IF(ISBLANK(HLOOKUP(AY$2,Monitoring_eng!$A$1:$DB$79,Results!$D48,FALSE)),"",IF(HLOOKUP(AY$2,Monitoring_eng!$A$1:$DB$79,Results!$D48,FALSE)=$J48,$Q48,IF(HLOOKUP(AY$2,Monitoring_eng!$A$1:$DB$79,Results!$D48,FALSE)=$L48,$R48,IF(HLOOKUP(AY$2,Monitoring_eng!$A$1:$DB$79,Results!$D48,FALSE)=$N48,$S48,IF(HLOOKUP(AY$2,Monitoring_eng!$A$1:$DB$79,Results!$D48,FALSE)=$P48,$T48,"CHYBA")))))</f>
        <v>0</v>
      </c>
      <c r="AZ48" s="60">
        <f>IF(ISBLANK(HLOOKUP(AZ$2,Monitoring_eng!$A$1:$DB$79,Results!$D48,FALSE)),"",IF(HLOOKUP(AZ$2,Monitoring_eng!$A$1:$DB$79,Results!$D48,FALSE)=$J48,$Q48,IF(HLOOKUP(AZ$2,Monitoring_eng!$A$1:$DB$79,Results!$D48,FALSE)=$L48,$R48,IF(HLOOKUP(AZ$2,Monitoring_eng!$A$1:$DB$79,Results!$D48,FALSE)=$N48,$S48,IF(HLOOKUP(AZ$2,Monitoring_eng!$A$1:$DB$79,Results!$D48,FALSE)=$P48,$T48,"CHYBA")))))</f>
        <v>0</v>
      </c>
      <c r="BA48" s="60">
        <f>IF(ISBLANK(HLOOKUP(BA$2,Monitoring_eng!$A$1:$DB$79,Results!$D48,FALSE)),"",IF(HLOOKUP(BA$2,Monitoring_eng!$A$1:$DB$79,Results!$D48,FALSE)=$J48,$Q48,IF(HLOOKUP(BA$2,Monitoring_eng!$A$1:$DB$79,Results!$D48,FALSE)=$L48,$R48,IF(HLOOKUP(BA$2,Monitoring_eng!$A$1:$DB$79,Results!$D48,FALSE)=$N48,$S48,IF(HLOOKUP(BA$2,Monitoring_eng!$A$1:$DB$79,Results!$D48,FALSE)=$P48,$T48,"CHYBA")))))</f>
        <v>2</v>
      </c>
      <c r="BB48" s="60">
        <f>IF(ISBLANK(HLOOKUP(BB$2,Monitoring_eng!$A$1:$DB$79,Results!$D48,FALSE)),"",IF(HLOOKUP(BB$2,Monitoring_eng!$A$1:$DB$79,Results!$D48,FALSE)=$J48,$Q48,IF(HLOOKUP(BB$2,Monitoring_eng!$A$1:$DB$79,Results!$D48,FALSE)=$L48,$R48,IF(HLOOKUP(BB$2,Monitoring_eng!$A$1:$DB$79,Results!$D48,FALSE)=$N48,$S48,IF(HLOOKUP(BB$2,Monitoring_eng!$A$1:$DB$79,Results!$D48,FALSE)=$P48,$T48,"CHYBA")))))</f>
        <v>0</v>
      </c>
      <c r="BC48" s="60">
        <f>IF(ISBLANK(HLOOKUP(BC$2,Monitoring_eng!$A$1:$DB$79,Results!$D48,FALSE)),"",IF(HLOOKUP(BC$2,Monitoring_eng!$A$1:$DB$79,Results!$D48,FALSE)=$J48,$Q48,IF(HLOOKUP(BC$2,Monitoring_eng!$A$1:$DB$79,Results!$D48,FALSE)=$L48,$R48,IF(HLOOKUP(BC$2,Monitoring_eng!$A$1:$DB$79,Results!$D48,FALSE)=$N48,$S48,IF(HLOOKUP(BC$2,Monitoring_eng!$A$1:$DB$79,Results!$D48,FALSE)=$P48,$T48,"CHYBA")))))</f>
        <v>0</v>
      </c>
      <c r="BD48" s="60">
        <f>IF(ISBLANK(HLOOKUP(BD$2,Monitoring_eng!$A$1:$DB$79,Results!$D48,FALSE)),"",IF(HLOOKUP(BD$2,Monitoring_eng!$A$1:$DB$79,Results!$D48,FALSE)=$J48,$Q48,IF(HLOOKUP(BD$2,Monitoring_eng!$A$1:$DB$79,Results!$D48,FALSE)=$L48,$R48,IF(HLOOKUP(BD$2,Monitoring_eng!$A$1:$DB$79,Results!$D48,FALSE)=$N48,$S48,IF(HLOOKUP(BD$2,Monitoring_eng!$A$1:$DB$79,Results!$D48,FALSE)=$P48,$T48,"CHYBA")))))</f>
        <v>2</v>
      </c>
      <c r="BE48" s="60">
        <f>IF(ISBLANK(HLOOKUP(BE$2,Monitoring_eng!$A$1:$DB$79,Results!$D48,FALSE)),"",IF(HLOOKUP(BE$2,Monitoring_eng!$A$1:$DB$79,Results!$D48,FALSE)=$J48,$Q48,IF(HLOOKUP(BE$2,Monitoring_eng!$A$1:$DB$79,Results!$D48,FALSE)=$L48,$R48,IF(HLOOKUP(BE$2,Monitoring_eng!$A$1:$DB$79,Results!$D48,FALSE)=$N48,$S48,IF(HLOOKUP(BE$2,Monitoring_eng!$A$1:$DB$79,Results!$D48,FALSE)=$P48,$T48,"CHYBA")))))</f>
        <v>0</v>
      </c>
      <c r="BF48" s="60">
        <f>IF(ISBLANK(HLOOKUP(BF$2,Monitoring_eng!$A$1:$DB$79,Results!$D48,FALSE)),"",IF(HLOOKUP(BF$2,Monitoring_eng!$A$1:$DB$79,Results!$D48,FALSE)=$J48,$Q48,IF(HLOOKUP(BF$2,Monitoring_eng!$A$1:$DB$79,Results!$D48,FALSE)=$L48,$R48,IF(HLOOKUP(BF$2,Monitoring_eng!$A$1:$DB$79,Results!$D48,FALSE)=$N48,$S48,IF(HLOOKUP(BF$2,Monitoring_eng!$A$1:$DB$79,Results!$D48,FALSE)=$P48,$T48,"CHYBA")))))</f>
        <v>2</v>
      </c>
      <c r="BG48" s="60">
        <f>IF(ISBLANK(HLOOKUP(BG$2,Monitoring_eng!$A$1:$DB$79,Results!$D48,FALSE)),"",IF(HLOOKUP(BG$2,Monitoring_eng!$A$1:$DB$79,Results!$D48,FALSE)=$J48,$Q48,IF(HLOOKUP(BG$2,Monitoring_eng!$A$1:$DB$79,Results!$D48,FALSE)=$L48,$R48,IF(HLOOKUP(BG$2,Monitoring_eng!$A$1:$DB$79,Results!$D48,FALSE)=$N48,$S48,IF(HLOOKUP(BG$2,Monitoring_eng!$A$1:$DB$79,Results!$D48,FALSE)=$P48,$T48,"CHYBA")))))</f>
        <v>2</v>
      </c>
      <c r="BH48" s="60">
        <f>IF(ISBLANK(HLOOKUP(BH$2,Monitoring_eng!$A$1:$DB$79,Results!$D48,FALSE)),"",IF(HLOOKUP(BH$2,Monitoring_eng!$A$1:$DB$79,Results!$D48,FALSE)=$J48,$Q48,IF(HLOOKUP(BH$2,Monitoring_eng!$A$1:$DB$79,Results!$D48,FALSE)=$L48,$R48,IF(HLOOKUP(BH$2,Monitoring_eng!$A$1:$DB$79,Results!$D48,FALSE)=$N48,$S48,IF(HLOOKUP(BH$2,Monitoring_eng!$A$1:$DB$79,Results!$D48,FALSE)=$P48,$T48,"CHYBA")))))</f>
        <v>2</v>
      </c>
      <c r="BI48" s="60">
        <f>IF(ISBLANK(HLOOKUP(BI$2,Monitoring_eng!$A$1:$DB$79,Results!$D48,FALSE)),"",IF(HLOOKUP(BI$2,Monitoring_eng!$A$1:$DB$79,Results!$D48,FALSE)=$J48,$Q48,IF(HLOOKUP(BI$2,Monitoring_eng!$A$1:$DB$79,Results!$D48,FALSE)=$L48,$R48,IF(HLOOKUP(BI$2,Monitoring_eng!$A$1:$DB$79,Results!$D48,FALSE)=$N48,$S48,IF(HLOOKUP(BI$2,Monitoring_eng!$A$1:$DB$79,Results!$D48,FALSE)=$P48,$T48,"CHYBA")))))</f>
        <v>1</v>
      </c>
      <c r="BJ48" s="60">
        <f>IF(ISBLANK(HLOOKUP(BJ$2,Monitoring_eng!$A$1:$DB$79,Results!$D48,FALSE)),"",IF(HLOOKUP(BJ$2,Monitoring_eng!$A$1:$DB$79,Results!$D48,FALSE)=$J48,$Q48,IF(HLOOKUP(BJ$2,Monitoring_eng!$A$1:$DB$79,Results!$D48,FALSE)=$L48,$R48,IF(HLOOKUP(BJ$2,Monitoring_eng!$A$1:$DB$79,Results!$D48,FALSE)=$N48,$S48,IF(HLOOKUP(BJ$2,Monitoring_eng!$A$1:$DB$79,Results!$D48,FALSE)=$P48,$T48,"CHYBA")))))</f>
        <v>2</v>
      </c>
      <c r="BK48" s="60">
        <f>IF(ISBLANK(HLOOKUP(BK$2,Monitoring_eng!$A$1:$DB$79,Results!$D48,FALSE)),"",IF(HLOOKUP(BK$2,Monitoring_eng!$A$1:$DB$79,Results!$D48,FALSE)=$J48,$Q48,IF(HLOOKUP(BK$2,Monitoring_eng!$A$1:$DB$79,Results!$D48,FALSE)=$L48,$R48,IF(HLOOKUP(BK$2,Monitoring_eng!$A$1:$DB$79,Results!$D48,FALSE)=$N48,$S48,IF(HLOOKUP(BK$2,Monitoring_eng!$A$1:$DB$79,Results!$D48,FALSE)=$P48,$T48,"CHYBA")))))</f>
        <v>2</v>
      </c>
      <c r="BL48" s="60">
        <f>IF(ISBLANK(HLOOKUP(BL$2,Monitoring_eng!$A$1:$DB$79,Results!$D48,FALSE)),"",IF(HLOOKUP(BL$2,Monitoring_eng!$A$1:$DB$79,Results!$D48,FALSE)=$J48,$Q48,IF(HLOOKUP(BL$2,Monitoring_eng!$A$1:$DB$79,Results!$D48,FALSE)=$L48,$R48,IF(HLOOKUP(BL$2,Monitoring_eng!$A$1:$DB$79,Results!$D48,FALSE)=$N48,$S48,IF(HLOOKUP(BL$2,Monitoring_eng!$A$1:$DB$79,Results!$D48,FALSE)=$P48,$T48,"CHYBA")))))</f>
        <v>0</v>
      </c>
      <c r="BM48" s="60">
        <f>IF(ISBLANK(HLOOKUP(BM$2,Monitoring_eng!$A$1:$DB$79,Results!$D48,FALSE)),"",IF(HLOOKUP(BM$2,Monitoring_eng!$A$1:$DB$79,Results!$D48,FALSE)=$J48,$Q48,IF(HLOOKUP(BM$2,Monitoring_eng!$A$1:$DB$79,Results!$D48,FALSE)=$L48,$R48,IF(HLOOKUP(BM$2,Monitoring_eng!$A$1:$DB$79,Results!$D48,FALSE)=$N48,$S48,IF(HLOOKUP(BM$2,Monitoring_eng!$A$1:$DB$79,Results!$D48,FALSE)=$P48,$T48,"CHYBA")))))</f>
        <v>2</v>
      </c>
      <c r="BN48" s="60">
        <f>IF(ISBLANK(HLOOKUP(BN$2,Monitoring_eng!$A$1:$DB$79,Results!$D48,FALSE)),"",IF(HLOOKUP(BN$2,Monitoring_eng!$A$1:$DB$79,Results!$D48,FALSE)=$J48,$Q48,IF(HLOOKUP(BN$2,Monitoring_eng!$A$1:$DB$79,Results!$D48,FALSE)=$L48,$R48,IF(HLOOKUP(BN$2,Monitoring_eng!$A$1:$DB$79,Results!$D48,FALSE)=$N48,$S48,IF(HLOOKUP(BN$2,Monitoring_eng!$A$1:$DB$79,Results!$D48,FALSE)=$P48,$T48,"CHYBA")))))</f>
        <v>2</v>
      </c>
      <c r="BO48" s="60">
        <f>IF(ISBLANK(HLOOKUP(BO$2,Monitoring_eng!$A$1:$DB$79,Results!$D48,FALSE)),"",IF(HLOOKUP(BO$2,Monitoring_eng!$A$1:$DB$79,Results!$D48,FALSE)=$J48,$Q48,IF(HLOOKUP(BO$2,Monitoring_eng!$A$1:$DB$79,Results!$D48,FALSE)=$L48,$R48,IF(HLOOKUP(BO$2,Monitoring_eng!$A$1:$DB$79,Results!$D48,FALSE)=$N48,$S48,IF(HLOOKUP(BO$2,Monitoring_eng!$A$1:$DB$79,Results!$D48,FALSE)=$P48,$T48,"CHYBA")))))</f>
        <v>2</v>
      </c>
      <c r="BP48" s="60">
        <f>IF(ISBLANK(HLOOKUP(BP$2,Monitoring_eng!$A$1:$DB$79,Results!$D48,FALSE)),"",IF(HLOOKUP(BP$2,Monitoring_eng!$A$1:$DB$79,Results!$D48,FALSE)=$J48,$Q48,IF(HLOOKUP(BP$2,Monitoring_eng!$A$1:$DB$79,Results!$D48,FALSE)=$L48,$R48,IF(HLOOKUP(BP$2,Monitoring_eng!$A$1:$DB$79,Results!$D48,FALSE)=$N48,$S48,IF(HLOOKUP(BP$2,Monitoring_eng!$A$1:$DB$79,Results!$D48,FALSE)=$P48,$T48,"CHYBA")))))</f>
        <v>2</v>
      </c>
      <c r="BQ48" s="60">
        <f>IF(ISBLANK(HLOOKUP(BQ$2,Monitoring_eng!$A$1:$DB$79,Results!$D48,FALSE)),"",IF(HLOOKUP(BQ$2,Monitoring_eng!$A$1:$DB$79,Results!$D48,FALSE)=$J48,$Q48,IF(HLOOKUP(BQ$2,Monitoring_eng!$A$1:$DB$79,Results!$D48,FALSE)=$L48,$R48,IF(HLOOKUP(BQ$2,Monitoring_eng!$A$1:$DB$79,Results!$D48,FALSE)=$N48,$S48,IF(HLOOKUP(BQ$2,Monitoring_eng!$A$1:$DB$79,Results!$D48,FALSE)=$P48,$T48,"CHYBA")))))</f>
        <v>2</v>
      </c>
      <c r="BR48" s="60">
        <f>IF(ISBLANK(HLOOKUP(BR$2,Monitoring_eng!$A$1:$DB$79,Results!$D48,FALSE)),"",IF(HLOOKUP(BR$2,Monitoring_eng!$A$1:$DB$79,Results!$D48,FALSE)=$J48,$Q48,IF(HLOOKUP(BR$2,Monitoring_eng!$A$1:$DB$79,Results!$D48,FALSE)=$L48,$R48,IF(HLOOKUP(BR$2,Monitoring_eng!$A$1:$DB$79,Results!$D48,FALSE)=$N48,$S48,IF(HLOOKUP(BR$2,Monitoring_eng!$A$1:$DB$79,Results!$D48,FALSE)=$P48,$T48,"CHYBA")))))</f>
        <v>2</v>
      </c>
    </row>
    <row r="49" spans="1:70" x14ac:dyDescent="0.3">
      <c r="A49" s="37" t="s">
        <v>3869</v>
      </c>
      <c r="B49" s="37" t="s">
        <v>1050</v>
      </c>
      <c r="C49" s="37" t="s">
        <v>349</v>
      </c>
      <c r="D49" s="37">
        <v>48</v>
      </c>
      <c r="E49" s="47" t="s">
        <v>155</v>
      </c>
      <c r="F49" s="47" t="s">
        <v>178</v>
      </c>
      <c r="G49" s="48" t="s">
        <v>48</v>
      </c>
      <c r="H49" s="37">
        <v>4</v>
      </c>
      <c r="I49" s="37" t="s">
        <v>481</v>
      </c>
      <c r="J49" s="37" t="s">
        <v>757</v>
      </c>
      <c r="K49" s="37" t="s">
        <v>482</v>
      </c>
      <c r="L49" s="59" t="s">
        <v>758</v>
      </c>
      <c r="M49" s="37" t="s">
        <v>483</v>
      </c>
      <c r="N49" s="37" t="s">
        <v>759</v>
      </c>
      <c r="O49" s="37" t="s">
        <v>892</v>
      </c>
      <c r="P49" s="37" t="s">
        <v>892</v>
      </c>
      <c r="Q49" s="37">
        <f t="shared" si="0"/>
        <v>4</v>
      </c>
      <c r="R49" s="37">
        <v>0</v>
      </c>
      <c r="S49" s="37">
        <f t="shared" si="1"/>
        <v>2</v>
      </c>
      <c r="T49" s="37" t="s">
        <v>892</v>
      </c>
      <c r="U49" s="60">
        <f>IF(ISBLANK(HLOOKUP(U$2,Monitoring_eng!$A$1:$DB$79,Results!$D49,FALSE)),"",IF(HLOOKUP(U$2,Monitoring_eng!$A$1:$DB$79,Results!$D49,FALSE)=$J49,$Q49,IF(HLOOKUP(U$2,Monitoring_eng!$A$1:$DB$79,Results!$D49,FALSE)=$L49,$R49,IF(HLOOKUP(U$2,Monitoring_eng!$A$1:$DB$79,Results!$D49,FALSE)=$N49,$S49,IF(HLOOKUP(U$2,Monitoring_eng!$A$1:$DB$79,Results!$D49,FALSE)=$P49,$T49,"CHYBA")))))</f>
        <v>4</v>
      </c>
      <c r="V49" s="60">
        <f>IF(ISBLANK(HLOOKUP(V$2,Monitoring_eng!$A$1:$DB$79,Results!$D49,FALSE)),"",IF(HLOOKUP(V$2,Monitoring_eng!$A$1:$DB$79,Results!$D49,FALSE)=$J49,$Q49,IF(HLOOKUP(V$2,Monitoring_eng!$A$1:$DB$79,Results!$D49,FALSE)=$L49,$R49,IF(HLOOKUP(V$2,Monitoring_eng!$A$1:$DB$79,Results!$D49,FALSE)=$N49,$S49,IF(HLOOKUP(V$2,Monitoring_eng!$A$1:$DB$79,Results!$D49,FALSE)=$P49,$T49,"CHYBA")))))</f>
        <v>4</v>
      </c>
      <c r="W49" s="60">
        <f>IF(ISBLANK(HLOOKUP(W$2,Monitoring_eng!$A$1:$DB$79,Results!$D49,FALSE)),"",IF(HLOOKUP(W$2,Monitoring_eng!$A$1:$DB$79,Results!$D49,FALSE)=$J49,$Q49,IF(HLOOKUP(W$2,Monitoring_eng!$A$1:$DB$79,Results!$D49,FALSE)=$L49,$R49,IF(HLOOKUP(W$2,Monitoring_eng!$A$1:$DB$79,Results!$D49,FALSE)=$N49,$S49,IF(HLOOKUP(W$2,Monitoring_eng!$A$1:$DB$79,Results!$D49,FALSE)=$P49,$T49,"CHYBA")))))</f>
        <v>4</v>
      </c>
      <c r="X49" s="60">
        <f>IF(ISBLANK(HLOOKUP(X$2,Monitoring_eng!$A$1:$DB$79,Results!$D49,FALSE)),"",IF(HLOOKUP(X$2,Monitoring_eng!$A$1:$DB$79,Results!$D49,FALSE)=$J49,$Q49,IF(HLOOKUP(X$2,Monitoring_eng!$A$1:$DB$79,Results!$D49,FALSE)=$L49,$R49,IF(HLOOKUP(X$2,Monitoring_eng!$A$1:$DB$79,Results!$D49,FALSE)=$N49,$S49,IF(HLOOKUP(X$2,Monitoring_eng!$A$1:$DB$79,Results!$D49,FALSE)=$P49,$T49,"CHYBA")))))</f>
        <v>4</v>
      </c>
      <c r="Y49" s="60">
        <f>IF(ISBLANK(HLOOKUP(Y$2,Monitoring_eng!$A$1:$DB$79,Results!$D49,FALSE)),"",IF(HLOOKUP(Y$2,Monitoring_eng!$A$1:$DB$79,Results!$D49,FALSE)=$J49,$Q49,IF(HLOOKUP(Y$2,Monitoring_eng!$A$1:$DB$79,Results!$D49,FALSE)=$L49,$R49,IF(HLOOKUP(Y$2,Monitoring_eng!$A$1:$DB$79,Results!$D49,FALSE)=$N49,$S49,IF(HLOOKUP(Y$2,Monitoring_eng!$A$1:$DB$79,Results!$D49,FALSE)=$P49,$T49,"CHYBA")))))</f>
        <v>4</v>
      </c>
      <c r="Z49" s="60">
        <f>IF(ISBLANK(HLOOKUP(Z$2,Monitoring_eng!$A$1:$DB$79,Results!$D49,FALSE)),"",IF(HLOOKUP(Z$2,Monitoring_eng!$A$1:$DB$79,Results!$D49,FALSE)=$J49,$Q49,IF(HLOOKUP(Z$2,Monitoring_eng!$A$1:$DB$79,Results!$D49,FALSE)=$L49,$R49,IF(HLOOKUP(Z$2,Monitoring_eng!$A$1:$DB$79,Results!$D49,FALSE)=$N49,$S49,IF(HLOOKUP(Z$2,Monitoring_eng!$A$1:$DB$79,Results!$D49,FALSE)=$P49,$T49,"CHYBA")))))</f>
        <v>4</v>
      </c>
      <c r="AA49" s="60">
        <f>IF(ISBLANK(HLOOKUP(AA$2,Monitoring_eng!$A$1:$DB$79,Results!$D49,FALSE)),"",IF(HLOOKUP(AA$2,Monitoring_eng!$A$1:$DB$79,Results!$D49,FALSE)=$J49,$Q49,IF(HLOOKUP(AA$2,Monitoring_eng!$A$1:$DB$79,Results!$D49,FALSE)=$L49,$R49,IF(HLOOKUP(AA$2,Monitoring_eng!$A$1:$DB$79,Results!$D49,FALSE)=$N49,$S49,IF(HLOOKUP(AA$2,Monitoring_eng!$A$1:$DB$79,Results!$D49,FALSE)=$P49,$T49,"CHYBA")))))</f>
        <v>4</v>
      </c>
      <c r="AB49" s="60">
        <f>IF(ISBLANK(HLOOKUP(AB$2,Monitoring_eng!$A$1:$DB$79,Results!$D49,FALSE)),"",IF(HLOOKUP(AB$2,Monitoring_eng!$A$1:$DB$79,Results!$D49,FALSE)=$J49,$Q49,IF(HLOOKUP(AB$2,Monitoring_eng!$A$1:$DB$79,Results!$D49,FALSE)=$L49,$R49,IF(HLOOKUP(AB$2,Monitoring_eng!$A$1:$DB$79,Results!$D49,FALSE)=$N49,$S49,IF(HLOOKUP(AB$2,Monitoring_eng!$A$1:$DB$79,Results!$D49,FALSE)=$P49,$T49,"CHYBA")))))</f>
        <v>4</v>
      </c>
      <c r="AC49" s="60">
        <f>IF(ISBLANK(HLOOKUP(AC$2,Monitoring_eng!$A$1:$DB$79,Results!$D49,FALSE)),"",IF(HLOOKUP(AC$2,Monitoring_eng!$A$1:$DB$79,Results!$D49,FALSE)=$J49,$Q49,IF(HLOOKUP(AC$2,Monitoring_eng!$A$1:$DB$79,Results!$D49,FALSE)=$L49,$R49,IF(HLOOKUP(AC$2,Monitoring_eng!$A$1:$DB$79,Results!$D49,FALSE)=$N49,$S49,IF(HLOOKUP(AC$2,Monitoring_eng!$A$1:$DB$79,Results!$D49,FALSE)=$P49,$T49,"CHYBA")))))</f>
        <v>4</v>
      </c>
      <c r="AD49" s="60">
        <f>IF(ISBLANK(HLOOKUP(AD$2,Monitoring_eng!$A$1:$DB$79,Results!$D49,FALSE)),"",IF(HLOOKUP(AD$2,Monitoring_eng!$A$1:$DB$79,Results!$D49,FALSE)=$J49,$Q49,IF(HLOOKUP(AD$2,Monitoring_eng!$A$1:$DB$79,Results!$D49,FALSE)=$L49,$R49,IF(HLOOKUP(AD$2,Monitoring_eng!$A$1:$DB$79,Results!$D49,FALSE)=$N49,$S49,IF(HLOOKUP(AD$2,Monitoring_eng!$A$1:$DB$79,Results!$D49,FALSE)=$P49,$T49,"CHYBA")))))</f>
        <v>4</v>
      </c>
      <c r="AE49" s="60">
        <f>IF(ISBLANK(HLOOKUP(AE$2,Monitoring_eng!$A$1:$DB$79,Results!$D49,FALSE)),"",IF(HLOOKUP(AE$2,Monitoring_eng!$A$1:$DB$79,Results!$D49,FALSE)=$J49,$Q49,IF(HLOOKUP(AE$2,Monitoring_eng!$A$1:$DB$79,Results!$D49,FALSE)=$L49,$R49,IF(HLOOKUP(AE$2,Monitoring_eng!$A$1:$DB$79,Results!$D49,FALSE)=$N49,$S49,IF(HLOOKUP(AE$2,Monitoring_eng!$A$1:$DB$79,Results!$D49,FALSE)=$P49,$T49,"CHYBA")))))</f>
        <v>4</v>
      </c>
      <c r="AF49" s="60">
        <f>IF(ISBLANK(HLOOKUP(AF$2,Monitoring_eng!$A$1:$DB$79,Results!$D49,FALSE)),"",IF(HLOOKUP(AF$2,Monitoring_eng!$A$1:$DB$79,Results!$D49,FALSE)=$J49,$Q49,IF(HLOOKUP(AF$2,Monitoring_eng!$A$1:$DB$79,Results!$D49,FALSE)=$L49,$R49,IF(HLOOKUP(AF$2,Monitoring_eng!$A$1:$DB$79,Results!$D49,FALSE)=$N49,$S49,IF(HLOOKUP(AF$2,Monitoring_eng!$A$1:$DB$79,Results!$D49,FALSE)=$P49,$T49,"CHYBA")))))</f>
        <v>4</v>
      </c>
      <c r="AG49" s="60">
        <f>IF(ISBLANK(HLOOKUP(AG$2,Monitoring_eng!$A$1:$DB$79,Results!$D49,FALSE)),"",IF(HLOOKUP(AG$2,Monitoring_eng!$A$1:$DB$79,Results!$D49,FALSE)=$J49,$Q49,IF(HLOOKUP(AG$2,Monitoring_eng!$A$1:$DB$79,Results!$D49,FALSE)=$L49,$R49,IF(HLOOKUP(AG$2,Monitoring_eng!$A$1:$DB$79,Results!$D49,FALSE)=$N49,$S49,IF(HLOOKUP(AG$2,Monitoring_eng!$A$1:$DB$79,Results!$D49,FALSE)=$P49,$T49,"CHYBA")))))</f>
        <v>4</v>
      </c>
      <c r="AH49" s="60">
        <f>IF(ISBLANK(HLOOKUP(AH$2,Monitoring_eng!$A$1:$DB$79,Results!$D49,FALSE)),"",IF(HLOOKUP(AH$2,Monitoring_eng!$A$1:$DB$79,Results!$D49,FALSE)=$J49,$Q49,IF(HLOOKUP(AH$2,Monitoring_eng!$A$1:$DB$79,Results!$D49,FALSE)=$L49,$R49,IF(HLOOKUP(AH$2,Monitoring_eng!$A$1:$DB$79,Results!$D49,FALSE)=$N49,$S49,IF(HLOOKUP(AH$2,Monitoring_eng!$A$1:$DB$79,Results!$D49,FALSE)=$P49,$T49,"CHYBA")))))</f>
        <v>4</v>
      </c>
      <c r="AI49" s="60">
        <f>IF(ISBLANK(HLOOKUP(AI$2,Monitoring_eng!$A$1:$DB$79,Results!$D49,FALSE)),"",IF(HLOOKUP(AI$2,Monitoring_eng!$A$1:$DB$79,Results!$D49,FALSE)=$J49,$Q49,IF(HLOOKUP(AI$2,Monitoring_eng!$A$1:$DB$79,Results!$D49,FALSE)=$L49,$R49,IF(HLOOKUP(AI$2,Monitoring_eng!$A$1:$DB$79,Results!$D49,FALSE)=$N49,$S49,IF(HLOOKUP(AI$2,Monitoring_eng!$A$1:$DB$79,Results!$D49,FALSE)=$P49,$T49,"CHYBA")))))</f>
        <v>4</v>
      </c>
      <c r="AJ49" s="60">
        <f>IF(ISBLANK(HLOOKUP(AJ$2,Monitoring_eng!$A$1:$DB$79,Results!$D49,FALSE)),"",IF(HLOOKUP(AJ$2,Monitoring_eng!$A$1:$DB$79,Results!$D49,FALSE)=$J49,$Q49,IF(HLOOKUP(AJ$2,Monitoring_eng!$A$1:$DB$79,Results!$D49,FALSE)=$L49,$R49,IF(HLOOKUP(AJ$2,Monitoring_eng!$A$1:$DB$79,Results!$D49,FALSE)=$N49,$S49,IF(HLOOKUP(AJ$2,Monitoring_eng!$A$1:$DB$79,Results!$D49,FALSE)=$P49,$T49,"CHYBA")))))</f>
        <v>4</v>
      </c>
      <c r="AK49" s="60">
        <f>IF(ISBLANK(HLOOKUP(AK$2,Monitoring_eng!$A$1:$DB$79,Results!$D49,FALSE)),"",IF(HLOOKUP(AK$2,Monitoring_eng!$A$1:$DB$79,Results!$D49,FALSE)=$J49,$Q49,IF(HLOOKUP(AK$2,Monitoring_eng!$A$1:$DB$79,Results!$D49,FALSE)=$L49,$R49,IF(HLOOKUP(AK$2,Monitoring_eng!$A$1:$DB$79,Results!$D49,FALSE)=$N49,$S49,IF(HLOOKUP(AK$2,Monitoring_eng!$A$1:$DB$79,Results!$D49,FALSE)=$P49,$T49,"CHYBA")))))</f>
        <v>4</v>
      </c>
      <c r="AL49" s="60">
        <f>IF(ISBLANK(HLOOKUP(AL$2,Monitoring_eng!$A$1:$DB$79,Results!$D49,FALSE)),"",IF(HLOOKUP(AL$2,Monitoring_eng!$A$1:$DB$79,Results!$D49,FALSE)=$J49,$Q49,IF(HLOOKUP(AL$2,Monitoring_eng!$A$1:$DB$79,Results!$D49,FALSE)=$L49,$R49,IF(HLOOKUP(AL$2,Monitoring_eng!$A$1:$DB$79,Results!$D49,FALSE)=$N49,$S49,IF(HLOOKUP(AL$2,Monitoring_eng!$A$1:$DB$79,Results!$D49,FALSE)=$P49,$T49,"CHYBA")))))</f>
        <v>2</v>
      </c>
      <c r="AM49" s="60">
        <f>IF(ISBLANK(HLOOKUP(AM$2,Monitoring_eng!$A$1:$DB$79,Results!$D49,FALSE)),"",IF(HLOOKUP(AM$2,Monitoring_eng!$A$1:$DB$79,Results!$D49,FALSE)=$J49,$Q49,IF(HLOOKUP(AM$2,Monitoring_eng!$A$1:$DB$79,Results!$D49,FALSE)=$L49,$R49,IF(HLOOKUP(AM$2,Monitoring_eng!$A$1:$DB$79,Results!$D49,FALSE)=$N49,$S49,IF(HLOOKUP(AM$2,Monitoring_eng!$A$1:$DB$79,Results!$D49,FALSE)=$P49,$T49,"CHYBA")))))</f>
        <v>4</v>
      </c>
      <c r="AN49" s="60">
        <f>IF(ISBLANK(HLOOKUP(AN$2,Monitoring_eng!$A$1:$DB$79,Results!$D49,FALSE)),"",IF(HLOOKUP(AN$2,Monitoring_eng!$A$1:$DB$79,Results!$D49,FALSE)=$J49,$Q49,IF(HLOOKUP(AN$2,Monitoring_eng!$A$1:$DB$79,Results!$D49,FALSE)=$L49,$R49,IF(HLOOKUP(AN$2,Monitoring_eng!$A$1:$DB$79,Results!$D49,FALSE)=$N49,$S49,IF(HLOOKUP(AN$2,Monitoring_eng!$A$1:$DB$79,Results!$D49,FALSE)=$P49,$T49,"CHYBA")))))</f>
        <v>4</v>
      </c>
      <c r="AO49" s="60">
        <f>IF(ISBLANK(HLOOKUP(AO$2,Monitoring_eng!$A$1:$DB$79,Results!$D49,FALSE)),"",IF(HLOOKUP(AO$2,Monitoring_eng!$A$1:$DB$79,Results!$D49,FALSE)=$J49,$Q49,IF(HLOOKUP(AO$2,Monitoring_eng!$A$1:$DB$79,Results!$D49,FALSE)=$L49,$R49,IF(HLOOKUP(AO$2,Monitoring_eng!$A$1:$DB$79,Results!$D49,FALSE)=$N49,$S49,IF(HLOOKUP(AO$2,Monitoring_eng!$A$1:$DB$79,Results!$D49,FALSE)=$P49,$T49,"CHYBA")))))</f>
        <v>4</v>
      </c>
      <c r="AP49" s="60">
        <f>IF(ISBLANK(HLOOKUP(AP$2,Monitoring_eng!$A$1:$DB$79,Results!$D49,FALSE)),"",IF(HLOOKUP(AP$2,Monitoring_eng!$A$1:$DB$79,Results!$D49,FALSE)=$J49,$Q49,IF(HLOOKUP(AP$2,Monitoring_eng!$A$1:$DB$79,Results!$D49,FALSE)=$L49,$R49,IF(HLOOKUP(AP$2,Monitoring_eng!$A$1:$DB$79,Results!$D49,FALSE)=$N49,$S49,IF(HLOOKUP(AP$2,Monitoring_eng!$A$1:$DB$79,Results!$D49,FALSE)=$P49,$T49,"CHYBA")))))</f>
        <v>4</v>
      </c>
      <c r="AQ49" s="60">
        <f>IF(ISBLANK(HLOOKUP(AQ$2,Monitoring_eng!$A$1:$DB$79,Results!$D49,FALSE)),"",IF(HLOOKUP(AQ$2,Monitoring_eng!$A$1:$DB$79,Results!$D49,FALSE)=$J49,$Q49,IF(HLOOKUP(AQ$2,Monitoring_eng!$A$1:$DB$79,Results!$D49,FALSE)=$L49,$R49,IF(HLOOKUP(AQ$2,Monitoring_eng!$A$1:$DB$79,Results!$D49,FALSE)=$N49,$S49,IF(HLOOKUP(AQ$2,Monitoring_eng!$A$1:$DB$79,Results!$D49,FALSE)=$P49,$T49,"CHYBA")))))</f>
        <v>4</v>
      </c>
      <c r="AR49" s="60">
        <f>IF(ISBLANK(HLOOKUP(AR$2,Monitoring_eng!$A$1:$DB$79,Results!$D49,FALSE)),"",IF(HLOOKUP(AR$2,Monitoring_eng!$A$1:$DB$79,Results!$D49,FALSE)=$J49,$Q49,IF(HLOOKUP(AR$2,Monitoring_eng!$A$1:$DB$79,Results!$D49,FALSE)=$L49,$R49,IF(HLOOKUP(AR$2,Monitoring_eng!$A$1:$DB$79,Results!$D49,FALSE)=$N49,$S49,IF(HLOOKUP(AR$2,Monitoring_eng!$A$1:$DB$79,Results!$D49,FALSE)=$P49,$T49,"CHYBA")))))</f>
        <v>4</v>
      </c>
      <c r="AS49" s="60">
        <f>IF(ISBLANK(HLOOKUP(AS$2,Monitoring_eng!$A$1:$DB$79,Results!$D49,FALSE)),"",IF(HLOOKUP(AS$2,Monitoring_eng!$A$1:$DB$79,Results!$D49,FALSE)=$J49,$Q49,IF(HLOOKUP(AS$2,Monitoring_eng!$A$1:$DB$79,Results!$D49,FALSE)=$L49,$R49,IF(HLOOKUP(AS$2,Monitoring_eng!$A$1:$DB$79,Results!$D49,FALSE)=$N49,$S49,IF(HLOOKUP(AS$2,Monitoring_eng!$A$1:$DB$79,Results!$D49,FALSE)=$P49,$T49,"CHYBA")))))</f>
        <v>4</v>
      </c>
      <c r="AT49" s="60">
        <f>IF(ISBLANK(HLOOKUP(AT$2,Monitoring_eng!$A$1:$DB$79,Results!$D49,FALSE)),"",IF(HLOOKUP(AT$2,Monitoring_eng!$A$1:$DB$79,Results!$D49,FALSE)=$J49,$Q49,IF(HLOOKUP(AT$2,Monitoring_eng!$A$1:$DB$79,Results!$D49,FALSE)=$L49,$R49,IF(HLOOKUP(AT$2,Monitoring_eng!$A$1:$DB$79,Results!$D49,FALSE)=$N49,$S49,IF(HLOOKUP(AT$2,Monitoring_eng!$A$1:$DB$79,Results!$D49,FALSE)=$P49,$T49,"CHYBA")))))</f>
        <v>4</v>
      </c>
      <c r="AU49" s="60">
        <f>IF(ISBLANK(HLOOKUP(AU$2,Monitoring_eng!$A$1:$DB$79,Results!$D49,FALSE)),"",IF(HLOOKUP(AU$2,Monitoring_eng!$A$1:$DB$79,Results!$D49,FALSE)=$J49,$Q49,IF(HLOOKUP(AU$2,Monitoring_eng!$A$1:$DB$79,Results!$D49,FALSE)=$L49,$R49,IF(HLOOKUP(AU$2,Monitoring_eng!$A$1:$DB$79,Results!$D49,FALSE)=$N49,$S49,IF(HLOOKUP(AU$2,Monitoring_eng!$A$1:$DB$79,Results!$D49,FALSE)=$P49,$T49,"CHYBA")))))</f>
        <v>4</v>
      </c>
      <c r="AV49" s="60">
        <f>IF(ISBLANK(HLOOKUP(AV$2,Monitoring_eng!$A$1:$DB$79,Results!$D49,FALSE)),"",IF(HLOOKUP(AV$2,Monitoring_eng!$A$1:$DB$79,Results!$D49,FALSE)=$J49,$Q49,IF(HLOOKUP(AV$2,Monitoring_eng!$A$1:$DB$79,Results!$D49,FALSE)=$L49,$R49,IF(HLOOKUP(AV$2,Monitoring_eng!$A$1:$DB$79,Results!$D49,FALSE)=$N49,$S49,IF(HLOOKUP(AV$2,Monitoring_eng!$A$1:$DB$79,Results!$D49,FALSE)=$P49,$T49,"CHYBA")))))</f>
        <v>4</v>
      </c>
      <c r="AW49" s="60">
        <f>IF(ISBLANK(HLOOKUP(AW$2,Monitoring_eng!$A$1:$DB$79,Results!$D49,FALSE)),"",IF(HLOOKUP(AW$2,Monitoring_eng!$A$1:$DB$79,Results!$D49,FALSE)=$J49,$Q49,IF(HLOOKUP(AW$2,Monitoring_eng!$A$1:$DB$79,Results!$D49,FALSE)=$L49,$R49,IF(HLOOKUP(AW$2,Monitoring_eng!$A$1:$DB$79,Results!$D49,FALSE)=$N49,$S49,IF(HLOOKUP(AW$2,Monitoring_eng!$A$1:$DB$79,Results!$D49,FALSE)=$P49,$T49,"CHYBA")))))</f>
        <v>4</v>
      </c>
      <c r="AX49" s="60">
        <f>IF(ISBLANK(HLOOKUP(AX$2,Monitoring_eng!$A$1:$DB$79,Results!$D49,FALSE)),"",IF(HLOOKUP(AX$2,Monitoring_eng!$A$1:$DB$79,Results!$D49,FALSE)=$J49,$Q49,IF(HLOOKUP(AX$2,Monitoring_eng!$A$1:$DB$79,Results!$D49,FALSE)=$L49,$R49,IF(HLOOKUP(AX$2,Monitoring_eng!$A$1:$DB$79,Results!$D49,FALSE)=$N49,$S49,IF(HLOOKUP(AX$2,Monitoring_eng!$A$1:$DB$79,Results!$D49,FALSE)=$P49,$T49,"CHYBA")))))</f>
        <v>4</v>
      </c>
      <c r="AY49" s="60">
        <f>IF(ISBLANK(HLOOKUP(AY$2,Monitoring_eng!$A$1:$DB$79,Results!$D49,FALSE)),"",IF(HLOOKUP(AY$2,Monitoring_eng!$A$1:$DB$79,Results!$D49,FALSE)=$J49,$Q49,IF(HLOOKUP(AY$2,Monitoring_eng!$A$1:$DB$79,Results!$D49,FALSE)=$L49,$R49,IF(HLOOKUP(AY$2,Monitoring_eng!$A$1:$DB$79,Results!$D49,FALSE)=$N49,$S49,IF(HLOOKUP(AY$2,Monitoring_eng!$A$1:$DB$79,Results!$D49,FALSE)=$P49,$T49,"CHYBA")))))</f>
        <v>4</v>
      </c>
      <c r="AZ49" s="60">
        <f>IF(ISBLANK(HLOOKUP(AZ$2,Monitoring_eng!$A$1:$DB$79,Results!$D49,FALSE)),"",IF(HLOOKUP(AZ$2,Monitoring_eng!$A$1:$DB$79,Results!$D49,FALSE)=$J49,$Q49,IF(HLOOKUP(AZ$2,Monitoring_eng!$A$1:$DB$79,Results!$D49,FALSE)=$L49,$R49,IF(HLOOKUP(AZ$2,Monitoring_eng!$A$1:$DB$79,Results!$D49,FALSE)=$N49,$S49,IF(HLOOKUP(AZ$2,Monitoring_eng!$A$1:$DB$79,Results!$D49,FALSE)=$P49,$T49,"CHYBA")))))</f>
        <v>4</v>
      </c>
      <c r="BA49" s="60">
        <f>IF(ISBLANK(HLOOKUP(BA$2,Monitoring_eng!$A$1:$DB$79,Results!$D49,FALSE)),"",IF(HLOOKUP(BA$2,Monitoring_eng!$A$1:$DB$79,Results!$D49,FALSE)=$J49,$Q49,IF(HLOOKUP(BA$2,Monitoring_eng!$A$1:$DB$79,Results!$D49,FALSE)=$L49,$R49,IF(HLOOKUP(BA$2,Monitoring_eng!$A$1:$DB$79,Results!$D49,FALSE)=$N49,$S49,IF(HLOOKUP(BA$2,Monitoring_eng!$A$1:$DB$79,Results!$D49,FALSE)=$P49,$T49,"CHYBA")))))</f>
        <v>4</v>
      </c>
      <c r="BB49" s="60">
        <f>IF(ISBLANK(HLOOKUP(BB$2,Monitoring_eng!$A$1:$DB$79,Results!$D49,FALSE)),"",IF(HLOOKUP(BB$2,Monitoring_eng!$A$1:$DB$79,Results!$D49,FALSE)=$J49,$Q49,IF(HLOOKUP(BB$2,Monitoring_eng!$A$1:$DB$79,Results!$D49,FALSE)=$L49,$R49,IF(HLOOKUP(BB$2,Monitoring_eng!$A$1:$DB$79,Results!$D49,FALSE)=$N49,$S49,IF(HLOOKUP(BB$2,Monitoring_eng!$A$1:$DB$79,Results!$D49,FALSE)=$P49,$T49,"CHYBA")))))</f>
        <v>4</v>
      </c>
      <c r="BC49" s="60">
        <f>IF(ISBLANK(HLOOKUP(BC$2,Monitoring_eng!$A$1:$DB$79,Results!$D49,FALSE)),"",IF(HLOOKUP(BC$2,Monitoring_eng!$A$1:$DB$79,Results!$D49,FALSE)=$J49,$Q49,IF(HLOOKUP(BC$2,Monitoring_eng!$A$1:$DB$79,Results!$D49,FALSE)=$L49,$R49,IF(HLOOKUP(BC$2,Monitoring_eng!$A$1:$DB$79,Results!$D49,FALSE)=$N49,$S49,IF(HLOOKUP(BC$2,Monitoring_eng!$A$1:$DB$79,Results!$D49,FALSE)=$P49,$T49,"CHYBA")))))</f>
        <v>0</v>
      </c>
      <c r="BD49" s="60">
        <f>IF(ISBLANK(HLOOKUP(BD$2,Monitoring_eng!$A$1:$DB$79,Results!$D49,FALSE)),"",IF(HLOOKUP(BD$2,Monitoring_eng!$A$1:$DB$79,Results!$D49,FALSE)=$J49,$Q49,IF(HLOOKUP(BD$2,Monitoring_eng!$A$1:$DB$79,Results!$D49,FALSE)=$L49,$R49,IF(HLOOKUP(BD$2,Monitoring_eng!$A$1:$DB$79,Results!$D49,FALSE)=$N49,$S49,IF(HLOOKUP(BD$2,Monitoring_eng!$A$1:$DB$79,Results!$D49,FALSE)=$P49,$T49,"CHYBA")))))</f>
        <v>4</v>
      </c>
      <c r="BE49" s="60">
        <f>IF(ISBLANK(HLOOKUP(BE$2,Monitoring_eng!$A$1:$DB$79,Results!$D49,FALSE)),"",IF(HLOOKUP(BE$2,Monitoring_eng!$A$1:$DB$79,Results!$D49,FALSE)=$J49,$Q49,IF(HLOOKUP(BE$2,Monitoring_eng!$A$1:$DB$79,Results!$D49,FALSE)=$L49,$R49,IF(HLOOKUP(BE$2,Monitoring_eng!$A$1:$DB$79,Results!$D49,FALSE)=$N49,$S49,IF(HLOOKUP(BE$2,Monitoring_eng!$A$1:$DB$79,Results!$D49,FALSE)=$P49,$T49,"CHYBA")))))</f>
        <v>4</v>
      </c>
      <c r="BF49" s="60">
        <f>IF(ISBLANK(HLOOKUP(BF$2,Monitoring_eng!$A$1:$DB$79,Results!$D49,FALSE)),"",IF(HLOOKUP(BF$2,Monitoring_eng!$A$1:$DB$79,Results!$D49,FALSE)=$J49,$Q49,IF(HLOOKUP(BF$2,Monitoring_eng!$A$1:$DB$79,Results!$D49,FALSE)=$L49,$R49,IF(HLOOKUP(BF$2,Monitoring_eng!$A$1:$DB$79,Results!$D49,FALSE)=$N49,$S49,IF(HLOOKUP(BF$2,Monitoring_eng!$A$1:$DB$79,Results!$D49,FALSE)=$P49,$T49,"CHYBA")))))</f>
        <v>4</v>
      </c>
      <c r="BG49" s="60">
        <f>IF(ISBLANK(HLOOKUP(BG$2,Monitoring_eng!$A$1:$DB$79,Results!$D49,FALSE)),"",IF(HLOOKUP(BG$2,Monitoring_eng!$A$1:$DB$79,Results!$D49,FALSE)=$J49,$Q49,IF(HLOOKUP(BG$2,Monitoring_eng!$A$1:$DB$79,Results!$D49,FALSE)=$L49,$R49,IF(HLOOKUP(BG$2,Monitoring_eng!$A$1:$DB$79,Results!$D49,FALSE)=$N49,$S49,IF(HLOOKUP(BG$2,Monitoring_eng!$A$1:$DB$79,Results!$D49,FALSE)=$P49,$T49,"CHYBA")))))</f>
        <v>4</v>
      </c>
      <c r="BH49" s="60">
        <f>IF(ISBLANK(HLOOKUP(BH$2,Monitoring_eng!$A$1:$DB$79,Results!$D49,FALSE)),"",IF(HLOOKUP(BH$2,Monitoring_eng!$A$1:$DB$79,Results!$D49,FALSE)=$J49,$Q49,IF(HLOOKUP(BH$2,Monitoring_eng!$A$1:$DB$79,Results!$D49,FALSE)=$L49,$R49,IF(HLOOKUP(BH$2,Monitoring_eng!$A$1:$DB$79,Results!$D49,FALSE)=$N49,$S49,IF(HLOOKUP(BH$2,Monitoring_eng!$A$1:$DB$79,Results!$D49,FALSE)=$P49,$T49,"CHYBA")))))</f>
        <v>4</v>
      </c>
      <c r="BI49" s="60">
        <f>IF(ISBLANK(HLOOKUP(BI$2,Monitoring_eng!$A$1:$DB$79,Results!$D49,FALSE)),"",IF(HLOOKUP(BI$2,Monitoring_eng!$A$1:$DB$79,Results!$D49,FALSE)=$J49,$Q49,IF(HLOOKUP(BI$2,Monitoring_eng!$A$1:$DB$79,Results!$D49,FALSE)=$L49,$R49,IF(HLOOKUP(BI$2,Monitoring_eng!$A$1:$DB$79,Results!$D49,FALSE)=$N49,$S49,IF(HLOOKUP(BI$2,Monitoring_eng!$A$1:$DB$79,Results!$D49,FALSE)=$P49,$T49,"CHYBA")))))</f>
        <v>4</v>
      </c>
      <c r="BJ49" s="60">
        <f>IF(ISBLANK(HLOOKUP(BJ$2,Monitoring_eng!$A$1:$DB$79,Results!$D49,FALSE)),"",IF(HLOOKUP(BJ$2,Monitoring_eng!$A$1:$DB$79,Results!$D49,FALSE)=$J49,$Q49,IF(HLOOKUP(BJ$2,Monitoring_eng!$A$1:$DB$79,Results!$D49,FALSE)=$L49,$R49,IF(HLOOKUP(BJ$2,Monitoring_eng!$A$1:$DB$79,Results!$D49,FALSE)=$N49,$S49,IF(HLOOKUP(BJ$2,Monitoring_eng!$A$1:$DB$79,Results!$D49,FALSE)=$P49,$T49,"CHYBA")))))</f>
        <v>4</v>
      </c>
      <c r="BK49" s="60">
        <f>IF(ISBLANK(HLOOKUP(BK$2,Monitoring_eng!$A$1:$DB$79,Results!$D49,FALSE)),"",IF(HLOOKUP(BK$2,Monitoring_eng!$A$1:$DB$79,Results!$D49,FALSE)=$J49,$Q49,IF(HLOOKUP(BK$2,Monitoring_eng!$A$1:$DB$79,Results!$D49,FALSE)=$L49,$R49,IF(HLOOKUP(BK$2,Monitoring_eng!$A$1:$DB$79,Results!$D49,FALSE)=$N49,$S49,IF(HLOOKUP(BK$2,Monitoring_eng!$A$1:$DB$79,Results!$D49,FALSE)=$P49,$T49,"CHYBA")))))</f>
        <v>4</v>
      </c>
      <c r="BL49" s="60">
        <f>IF(ISBLANK(HLOOKUP(BL$2,Monitoring_eng!$A$1:$DB$79,Results!$D49,FALSE)),"",IF(HLOOKUP(BL$2,Monitoring_eng!$A$1:$DB$79,Results!$D49,FALSE)=$J49,$Q49,IF(HLOOKUP(BL$2,Monitoring_eng!$A$1:$DB$79,Results!$D49,FALSE)=$L49,$R49,IF(HLOOKUP(BL$2,Monitoring_eng!$A$1:$DB$79,Results!$D49,FALSE)=$N49,$S49,IF(HLOOKUP(BL$2,Monitoring_eng!$A$1:$DB$79,Results!$D49,FALSE)=$P49,$T49,"CHYBA")))))</f>
        <v>4</v>
      </c>
      <c r="BM49" s="60">
        <f>IF(ISBLANK(HLOOKUP(BM$2,Monitoring_eng!$A$1:$DB$79,Results!$D49,FALSE)),"",IF(HLOOKUP(BM$2,Monitoring_eng!$A$1:$DB$79,Results!$D49,FALSE)=$J49,$Q49,IF(HLOOKUP(BM$2,Monitoring_eng!$A$1:$DB$79,Results!$D49,FALSE)=$L49,$R49,IF(HLOOKUP(BM$2,Monitoring_eng!$A$1:$DB$79,Results!$D49,FALSE)=$N49,$S49,IF(HLOOKUP(BM$2,Monitoring_eng!$A$1:$DB$79,Results!$D49,FALSE)=$P49,$T49,"CHYBA")))))</f>
        <v>4</v>
      </c>
      <c r="BN49" s="60">
        <f>IF(ISBLANK(HLOOKUP(BN$2,Monitoring_eng!$A$1:$DB$79,Results!$D49,FALSE)),"",IF(HLOOKUP(BN$2,Monitoring_eng!$A$1:$DB$79,Results!$D49,FALSE)=$J49,$Q49,IF(HLOOKUP(BN$2,Monitoring_eng!$A$1:$DB$79,Results!$D49,FALSE)=$L49,$R49,IF(HLOOKUP(BN$2,Monitoring_eng!$A$1:$DB$79,Results!$D49,FALSE)=$N49,$S49,IF(HLOOKUP(BN$2,Monitoring_eng!$A$1:$DB$79,Results!$D49,FALSE)=$P49,$T49,"CHYBA")))))</f>
        <v>4</v>
      </c>
      <c r="BO49" s="60">
        <f>IF(ISBLANK(HLOOKUP(BO$2,Monitoring_eng!$A$1:$DB$79,Results!$D49,FALSE)),"",IF(HLOOKUP(BO$2,Monitoring_eng!$A$1:$DB$79,Results!$D49,FALSE)=$J49,$Q49,IF(HLOOKUP(BO$2,Monitoring_eng!$A$1:$DB$79,Results!$D49,FALSE)=$L49,$R49,IF(HLOOKUP(BO$2,Monitoring_eng!$A$1:$DB$79,Results!$D49,FALSE)=$N49,$S49,IF(HLOOKUP(BO$2,Monitoring_eng!$A$1:$DB$79,Results!$D49,FALSE)=$P49,$T49,"CHYBA")))))</f>
        <v>4</v>
      </c>
      <c r="BP49" s="60">
        <f>IF(ISBLANK(HLOOKUP(BP$2,Monitoring_eng!$A$1:$DB$79,Results!$D49,FALSE)),"",IF(HLOOKUP(BP$2,Monitoring_eng!$A$1:$DB$79,Results!$D49,FALSE)=$J49,$Q49,IF(HLOOKUP(BP$2,Monitoring_eng!$A$1:$DB$79,Results!$D49,FALSE)=$L49,$R49,IF(HLOOKUP(BP$2,Monitoring_eng!$A$1:$DB$79,Results!$D49,FALSE)=$N49,$S49,IF(HLOOKUP(BP$2,Monitoring_eng!$A$1:$DB$79,Results!$D49,FALSE)=$P49,$T49,"CHYBA")))))</f>
        <v>4</v>
      </c>
      <c r="BQ49" s="60">
        <f>IF(ISBLANK(HLOOKUP(BQ$2,Monitoring_eng!$A$1:$DB$79,Results!$D49,FALSE)),"",IF(HLOOKUP(BQ$2,Monitoring_eng!$A$1:$DB$79,Results!$D49,FALSE)=$J49,$Q49,IF(HLOOKUP(BQ$2,Monitoring_eng!$A$1:$DB$79,Results!$D49,FALSE)=$L49,$R49,IF(HLOOKUP(BQ$2,Monitoring_eng!$A$1:$DB$79,Results!$D49,FALSE)=$N49,$S49,IF(HLOOKUP(BQ$2,Monitoring_eng!$A$1:$DB$79,Results!$D49,FALSE)=$P49,$T49,"CHYBA")))))</f>
        <v>4</v>
      </c>
      <c r="BR49" s="60">
        <f>IF(ISBLANK(HLOOKUP(BR$2,Monitoring_eng!$A$1:$DB$79,Results!$D49,FALSE)),"",IF(HLOOKUP(BR$2,Monitoring_eng!$A$1:$DB$79,Results!$D49,FALSE)=$J49,$Q49,IF(HLOOKUP(BR$2,Monitoring_eng!$A$1:$DB$79,Results!$D49,FALSE)=$L49,$R49,IF(HLOOKUP(BR$2,Monitoring_eng!$A$1:$DB$79,Results!$D49,FALSE)=$N49,$S49,IF(HLOOKUP(BR$2,Monitoring_eng!$A$1:$DB$79,Results!$D49,FALSE)=$P49,$T49,"CHYBA")))))</f>
        <v>4</v>
      </c>
    </row>
    <row r="50" spans="1:70" x14ac:dyDescent="0.3">
      <c r="A50" s="37" t="s">
        <v>3870</v>
      </c>
      <c r="B50" s="37" t="s">
        <v>1051</v>
      </c>
      <c r="C50" s="37" t="s">
        <v>350</v>
      </c>
      <c r="D50" s="37">
        <v>49</v>
      </c>
      <c r="E50" s="47" t="s">
        <v>156</v>
      </c>
      <c r="F50" s="47" t="s">
        <v>179</v>
      </c>
      <c r="G50" s="48" t="s">
        <v>48</v>
      </c>
      <c r="H50" s="37">
        <v>1</v>
      </c>
      <c r="I50" s="37" t="s">
        <v>481</v>
      </c>
      <c r="J50" s="37" t="s">
        <v>757</v>
      </c>
      <c r="K50" s="37" t="s">
        <v>482</v>
      </c>
      <c r="L50" s="59" t="s">
        <v>758</v>
      </c>
      <c r="M50" s="37" t="s">
        <v>483</v>
      </c>
      <c r="N50" s="37" t="s">
        <v>759</v>
      </c>
      <c r="O50" s="37" t="s">
        <v>892</v>
      </c>
      <c r="P50" s="37" t="s">
        <v>892</v>
      </c>
      <c r="Q50" s="37">
        <f t="shared" si="0"/>
        <v>1</v>
      </c>
      <c r="R50" s="37">
        <v>0</v>
      </c>
      <c r="S50" s="37">
        <f t="shared" si="1"/>
        <v>0.5</v>
      </c>
      <c r="T50" s="37" t="s">
        <v>892</v>
      </c>
      <c r="U50" s="60">
        <f>IF(ISBLANK(HLOOKUP(U$2,Monitoring_eng!$A$1:$DB$79,Results!$D50,FALSE)),"",IF(HLOOKUP(U$2,Monitoring_eng!$A$1:$DB$79,Results!$D50,FALSE)=$J50,$Q50,IF(HLOOKUP(U$2,Monitoring_eng!$A$1:$DB$79,Results!$D50,FALSE)=$L50,$R50,IF(HLOOKUP(U$2,Monitoring_eng!$A$1:$DB$79,Results!$D50,FALSE)=$N50,$S50,IF(HLOOKUP(U$2,Monitoring_eng!$A$1:$DB$79,Results!$D50,FALSE)=$P50,$T50,"CHYBA")))))</f>
        <v>1</v>
      </c>
      <c r="V50" s="60">
        <f>IF(ISBLANK(HLOOKUP(V$2,Monitoring_eng!$A$1:$DB$79,Results!$D50,FALSE)),"",IF(HLOOKUP(V$2,Monitoring_eng!$A$1:$DB$79,Results!$D50,FALSE)=$J50,$Q50,IF(HLOOKUP(V$2,Monitoring_eng!$A$1:$DB$79,Results!$D50,FALSE)=$L50,$R50,IF(HLOOKUP(V$2,Monitoring_eng!$A$1:$DB$79,Results!$D50,FALSE)=$N50,$S50,IF(HLOOKUP(V$2,Monitoring_eng!$A$1:$DB$79,Results!$D50,FALSE)=$P50,$T50,"CHYBA")))))</f>
        <v>1</v>
      </c>
      <c r="W50" s="60">
        <f>IF(ISBLANK(HLOOKUP(W$2,Monitoring_eng!$A$1:$DB$79,Results!$D50,FALSE)),"",IF(HLOOKUP(W$2,Monitoring_eng!$A$1:$DB$79,Results!$D50,FALSE)=$J50,$Q50,IF(HLOOKUP(W$2,Monitoring_eng!$A$1:$DB$79,Results!$D50,FALSE)=$L50,$R50,IF(HLOOKUP(W$2,Monitoring_eng!$A$1:$DB$79,Results!$D50,FALSE)=$N50,$S50,IF(HLOOKUP(W$2,Monitoring_eng!$A$1:$DB$79,Results!$D50,FALSE)=$P50,$T50,"CHYBA")))))</f>
        <v>1</v>
      </c>
      <c r="X50" s="60">
        <f>IF(ISBLANK(HLOOKUP(X$2,Monitoring_eng!$A$1:$DB$79,Results!$D50,FALSE)),"",IF(HLOOKUP(X$2,Monitoring_eng!$A$1:$DB$79,Results!$D50,FALSE)=$J50,$Q50,IF(HLOOKUP(X$2,Monitoring_eng!$A$1:$DB$79,Results!$D50,FALSE)=$L50,$R50,IF(HLOOKUP(X$2,Monitoring_eng!$A$1:$DB$79,Results!$D50,FALSE)=$N50,$S50,IF(HLOOKUP(X$2,Monitoring_eng!$A$1:$DB$79,Results!$D50,FALSE)=$P50,$T50,"CHYBA")))))</f>
        <v>1</v>
      </c>
      <c r="Y50" s="60">
        <f>IF(ISBLANK(HLOOKUP(Y$2,Monitoring_eng!$A$1:$DB$79,Results!$D50,FALSE)),"",IF(HLOOKUP(Y$2,Monitoring_eng!$A$1:$DB$79,Results!$D50,FALSE)=$J50,$Q50,IF(HLOOKUP(Y$2,Monitoring_eng!$A$1:$DB$79,Results!$D50,FALSE)=$L50,$R50,IF(HLOOKUP(Y$2,Monitoring_eng!$A$1:$DB$79,Results!$D50,FALSE)=$N50,$S50,IF(HLOOKUP(Y$2,Monitoring_eng!$A$1:$DB$79,Results!$D50,FALSE)=$P50,$T50,"CHYBA")))))</f>
        <v>1</v>
      </c>
      <c r="Z50" s="60">
        <f>IF(ISBLANK(HLOOKUP(Z$2,Monitoring_eng!$A$1:$DB$79,Results!$D50,FALSE)),"",IF(HLOOKUP(Z$2,Monitoring_eng!$A$1:$DB$79,Results!$D50,FALSE)=$J50,$Q50,IF(HLOOKUP(Z$2,Monitoring_eng!$A$1:$DB$79,Results!$D50,FALSE)=$L50,$R50,IF(HLOOKUP(Z$2,Monitoring_eng!$A$1:$DB$79,Results!$D50,FALSE)=$N50,$S50,IF(HLOOKUP(Z$2,Monitoring_eng!$A$1:$DB$79,Results!$D50,FALSE)=$P50,$T50,"CHYBA")))))</f>
        <v>1</v>
      </c>
      <c r="AA50" s="60">
        <f>IF(ISBLANK(HLOOKUP(AA$2,Monitoring_eng!$A$1:$DB$79,Results!$D50,FALSE)),"",IF(HLOOKUP(AA$2,Monitoring_eng!$A$1:$DB$79,Results!$D50,FALSE)=$J50,$Q50,IF(HLOOKUP(AA$2,Monitoring_eng!$A$1:$DB$79,Results!$D50,FALSE)=$L50,$R50,IF(HLOOKUP(AA$2,Monitoring_eng!$A$1:$DB$79,Results!$D50,FALSE)=$N50,$S50,IF(HLOOKUP(AA$2,Monitoring_eng!$A$1:$DB$79,Results!$D50,FALSE)=$P50,$T50,"CHYBA")))))</f>
        <v>1</v>
      </c>
      <c r="AB50" s="60">
        <f>IF(ISBLANK(HLOOKUP(AB$2,Monitoring_eng!$A$1:$DB$79,Results!$D50,FALSE)),"",IF(HLOOKUP(AB$2,Monitoring_eng!$A$1:$DB$79,Results!$D50,FALSE)=$J50,$Q50,IF(HLOOKUP(AB$2,Monitoring_eng!$A$1:$DB$79,Results!$D50,FALSE)=$L50,$R50,IF(HLOOKUP(AB$2,Monitoring_eng!$A$1:$DB$79,Results!$D50,FALSE)=$N50,$S50,IF(HLOOKUP(AB$2,Monitoring_eng!$A$1:$DB$79,Results!$D50,FALSE)=$P50,$T50,"CHYBA")))))</f>
        <v>0.5</v>
      </c>
      <c r="AC50" s="60">
        <f>IF(ISBLANK(HLOOKUP(AC$2,Monitoring_eng!$A$1:$DB$79,Results!$D50,FALSE)),"",IF(HLOOKUP(AC$2,Monitoring_eng!$A$1:$DB$79,Results!$D50,FALSE)=$J50,$Q50,IF(HLOOKUP(AC$2,Monitoring_eng!$A$1:$DB$79,Results!$D50,FALSE)=$L50,$R50,IF(HLOOKUP(AC$2,Monitoring_eng!$A$1:$DB$79,Results!$D50,FALSE)=$N50,$S50,IF(HLOOKUP(AC$2,Monitoring_eng!$A$1:$DB$79,Results!$D50,FALSE)=$P50,$T50,"CHYBA")))))</f>
        <v>1</v>
      </c>
      <c r="AD50" s="60">
        <f>IF(ISBLANK(HLOOKUP(AD$2,Monitoring_eng!$A$1:$DB$79,Results!$D50,FALSE)),"",IF(HLOOKUP(AD$2,Monitoring_eng!$A$1:$DB$79,Results!$D50,FALSE)=$J50,$Q50,IF(HLOOKUP(AD$2,Monitoring_eng!$A$1:$DB$79,Results!$D50,FALSE)=$L50,$R50,IF(HLOOKUP(AD$2,Monitoring_eng!$A$1:$DB$79,Results!$D50,FALSE)=$N50,$S50,IF(HLOOKUP(AD$2,Monitoring_eng!$A$1:$DB$79,Results!$D50,FALSE)=$P50,$T50,"CHYBA")))))</f>
        <v>1</v>
      </c>
      <c r="AE50" s="60">
        <f>IF(ISBLANK(HLOOKUP(AE$2,Monitoring_eng!$A$1:$DB$79,Results!$D50,FALSE)),"",IF(HLOOKUP(AE$2,Monitoring_eng!$A$1:$DB$79,Results!$D50,FALSE)=$J50,$Q50,IF(HLOOKUP(AE$2,Monitoring_eng!$A$1:$DB$79,Results!$D50,FALSE)=$L50,$R50,IF(HLOOKUP(AE$2,Monitoring_eng!$A$1:$DB$79,Results!$D50,FALSE)=$N50,$S50,IF(HLOOKUP(AE$2,Monitoring_eng!$A$1:$DB$79,Results!$D50,FALSE)=$P50,$T50,"CHYBA")))))</f>
        <v>1</v>
      </c>
      <c r="AF50" s="60">
        <f>IF(ISBLANK(HLOOKUP(AF$2,Monitoring_eng!$A$1:$DB$79,Results!$D50,FALSE)),"",IF(HLOOKUP(AF$2,Monitoring_eng!$A$1:$DB$79,Results!$D50,FALSE)=$J50,$Q50,IF(HLOOKUP(AF$2,Monitoring_eng!$A$1:$DB$79,Results!$D50,FALSE)=$L50,$R50,IF(HLOOKUP(AF$2,Monitoring_eng!$A$1:$DB$79,Results!$D50,FALSE)=$N50,$S50,IF(HLOOKUP(AF$2,Monitoring_eng!$A$1:$DB$79,Results!$D50,FALSE)=$P50,$T50,"CHYBA")))))</f>
        <v>0.5</v>
      </c>
      <c r="AG50" s="60">
        <f>IF(ISBLANK(HLOOKUP(AG$2,Monitoring_eng!$A$1:$DB$79,Results!$D50,FALSE)),"",IF(HLOOKUP(AG$2,Monitoring_eng!$A$1:$DB$79,Results!$D50,FALSE)=$J50,$Q50,IF(HLOOKUP(AG$2,Monitoring_eng!$A$1:$DB$79,Results!$D50,FALSE)=$L50,$R50,IF(HLOOKUP(AG$2,Monitoring_eng!$A$1:$DB$79,Results!$D50,FALSE)=$N50,$S50,IF(HLOOKUP(AG$2,Monitoring_eng!$A$1:$DB$79,Results!$D50,FALSE)=$P50,$T50,"CHYBA")))))</f>
        <v>1</v>
      </c>
      <c r="AH50" s="60">
        <f>IF(ISBLANK(HLOOKUP(AH$2,Monitoring_eng!$A$1:$DB$79,Results!$D50,FALSE)),"",IF(HLOOKUP(AH$2,Monitoring_eng!$A$1:$DB$79,Results!$D50,FALSE)=$J50,$Q50,IF(HLOOKUP(AH$2,Monitoring_eng!$A$1:$DB$79,Results!$D50,FALSE)=$L50,$R50,IF(HLOOKUP(AH$2,Monitoring_eng!$A$1:$DB$79,Results!$D50,FALSE)=$N50,$S50,IF(HLOOKUP(AH$2,Monitoring_eng!$A$1:$DB$79,Results!$D50,FALSE)=$P50,$T50,"CHYBA")))))</f>
        <v>1</v>
      </c>
      <c r="AI50" s="60">
        <f>IF(ISBLANK(HLOOKUP(AI$2,Monitoring_eng!$A$1:$DB$79,Results!$D50,FALSE)),"",IF(HLOOKUP(AI$2,Monitoring_eng!$A$1:$DB$79,Results!$D50,FALSE)=$J50,$Q50,IF(HLOOKUP(AI$2,Monitoring_eng!$A$1:$DB$79,Results!$D50,FALSE)=$L50,$R50,IF(HLOOKUP(AI$2,Monitoring_eng!$A$1:$DB$79,Results!$D50,FALSE)=$N50,$S50,IF(HLOOKUP(AI$2,Monitoring_eng!$A$1:$DB$79,Results!$D50,FALSE)=$P50,$T50,"CHYBA")))))</f>
        <v>1</v>
      </c>
      <c r="AJ50" s="60">
        <f>IF(ISBLANK(HLOOKUP(AJ$2,Monitoring_eng!$A$1:$DB$79,Results!$D50,FALSE)),"",IF(HLOOKUP(AJ$2,Monitoring_eng!$A$1:$DB$79,Results!$D50,FALSE)=$J50,$Q50,IF(HLOOKUP(AJ$2,Monitoring_eng!$A$1:$DB$79,Results!$D50,FALSE)=$L50,$R50,IF(HLOOKUP(AJ$2,Monitoring_eng!$A$1:$DB$79,Results!$D50,FALSE)=$N50,$S50,IF(HLOOKUP(AJ$2,Monitoring_eng!$A$1:$DB$79,Results!$D50,FALSE)=$P50,$T50,"CHYBA")))))</f>
        <v>1</v>
      </c>
      <c r="AK50" s="60">
        <f>IF(ISBLANK(HLOOKUP(AK$2,Monitoring_eng!$A$1:$DB$79,Results!$D50,FALSE)),"",IF(HLOOKUP(AK$2,Monitoring_eng!$A$1:$DB$79,Results!$D50,FALSE)=$J50,$Q50,IF(HLOOKUP(AK$2,Monitoring_eng!$A$1:$DB$79,Results!$D50,FALSE)=$L50,$R50,IF(HLOOKUP(AK$2,Monitoring_eng!$A$1:$DB$79,Results!$D50,FALSE)=$N50,$S50,IF(HLOOKUP(AK$2,Monitoring_eng!$A$1:$DB$79,Results!$D50,FALSE)=$P50,$T50,"CHYBA")))))</f>
        <v>1</v>
      </c>
      <c r="AL50" s="60">
        <f>IF(ISBLANK(HLOOKUP(AL$2,Monitoring_eng!$A$1:$DB$79,Results!$D50,FALSE)),"",IF(HLOOKUP(AL$2,Monitoring_eng!$A$1:$DB$79,Results!$D50,FALSE)=$J50,$Q50,IF(HLOOKUP(AL$2,Monitoring_eng!$A$1:$DB$79,Results!$D50,FALSE)=$L50,$R50,IF(HLOOKUP(AL$2,Monitoring_eng!$A$1:$DB$79,Results!$D50,FALSE)=$N50,$S50,IF(HLOOKUP(AL$2,Monitoring_eng!$A$1:$DB$79,Results!$D50,FALSE)=$P50,$T50,"CHYBA")))))</f>
        <v>0</v>
      </c>
      <c r="AM50" s="60">
        <f>IF(ISBLANK(HLOOKUP(AM$2,Monitoring_eng!$A$1:$DB$79,Results!$D50,FALSE)),"",IF(HLOOKUP(AM$2,Monitoring_eng!$A$1:$DB$79,Results!$D50,FALSE)=$J50,$Q50,IF(HLOOKUP(AM$2,Monitoring_eng!$A$1:$DB$79,Results!$D50,FALSE)=$L50,$R50,IF(HLOOKUP(AM$2,Monitoring_eng!$A$1:$DB$79,Results!$D50,FALSE)=$N50,$S50,IF(HLOOKUP(AM$2,Monitoring_eng!$A$1:$DB$79,Results!$D50,FALSE)=$P50,$T50,"CHYBA")))))</f>
        <v>0.5</v>
      </c>
      <c r="AN50" s="60">
        <f>IF(ISBLANK(HLOOKUP(AN$2,Monitoring_eng!$A$1:$DB$79,Results!$D50,FALSE)),"",IF(HLOOKUP(AN$2,Monitoring_eng!$A$1:$DB$79,Results!$D50,FALSE)=$J50,$Q50,IF(HLOOKUP(AN$2,Monitoring_eng!$A$1:$DB$79,Results!$D50,FALSE)=$L50,$R50,IF(HLOOKUP(AN$2,Monitoring_eng!$A$1:$DB$79,Results!$D50,FALSE)=$N50,$S50,IF(HLOOKUP(AN$2,Monitoring_eng!$A$1:$DB$79,Results!$D50,FALSE)=$P50,$T50,"CHYBA")))))</f>
        <v>1</v>
      </c>
      <c r="AO50" s="60">
        <f>IF(ISBLANK(HLOOKUP(AO$2,Monitoring_eng!$A$1:$DB$79,Results!$D50,FALSE)),"",IF(HLOOKUP(AO$2,Monitoring_eng!$A$1:$DB$79,Results!$D50,FALSE)=$J50,$Q50,IF(HLOOKUP(AO$2,Monitoring_eng!$A$1:$DB$79,Results!$D50,FALSE)=$L50,$R50,IF(HLOOKUP(AO$2,Monitoring_eng!$A$1:$DB$79,Results!$D50,FALSE)=$N50,$S50,IF(HLOOKUP(AO$2,Monitoring_eng!$A$1:$DB$79,Results!$D50,FALSE)=$P50,$T50,"CHYBA")))))</f>
        <v>1</v>
      </c>
      <c r="AP50" s="60">
        <f>IF(ISBLANK(HLOOKUP(AP$2,Monitoring_eng!$A$1:$DB$79,Results!$D50,FALSE)),"",IF(HLOOKUP(AP$2,Monitoring_eng!$A$1:$DB$79,Results!$D50,FALSE)=$J50,$Q50,IF(HLOOKUP(AP$2,Monitoring_eng!$A$1:$DB$79,Results!$D50,FALSE)=$L50,$R50,IF(HLOOKUP(AP$2,Monitoring_eng!$A$1:$DB$79,Results!$D50,FALSE)=$N50,$S50,IF(HLOOKUP(AP$2,Monitoring_eng!$A$1:$DB$79,Results!$D50,FALSE)=$P50,$T50,"CHYBA")))))</f>
        <v>1</v>
      </c>
      <c r="AQ50" s="60">
        <f>IF(ISBLANK(HLOOKUP(AQ$2,Monitoring_eng!$A$1:$DB$79,Results!$D50,FALSE)),"",IF(HLOOKUP(AQ$2,Monitoring_eng!$A$1:$DB$79,Results!$D50,FALSE)=$J50,$Q50,IF(HLOOKUP(AQ$2,Monitoring_eng!$A$1:$DB$79,Results!$D50,FALSE)=$L50,$R50,IF(HLOOKUP(AQ$2,Monitoring_eng!$A$1:$DB$79,Results!$D50,FALSE)=$N50,$S50,IF(HLOOKUP(AQ$2,Monitoring_eng!$A$1:$DB$79,Results!$D50,FALSE)=$P50,$T50,"CHYBA")))))</f>
        <v>1</v>
      </c>
      <c r="AR50" s="60">
        <f>IF(ISBLANK(HLOOKUP(AR$2,Monitoring_eng!$A$1:$DB$79,Results!$D50,FALSE)),"",IF(HLOOKUP(AR$2,Monitoring_eng!$A$1:$DB$79,Results!$D50,FALSE)=$J50,$Q50,IF(HLOOKUP(AR$2,Monitoring_eng!$A$1:$DB$79,Results!$D50,FALSE)=$L50,$R50,IF(HLOOKUP(AR$2,Monitoring_eng!$A$1:$DB$79,Results!$D50,FALSE)=$N50,$S50,IF(HLOOKUP(AR$2,Monitoring_eng!$A$1:$DB$79,Results!$D50,FALSE)=$P50,$T50,"CHYBA")))))</f>
        <v>1</v>
      </c>
      <c r="AS50" s="60">
        <f>IF(ISBLANK(HLOOKUP(AS$2,Monitoring_eng!$A$1:$DB$79,Results!$D50,FALSE)),"",IF(HLOOKUP(AS$2,Monitoring_eng!$A$1:$DB$79,Results!$D50,FALSE)=$J50,$Q50,IF(HLOOKUP(AS$2,Monitoring_eng!$A$1:$DB$79,Results!$D50,FALSE)=$L50,$R50,IF(HLOOKUP(AS$2,Monitoring_eng!$A$1:$DB$79,Results!$D50,FALSE)=$N50,$S50,IF(HLOOKUP(AS$2,Monitoring_eng!$A$1:$DB$79,Results!$D50,FALSE)=$P50,$T50,"CHYBA")))))</f>
        <v>1</v>
      </c>
      <c r="AT50" s="60">
        <f>IF(ISBLANK(HLOOKUP(AT$2,Monitoring_eng!$A$1:$DB$79,Results!$D50,FALSE)),"",IF(HLOOKUP(AT$2,Monitoring_eng!$A$1:$DB$79,Results!$D50,FALSE)=$J50,$Q50,IF(HLOOKUP(AT$2,Monitoring_eng!$A$1:$DB$79,Results!$D50,FALSE)=$L50,$R50,IF(HLOOKUP(AT$2,Monitoring_eng!$A$1:$DB$79,Results!$D50,FALSE)=$N50,$S50,IF(HLOOKUP(AT$2,Monitoring_eng!$A$1:$DB$79,Results!$D50,FALSE)=$P50,$T50,"CHYBA")))))</f>
        <v>1</v>
      </c>
      <c r="AU50" s="60">
        <f>IF(ISBLANK(HLOOKUP(AU$2,Monitoring_eng!$A$1:$DB$79,Results!$D50,FALSE)),"",IF(HLOOKUP(AU$2,Monitoring_eng!$A$1:$DB$79,Results!$D50,FALSE)=$J50,$Q50,IF(HLOOKUP(AU$2,Monitoring_eng!$A$1:$DB$79,Results!$D50,FALSE)=$L50,$R50,IF(HLOOKUP(AU$2,Monitoring_eng!$A$1:$DB$79,Results!$D50,FALSE)=$N50,$S50,IF(HLOOKUP(AU$2,Monitoring_eng!$A$1:$DB$79,Results!$D50,FALSE)=$P50,$T50,"CHYBA")))))</f>
        <v>1</v>
      </c>
      <c r="AV50" s="60">
        <f>IF(ISBLANK(HLOOKUP(AV$2,Monitoring_eng!$A$1:$DB$79,Results!$D50,FALSE)),"",IF(HLOOKUP(AV$2,Monitoring_eng!$A$1:$DB$79,Results!$D50,FALSE)=$J50,$Q50,IF(HLOOKUP(AV$2,Monitoring_eng!$A$1:$DB$79,Results!$D50,FALSE)=$L50,$R50,IF(HLOOKUP(AV$2,Monitoring_eng!$A$1:$DB$79,Results!$D50,FALSE)=$N50,$S50,IF(HLOOKUP(AV$2,Monitoring_eng!$A$1:$DB$79,Results!$D50,FALSE)=$P50,$T50,"CHYBA")))))</f>
        <v>1</v>
      </c>
      <c r="AW50" s="60">
        <f>IF(ISBLANK(HLOOKUP(AW$2,Monitoring_eng!$A$1:$DB$79,Results!$D50,FALSE)),"",IF(HLOOKUP(AW$2,Monitoring_eng!$A$1:$DB$79,Results!$D50,FALSE)=$J50,$Q50,IF(HLOOKUP(AW$2,Monitoring_eng!$A$1:$DB$79,Results!$D50,FALSE)=$L50,$R50,IF(HLOOKUP(AW$2,Monitoring_eng!$A$1:$DB$79,Results!$D50,FALSE)=$N50,$S50,IF(HLOOKUP(AW$2,Monitoring_eng!$A$1:$DB$79,Results!$D50,FALSE)=$P50,$T50,"CHYBA")))))</f>
        <v>1</v>
      </c>
      <c r="AX50" s="60">
        <f>IF(ISBLANK(HLOOKUP(AX$2,Monitoring_eng!$A$1:$DB$79,Results!$D50,FALSE)),"",IF(HLOOKUP(AX$2,Monitoring_eng!$A$1:$DB$79,Results!$D50,FALSE)=$J50,$Q50,IF(HLOOKUP(AX$2,Monitoring_eng!$A$1:$DB$79,Results!$D50,FALSE)=$L50,$R50,IF(HLOOKUP(AX$2,Monitoring_eng!$A$1:$DB$79,Results!$D50,FALSE)=$N50,$S50,IF(HLOOKUP(AX$2,Monitoring_eng!$A$1:$DB$79,Results!$D50,FALSE)=$P50,$T50,"CHYBA")))))</f>
        <v>1</v>
      </c>
      <c r="AY50" s="60">
        <f>IF(ISBLANK(HLOOKUP(AY$2,Monitoring_eng!$A$1:$DB$79,Results!$D50,FALSE)),"",IF(HLOOKUP(AY$2,Monitoring_eng!$A$1:$DB$79,Results!$D50,FALSE)=$J50,$Q50,IF(HLOOKUP(AY$2,Monitoring_eng!$A$1:$DB$79,Results!$D50,FALSE)=$L50,$R50,IF(HLOOKUP(AY$2,Monitoring_eng!$A$1:$DB$79,Results!$D50,FALSE)=$N50,$S50,IF(HLOOKUP(AY$2,Monitoring_eng!$A$1:$DB$79,Results!$D50,FALSE)=$P50,$T50,"CHYBA")))))</f>
        <v>1</v>
      </c>
      <c r="AZ50" s="60">
        <f>IF(ISBLANK(HLOOKUP(AZ$2,Monitoring_eng!$A$1:$DB$79,Results!$D50,FALSE)),"",IF(HLOOKUP(AZ$2,Monitoring_eng!$A$1:$DB$79,Results!$D50,FALSE)=$J50,$Q50,IF(HLOOKUP(AZ$2,Monitoring_eng!$A$1:$DB$79,Results!$D50,FALSE)=$L50,$R50,IF(HLOOKUP(AZ$2,Monitoring_eng!$A$1:$DB$79,Results!$D50,FALSE)=$N50,$S50,IF(HLOOKUP(AZ$2,Monitoring_eng!$A$1:$DB$79,Results!$D50,FALSE)=$P50,$T50,"CHYBA")))))</f>
        <v>1</v>
      </c>
      <c r="BA50" s="60">
        <f>IF(ISBLANK(HLOOKUP(BA$2,Monitoring_eng!$A$1:$DB$79,Results!$D50,FALSE)),"",IF(HLOOKUP(BA$2,Monitoring_eng!$A$1:$DB$79,Results!$D50,FALSE)=$J50,$Q50,IF(HLOOKUP(BA$2,Monitoring_eng!$A$1:$DB$79,Results!$D50,FALSE)=$L50,$R50,IF(HLOOKUP(BA$2,Monitoring_eng!$A$1:$DB$79,Results!$D50,FALSE)=$N50,$S50,IF(HLOOKUP(BA$2,Monitoring_eng!$A$1:$DB$79,Results!$D50,FALSE)=$P50,$T50,"CHYBA")))))</f>
        <v>1</v>
      </c>
      <c r="BB50" s="60">
        <f>IF(ISBLANK(HLOOKUP(BB$2,Monitoring_eng!$A$1:$DB$79,Results!$D50,FALSE)),"",IF(HLOOKUP(BB$2,Monitoring_eng!$A$1:$DB$79,Results!$D50,FALSE)=$J50,$Q50,IF(HLOOKUP(BB$2,Monitoring_eng!$A$1:$DB$79,Results!$D50,FALSE)=$L50,$R50,IF(HLOOKUP(BB$2,Monitoring_eng!$A$1:$DB$79,Results!$D50,FALSE)=$N50,$S50,IF(HLOOKUP(BB$2,Monitoring_eng!$A$1:$DB$79,Results!$D50,FALSE)=$P50,$T50,"CHYBA")))))</f>
        <v>1</v>
      </c>
      <c r="BC50" s="60">
        <f>IF(ISBLANK(HLOOKUP(BC$2,Monitoring_eng!$A$1:$DB$79,Results!$D50,FALSE)),"",IF(HLOOKUP(BC$2,Monitoring_eng!$A$1:$DB$79,Results!$D50,FALSE)=$J50,$Q50,IF(HLOOKUP(BC$2,Monitoring_eng!$A$1:$DB$79,Results!$D50,FALSE)=$L50,$R50,IF(HLOOKUP(BC$2,Monitoring_eng!$A$1:$DB$79,Results!$D50,FALSE)=$N50,$S50,IF(HLOOKUP(BC$2,Monitoring_eng!$A$1:$DB$79,Results!$D50,FALSE)=$P50,$T50,"CHYBA")))))</f>
        <v>0.5</v>
      </c>
      <c r="BD50" s="60">
        <f>IF(ISBLANK(HLOOKUP(BD$2,Monitoring_eng!$A$1:$DB$79,Results!$D50,FALSE)),"",IF(HLOOKUP(BD$2,Monitoring_eng!$A$1:$DB$79,Results!$D50,FALSE)=$J50,$Q50,IF(HLOOKUP(BD$2,Monitoring_eng!$A$1:$DB$79,Results!$D50,FALSE)=$L50,$R50,IF(HLOOKUP(BD$2,Monitoring_eng!$A$1:$DB$79,Results!$D50,FALSE)=$N50,$S50,IF(HLOOKUP(BD$2,Monitoring_eng!$A$1:$DB$79,Results!$D50,FALSE)=$P50,$T50,"CHYBA")))))</f>
        <v>1</v>
      </c>
      <c r="BE50" s="60">
        <f>IF(ISBLANK(HLOOKUP(BE$2,Monitoring_eng!$A$1:$DB$79,Results!$D50,FALSE)),"",IF(HLOOKUP(BE$2,Monitoring_eng!$A$1:$DB$79,Results!$D50,FALSE)=$J50,$Q50,IF(HLOOKUP(BE$2,Monitoring_eng!$A$1:$DB$79,Results!$D50,FALSE)=$L50,$R50,IF(HLOOKUP(BE$2,Monitoring_eng!$A$1:$DB$79,Results!$D50,FALSE)=$N50,$S50,IF(HLOOKUP(BE$2,Monitoring_eng!$A$1:$DB$79,Results!$D50,FALSE)=$P50,$T50,"CHYBA")))))</f>
        <v>1</v>
      </c>
      <c r="BF50" s="60">
        <f>IF(ISBLANK(HLOOKUP(BF$2,Monitoring_eng!$A$1:$DB$79,Results!$D50,FALSE)),"",IF(HLOOKUP(BF$2,Monitoring_eng!$A$1:$DB$79,Results!$D50,FALSE)=$J50,$Q50,IF(HLOOKUP(BF$2,Monitoring_eng!$A$1:$DB$79,Results!$D50,FALSE)=$L50,$R50,IF(HLOOKUP(BF$2,Monitoring_eng!$A$1:$DB$79,Results!$D50,FALSE)=$N50,$S50,IF(HLOOKUP(BF$2,Monitoring_eng!$A$1:$DB$79,Results!$D50,FALSE)=$P50,$T50,"CHYBA")))))</f>
        <v>1</v>
      </c>
      <c r="BG50" s="60">
        <f>IF(ISBLANK(HLOOKUP(BG$2,Monitoring_eng!$A$1:$DB$79,Results!$D50,FALSE)),"",IF(HLOOKUP(BG$2,Monitoring_eng!$A$1:$DB$79,Results!$D50,FALSE)=$J50,$Q50,IF(HLOOKUP(BG$2,Monitoring_eng!$A$1:$DB$79,Results!$D50,FALSE)=$L50,$R50,IF(HLOOKUP(BG$2,Monitoring_eng!$A$1:$DB$79,Results!$D50,FALSE)=$N50,$S50,IF(HLOOKUP(BG$2,Monitoring_eng!$A$1:$DB$79,Results!$D50,FALSE)=$P50,$T50,"CHYBA")))))</f>
        <v>1</v>
      </c>
      <c r="BH50" s="60">
        <f>IF(ISBLANK(HLOOKUP(BH$2,Monitoring_eng!$A$1:$DB$79,Results!$D50,FALSE)),"",IF(HLOOKUP(BH$2,Monitoring_eng!$A$1:$DB$79,Results!$D50,FALSE)=$J50,$Q50,IF(HLOOKUP(BH$2,Monitoring_eng!$A$1:$DB$79,Results!$D50,FALSE)=$L50,$R50,IF(HLOOKUP(BH$2,Monitoring_eng!$A$1:$DB$79,Results!$D50,FALSE)=$N50,$S50,IF(HLOOKUP(BH$2,Monitoring_eng!$A$1:$DB$79,Results!$D50,FALSE)=$P50,$T50,"CHYBA")))))</f>
        <v>1</v>
      </c>
      <c r="BI50" s="60">
        <f>IF(ISBLANK(HLOOKUP(BI$2,Monitoring_eng!$A$1:$DB$79,Results!$D50,FALSE)),"",IF(HLOOKUP(BI$2,Monitoring_eng!$A$1:$DB$79,Results!$D50,FALSE)=$J50,$Q50,IF(HLOOKUP(BI$2,Monitoring_eng!$A$1:$DB$79,Results!$D50,FALSE)=$L50,$R50,IF(HLOOKUP(BI$2,Monitoring_eng!$A$1:$DB$79,Results!$D50,FALSE)=$N50,$S50,IF(HLOOKUP(BI$2,Monitoring_eng!$A$1:$DB$79,Results!$D50,FALSE)=$P50,$T50,"CHYBA")))))</f>
        <v>1</v>
      </c>
      <c r="BJ50" s="60">
        <f>IF(ISBLANK(HLOOKUP(BJ$2,Monitoring_eng!$A$1:$DB$79,Results!$D50,FALSE)),"",IF(HLOOKUP(BJ$2,Monitoring_eng!$A$1:$DB$79,Results!$D50,FALSE)=$J50,$Q50,IF(HLOOKUP(BJ$2,Monitoring_eng!$A$1:$DB$79,Results!$D50,FALSE)=$L50,$R50,IF(HLOOKUP(BJ$2,Monitoring_eng!$A$1:$DB$79,Results!$D50,FALSE)=$N50,$S50,IF(HLOOKUP(BJ$2,Monitoring_eng!$A$1:$DB$79,Results!$D50,FALSE)=$P50,$T50,"CHYBA")))))</f>
        <v>1</v>
      </c>
      <c r="BK50" s="60">
        <f>IF(ISBLANK(HLOOKUP(BK$2,Monitoring_eng!$A$1:$DB$79,Results!$D50,FALSE)),"",IF(HLOOKUP(BK$2,Monitoring_eng!$A$1:$DB$79,Results!$D50,FALSE)=$J50,$Q50,IF(HLOOKUP(BK$2,Monitoring_eng!$A$1:$DB$79,Results!$D50,FALSE)=$L50,$R50,IF(HLOOKUP(BK$2,Monitoring_eng!$A$1:$DB$79,Results!$D50,FALSE)=$N50,$S50,IF(HLOOKUP(BK$2,Monitoring_eng!$A$1:$DB$79,Results!$D50,FALSE)=$P50,$T50,"CHYBA")))))</f>
        <v>1</v>
      </c>
      <c r="BL50" s="60">
        <f>IF(ISBLANK(HLOOKUP(BL$2,Monitoring_eng!$A$1:$DB$79,Results!$D50,FALSE)),"",IF(HLOOKUP(BL$2,Monitoring_eng!$A$1:$DB$79,Results!$D50,FALSE)=$J50,$Q50,IF(HLOOKUP(BL$2,Monitoring_eng!$A$1:$DB$79,Results!$D50,FALSE)=$L50,$R50,IF(HLOOKUP(BL$2,Monitoring_eng!$A$1:$DB$79,Results!$D50,FALSE)=$N50,$S50,IF(HLOOKUP(BL$2,Monitoring_eng!$A$1:$DB$79,Results!$D50,FALSE)=$P50,$T50,"CHYBA")))))</f>
        <v>1</v>
      </c>
      <c r="BM50" s="60">
        <f>IF(ISBLANK(HLOOKUP(BM$2,Monitoring_eng!$A$1:$DB$79,Results!$D50,FALSE)),"",IF(HLOOKUP(BM$2,Monitoring_eng!$A$1:$DB$79,Results!$D50,FALSE)=$J50,$Q50,IF(HLOOKUP(BM$2,Monitoring_eng!$A$1:$DB$79,Results!$D50,FALSE)=$L50,$R50,IF(HLOOKUP(BM$2,Monitoring_eng!$A$1:$DB$79,Results!$D50,FALSE)=$N50,$S50,IF(HLOOKUP(BM$2,Monitoring_eng!$A$1:$DB$79,Results!$D50,FALSE)=$P50,$T50,"CHYBA")))))</f>
        <v>1</v>
      </c>
      <c r="BN50" s="60">
        <f>IF(ISBLANK(HLOOKUP(BN$2,Monitoring_eng!$A$1:$DB$79,Results!$D50,FALSE)),"",IF(HLOOKUP(BN$2,Monitoring_eng!$A$1:$DB$79,Results!$D50,FALSE)=$J50,$Q50,IF(HLOOKUP(BN$2,Monitoring_eng!$A$1:$DB$79,Results!$D50,FALSE)=$L50,$R50,IF(HLOOKUP(BN$2,Monitoring_eng!$A$1:$DB$79,Results!$D50,FALSE)=$N50,$S50,IF(HLOOKUP(BN$2,Monitoring_eng!$A$1:$DB$79,Results!$D50,FALSE)=$P50,$T50,"CHYBA")))))</f>
        <v>1</v>
      </c>
      <c r="BO50" s="60">
        <f>IF(ISBLANK(HLOOKUP(BO$2,Monitoring_eng!$A$1:$DB$79,Results!$D50,FALSE)),"",IF(HLOOKUP(BO$2,Monitoring_eng!$A$1:$DB$79,Results!$D50,FALSE)=$J50,$Q50,IF(HLOOKUP(BO$2,Monitoring_eng!$A$1:$DB$79,Results!$D50,FALSE)=$L50,$R50,IF(HLOOKUP(BO$2,Monitoring_eng!$A$1:$DB$79,Results!$D50,FALSE)=$N50,$S50,IF(HLOOKUP(BO$2,Monitoring_eng!$A$1:$DB$79,Results!$D50,FALSE)=$P50,$T50,"CHYBA")))))</f>
        <v>1</v>
      </c>
      <c r="BP50" s="60">
        <f>IF(ISBLANK(HLOOKUP(BP$2,Monitoring_eng!$A$1:$DB$79,Results!$D50,FALSE)),"",IF(HLOOKUP(BP$2,Monitoring_eng!$A$1:$DB$79,Results!$D50,FALSE)=$J50,$Q50,IF(HLOOKUP(BP$2,Monitoring_eng!$A$1:$DB$79,Results!$D50,FALSE)=$L50,$R50,IF(HLOOKUP(BP$2,Monitoring_eng!$A$1:$DB$79,Results!$D50,FALSE)=$N50,$S50,IF(HLOOKUP(BP$2,Monitoring_eng!$A$1:$DB$79,Results!$D50,FALSE)=$P50,$T50,"CHYBA")))))</f>
        <v>1</v>
      </c>
      <c r="BQ50" s="60">
        <f>IF(ISBLANK(HLOOKUP(BQ$2,Monitoring_eng!$A$1:$DB$79,Results!$D50,FALSE)),"",IF(HLOOKUP(BQ$2,Monitoring_eng!$A$1:$DB$79,Results!$D50,FALSE)=$J50,$Q50,IF(HLOOKUP(BQ$2,Monitoring_eng!$A$1:$DB$79,Results!$D50,FALSE)=$L50,$R50,IF(HLOOKUP(BQ$2,Monitoring_eng!$A$1:$DB$79,Results!$D50,FALSE)=$N50,$S50,IF(HLOOKUP(BQ$2,Monitoring_eng!$A$1:$DB$79,Results!$D50,FALSE)=$P50,$T50,"CHYBA")))))</f>
        <v>1</v>
      </c>
      <c r="BR50" s="60">
        <f>IF(ISBLANK(HLOOKUP(BR$2,Monitoring_eng!$A$1:$DB$79,Results!$D50,FALSE)),"",IF(HLOOKUP(BR$2,Monitoring_eng!$A$1:$DB$79,Results!$D50,FALSE)=$J50,$Q50,IF(HLOOKUP(BR$2,Monitoring_eng!$A$1:$DB$79,Results!$D50,FALSE)=$L50,$R50,IF(HLOOKUP(BR$2,Monitoring_eng!$A$1:$DB$79,Results!$D50,FALSE)=$N50,$S50,IF(HLOOKUP(BR$2,Monitoring_eng!$A$1:$DB$79,Results!$D50,FALSE)=$P50,$T50,"CHYBA")))))</f>
        <v>1</v>
      </c>
    </row>
    <row r="51" spans="1:70" x14ac:dyDescent="0.3">
      <c r="A51" s="37" t="s">
        <v>3871</v>
      </c>
      <c r="B51" s="37" t="s">
        <v>1052</v>
      </c>
      <c r="C51" s="37" t="s">
        <v>351</v>
      </c>
      <c r="D51" s="37">
        <v>50</v>
      </c>
      <c r="E51" s="47" t="s">
        <v>157</v>
      </c>
      <c r="F51" s="47" t="s">
        <v>180</v>
      </c>
      <c r="G51" s="48" t="s">
        <v>48</v>
      </c>
      <c r="H51" s="37">
        <v>2</v>
      </c>
      <c r="I51" s="37" t="s">
        <v>481</v>
      </c>
      <c r="J51" s="37" t="s">
        <v>757</v>
      </c>
      <c r="K51" s="37" t="s">
        <v>482</v>
      </c>
      <c r="L51" s="59" t="s">
        <v>758</v>
      </c>
      <c r="M51" s="37" t="s">
        <v>483</v>
      </c>
      <c r="N51" s="37" t="s">
        <v>759</v>
      </c>
      <c r="O51" s="37" t="s">
        <v>892</v>
      </c>
      <c r="P51" s="37" t="s">
        <v>892</v>
      </c>
      <c r="Q51" s="37">
        <f t="shared" si="0"/>
        <v>2</v>
      </c>
      <c r="R51" s="37">
        <v>0</v>
      </c>
      <c r="S51" s="37">
        <f t="shared" si="1"/>
        <v>1</v>
      </c>
      <c r="T51" s="37" t="s">
        <v>892</v>
      </c>
      <c r="U51" s="60">
        <f>IF(ISBLANK(HLOOKUP(U$2,Monitoring_eng!$A$1:$DB$79,Results!$D51,FALSE)),"",IF(HLOOKUP(U$2,Monitoring_eng!$A$1:$DB$79,Results!$D51,FALSE)=$J51,$Q51,IF(HLOOKUP(U$2,Monitoring_eng!$A$1:$DB$79,Results!$D51,FALSE)=$L51,$R51,IF(HLOOKUP(U$2,Monitoring_eng!$A$1:$DB$79,Results!$D51,FALSE)=$N51,$S51,IF(HLOOKUP(U$2,Monitoring_eng!$A$1:$DB$79,Results!$D51,FALSE)=$P51,$T51,"CHYBA")))))</f>
        <v>2</v>
      </c>
      <c r="V51" s="60">
        <f>IF(ISBLANK(HLOOKUP(V$2,Monitoring_eng!$A$1:$DB$79,Results!$D51,FALSE)),"",IF(HLOOKUP(V$2,Monitoring_eng!$A$1:$DB$79,Results!$D51,FALSE)=$J51,$Q51,IF(HLOOKUP(V$2,Monitoring_eng!$A$1:$DB$79,Results!$D51,FALSE)=$L51,$R51,IF(HLOOKUP(V$2,Monitoring_eng!$A$1:$DB$79,Results!$D51,FALSE)=$N51,$S51,IF(HLOOKUP(V$2,Monitoring_eng!$A$1:$DB$79,Results!$D51,FALSE)=$P51,$T51,"CHYBA")))))</f>
        <v>2</v>
      </c>
      <c r="W51" s="60">
        <f>IF(ISBLANK(HLOOKUP(W$2,Monitoring_eng!$A$1:$DB$79,Results!$D51,FALSE)),"",IF(HLOOKUP(W$2,Monitoring_eng!$A$1:$DB$79,Results!$D51,FALSE)=$J51,$Q51,IF(HLOOKUP(W$2,Monitoring_eng!$A$1:$DB$79,Results!$D51,FALSE)=$L51,$R51,IF(HLOOKUP(W$2,Monitoring_eng!$A$1:$DB$79,Results!$D51,FALSE)=$N51,$S51,IF(HLOOKUP(W$2,Monitoring_eng!$A$1:$DB$79,Results!$D51,FALSE)=$P51,$T51,"CHYBA")))))</f>
        <v>2</v>
      </c>
      <c r="X51" s="60">
        <f>IF(ISBLANK(HLOOKUP(X$2,Monitoring_eng!$A$1:$DB$79,Results!$D51,FALSE)),"",IF(HLOOKUP(X$2,Monitoring_eng!$A$1:$DB$79,Results!$D51,FALSE)=$J51,$Q51,IF(HLOOKUP(X$2,Monitoring_eng!$A$1:$DB$79,Results!$D51,FALSE)=$L51,$R51,IF(HLOOKUP(X$2,Monitoring_eng!$A$1:$DB$79,Results!$D51,FALSE)=$N51,$S51,IF(HLOOKUP(X$2,Monitoring_eng!$A$1:$DB$79,Results!$D51,FALSE)=$P51,$T51,"CHYBA")))))</f>
        <v>0</v>
      </c>
      <c r="Y51" s="60">
        <f>IF(ISBLANK(HLOOKUP(Y$2,Monitoring_eng!$A$1:$DB$79,Results!$D51,FALSE)),"",IF(HLOOKUP(Y$2,Monitoring_eng!$A$1:$DB$79,Results!$D51,FALSE)=$J51,$Q51,IF(HLOOKUP(Y$2,Monitoring_eng!$A$1:$DB$79,Results!$D51,FALSE)=$L51,$R51,IF(HLOOKUP(Y$2,Monitoring_eng!$A$1:$DB$79,Results!$D51,FALSE)=$N51,$S51,IF(HLOOKUP(Y$2,Monitoring_eng!$A$1:$DB$79,Results!$D51,FALSE)=$P51,$T51,"CHYBA")))))</f>
        <v>2</v>
      </c>
      <c r="Z51" s="60">
        <f>IF(ISBLANK(HLOOKUP(Z$2,Monitoring_eng!$A$1:$DB$79,Results!$D51,FALSE)),"",IF(HLOOKUP(Z$2,Monitoring_eng!$A$1:$DB$79,Results!$D51,FALSE)=$J51,$Q51,IF(HLOOKUP(Z$2,Monitoring_eng!$A$1:$DB$79,Results!$D51,FALSE)=$L51,$R51,IF(HLOOKUP(Z$2,Monitoring_eng!$A$1:$DB$79,Results!$D51,FALSE)=$N51,$S51,IF(HLOOKUP(Z$2,Monitoring_eng!$A$1:$DB$79,Results!$D51,FALSE)=$P51,$T51,"CHYBA")))))</f>
        <v>2</v>
      </c>
      <c r="AA51" s="60">
        <f>IF(ISBLANK(HLOOKUP(AA$2,Monitoring_eng!$A$1:$DB$79,Results!$D51,FALSE)),"",IF(HLOOKUP(AA$2,Monitoring_eng!$A$1:$DB$79,Results!$D51,FALSE)=$J51,$Q51,IF(HLOOKUP(AA$2,Monitoring_eng!$A$1:$DB$79,Results!$D51,FALSE)=$L51,$R51,IF(HLOOKUP(AA$2,Monitoring_eng!$A$1:$DB$79,Results!$D51,FALSE)=$N51,$S51,IF(HLOOKUP(AA$2,Monitoring_eng!$A$1:$DB$79,Results!$D51,FALSE)=$P51,$T51,"CHYBA")))))</f>
        <v>2</v>
      </c>
      <c r="AB51" s="60">
        <f>IF(ISBLANK(HLOOKUP(AB$2,Monitoring_eng!$A$1:$DB$79,Results!$D51,FALSE)),"",IF(HLOOKUP(AB$2,Monitoring_eng!$A$1:$DB$79,Results!$D51,FALSE)=$J51,$Q51,IF(HLOOKUP(AB$2,Monitoring_eng!$A$1:$DB$79,Results!$D51,FALSE)=$L51,$R51,IF(HLOOKUP(AB$2,Monitoring_eng!$A$1:$DB$79,Results!$D51,FALSE)=$N51,$S51,IF(HLOOKUP(AB$2,Monitoring_eng!$A$1:$DB$79,Results!$D51,FALSE)=$P51,$T51,"CHYBA")))))</f>
        <v>2</v>
      </c>
      <c r="AC51" s="60">
        <f>IF(ISBLANK(HLOOKUP(AC$2,Monitoring_eng!$A$1:$DB$79,Results!$D51,FALSE)),"",IF(HLOOKUP(AC$2,Monitoring_eng!$A$1:$DB$79,Results!$D51,FALSE)=$J51,$Q51,IF(HLOOKUP(AC$2,Monitoring_eng!$A$1:$DB$79,Results!$D51,FALSE)=$L51,$R51,IF(HLOOKUP(AC$2,Monitoring_eng!$A$1:$DB$79,Results!$D51,FALSE)=$N51,$S51,IF(HLOOKUP(AC$2,Monitoring_eng!$A$1:$DB$79,Results!$D51,FALSE)=$P51,$T51,"CHYBA")))))</f>
        <v>2</v>
      </c>
      <c r="AD51" s="60">
        <f>IF(ISBLANK(HLOOKUP(AD$2,Monitoring_eng!$A$1:$DB$79,Results!$D51,FALSE)),"",IF(HLOOKUP(AD$2,Monitoring_eng!$A$1:$DB$79,Results!$D51,FALSE)=$J51,$Q51,IF(HLOOKUP(AD$2,Monitoring_eng!$A$1:$DB$79,Results!$D51,FALSE)=$L51,$R51,IF(HLOOKUP(AD$2,Monitoring_eng!$A$1:$DB$79,Results!$D51,FALSE)=$N51,$S51,IF(HLOOKUP(AD$2,Monitoring_eng!$A$1:$DB$79,Results!$D51,FALSE)=$P51,$T51,"CHYBA")))))</f>
        <v>2</v>
      </c>
      <c r="AE51" s="60">
        <f>IF(ISBLANK(HLOOKUP(AE$2,Monitoring_eng!$A$1:$DB$79,Results!$D51,FALSE)),"",IF(HLOOKUP(AE$2,Monitoring_eng!$A$1:$DB$79,Results!$D51,FALSE)=$J51,$Q51,IF(HLOOKUP(AE$2,Monitoring_eng!$A$1:$DB$79,Results!$D51,FALSE)=$L51,$R51,IF(HLOOKUP(AE$2,Monitoring_eng!$A$1:$DB$79,Results!$D51,FALSE)=$N51,$S51,IF(HLOOKUP(AE$2,Monitoring_eng!$A$1:$DB$79,Results!$D51,FALSE)=$P51,$T51,"CHYBA")))))</f>
        <v>2</v>
      </c>
      <c r="AF51" s="60">
        <f>IF(ISBLANK(HLOOKUP(AF$2,Monitoring_eng!$A$1:$DB$79,Results!$D51,FALSE)),"",IF(HLOOKUP(AF$2,Monitoring_eng!$A$1:$DB$79,Results!$D51,FALSE)=$J51,$Q51,IF(HLOOKUP(AF$2,Monitoring_eng!$A$1:$DB$79,Results!$D51,FALSE)=$L51,$R51,IF(HLOOKUP(AF$2,Monitoring_eng!$A$1:$DB$79,Results!$D51,FALSE)=$N51,$S51,IF(HLOOKUP(AF$2,Monitoring_eng!$A$1:$DB$79,Results!$D51,FALSE)=$P51,$T51,"CHYBA")))))</f>
        <v>2</v>
      </c>
      <c r="AG51" s="60">
        <f>IF(ISBLANK(HLOOKUP(AG$2,Monitoring_eng!$A$1:$DB$79,Results!$D51,FALSE)),"",IF(HLOOKUP(AG$2,Monitoring_eng!$A$1:$DB$79,Results!$D51,FALSE)=$J51,$Q51,IF(HLOOKUP(AG$2,Monitoring_eng!$A$1:$DB$79,Results!$D51,FALSE)=$L51,$R51,IF(HLOOKUP(AG$2,Monitoring_eng!$A$1:$DB$79,Results!$D51,FALSE)=$N51,$S51,IF(HLOOKUP(AG$2,Monitoring_eng!$A$1:$DB$79,Results!$D51,FALSE)=$P51,$T51,"CHYBA")))))</f>
        <v>2</v>
      </c>
      <c r="AH51" s="60">
        <f>IF(ISBLANK(HLOOKUP(AH$2,Monitoring_eng!$A$1:$DB$79,Results!$D51,FALSE)),"",IF(HLOOKUP(AH$2,Monitoring_eng!$A$1:$DB$79,Results!$D51,FALSE)=$J51,$Q51,IF(HLOOKUP(AH$2,Monitoring_eng!$A$1:$DB$79,Results!$D51,FALSE)=$L51,$R51,IF(HLOOKUP(AH$2,Monitoring_eng!$A$1:$DB$79,Results!$D51,FALSE)=$N51,$S51,IF(HLOOKUP(AH$2,Monitoring_eng!$A$1:$DB$79,Results!$D51,FALSE)=$P51,$T51,"CHYBA")))))</f>
        <v>2</v>
      </c>
      <c r="AI51" s="60">
        <f>IF(ISBLANK(HLOOKUP(AI$2,Monitoring_eng!$A$1:$DB$79,Results!$D51,FALSE)),"",IF(HLOOKUP(AI$2,Monitoring_eng!$A$1:$DB$79,Results!$D51,FALSE)=$J51,$Q51,IF(HLOOKUP(AI$2,Monitoring_eng!$A$1:$DB$79,Results!$D51,FALSE)=$L51,$R51,IF(HLOOKUP(AI$2,Monitoring_eng!$A$1:$DB$79,Results!$D51,FALSE)=$N51,$S51,IF(HLOOKUP(AI$2,Monitoring_eng!$A$1:$DB$79,Results!$D51,FALSE)=$P51,$T51,"CHYBA")))))</f>
        <v>2</v>
      </c>
      <c r="AJ51" s="60">
        <f>IF(ISBLANK(HLOOKUP(AJ$2,Monitoring_eng!$A$1:$DB$79,Results!$D51,FALSE)),"",IF(HLOOKUP(AJ$2,Monitoring_eng!$A$1:$DB$79,Results!$D51,FALSE)=$J51,$Q51,IF(HLOOKUP(AJ$2,Monitoring_eng!$A$1:$DB$79,Results!$D51,FALSE)=$L51,$R51,IF(HLOOKUP(AJ$2,Monitoring_eng!$A$1:$DB$79,Results!$D51,FALSE)=$N51,$S51,IF(HLOOKUP(AJ$2,Monitoring_eng!$A$1:$DB$79,Results!$D51,FALSE)=$P51,$T51,"CHYBA")))))</f>
        <v>2</v>
      </c>
      <c r="AK51" s="60">
        <f>IF(ISBLANK(HLOOKUP(AK$2,Monitoring_eng!$A$1:$DB$79,Results!$D51,FALSE)),"",IF(HLOOKUP(AK$2,Monitoring_eng!$A$1:$DB$79,Results!$D51,FALSE)=$J51,$Q51,IF(HLOOKUP(AK$2,Monitoring_eng!$A$1:$DB$79,Results!$D51,FALSE)=$L51,$R51,IF(HLOOKUP(AK$2,Monitoring_eng!$A$1:$DB$79,Results!$D51,FALSE)=$N51,$S51,IF(HLOOKUP(AK$2,Monitoring_eng!$A$1:$DB$79,Results!$D51,FALSE)=$P51,$T51,"CHYBA")))))</f>
        <v>2</v>
      </c>
      <c r="AL51" s="60">
        <f>IF(ISBLANK(HLOOKUP(AL$2,Monitoring_eng!$A$1:$DB$79,Results!$D51,FALSE)),"",IF(HLOOKUP(AL$2,Monitoring_eng!$A$1:$DB$79,Results!$D51,FALSE)=$J51,$Q51,IF(HLOOKUP(AL$2,Monitoring_eng!$A$1:$DB$79,Results!$D51,FALSE)=$L51,$R51,IF(HLOOKUP(AL$2,Monitoring_eng!$A$1:$DB$79,Results!$D51,FALSE)=$N51,$S51,IF(HLOOKUP(AL$2,Monitoring_eng!$A$1:$DB$79,Results!$D51,FALSE)=$P51,$T51,"CHYBA")))))</f>
        <v>2</v>
      </c>
      <c r="AM51" s="60">
        <f>IF(ISBLANK(HLOOKUP(AM$2,Monitoring_eng!$A$1:$DB$79,Results!$D51,FALSE)),"",IF(HLOOKUP(AM$2,Monitoring_eng!$A$1:$DB$79,Results!$D51,FALSE)=$J51,$Q51,IF(HLOOKUP(AM$2,Monitoring_eng!$A$1:$DB$79,Results!$D51,FALSE)=$L51,$R51,IF(HLOOKUP(AM$2,Monitoring_eng!$A$1:$DB$79,Results!$D51,FALSE)=$N51,$S51,IF(HLOOKUP(AM$2,Monitoring_eng!$A$1:$DB$79,Results!$D51,FALSE)=$P51,$T51,"CHYBA")))))</f>
        <v>2</v>
      </c>
      <c r="AN51" s="60">
        <f>IF(ISBLANK(HLOOKUP(AN$2,Monitoring_eng!$A$1:$DB$79,Results!$D51,FALSE)),"",IF(HLOOKUP(AN$2,Monitoring_eng!$A$1:$DB$79,Results!$D51,FALSE)=$J51,$Q51,IF(HLOOKUP(AN$2,Monitoring_eng!$A$1:$DB$79,Results!$D51,FALSE)=$L51,$R51,IF(HLOOKUP(AN$2,Monitoring_eng!$A$1:$DB$79,Results!$D51,FALSE)=$N51,$S51,IF(HLOOKUP(AN$2,Monitoring_eng!$A$1:$DB$79,Results!$D51,FALSE)=$P51,$T51,"CHYBA")))))</f>
        <v>2</v>
      </c>
      <c r="AO51" s="60">
        <f>IF(ISBLANK(HLOOKUP(AO$2,Monitoring_eng!$A$1:$DB$79,Results!$D51,FALSE)),"",IF(HLOOKUP(AO$2,Monitoring_eng!$A$1:$DB$79,Results!$D51,FALSE)=$J51,$Q51,IF(HLOOKUP(AO$2,Monitoring_eng!$A$1:$DB$79,Results!$D51,FALSE)=$L51,$R51,IF(HLOOKUP(AO$2,Monitoring_eng!$A$1:$DB$79,Results!$D51,FALSE)=$N51,$S51,IF(HLOOKUP(AO$2,Monitoring_eng!$A$1:$DB$79,Results!$D51,FALSE)=$P51,$T51,"CHYBA")))))</f>
        <v>2</v>
      </c>
      <c r="AP51" s="60">
        <f>IF(ISBLANK(HLOOKUP(AP$2,Monitoring_eng!$A$1:$DB$79,Results!$D51,FALSE)),"",IF(HLOOKUP(AP$2,Monitoring_eng!$A$1:$DB$79,Results!$D51,FALSE)=$J51,$Q51,IF(HLOOKUP(AP$2,Monitoring_eng!$A$1:$DB$79,Results!$D51,FALSE)=$L51,$R51,IF(HLOOKUP(AP$2,Monitoring_eng!$A$1:$DB$79,Results!$D51,FALSE)=$N51,$S51,IF(HLOOKUP(AP$2,Monitoring_eng!$A$1:$DB$79,Results!$D51,FALSE)=$P51,$T51,"CHYBA")))))</f>
        <v>2</v>
      </c>
      <c r="AQ51" s="60">
        <f>IF(ISBLANK(HLOOKUP(AQ$2,Monitoring_eng!$A$1:$DB$79,Results!$D51,FALSE)),"",IF(HLOOKUP(AQ$2,Monitoring_eng!$A$1:$DB$79,Results!$D51,FALSE)=$J51,$Q51,IF(HLOOKUP(AQ$2,Monitoring_eng!$A$1:$DB$79,Results!$D51,FALSE)=$L51,$R51,IF(HLOOKUP(AQ$2,Monitoring_eng!$A$1:$DB$79,Results!$D51,FALSE)=$N51,$S51,IF(HLOOKUP(AQ$2,Monitoring_eng!$A$1:$DB$79,Results!$D51,FALSE)=$P51,$T51,"CHYBA")))))</f>
        <v>2</v>
      </c>
      <c r="AR51" s="60">
        <f>IF(ISBLANK(HLOOKUP(AR$2,Monitoring_eng!$A$1:$DB$79,Results!$D51,FALSE)),"",IF(HLOOKUP(AR$2,Monitoring_eng!$A$1:$DB$79,Results!$D51,FALSE)=$J51,$Q51,IF(HLOOKUP(AR$2,Monitoring_eng!$A$1:$DB$79,Results!$D51,FALSE)=$L51,$R51,IF(HLOOKUP(AR$2,Monitoring_eng!$A$1:$DB$79,Results!$D51,FALSE)=$N51,$S51,IF(HLOOKUP(AR$2,Monitoring_eng!$A$1:$DB$79,Results!$D51,FALSE)=$P51,$T51,"CHYBA")))))</f>
        <v>2</v>
      </c>
      <c r="AS51" s="60">
        <f>IF(ISBLANK(HLOOKUP(AS$2,Monitoring_eng!$A$1:$DB$79,Results!$D51,FALSE)),"",IF(HLOOKUP(AS$2,Monitoring_eng!$A$1:$DB$79,Results!$D51,FALSE)=$J51,$Q51,IF(HLOOKUP(AS$2,Monitoring_eng!$A$1:$DB$79,Results!$D51,FALSE)=$L51,$R51,IF(HLOOKUP(AS$2,Monitoring_eng!$A$1:$DB$79,Results!$D51,FALSE)=$N51,$S51,IF(HLOOKUP(AS$2,Monitoring_eng!$A$1:$DB$79,Results!$D51,FALSE)=$P51,$T51,"CHYBA")))))</f>
        <v>2</v>
      </c>
      <c r="AT51" s="60">
        <f>IF(ISBLANK(HLOOKUP(AT$2,Monitoring_eng!$A$1:$DB$79,Results!$D51,FALSE)),"",IF(HLOOKUP(AT$2,Monitoring_eng!$A$1:$DB$79,Results!$D51,FALSE)=$J51,$Q51,IF(HLOOKUP(AT$2,Monitoring_eng!$A$1:$DB$79,Results!$D51,FALSE)=$L51,$R51,IF(HLOOKUP(AT$2,Monitoring_eng!$A$1:$DB$79,Results!$D51,FALSE)=$N51,$S51,IF(HLOOKUP(AT$2,Monitoring_eng!$A$1:$DB$79,Results!$D51,FALSE)=$P51,$T51,"CHYBA")))))</f>
        <v>2</v>
      </c>
      <c r="AU51" s="60">
        <f>IF(ISBLANK(HLOOKUP(AU$2,Monitoring_eng!$A$1:$DB$79,Results!$D51,FALSE)),"",IF(HLOOKUP(AU$2,Monitoring_eng!$A$1:$DB$79,Results!$D51,FALSE)=$J51,$Q51,IF(HLOOKUP(AU$2,Monitoring_eng!$A$1:$DB$79,Results!$D51,FALSE)=$L51,$R51,IF(HLOOKUP(AU$2,Monitoring_eng!$A$1:$DB$79,Results!$D51,FALSE)=$N51,$S51,IF(HLOOKUP(AU$2,Monitoring_eng!$A$1:$DB$79,Results!$D51,FALSE)=$P51,$T51,"CHYBA")))))</f>
        <v>2</v>
      </c>
      <c r="AV51" s="60">
        <f>IF(ISBLANK(HLOOKUP(AV$2,Monitoring_eng!$A$1:$DB$79,Results!$D51,FALSE)),"",IF(HLOOKUP(AV$2,Monitoring_eng!$A$1:$DB$79,Results!$D51,FALSE)=$J51,$Q51,IF(HLOOKUP(AV$2,Monitoring_eng!$A$1:$DB$79,Results!$D51,FALSE)=$L51,$R51,IF(HLOOKUP(AV$2,Monitoring_eng!$A$1:$DB$79,Results!$D51,FALSE)=$N51,$S51,IF(HLOOKUP(AV$2,Monitoring_eng!$A$1:$DB$79,Results!$D51,FALSE)=$P51,$T51,"CHYBA")))))</f>
        <v>2</v>
      </c>
      <c r="AW51" s="60">
        <f>IF(ISBLANK(HLOOKUP(AW$2,Monitoring_eng!$A$1:$DB$79,Results!$D51,FALSE)),"",IF(HLOOKUP(AW$2,Monitoring_eng!$A$1:$DB$79,Results!$D51,FALSE)=$J51,$Q51,IF(HLOOKUP(AW$2,Monitoring_eng!$A$1:$DB$79,Results!$D51,FALSE)=$L51,$R51,IF(HLOOKUP(AW$2,Monitoring_eng!$A$1:$DB$79,Results!$D51,FALSE)=$N51,$S51,IF(HLOOKUP(AW$2,Monitoring_eng!$A$1:$DB$79,Results!$D51,FALSE)=$P51,$T51,"CHYBA")))))</f>
        <v>2</v>
      </c>
      <c r="AX51" s="60">
        <f>IF(ISBLANK(HLOOKUP(AX$2,Monitoring_eng!$A$1:$DB$79,Results!$D51,FALSE)),"",IF(HLOOKUP(AX$2,Monitoring_eng!$A$1:$DB$79,Results!$D51,FALSE)=$J51,$Q51,IF(HLOOKUP(AX$2,Monitoring_eng!$A$1:$DB$79,Results!$D51,FALSE)=$L51,$R51,IF(HLOOKUP(AX$2,Monitoring_eng!$A$1:$DB$79,Results!$D51,FALSE)=$N51,$S51,IF(HLOOKUP(AX$2,Monitoring_eng!$A$1:$DB$79,Results!$D51,FALSE)=$P51,$T51,"CHYBA")))))</f>
        <v>2</v>
      </c>
      <c r="AY51" s="60">
        <f>IF(ISBLANK(HLOOKUP(AY$2,Monitoring_eng!$A$1:$DB$79,Results!$D51,FALSE)),"",IF(HLOOKUP(AY$2,Monitoring_eng!$A$1:$DB$79,Results!$D51,FALSE)=$J51,$Q51,IF(HLOOKUP(AY$2,Monitoring_eng!$A$1:$DB$79,Results!$D51,FALSE)=$L51,$R51,IF(HLOOKUP(AY$2,Monitoring_eng!$A$1:$DB$79,Results!$D51,FALSE)=$N51,$S51,IF(HLOOKUP(AY$2,Monitoring_eng!$A$1:$DB$79,Results!$D51,FALSE)=$P51,$T51,"CHYBA")))))</f>
        <v>2</v>
      </c>
      <c r="AZ51" s="60">
        <f>IF(ISBLANK(HLOOKUP(AZ$2,Monitoring_eng!$A$1:$DB$79,Results!$D51,FALSE)),"",IF(HLOOKUP(AZ$2,Monitoring_eng!$A$1:$DB$79,Results!$D51,FALSE)=$J51,$Q51,IF(HLOOKUP(AZ$2,Monitoring_eng!$A$1:$DB$79,Results!$D51,FALSE)=$L51,$R51,IF(HLOOKUP(AZ$2,Monitoring_eng!$A$1:$DB$79,Results!$D51,FALSE)=$N51,$S51,IF(HLOOKUP(AZ$2,Monitoring_eng!$A$1:$DB$79,Results!$D51,FALSE)=$P51,$T51,"CHYBA")))))</f>
        <v>2</v>
      </c>
      <c r="BA51" s="60">
        <f>IF(ISBLANK(HLOOKUP(BA$2,Monitoring_eng!$A$1:$DB$79,Results!$D51,FALSE)),"",IF(HLOOKUP(BA$2,Monitoring_eng!$A$1:$DB$79,Results!$D51,FALSE)=$J51,$Q51,IF(HLOOKUP(BA$2,Monitoring_eng!$A$1:$DB$79,Results!$D51,FALSE)=$L51,$R51,IF(HLOOKUP(BA$2,Monitoring_eng!$A$1:$DB$79,Results!$D51,FALSE)=$N51,$S51,IF(HLOOKUP(BA$2,Monitoring_eng!$A$1:$DB$79,Results!$D51,FALSE)=$P51,$T51,"CHYBA")))))</f>
        <v>2</v>
      </c>
      <c r="BB51" s="60">
        <f>IF(ISBLANK(HLOOKUP(BB$2,Monitoring_eng!$A$1:$DB$79,Results!$D51,FALSE)),"",IF(HLOOKUP(BB$2,Monitoring_eng!$A$1:$DB$79,Results!$D51,FALSE)=$J51,$Q51,IF(HLOOKUP(BB$2,Monitoring_eng!$A$1:$DB$79,Results!$D51,FALSE)=$L51,$R51,IF(HLOOKUP(BB$2,Monitoring_eng!$A$1:$DB$79,Results!$D51,FALSE)=$N51,$S51,IF(HLOOKUP(BB$2,Monitoring_eng!$A$1:$DB$79,Results!$D51,FALSE)=$P51,$T51,"CHYBA")))))</f>
        <v>2</v>
      </c>
      <c r="BC51" s="60">
        <f>IF(ISBLANK(HLOOKUP(BC$2,Monitoring_eng!$A$1:$DB$79,Results!$D51,FALSE)),"",IF(HLOOKUP(BC$2,Monitoring_eng!$A$1:$DB$79,Results!$D51,FALSE)=$J51,$Q51,IF(HLOOKUP(BC$2,Monitoring_eng!$A$1:$DB$79,Results!$D51,FALSE)=$L51,$R51,IF(HLOOKUP(BC$2,Monitoring_eng!$A$1:$DB$79,Results!$D51,FALSE)=$N51,$S51,IF(HLOOKUP(BC$2,Monitoring_eng!$A$1:$DB$79,Results!$D51,FALSE)=$P51,$T51,"CHYBA")))))</f>
        <v>2</v>
      </c>
      <c r="BD51" s="60">
        <f>IF(ISBLANK(HLOOKUP(BD$2,Monitoring_eng!$A$1:$DB$79,Results!$D51,FALSE)),"",IF(HLOOKUP(BD$2,Monitoring_eng!$A$1:$DB$79,Results!$D51,FALSE)=$J51,$Q51,IF(HLOOKUP(BD$2,Monitoring_eng!$A$1:$DB$79,Results!$D51,FALSE)=$L51,$R51,IF(HLOOKUP(BD$2,Monitoring_eng!$A$1:$DB$79,Results!$D51,FALSE)=$N51,$S51,IF(HLOOKUP(BD$2,Monitoring_eng!$A$1:$DB$79,Results!$D51,FALSE)=$P51,$T51,"CHYBA")))))</f>
        <v>2</v>
      </c>
      <c r="BE51" s="60">
        <f>IF(ISBLANK(HLOOKUP(BE$2,Monitoring_eng!$A$1:$DB$79,Results!$D51,FALSE)),"",IF(HLOOKUP(BE$2,Monitoring_eng!$A$1:$DB$79,Results!$D51,FALSE)=$J51,$Q51,IF(HLOOKUP(BE$2,Monitoring_eng!$A$1:$DB$79,Results!$D51,FALSE)=$L51,$R51,IF(HLOOKUP(BE$2,Monitoring_eng!$A$1:$DB$79,Results!$D51,FALSE)=$N51,$S51,IF(HLOOKUP(BE$2,Monitoring_eng!$A$1:$DB$79,Results!$D51,FALSE)=$P51,$T51,"CHYBA")))))</f>
        <v>2</v>
      </c>
      <c r="BF51" s="60">
        <f>IF(ISBLANK(HLOOKUP(BF$2,Monitoring_eng!$A$1:$DB$79,Results!$D51,FALSE)),"",IF(HLOOKUP(BF$2,Monitoring_eng!$A$1:$DB$79,Results!$D51,FALSE)=$J51,$Q51,IF(HLOOKUP(BF$2,Monitoring_eng!$A$1:$DB$79,Results!$D51,FALSE)=$L51,$R51,IF(HLOOKUP(BF$2,Monitoring_eng!$A$1:$DB$79,Results!$D51,FALSE)=$N51,$S51,IF(HLOOKUP(BF$2,Monitoring_eng!$A$1:$DB$79,Results!$D51,FALSE)=$P51,$T51,"CHYBA")))))</f>
        <v>2</v>
      </c>
      <c r="BG51" s="60">
        <f>IF(ISBLANK(HLOOKUP(BG$2,Monitoring_eng!$A$1:$DB$79,Results!$D51,FALSE)),"",IF(HLOOKUP(BG$2,Monitoring_eng!$A$1:$DB$79,Results!$D51,FALSE)=$J51,$Q51,IF(HLOOKUP(BG$2,Monitoring_eng!$A$1:$DB$79,Results!$D51,FALSE)=$L51,$R51,IF(HLOOKUP(BG$2,Monitoring_eng!$A$1:$DB$79,Results!$D51,FALSE)=$N51,$S51,IF(HLOOKUP(BG$2,Monitoring_eng!$A$1:$DB$79,Results!$D51,FALSE)=$P51,$T51,"CHYBA")))))</f>
        <v>2</v>
      </c>
      <c r="BH51" s="60">
        <f>IF(ISBLANK(HLOOKUP(BH$2,Monitoring_eng!$A$1:$DB$79,Results!$D51,FALSE)),"",IF(HLOOKUP(BH$2,Monitoring_eng!$A$1:$DB$79,Results!$D51,FALSE)=$J51,$Q51,IF(HLOOKUP(BH$2,Monitoring_eng!$A$1:$DB$79,Results!$D51,FALSE)=$L51,$R51,IF(HLOOKUP(BH$2,Monitoring_eng!$A$1:$DB$79,Results!$D51,FALSE)=$N51,$S51,IF(HLOOKUP(BH$2,Monitoring_eng!$A$1:$DB$79,Results!$D51,FALSE)=$P51,$T51,"CHYBA")))))</f>
        <v>2</v>
      </c>
      <c r="BI51" s="60">
        <f>IF(ISBLANK(HLOOKUP(BI$2,Monitoring_eng!$A$1:$DB$79,Results!$D51,FALSE)),"",IF(HLOOKUP(BI$2,Monitoring_eng!$A$1:$DB$79,Results!$D51,FALSE)=$J51,$Q51,IF(HLOOKUP(BI$2,Monitoring_eng!$A$1:$DB$79,Results!$D51,FALSE)=$L51,$R51,IF(HLOOKUP(BI$2,Monitoring_eng!$A$1:$DB$79,Results!$D51,FALSE)=$N51,$S51,IF(HLOOKUP(BI$2,Monitoring_eng!$A$1:$DB$79,Results!$D51,FALSE)=$P51,$T51,"CHYBA")))))</f>
        <v>2</v>
      </c>
      <c r="BJ51" s="60">
        <f>IF(ISBLANK(HLOOKUP(BJ$2,Monitoring_eng!$A$1:$DB$79,Results!$D51,FALSE)),"",IF(HLOOKUP(BJ$2,Monitoring_eng!$A$1:$DB$79,Results!$D51,FALSE)=$J51,$Q51,IF(HLOOKUP(BJ$2,Monitoring_eng!$A$1:$DB$79,Results!$D51,FALSE)=$L51,$R51,IF(HLOOKUP(BJ$2,Monitoring_eng!$A$1:$DB$79,Results!$D51,FALSE)=$N51,$S51,IF(HLOOKUP(BJ$2,Monitoring_eng!$A$1:$DB$79,Results!$D51,FALSE)=$P51,$T51,"CHYBA")))))</f>
        <v>2</v>
      </c>
      <c r="BK51" s="60">
        <f>IF(ISBLANK(HLOOKUP(BK$2,Monitoring_eng!$A$1:$DB$79,Results!$D51,FALSE)),"",IF(HLOOKUP(BK$2,Monitoring_eng!$A$1:$DB$79,Results!$D51,FALSE)=$J51,$Q51,IF(HLOOKUP(BK$2,Monitoring_eng!$A$1:$DB$79,Results!$D51,FALSE)=$L51,$R51,IF(HLOOKUP(BK$2,Monitoring_eng!$A$1:$DB$79,Results!$D51,FALSE)=$N51,$S51,IF(HLOOKUP(BK$2,Monitoring_eng!$A$1:$DB$79,Results!$D51,FALSE)=$P51,$T51,"CHYBA")))))</f>
        <v>2</v>
      </c>
      <c r="BL51" s="60">
        <f>IF(ISBLANK(HLOOKUP(BL$2,Monitoring_eng!$A$1:$DB$79,Results!$D51,FALSE)),"",IF(HLOOKUP(BL$2,Monitoring_eng!$A$1:$DB$79,Results!$D51,FALSE)=$J51,$Q51,IF(HLOOKUP(BL$2,Monitoring_eng!$A$1:$DB$79,Results!$D51,FALSE)=$L51,$R51,IF(HLOOKUP(BL$2,Monitoring_eng!$A$1:$DB$79,Results!$D51,FALSE)=$N51,$S51,IF(HLOOKUP(BL$2,Monitoring_eng!$A$1:$DB$79,Results!$D51,FALSE)=$P51,$T51,"CHYBA")))))</f>
        <v>1</v>
      </c>
      <c r="BM51" s="60">
        <f>IF(ISBLANK(HLOOKUP(BM$2,Monitoring_eng!$A$1:$DB$79,Results!$D51,FALSE)),"",IF(HLOOKUP(BM$2,Monitoring_eng!$A$1:$DB$79,Results!$D51,FALSE)=$J51,$Q51,IF(HLOOKUP(BM$2,Monitoring_eng!$A$1:$DB$79,Results!$D51,FALSE)=$L51,$R51,IF(HLOOKUP(BM$2,Monitoring_eng!$A$1:$DB$79,Results!$D51,FALSE)=$N51,$S51,IF(HLOOKUP(BM$2,Monitoring_eng!$A$1:$DB$79,Results!$D51,FALSE)=$P51,$T51,"CHYBA")))))</f>
        <v>2</v>
      </c>
      <c r="BN51" s="60">
        <f>IF(ISBLANK(HLOOKUP(BN$2,Monitoring_eng!$A$1:$DB$79,Results!$D51,FALSE)),"",IF(HLOOKUP(BN$2,Monitoring_eng!$A$1:$DB$79,Results!$D51,FALSE)=$J51,$Q51,IF(HLOOKUP(BN$2,Monitoring_eng!$A$1:$DB$79,Results!$D51,FALSE)=$L51,$R51,IF(HLOOKUP(BN$2,Monitoring_eng!$A$1:$DB$79,Results!$D51,FALSE)=$N51,$S51,IF(HLOOKUP(BN$2,Monitoring_eng!$A$1:$DB$79,Results!$D51,FALSE)=$P51,$T51,"CHYBA")))))</f>
        <v>2</v>
      </c>
      <c r="BO51" s="60">
        <f>IF(ISBLANK(HLOOKUP(BO$2,Monitoring_eng!$A$1:$DB$79,Results!$D51,FALSE)),"",IF(HLOOKUP(BO$2,Monitoring_eng!$A$1:$DB$79,Results!$D51,FALSE)=$J51,$Q51,IF(HLOOKUP(BO$2,Monitoring_eng!$A$1:$DB$79,Results!$D51,FALSE)=$L51,$R51,IF(HLOOKUP(BO$2,Monitoring_eng!$A$1:$DB$79,Results!$D51,FALSE)=$N51,$S51,IF(HLOOKUP(BO$2,Monitoring_eng!$A$1:$DB$79,Results!$D51,FALSE)=$P51,$T51,"CHYBA")))))</f>
        <v>2</v>
      </c>
      <c r="BP51" s="60">
        <f>IF(ISBLANK(HLOOKUP(BP$2,Monitoring_eng!$A$1:$DB$79,Results!$D51,FALSE)),"",IF(HLOOKUP(BP$2,Monitoring_eng!$A$1:$DB$79,Results!$D51,FALSE)=$J51,$Q51,IF(HLOOKUP(BP$2,Monitoring_eng!$A$1:$DB$79,Results!$D51,FALSE)=$L51,$R51,IF(HLOOKUP(BP$2,Monitoring_eng!$A$1:$DB$79,Results!$D51,FALSE)=$N51,$S51,IF(HLOOKUP(BP$2,Monitoring_eng!$A$1:$DB$79,Results!$D51,FALSE)=$P51,$T51,"CHYBA")))))</f>
        <v>2</v>
      </c>
      <c r="BQ51" s="60">
        <f>IF(ISBLANK(HLOOKUP(BQ$2,Monitoring_eng!$A$1:$DB$79,Results!$D51,FALSE)),"",IF(HLOOKUP(BQ$2,Monitoring_eng!$A$1:$DB$79,Results!$D51,FALSE)=$J51,$Q51,IF(HLOOKUP(BQ$2,Monitoring_eng!$A$1:$DB$79,Results!$D51,FALSE)=$L51,$R51,IF(HLOOKUP(BQ$2,Monitoring_eng!$A$1:$DB$79,Results!$D51,FALSE)=$N51,$S51,IF(HLOOKUP(BQ$2,Monitoring_eng!$A$1:$DB$79,Results!$D51,FALSE)=$P51,$T51,"CHYBA")))))</f>
        <v>2</v>
      </c>
      <c r="BR51" s="60">
        <f>IF(ISBLANK(HLOOKUP(BR$2,Monitoring_eng!$A$1:$DB$79,Results!$D51,FALSE)),"",IF(HLOOKUP(BR$2,Monitoring_eng!$A$1:$DB$79,Results!$D51,FALSE)=$J51,$Q51,IF(HLOOKUP(BR$2,Monitoring_eng!$A$1:$DB$79,Results!$D51,FALSE)=$L51,$R51,IF(HLOOKUP(BR$2,Monitoring_eng!$A$1:$DB$79,Results!$D51,FALSE)=$N51,$S51,IF(HLOOKUP(BR$2,Monitoring_eng!$A$1:$DB$79,Results!$D51,FALSE)=$P51,$T51,"CHYBA")))))</f>
        <v>2</v>
      </c>
    </row>
    <row r="52" spans="1:70" x14ac:dyDescent="0.3">
      <c r="A52" s="37" t="s">
        <v>3872</v>
      </c>
      <c r="B52" s="37" t="s">
        <v>1053</v>
      </c>
      <c r="C52" s="37" t="s">
        <v>352</v>
      </c>
      <c r="D52" s="37">
        <v>51</v>
      </c>
      <c r="E52" s="47" t="s">
        <v>158</v>
      </c>
      <c r="F52" s="47" t="s">
        <v>181</v>
      </c>
      <c r="G52" s="48" t="s">
        <v>48</v>
      </c>
      <c r="H52" s="37">
        <v>1</v>
      </c>
      <c r="I52" s="37" t="s">
        <v>481</v>
      </c>
      <c r="J52" s="37" t="s">
        <v>757</v>
      </c>
      <c r="K52" s="37" t="s">
        <v>482</v>
      </c>
      <c r="L52" s="59" t="s">
        <v>758</v>
      </c>
      <c r="M52" s="37" t="s">
        <v>483</v>
      </c>
      <c r="N52" s="37" t="s">
        <v>759</v>
      </c>
      <c r="O52" s="37" t="s">
        <v>892</v>
      </c>
      <c r="P52" s="37" t="s">
        <v>892</v>
      </c>
      <c r="Q52" s="37">
        <f t="shared" si="0"/>
        <v>1</v>
      </c>
      <c r="R52" s="37">
        <v>0</v>
      </c>
      <c r="S52" s="37">
        <f t="shared" si="1"/>
        <v>0.5</v>
      </c>
      <c r="T52" s="37" t="s">
        <v>892</v>
      </c>
      <c r="U52" s="60">
        <f>IF(ISBLANK(HLOOKUP(U$2,Monitoring_eng!$A$1:$DB$79,Results!$D52,FALSE)),"",IF(HLOOKUP(U$2,Monitoring_eng!$A$1:$DB$79,Results!$D52,FALSE)=$J52,$Q52,IF(HLOOKUP(U$2,Monitoring_eng!$A$1:$DB$79,Results!$D52,FALSE)=$L52,$R52,IF(HLOOKUP(U$2,Monitoring_eng!$A$1:$DB$79,Results!$D52,FALSE)=$N52,$S52,IF(HLOOKUP(U$2,Monitoring_eng!$A$1:$DB$79,Results!$D52,FALSE)=$P52,$T52,"CHYBA")))))</f>
        <v>1</v>
      </c>
      <c r="V52" s="60">
        <f>IF(ISBLANK(HLOOKUP(V$2,Monitoring_eng!$A$1:$DB$79,Results!$D52,FALSE)),"",IF(HLOOKUP(V$2,Monitoring_eng!$A$1:$DB$79,Results!$D52,FALSE)=$J52,$Q52,IF(HLOOKUP(V$2,Monitoring_eng!$A$1:$DB$79,Results!$D52,FALSE)=$L52,$R52,IF(HLOOKUP(V$2,Monitoring_eng!$A$1:$DB$79,Results!$D52,FALSE)=$N52,$S52,IF(HLOOKUP(V$2,Monitoring_eng!$A$1:$DB$79,Results!$D52,FALSE)=$P52,$T52,"CHYBA")))))</f>
        <v>1</v>
      </c>
      <c r="W52" s="60">
        <f>IF(ISBLANK(HLOOKUP(W$2,Monitoring_eng!$A$1:$DB$79,Results!$D52,FALSE)),"",IF(HLOOKUP(W$2,Monitoring_eng!$A$1:$DB$79,Results!$D52,FALSE)=$J52,$Q52,IF(HLOOKUP(W$2,Monitoring_eng!$A$1:$DB$79,Results!$D52,FALSE)=$L52,$R52,IF(HLOOKUP(W$2,Monitoring_eng!$A$1:$DB$79,Results!$D52,FALSE)=$N52,$S52,IF(HLOOKUP(W$2,Monitoring_eng!$A$1:$DB$79,Results!$D52,FALSE)=$P52,$T52,"CHYBA")))))</f>
        <v>1</v>
      </c>
      <c r="X52" s="60">
        <f>IF(ISBLANK(HLOOKUP(X$2,Monitoring_eng!$A$1:$DB$79,Results!$D52,FALSE)),"",IF(HLOOKUP(X$2,Monitoring_eng!$A$1:$DB$79,Results!$D52,FALSE)=$J52,$Q52,IF(HLOOKUP(X$2,Monitoring_eng!$A$1:$DB$79,Results!$D52,FALSE)=$L52,$R52,IF(HLOOKUP(X$2,Monitoring_eng!$A$1:$DB$79,Results!$D52,FALSE)=$N52,$S52,IF(HLOOKUP(X$2,Monitoring_eng!$A$1:$DB$79,Results!$D52,FALSE)=$P52,$T52,"CHYBA")))))</f>
        <v>1</v>
      </c>
      <c r="Y52" s="60">
        <f>IF(ISBLANK(HLOOKUP(Y$2,Monitoring_eng!$A$1:$DB$79,Results!$D52,FALSE)),"",IF(HLOOKUP(Y$2,Monitoring_eng!$A$1:$DB$79,Results!$D52,FALSE)=$J52,$Q52,IF(HLOOKUP(Y$2,Monitoring_eng!$A$1:$DB$79,Results!$D52,FALSE)=$L52,$R52,IF(HLOOKUP(Y$2,Monitoring_eng!$A$1:$DB$79,Results!$D52,FALSE)=$N52,$S52,IF(HLOOKUP(Y$2,Monitoring_eng!$A$1:$DB$79,Results!$D52,FALSE)=$P52,$T52,"CHYBA")))))</f>
        <v>1</v>
      </c>
      <c r="Z52" s="60">
        <f>IF(ISBLANK(HLOOKUP(Z$2,Monitoring_eng!$A$1:$DB$79,Results!$D52,FALSE)),"",IF(HLOOKUP(Z$2,Monitoring_eng!$A$1:$DB$79,Results!$D52,FALSE)=$J52,$Q52,IF(HLOOKUP(Z$2,Monitoring_eng!$A$1:$DB$79,Results!$D52,FALSE)=$L52,$R52,IF(HLOOKUP(Z$2,Monitoring_eng!$A$1:$DB$79,Results!$D52,FALSE)=$N52,$S52,IF(HLOOKUP(Z$2,Monitoring_eng!$A$1:$DB$79,Results!$D52,FALSE)=$P52,$T52,"CHYBA")))))</f>
        <v>1</v>
      </c>
      <c r="AA52" s="60">
        <f>IF(ISBLANK(HLOOKUP(AA$2,Monitoring_eng!$A$1:$DB$79,Results!$D52,FALSE)),"",IF(HLOOKUP(AA$2,Monitoring_eng!$A$1:$DB$79,Results!$D52,FALSE)=$J52,$Q52,IF(HLOOKUP(AA$2,Monitoring_eng!$A$1:$DB$79,Results!$D52,FALSE)=$L52,$R52,IF(HLOOKUP(AA$2,Monitoring_eng!$A$1:$DB$79,Results!$D52,FALSE)=$N52,$S52,IF(HLOOKUP(AA$2,Monitoring_eng!$A$1:$DB$79,Results!$D52,FALSE)=$P52,$T52,"CHYBA")))))</f>
        <v>1</v>
      </c>
      <c r="AB52" s="60">
        <f>IF(ISBLANK(HLOOKUP(AB$2,Monitoring_eng!$A$1:$DB$79,Results!$D52,FALSE)),"",IF(HLOOKUP(AB$2,Monitoring_eng!$A$1:$DB$79,Results!$D52,FALSE)=$J52,$Q52,IF(HLOOKUP(AB$2,Monitoring_eng!$A$1:$DB$79,Results!$D52,FALSE)=$L52,$R52,IF(HLOOKUP(AB$2,Monitoring_eng!$A$1:$DB$79,Results!$D52,FALSE)=$N52,$S52,IF(HLOOKUP(AB$2,Monitoring_eng!$A$1:$DB$79,Results!$D52,FALSE)=$P52,$T52,"CHYBA")))))</f>
        <v>0</v>
      </c>
      <c r="AC52" s="60">
        <f>IF(ISBLANK(HLOOKUP(AC$2,Monitoring_eng!$A$1:$DB$79,Results!$D52,FALSE)),"",IF(HLOOKUP(AC$2,Monitoring_eng!$A$1:$DB$79,Results!$D52,FALSE)=$J52,$Q52,IF(HLOOKUP(AC$2,Monitoring_eng!$A$1:$DB$79,Results!$D52,FALSE)=$L52,$R52,IF(HLOOKUP(AC$2,Monitoring_eng!$A$1:$DB$79,Results!$D52,FALSE)=$N52,$S52,IF(HLOOKUP(AC$2,Monitoring_eng!$A$1:$DB$79,Results!$D52,FALSE)=$P52,$T52,"CHYBA")))))</f>
        <v>1</v>
      </c>
      <c r="AD52" s="60">
        <f>IF(ISBLANK(HLOOKUP(AD$2,Monitoring_eng!$A$1:$DB$79,Results!$D52,FALSE)),"",IF(HLOOKUP(AD$2,Monitoring_eng!$A$1:$DB$79,Results!$D52,FALSE)=$J52,$Q52,IF(HLOOKUP(AD$2,Monitoring_eng!$A$1:$DB$79,Results!$D52,FALSE)=$L52,$R52,IF(HLOOKUP(AD$2,Monitoring_eng!$A$1:$DB$79,Results!$D52,FALSE)=$N52,$S52,IF(HLOOKUP(AD$2,Monitoring_eng!$A$1:$DB$79,Results!$D52,FALSE)=$P52,$T52,"CHYBA")))))</f>
        <v>1</v>
      </c>
      <c r="AE52" s="60">
        <f>IF(ISBLANK(HLOOKUP(AE$2,Monitoring_eng!$A$1:$DB$79,Results!$D52,FALSE)),"",IF(HLOOKUP(AE$2,Monitoring_eng!$A$1:$DB$79,Results!$D52,FALSE)=$J52,$Q52,IF(HLOOKUP(AE$2,Monitoring_eng!$A$1:$DB$79,Results!$D52,FALSE)=$L52,$R52,IF(HLOOKUP(AE$2,Monitoring_eng!$A$1:$DB$79,Results!$D52,FALSE)=$N52,$S52,IF(HLOOKUP(AE$2,Monitoring_eng!$A$1:$DB$79,Results!$D52,FALSE)=$P52,$T52,"CHYBA")))))</f>
        <v>0</v>
      </c>
      <c r="AF52" s="60">
        <f>IF(ISBLANK(HLOOKUP(AF$2,Monitoring_eng!$A$1:$DB$79,Results!$D52,FALSE)),"",IF(HLOOKUP(AF$2,Monitoring_eng!$A$1:$DB$79,Results!$D52,FALSE)=$J52,$Q52,IF(HLOOKUP(AF$2,Monitoring_eng!$A$1:$DB$79,Results!$D52,FALSE)=$L52,$R52,IF(HLOOKUP(AF$2,Monitoring_eng!$A$1:$DB$79,Results!$D52,FALSE)=$N52,$S52,IF(HLOOKUP(AF$2,Monitoring_eng!$A$1:$DB$79,Results!$D52,FALSE)=$P52,$T52,"CHYBA")))))</f>
        <v>1</v>
      </c>
      <c r="AG52" s="60">
        <f>IF(ISBLANK(HLOOKUP(AG$2,Monitoring_eng!$A$1:$DB$79,Results!$D52,FALSE)),"",IF(HLOOKUP(AG$2,Monitoring_eng!$A$1:$DB$79,Results!$D52,FALSE)=$J52,$Q52,IF(HLOOKUP(AG$2,Monitoring_eng!$A$1:$DB$79,Results!$D52,FALSE)=$L52,$R52,IF(HLOOKUP(AG$2,Monitoring_eng!$A$1:$DB$79,Results!$D52,FALSE)=$N52,$S52,IF(HLOOKUP(AG$2,Monitoring_eng!$A$1:$DB$79,Results!$D52,FALSE)=$P52,$T52,"CHYBA")))))</f>
        <v>1</v>
      </c>
      <c r="AH52" s="60">
        <f>IF(ISBLANK(HLOOKUP(AH$2,Monitoring_eng!$A$1:$DB$79,Results!$D52,FALSE)),"",IF(HLOOKUP(AH$2,Monitoring_eng!$A$1:$DB$79,Results!$D52,FALSE)=$J52,$Q52,IF(HLOOKUP(AH$2,Monitoring_eng!$A$1:$DB$79,Results!$D52,FALSE)=$L52,$R52,IF(HLOOKUP(AH$2,Monitoring_eng!$A$1:$DB$79,Results!$D52,FALSE)=$N52,$S52,IF(HLOOKUP(AH$2,Monitoring_eng!$A$1:$DB$79,Results!$D52,FALSE)=$P52,$T52,"CHYBA")))))</f>
        <v>1</v>
      </c>
      <c r="AI52" s="60">
        <f>IF(ISBLANK(HLOOKUP(AI$2,Monitoring_eng!$A$1:$DB$79,Results!$D52,FALSE)),"",IF(HLOOKUP(AI$2,Monitoring_eng!$A$1:$DB$79,Results!$D52,FALSE)=$J52,$Q52,IF(HLOOKUP(AI$2,Monitoring_eng!$A$1:$DB$79,Results!$D52,FALSE)=$L52,$R52,IF(HLOOKUP(AI$2,Monitoring_eng!$A$1:$DB$79,Results!$D52,FALSE)=$N52,$S52,IF(HLOOKUP(AI$2,Monitoring_eng!$A$1:$DB$79,Results!$D52,FALSE)=$P52,$T52,"CHYBA")))))</f>
        <v>1</v>
      </c>
      <c r="AJ52" s="60">
        <f>IF(ISBLANK(HLOOKUP(AJ$2,Monitoring_eng!$A$1:$DB$79,Results!$D52,FALSE)),"",IF(HLOOKUP(AJ$2,Monitoring_eng!$A$1:$DB$79,Results!$D52,FALSE)=$J52,$Q52,IF(HLOOKUP(AJ$2,Monitoring_eng!$A$1:$DB$79,Results!$D52,FALSE)=$L52,$R52,IF(HLOOKUP(AJ$2,Monitoring_eng!$A$1:$DB$79,Results!$D52,FALSE)=$N52,$S52,IF(HLOOKUP(AJ$2,Monitoring_eng!$A$1:$DB$79,Results!$D52,FALSE)=$P52,$T52,"CHYBA")))))</f>
        <v>1</v>
      </c>
      <c r="AK52" s="60">
        <f>IF(ISBLANK(HLOOKUP(AK$2,Monitoring_eng!$A$1:$DB$79,Results!$D52,FALSE)),"",IF(HLOOKUP(AK$2,Monitoring_eng!$A$1:$DB$79,Results!$D52,FALSE)=$J52,$Q52,IF(HLOOKUP(AK$2,Monitoring_eng!$A$1:$DB$79,Results!$D52,FALSE)=$L52,$R52,IF(HLOOKUP(AK$2,Monitoring_eng!$A$1:$DB$79,Results!$D52,FALSE)=$N52,$S52,IF(HLOOKUP(AK$2,Monitoring_eng!$A$1:$DB$79,Results!$D52,FALSE)=$P52,$T52,"CHYBA")))))</f>
        <v>1</v>
      </c>
      <c r="AL52" s="60">
        <f>IF(ISBLANK(HLOOKUP(AL$2,Monitoring_eng!$A$1:$DB$79,Results!$D52,FALSE)),"",IF(HLOOKUP(AL$2,Monitoring_eng!$A$1:$DB$79,Results!$D52,FALSE)=$J52,$Q52,IF(HLOOKUP(AL$2,Monitoring_eng!$A$1:$DB$79,Results!$D52,FALSE)=$L52,$R52,IF(HLOOKUP(AL$2,Monitoring_eng!$A$1:$DB$79,Results!$D52,FALSE)=$N52,$S52,IF(HLOOKUP(AL$2,Monitoring_eng!$A$1:$DB$79,Results!$D52,FALSE)=$P52,$T52,"CHYBA")))))</f>
        <v>0</v>
      </c>
      <c r="AM52" s="60">
        <f>IF(ISBLANK(HLOOKUP(AM$2,Monitoring_eng!$A$1:$DB$79,Results!$D52,FALSE)),"",IF(HLOOKUP(AM$2,Monitoring_eng!$A$1:$DB$79,Results!$D52,FALSE)=$J52,$Q52,IF(HLOOKUP(AM$2,Monitoring_eng!$A$1:$DB$79,Results!$D52,FALSE)=$L52,$R52,IF(HLOOKUP(AM$2,Monitoring_eng!$A$1:$DB$79,Results!$D52,FALSE)=$N52,$S52,IF(HLOOKUP(AM$2,Monitoring_eng!$A$1:$DB$79,Results!$D52,FALSE)=$P52,$T52,"CHYBA")))))</f>
        <v>1</v>
      </c>
      <c r="AN52" s="60">
        <f>IF(ISBLANK(HLOOKUP(AN$2,Monitoring_eng!$A$1:$DB$79,Results!$D52,FALSE)),"",IF(HLOOKUP(AN$2,Monitoring_eng!$A$1:$DB$79,Results!$D52,FALSE)=$J52,$Q52,IF(HLOOKUP(AN$2,Monitoring_eng!$A$1:$DB$79,Results!$D52,FALSE)=$L52,$R52,IF(HLOOKUP(AN$2,Monitoring_eng!$A$1:$DB$79,Results!$D52,FALSE)=$N52,$S52,IF(HLOOKUP(AN$2,Monitoring_eng!$A$1:$DB$79,Results!$D52,FALSE)=$P52,$T52,"CHYBA")))))</f>
        <v>1</v>
      </c>
      <c r="AO52" s="60">
        <f>IF(ISBLANK(HLOOKUP(AO$2,Monitoring_eng!$A$1:$DB$79,Results!$D52,FALSE)),"",IF(HLOOKUP(AO$2,Monitoring_eng!$A$1:$DB$79,Results!$D52,FALSE)=$J52,$Q52,IF(HLOOKUP(AO$2,Monitoring_eng!$A$1:$DB$79,Results!$D52,FALSE)=$L52,$R52,IF(HLOOKUP(AO$2,Monitoring_eng!$A$1:$DB$79,Results!$D52,FALSE)=$N52,$S52,IF(HLOOKUP(AO$2,Monitoring_eng!$A$1:$DB$79,Results!$D52,FALSE)=$P52,$T52,"CHYBA")))))</f>
        <v>1</v>
      </c>
      <c r="AP52" s="60">
        <f>IF(ISBLANK(HLOOKUP(AP$2,Monitoring_eng!$A$1:$DB$79,Results!$D52,FALSE)),"",IF(HLOOKUP(AP$2,Monitoring_eng!$A$1:$DB$79,Results!$D52,FALSE)=$J52,$Q52,IF(HLOOKUP(AP$2,Monitoring_eng!$A$1:$DB$79,Results!$D52,FALSE)=$L52,$R52,IF(HLOOKUP(AP$2,Monitoring_eng!$A$1:$DB$79,Results!$D52,FALSE)=$N52,$S52,IF(HLOOKUP(AP$2,Monitoring_eng!$A$1:$DB$79,Results!$D52,FALSE)=$P52,$T52,"CHYBA")))))</f>
        <v>1</v>
      </c>
      <c r="AQ52" s="60">
        <f>IF(ISBLANK(HLOOKUP(AQ$2,Monitoring_eng!$A$1:$DB$79,Results!$D52,FALSE)),"",IF(HLOOKUP(AQ$2,Monitoring_eng!$A$1:$DB$79,Results!$D52,FALSE)=$J52,$Q52,IF(HLOOKUP(AQ$2,Monitoring_eng!$A$1:$DB$79,Results!$D52,FALSE)=$L52,$R52,IF(HLOOKUP(AQ$2,Monitoring_eng!$A$1:$DB$79,Results!$D52,FALSE)=$N52,$S52,IF(HLOOKUP(AQ$2,Monitoring_eng!$A$1:$DB$79,Results!$D52,FALSE)=$P52,$T52,"CHYBA")))))</f>
        <v>1</v>
      </c>
      <c r="AR52" s="60">
        <f>IF(ISBLANK(HLOOKUP(AR$2,Monitoring_eng!$A$1:$DB$79,Results!$D52,FALSE)),"",IF(HLOOKUP(AR$2,Monitoring_eng!$A$1:$DB$79,Results!$D52,FALSE)=$J52,$Q52,IF(HLOOKUP(AR$2,Monitoring_eng!$A$1:$DB$79,Results!$D52,FALSE)=$L52,$R52,IF(HLOOKUP(AR$2,Monitoring_eng!$A$1:$DB$79,Results!$D52,FALSE)=$N52,$S52,IF(HLOOKUP(AR$2,Monitoring_eng!$A$1:$DB$79,Results!$D52,FALSE)=$P52,$T52,"CHYBA")))))</f>
        <v>1</v>
      </c>
      <c r="AS52" s="60">
        <f>IF(ISBLANK(HLOOKUP(AS$2,Monitoring_eng!$A$1:$DB$79,Results!$D52,FALSE)),"",IF(HLOOKUP(AS$2,Monitoring_eng!$A$1:$DB$79,Results!$D52,FALSE)=$J52,$Q52,IF(HLOOKUP(AS$2,Monitoring_eng!$A$1:$DB$79,Results!$D52,FALSE)=$L52,$R52,IF(HLOOKUP(AS$2,Monitoring_eng!$A$1:$DB$79,Results!$D52,FALSE)=$N52,$S52,IF(HLOOKUP(AS$2,Monitoring_eng!$A$1:$DB$79,Results!$D52,FALSE)=$P52,$T52,"CHYBA")))))</f>
        <v>0</v>
      </c>
      <c r="AT52" s="60">
        <f>IF(ISBLANK(HLOOKUP(AT$2,Monitoring_eng!$A$1:$DB$79,Results!$D52,FALSE)),"",IF(HLOOKUP(AT$2,Monitoring_eng!$A$1:$DB$79,Results!$D52,FALSE)=$J52,$Q52,IF(HLOOKUP(AT$2,Monitoring_eng!$A$1:$DB$79,Results!$D52,FALSE)=$L52,$R52,IF(HLOOKUP(AT$2,Monitoring_eng!$A$1:$DB$79,Results!$D52,FALSE)=$N52,$S52,IF(HLOOKUP(AT$2,Monitoring_eng!$A$1:$DB$79,Results!$D52,FALSE)=$P52,$T52,"CHYBA")))))</f>
        <v>1</v>
      </c>
      <c r="AU52" s="60">
        <f>IF(ISBLANK(HLOOKUP(AU$2,Monitoring_eng!$A$1:$DB$79,Results!$D52,FALSE)),"",IF(HLOOKUP(AU$2,Monitoring_eng!$A$1:$DB$79,Results!$D52,FALSE)=$J52,$Q52,IF(HLOOKUP(AU$2,Monitoring_eng!$A$1:$DB$79,Results!$D52,FALSE)=$L52,$R52,IF(HLOOKUP(AU$2,Monitoring_eng!$A$1:$DB$79,Results!$D52,FALSE)=$N52,$S52,IF(HLOOKUP(AU$2,Monitoring_eng!$A$1:$DB$79,Results!$D52,FALSE)=$P52,$T52,"CHYBA")))))</f>
        <v>1</v>
      </c>
      <c r="AV52" s="60">
        <f>IF(ISBLANK(HLOOKUP(AV$2,Monitoring_eng!$A$1:$DB$79,Results!$D52,FALSE)),"",IF(HLOOKUP(AV$2,Monitoring_eng!$A$1:$DB$79,Results!$D52,FALSE)=$J52,$Q52,IF(HLOOKUP(AV$2,Monitoring_eng!$A$1:$DB$79,Results!$D52,FALSE)=$L52,$R52,IF(HLOOKUP(AV$2,Monitoring_eng!$A$1:$DB$79,Results!$D52,FALSE)=$N52,$S52,IF(HLOOKUP(AV$2,Monitoring_eng!$A$1:$DB$79,Results!$D52,FALSE)=$P52,$T52,"CHYBA")))))</f>
        <v>1</v>
      </c>
      <c r="AW52" s="60">
        <f>IF(ISBLANK(HLOOKUP(AW$2,Monitoring_eng!$A$1:$DB$79,Results!$D52,FALSE)),"",IF(HLOOKUP(AW$2,Monitoring_eng!$A$1:$DB$79,Results!$D52,FALSE)=$J52,$Q52,IF(HLOOKUP(AW$2,Monitoring_eng!$A$1:$DB$79,Results!$D52,FALSE)=$L52,$R52,IF(HLOOKUP(AW$2,Monitoring_eng!$A$1:$DB$79,Results!$D52,FALSE)=$N52,$S52,IF(HLOOKUP(AW$2,Monitoring_eng!$A$1:$DB$79,Results!$D52,FALSE)=$P52,$T52,"CHYBA")))))</f>
        <v>1</v>
      </c>
      <c r="AX52" s="60">
        <f>IF(ISBLANK(HLOOKUP(AX$2,Monitoring_eng!$A$1:$DB$79,Results!$D52,FALSE)),"",IF(HLOOKUP(AX$2,Monitoring_eng!$A$1:$DB$79,Results!$D52,FALSE)=$J52,$Q52,IF(HLOOKUP(AX$2,Monitoring_eng!$A$1:$DB$79,Results!$D52,FALSE)=$L52,$R52,IF(HLOOKUP(AX$2,Monitoring_eng!$A$1:$DB$79,Results!$D52,FALSE)=$N52,$S52,IF(HLOOKUP(AX$2,Monitoring_eng!$A$1:$DB$79,Results!$D52,FALSE)=$P52,$T52,"CHYBA")))))</f>
        <v>1</v>
      </c>
      <c r="AY52" s="60">
        <f>IF(ISBLANK(HLOOKUP(AY$2,Monitoring_eng!$A$1:$DB$79,Results!$D52,FALSE)),"",IF(HLOOKUP(AY$2,Monitoring_eng!$A$1:$DB$79,Results!$D52,FALSE)=$J52,$Q52,IF(HLOOKUP(AY$2,Monitoring_eng!$A$1:$DB$79,Results!$D52,FALSE)=$L52,$R52,IF(HLOOKUP(AY$2,Monitoring_eng!$A$1:$DB$79,Results!$D52,FALSE)=$N52,$S52,IF(HLOOKUP(AY$2,Monitoring_eng!$A$1:$DB$79,Results!$D52,FALSE)=$P52,$T52,"CHYBA")))))</f>
        <v>1</v>
      </c>
      <c r="AZ52" s="60">
        <f>IF(ISBLANK(HLOOKUP(AZ$2,Monitoring_eng!$A$1:$DB$79,Results!$D52,FALSE)),"",IF(HLOOKUP(AZ$2,Monitoring_eng!$A$1:$DB$79,Results!$D52,FALSE)=$J52,$Q52,IF(HLOOKUP(AZ$2,Monitoring_eng!$A$1:$DB$79,Results!$D52,FALSE)=$L52,$R52,IF(HLOOKUP(AZ$2,Monitoring_eng!$A$1:$DB$79,Results!$D52,FALSE)=$N52,$S52,IF(HLOOKUP(AZ$2,Monitoring_eng!$A$1:$DB$79,Results!$D52,FALSE)=$P52,$T52,"CHYBA")))))</f>
        <v>1</v>
      </c>
      <c r="BA52" s="60">
        <f>IF(ISBLANK(HLOOKUP(BA$2,Monitoring_eng!$A$1:$DB$79,Results!$D52,FALSE)),"",IF(HLOOKUP(BA$2,Monitoring_eng!$A$1:$DB$79,Results!$D52,FALSE)=$J52,$Q52,IF(HLOOKUP(BA$2,Monitoring_eng!$A$1:$DB$79,Results!$D52,FALSE)=$L52,$R52,IF(HLOOKUP(BA$2,Monitoring_eng!$A$1:$DB$79,Results!$D52,FALSE)=$N52,$S52,IF(HLOOKUP(BA$2,Monitoring_eng!$A$1:$DB$79,Results!$D52,FALSE)=$P52,$T52,"CHYBA")))))</f>
        <v>1</v>
      </c>
      <c r="BB52" s="60">
        <f>IF(ISBLANK(HLOOKUP(BB$2,Monitoring_eng!$A$1:$DB$79,Results!$D52,FALSE)),"",IF(HLOOKUP(BB$2,Monitoring_eng!$A$1:$DB$79,Results!$D52,FALSE)=$J52,$Q52,IF(HLOOKUP(BB$2,Monitoring_eng!$A$1:$DB$79,Results!$D52,FALSE)=$L52,$R52,IF(HLOOKUP(BB$2,Monitoring_eng!$A$1:$DB$79,Results!$D52,FALSE)=$N52,$S52,IF(HLOOKUP(BB$2,Monitoring_eng!$A$1:$DB$79,Results!$D52,FALSE)=$P52,$T52,"CHYBA")))))</f>
        <v>1</v>
      </c>
      <c r="BC52" s="60">
        <f>IF(ISBLANK(HLOOKUP(BC$2,Monitoring_eng!$A$1:$DB$79,Results!$D52,FALSE)),"",IF(HLOOKUP(BC$2,Monitoring_eng!$A$1:$DB$79,Results!$D52,FALSE)=$J52,$Q52,IF(HLOOKUP(BC$2,Monitoring_eng!$A$1:$DB$79,Results!$D52,FALSE)=$L52,$R52,IF(HLOOKUP(BC$2,Monitoring_eng!$A$1:$DB$79,Results!$D52,FALSE)=$N52,$S52,IF(HLOOKUP(BC$2,Monitoring_eng!$A$1:$DB$79,Results!$D52,FALSE)=$P52,$T52,"CHYBA")))))</f>
        <v>1</v>
      </c>
      <c r="BD52" s="60">
        <f>IF(ISBLANK(HLOOKUP(BD$2,Monitoring_eng!$A$1:$DB$79,Results!$D52,FALSE)),"",IF(HLOOKUP(BD$2,Monitoring_eng!$A$1:$DB$79,Results!$D52,FALSE)=$J52,$Q52,IF(HLOOKUP(BD$2,Monitoring_eng!$A$1:$DB$79,Results!$D52,FALSE)=$L52,$R52,IF(HLOOKUP(BD$2,Monitoring_eng!$A$1:$DB$79,Results!$D52,FALSE)=$N52,$S52,IF(HLOOKUP(BD$2,Monitoring_eng!$A$1:$DB$79,Results!$D52,FALSE)=$P52,$T52,"CHYBA")))))</f>
        <v>1</v>
      </c>
      <c r="BE52" s="60">
        <f>IF(ISBLANK(HLOOKUP(BE$2,Monitoring_eng!$A$1:$DB$79,Results!$D52,FALSE)),"",IF(HLOOKUP(BE$2,Monitoring_eng!$A$1:$DB$79,Results!$D52,FALSE)=$J52,$Q52,IF(HLOOKUP(BE$2,Monitoring_eng!$A$1:$DB$79,Results!$D52,FALSE)=$L52,$R52,IF(HLOOKUP(BE$2,Monitoring_eng!$A$1:$DB$79,Results!$D52,FALSE)=$N52,$S52,IF(HLOOKUP(BE$2,Monitoring_eng!$A$1:$DB$79,Results!$D52,FALSE)=$P52,$T52,"CHYBA")))))</f>
        <v>0</v>
      </c>
      <c r="BF52" s="60">
        <f>IF(ISBLANK(HLOOKUP(BF$2,Monitoring_eng!$A$1:$DB$79,Results!$D52,FALSE)),"",IF(HLOOKUP(BF$2,Monitoring_eng!$A$1:$DB$79,Results!$D52,FALSE)=$J52,$Q52,IF(HLOOKUP(BF$2,Monitoring_eng!$A$1:$DB$79,Results!$D52,FALSE)=$L52,$R52,IF(HLOOKUP(BF$2,Monitoring_eng!$A$1:$DB$79,Results!$D52,FALSE)=$N52,$S52,IF(HLOOKUP(BF$2,Monitoring_eng!$A$1:$DB$79,Results!$D52,FALSE)=$P52,$T52,"CHYBA")))))</f>
        <v>1</v>
      </c>
      <c r="BG52" s="60">
        <f>IF(ISBLANK(HLOOKUP(BG$2,Monitoring_eng!$A$1:$DB$79,Results!$D52,FALSE)),"",IF(HLOOKUP(BG$2,Monitoring_eng!$A$1:$DB$79,Results!$D52,FALSE)=$J52,$Q52,IF(HLOOKUP(BG$2,Monitoring_eng!$A$1:$DB$79,Results!$D52,FALSE)=$L52,$R52,IF(HLOOKUP(BG$2,Monitoring_eng!$A$1:$DB$79,Results!$D52,FALSE)=$N52,$S52,IF(HLOOKUP(BG$2,Monitoring_eng!$A$1:$DB$79,Results!$D52,FALSE)=$P52,$T52,"CHYBA")))))</f>
        <v>1</v>
      </c>
      <c r="BH52" s="60">
        <f>IF(ISBLANK(HLOOKUP(BH$2,Monitoring_eng!$A$1:$DB$79,Results!$D52,FALSE)),"",IF(HLOOKUP(BH$2,Monitoring_eng!$A$1:$DB$79,Results!$D52,FALSE)=$J52,$Q52,IF(HLOOKUP(BH$2,Monitoring_eng!$A$1:$DB$79,Results!$D52,FALSE)=$L52,$R52,IF(HLOOKUP(BH$2,Monitoring_eng!$A$1:$DB$79,Results!$D52,FALSE)=$N52,$S52,IF(HLOOKUP(BH$2,Monitoring_eng!$A$1:$DB$79,Results!$D52,FALSE)=$P52,$T52,"CHYBA")))))</f>
        <v>1</v>
      </c>
      <c r="BI52" s="60">
        <f>IF(ISBLANK(HLOOKUP(BI$2,Monitoring_eng!$A$1:$DB$79,Results!$D52,FALSE)),"",IF(HLOOKUP(BI$2,Monitoring_eng!$A$1:$DB$79,Results!$D52,FALSE)=$J52,$Q52,IF(HLOOKUP(BI$2,Monitoring_eng!$A$1:$DB$79,Results!$D52,FALSE)=$L52,$R52,IF(HLOOKUP(BI$2,Monitoring_eng!$A$1:$DB$79,Results!$D52,FALSE)=$N52,$S52,IF(HLOOKUP(BI$2,Monitoring_eng!$A$1:$DB$79,Results!$D52,FALSE)=$P52,$T52,"CHYBA")))))</f>
        <v>0.5</v>
      </c>
      <c r="BJ52" s="60">
        <f>IF(ISBLANK(HLOOKUP(BJ$2,Monitoring_eng!$A$1:$DB$79,Results!$D52,FALSE)),"",IF(HLOOKUP(BJ$2,Monitoring_eng!$A$1:$DB$79,Results!$D52,FALSE)=$J52,$Q52,IF(HLOOKUP(BJ$2,Monitoring_eng!$A$1:$DB$79,Results!$D52,FALSE)=$L52,$R52,IF(HLOOKUP(BJ$2,Monitoring_eng!$A$1:$DB$79,Results!$D52,FALSE)=$N52,$S52,IF(HLOOKUP(BJ$2,Monitoring_eng!$A$1:$DB$79,Results!$D52,FALSE)=$P52,$T52,"CHYBA")))))</f>
        <v>1</v>
      </c>
      <c r="BK52" s="60">
        <f>IF(ISBLANK(HLOOKUP(BK$2,Monitoring_eng!$A$1:$DB$79,Results!$D52,FALSE)),"",IF(HLOOKUP(BK$2,Monitoring_eng!$A$1:$DB$79,Results!$D52,FALSE)=$J52,$Q52,IF(HLOOKUP(BK$2,Monitoring_eng!$A$1:$DB$79,Results!$D52,FALSE)=$L52,$R52,IF(HLOOKUP(BK$2,Monitoring_eng!$A$1:$DB$79,Results!$D52,FALSE)=$N52,$S52,IF(HLOOKUP(BK$2,Monitoring_eng!$A$1:$DB$79,Results!$D52,FALSE)=$P52,$T52,"CHYBA")))))</f>
        <v>1</v>
      </c>
      <c r="BL52" s="60">
        <f>IF(ISBLANK(HLOOKUP(BL$2,Monitoring_eng!$A$1:$DB$79,Results!$D52,FALSE)),"",IF(HLOOKUP(BL$2,Monitoring_eng!$A$1:$DB$79,Results!$D52,FALSE)=$J52,$Q52,IF(HLOOKUP(BL$2,Monitoring_eng!$A$1:$DB$79,Results!$D52,FALSE)=$L52,$R52,IF(HLOOKUP(BL$2,Monitoring_eng!$A$1:$DB$79,Results!$D52,FALSE)=$N52,$S52,IF(HLOOKUP(BL$2,Monitoring_eng!$A$1:$DB$79,Results!$D52,FALSE)=$P52,$T52,"CHYBA")))))</f>
        <v>0</v>
      </c>
      <c r="BM52" s="60">
        <f>IF(ISBLANK(HLOOKUP(BM$2,Monitoring_eng!$A$1:$DB$79,Results!$D52,FALSE)),"",IF(HLOOKUP(BM$2,Monitoring_eng!$A$1:$DB$79,Results!$D52,FALSE)=$J52,$Q52,IF(HLOOKUP(BM$2,Monitoring_eng!$A$1:$DB$79,Results!$D52,FALSE)=$L52,$R52,IF(HLOOKUP(BM$2,Monitoring_eng!$A$1:$DB$79,Results!$D52,FALSE)=$N52,$S52,IF(HLOOKUP(BM$2,Monitoring_eng!$A$1:$DB$79,Results!$D52,FALSE)=$P52,$T52,"CHYBA")))))</f>
        <v>1</v>
      </c>
      <c r="BN52" s="60">
        <f>IF(ISBLANK(HLOOKUP(BN$2,Monitoring_eng!$A$1:$DB$79,Results!$D52,FALSE)),"",IF(HLOOKUP(BN$2,Monitoring_eng!$A$1:$DB$79,Results!$D52,FALSE)=$J52,$Q52,IF(HLOOKUP(BN$2,Monitoring_eng!$A$1:$DB$79,Results!$D52,FALSE)=$L52,$R52,IF(HLOOKUP(BN$2,Monitoring_eng!$A$1:$DB$79,Results!$D52,FALSE)=$N52,$S52,IF(HLOOKUP(BN$2,Monitoring_eng!$A$1:$DB$79,Results!$D52,FALSE)=$P52,$T52,"CHYBA")))))</f>
        <v>1</v>
      </c>
      <c r="BO52" s="60">
        <f>IF(ISBLANK(HLOOKUP(BO$2,Monitoring_eng!$A$1:$DB$79,Results!$D52,FALSE)),"",IF(HLOOKUP(BO$2,Monitoring_eng!$A$1:$DB$79,Results!$D52,FALSE)=$J52,$Q52,IF(HLOOKUP(BO$2,Monitoring_eng!$A$1:$DB$79,Results!$D52,FALSE)=$L52,$R52,IF(HLOOKUP(BO$2,Monitoring_eng!$A$1:$DB$79,Results!$D52,FALSE)=$N52,$S52,IF(HLOOKUP(BO$2,Monitoring_eng!$A$1:$DB$79,Results!$D52,FALSE)=$P52,$T52,"CHYBA")))))</f>
        <v>1</v>
      </c>
      <c r="BP52" s="60">
        <f>IF(ISBLANK(HLOOKUP(BP$2,Monitoring_eng!$A$1:$DB$79,Results!$D52,FALSE)),"",IF(HLOOKUP(BP$2,Monitoring_eng!$A$1:$DB$79,Results!$D52,FALSE)=$J52,$Q52,IF(HLOOKUP(BP$2,Monitoring_eng!$A$1:$DB$79,Results!$D52,FALSE)=$L52,$R52,IF(HLOOKUP(BP$2,Monitoring_eng!$A$1:$DB$79,Results!$D52,FALSE)=$N52,$S52,IF(HLOOKUP(BP$2,Monitoring_eng!$A$1:$DB$79,Results!$D52,FALSE)=$P52,$T52,"CHYBA")))))</f>
        <v>1</v>
      </c>
      <c r="BQ52" s="60">
        <f>IF(ISBLANK(HLOOKUP(BQ$2,Monitoring_eng!$A$1:$DB$79,Results!$D52,FALSE)),"",IF(HLOOKUP(BQ$2,Monitoring_eng!$A$1:$DB$79,Results!$D52,FALSE)=$J52,$Q52,IF(HLOOKUP(BQ$2,Monitoring_eng!$A$1:$DB$79,Results!$D52,FALSE)=$L52,$R52,IF(HLOOKUP(BQ$2,Monitoring_eng!$A$1:$DB$79,Results!$D52,FALSE)=$N52,$S52,IF(HLOOKUP(BQ$2,Monitoring_eng!$A$1:$DB$79,Results!$D52,FALSE)=$P52,$T52,"CHYBA")))))</f>
        <v>1</v>
      </c>
      <c r="BR52" s="60">
        <f>IF(ISBLANK(HLOOKUP(BR$2,Monitoring_eng!$A$1:$DB$79,Results!$D52,FALSE)),"",IF(HLOOKUP(BR$2,Monitoring_eng!$A$1:$DB$79,Results!$D52,FALSE)=$J52,$Q52,IF(HLOOKUP(BR$2,Monitoring_eng!$A$1:$DB$79,Results!$D52,FALSE)=$L52,$R52,IF(HLOOKUP(BR$2,Monitoring_eng!$A$1:$DB$79,Results!$D52,FALSE)=$N52,$S52,IF(HLOOKUP(BR$2,Monitoring_eng!$A$1:$DB$79,Results!$D52,FALSE)=$P52,$T52,"CHYBA")))))</f>
        <v>1</v>
      </c>
    </row>
    <row r="53" spans="1:70" x14ac:dyDescent="0.3">
      <c r="A53" s="37" t="s">
        <v>3873</v>
      </c>
      <c r="B53" s="37" t="s">
        <v>1054</v>
      </c>
      <c r="C53" s="37" t="s">
        <v>353</v>
      </c>
      <c r="D53" s="37">
        <v>52</v>
      </c>
      <c r="E53" s="47" t="s">
        <v>296</v>
      </c>
      <c r="F53" s="47" t="s">
        <v>295</v>
      </c>
      <c r="G53" s="48" t="s">
        <v>48</v>
      </c>
      <c r="H53" s="37">
        <v>3</v>
      </c>
      <c r="I53" s="37" t="s">
        <v>481</v>
      </c>
      <c r="J53" s="37" t="s">
        <v>757</v>
      </c>
      <c r="K53" s="37" t="s">
        <v>482</v>
      </c>
      <c r="L53" s="59" t="s">
        <v>758</v>
      </c>
      <c r="M53" s="37" t="s">
        <v>483</v>
      </c>
      <c r="N53" s="37" t="s">
        <v>759</v>
      </c>
      <c r="O53" s="37" t="s">
        <v>892</v>
      </c>
      <c r="P53" s="37" t="s">
        <v>892</v>
      </c>
      <c r="Q53" s="37">
        <f t="shared" si="0"/>
        <v>3</v>
      </c>
      <c r="R53" s="37">
        <v>0</v>
      </c>
      <c r="S53" s="37">
        <f t="shared" si="1"/>
        <v>1.5</v>
      </c>
      <c r="T53" s="37" t="s">
        <v>892</v>
      </c>
      <c r="U53" s="60">
        <f>IF(ISBLANK(HLOOKUP(U$2,Monitoring_eng!$A$1:$DB$79,Results!$D53,FALSE)),"",IF(HLOOKUP(U$2,Monitoring_eng!$A$1:$DB$79,Results!$D53,FALSE)=$J53,$Q53,IF(HLOOKUP(U$2,Monitoring_eng!$A$1:$DB$79,Results!$D53,FALSE)=$L53,$R53,IF(HLOOKUP(U$2,Monitoring_eng!$A$1:$DB$79,Results!$D53,FALSE)=$N53,$S53,IF(HLOOKUP(U$2,Monitoring_eng!$A$1:$DB$79,Results!$D53,FALSE)=$P53,$T53,"CHYBA")))))</f>
        <v>3</v>
      </c>
      <c r="V53" s="60">
        <f>IF(ISBLANK(HLOOKUP(V$2,Monitoring_eng!$A$1:$DB$79,Results!$D53,FALSE)),"",IF(HLOOKUP(V$2,Monitoring_eng!$A$1:$DB$79,Results!$D53,FALSE)=$J53,$Q53,IF(HLOOKUP(V$2,Monitoring_eng!$A$1:$DB$79,Results!$D53,FALSE)=$L53,$R53,IF(HLOOKUP(V$2,Monitoring_eng!$A$1:$DB$79,Results!$D53,FALSE)=$N53,$S53,IF(HLOOKUP(V$2,Monitoring_eng!$A$1:$DB$79,Results!$D53,FALSE)=$P53,$T53,"CHYBA")))))</f>
        <v>0</v>
      </c>
      <c r="W53" s="60">
        <f>IF(ISBLANK(HLOOKUP(W$2,Monitoring_eng!$A$1:$DB$79,Results!$D53,FALSE)),"",IF(HLOOKUP(W$2,Monitoring_eng!$A$1:$DB$79,Results!$D53,FALSE)=$J53,$Q53,IF(HLOOKUP(W$2,Monitoring_eng!$A$1:$DB$79,Results!$D53,FALSE)=$L53,$R53,IF(HLOOKUP(W$2,Monitoring_eng!$A$1:$DB$79,Results!$D53,FALSE)=$N53,$S53,IF(HLOOKUP(W$2,Monitoring_eng!$A$1:$DB$79,Results!$D53,FALSE)=$P53,$T53,"CHYBA")))))</f>
        <v>0</v>
      </c>
      <c r="X53" s="60">
        <f>IF(ISBLANK(HLOOKUP(X$2,Monitoring_eng!$A$1:$DB$79,Results!$D53,FALSE)),"",IF(HLOOKUP(X$2,Monitoring_eng!$A$1:$DB$79,Results!$D53,FALSE)=$J53,$Q53,IF(HLOOKUP(X$2,Monitoring_eng!$A$1:$DB$79,Results!$D53,FALSE)=$L53,$R53,IF(HLOOKUP(X$2,Monitoring_eng!$A$1:$DB$79,Results!$D53,FALSE)=$N53,$S53,IF(HLOOKUP(X$2,Monitoring_eng!$A$1:$DB$79,Results!$D53,FALSE)=$P53,$T53,"CHYBA")))))</f>
        <v>3</v>
      </c>
      <c r="Y53" s="60">
        <f>IF(ISBLANK(HLOOKUP(Y$2,Monitoring_eng!$A$1:$DB$79,Results!$D53,FALSE)),"",IF(HLOOKUP(Y$2,Monitoring_eng!$A$1:$DB$79,Results!$D53,FALSE)=$J53,$Q53,IF(HLOOKUP(Y$2,Monitoring_eng!$A$1:$DB$79,Results!$D53,FALSE)=$L53,$R53,IF(HLOOKUP(Y$2,Monitoring_eng!$A$1:$DB$79,Results!$D53,FALSE)=$N53,$S53,IF(HLOOKUP(Y$2,Monitoring_eng!$A$1:$DB$79,Results!$D53,FALSE)=$P53,$T53,"CHYBA")))))</f>
        <v>0</v>
      </c>
      <c r="Z53" s="60">
        <f>IF(ISBLANK(HLOOKUP(Z$2,Monitoring_eng!$A$1:$DB$79,Results!$D53,FALSE)),"",IF(HLOOKUP(Z$2,Monitoring_eng!$A$1:$DB$79,Results!$D53,FALSE)=$J53,$Q53,IF(HLOOKUP(Z$2,Monitoring_eng!$A$1:$DB$79,Results!$D53,FALSE)=$L53,$R53,IF(HLOOKUP(Z$2,Monitoring_eng!$A$1:$DB$79,Results!$D53,FALSE)=$N53,$S53,IF(HLOOKUP(Z$2,Monitoring_eng!$A$1:$DB$79,Results!$D53,FALSE)=$P53,$T53,"CHYBA")))))</f>
        <v>3</v>
      </c>
      <c r="AA53" s="60">
        <f>IF(ISBLANK(HLOOKUP(AA$2,Monitoring_eng!$A$1:$DB$79,Results!$D53,FALSE)),"",IF(HLOOKUP(AA$2,Monitoring_eng!$A$1:$DB$79,Results!$D53,FALSE)=$J53,$Q53,IF(HLOOKUP(AA$2,Monitoring_eng!$A$1:$DB$79,Results!$D53,FALSE)=$L53,$R53,IF(HLOOKUP(AA$2,Monitoring_eng!$A$1:$DB$79,Results!$D53,FALSE)=$N53,$S53,IF(HLOOKUP(AA$2,Monitoring_eng!$A$1:$DB$79,Results!$D53,FALSE)=$P53,$T53,"CHYBA")))))</f>
        <v>3</v>
      </c>
      <c r="AB53" s="60">
        <f>IF(ISBLANK(HLOOKUP(AB$2,Monitoring_eng!$A$1:$DB$79,Results!$D53,FALSE)),"",IF(HLOOKUP(AB$2,Monitoring_eng!$A$1:$DB$79,Results!$D53,FALSE)=$J53,$Q53,IF(HLOOKUP(AB$2,Monitoring_eng!$A$1:$DB$79,Results!$D53,FALSE)=$L53,$R53,IF(HLOOKUP(AB$2,Monitoring_eng!$A$1:$DB$79,Results!$D53,FALSE)=$N53,$S53,IF(HLOOKUP(AB$2,Monitoring_eng!$A$1:$DB$79,Results!$D53,FALSE)=$P53,$T53,"CHYBA")))))</f>
        <v>3</v>
      </c>
      <c r="AC53" s="60">
        <f>IF(ISBLANK(HLOOKUP(AC$2,Monitoring_eng!$A$1:$DB$79,Results!$D53,FALSE)),"",IF(HLOOKUP(AC$2,Monitoring_eng!$A$1:$DB$79,Results!$D53,FALSE)=$J53,$Q53,IF(HLOOKUP(AC$2,Monitoring_eng!$A$1:$DB$79,Results!$D53,FALSE)=$L53,$R53,IF(HLOOKUP(AC$2,Monitoring_eng!$A$1:$DB$79,Results!$D53,FALSE)=$N53,$S53,IF(HLOOKUP(AC$2,Monitoring_eng!$A$1:$DB$79,Results!$D53,FALSE)=$P53,$T53,"CHYBA")))))</f>
        <v>3</v>
      </c>
      <c r="AD53" s="60">
        <f>IF(ISBLANK(HLOOKUP(AD$2,Monitoring_eng!$A$1:$DB$79,Results!$D53,FALSE)),"",IF(HLOOKUP(AD$2,Monitoring_eng!$A$1:$DB$79,Results!$D53,FALSE)=$J53,$Q53,IF(HLOOKUP(AD$2,Monitoring_eng!$A$1:$DB$79,Results!$D53,FALSE)=$L53,$R53,IF(HLOOKUP(AD$2,Monitoring_eng!$A$1:$DB$79,Results!$D53,FALSE)=$N53,$S53,IF(HLOOKUP(AD$2,Monitoring_eng!$A$1:$DB$79,Results!$D53,FALSE)=$P53,$T53,"CHYBA")))))</f>
        <v>0</v>
      </c>
      <c r="AE53" s="60">
        <f>IF(ISBLANK(HLOOKUP(AE$2,Monitoring_eng!$A$1:$DB$79,Results!$D53,FALSE)),"",IF(HLOOKUP(AE$2,Monitoring_eng!$A$1:$DB$79,Results!$D53,FALSE)=$J53,$Q53,IF(HLOOKUP(AE$2,Monitoring_eng!$A$1:$DB$79,Results!$D53,FALSE)=$L53,$R53,IF(HLOOKUP(AE$2,Monitoring_eng!$A$1:$DB$79,Results!$D53,FALSE)=$N53,$S53,IF(HLOOKUP(AE$2,Monitoring_eng!$A$1:$DB$79,Results!$D53,FALSE)=$P53,$T53,"CHYBA")))))</f>
        <v>0</v>
      </c>
      <c r="AF53" s="60">
        <f>IF(ISBLANK(HLOOKUP(AF$2,Monitoring_eng!$A$1:$DB$79,Results!$D53,FALSE)),"",IF(HLOOKUP(AF$2,Monitoring_eng!$A$1:$DB$79,Results!$D53,FALSE)=$J53,$Q53,IF(HLOOKUP(AF$2,Monitoring_eng!$A$1:$DB$79,Results!$D53,FALSE)=$L53,$R53,IF(HLOOKUP(AF$2,Monitoring_eng!$A$1:$DB$79,Results!$D53,FALSE)=$N53,$S53,IF(HLOOKUP(AF$2,Monitoring_eng!$A$1:$DB$79,Results!$D53,FALSE)=$P53,$T53,"CHYBA")))))</f>
        <v>0</v>
      </c>
      <c r="AG53" s="60">
        <f>IF(ISBLANK(HLOOKUP(AG$2,Monitoring_eng!$A$1:$DB$79,Results!$D53,FALSE)),"",IF(HLOOKUP(AG$2,Monitoring_eng!$A$1:$DB$79,Results!$D53,FALSE)=$J53,$Q53,IF(HLOOKUP(AG$2,Monitoring_eng!$A$1:$DB$79,Results!$D53,FALSE)=$L53,$R53,IF(HLOOKUP(AG$2,Monitoring_eng!$A$1:$DB$79,Results!$D53,FALSE)=$N53,$S53,IF(HLOOKUP(AG$2,Monitoring_eng!$A$1:$DB$79,Results!$D53,FALSE)=$P53,$T53,"CHYBA")))))</f>
        <v>3</v>
      </c>
      <c r="AH53" s="60">
        <f>IF(ISBLANK(HLOOKUP(AH$2,Monitoring_eng!$A$1:$DB$79,Results!$D53,FALSE)),"",IF(HLOOKUP(AH$2,Monitoring_eng!$A$1:$DB$79,Results!$D53,FALSE)=$J53,$Q53,IF(HLOOKUP(AH$2,Monitoring_eng!$A$1:$DB$79,Results!$D53,FALSE)=$L53,$R53,IF(HLOOKUP(AH$2,Monitoring_eng!$A$1:$DB$79,Results!$D53,FALSE)=$N53,$S53,IF(HLOOKUP(AH$2,Monitoring_eng!$A$1:$DB$79,Results!$D53,FALSE)=$P53,$T53,"CHYBA")))))</f>
        <v>0</v>
      </c>
      <c r="AI53" s="60">
        <f>IF(ISBLANK(HLOOKUP(AI$2,Monitoring_eng!$A$1:$DB$79,Results!$D53,FALSE)),"",IF(HLOOKUP(AI$2,Monitoring_eng!$A$1:$DB$79,Results!$D53,FALSE)=$J53,$Q53,IF(HLOOKUP(AI$2,Monitoring_eng!$A$1:$DB$79,Results!$D53,FALSE)=$L53,$R53,IF(HLOOKUP(AI$2,Monitoring_eng!$A$1:$DB$79,Results!$D53,FALSE)=$N53,$S53,IF(HLOOKUP(AI$2,Monitoring_eng!$A$1:$DB$79,Results!$D53,FALSE)=$P53,$T53,"CHYBA")))))</f>
        <v>3</v>
      </c>
      <c r="AJ53" s="60">
        <f>IF(ISBLANK(HLOOKUP(AJ$2,Monitoring_eng!$A$1:$DB$79,Results!$D53,FALSE)),"",IF(HLOOKUP(AJ$2,Monitoring_eng!$A$1:$DB$79,Results!$D53,FALSE)=$J53,$Q53,IF(HLOOKUP(AJ$2,Monitoring_eng!$A$1:$DB$79,Results!$D53,FALSE)=$L53,$R53,IF(HLOOKUP(AJ$2,Monitoring_eng!$A$1:$DB$79,Results!$D53,FALSE)=$N53,$S53,IF(HLOOKUP(AJ$2,Monitoring_eng!$A$1:$DB$79,Results!$D53,FALSE)=$P53,$T53,"CHYBA")))))</f>
        <v>3</v>
      </c>
      <c r="AK53" s="60">
        <f>IF(ISBLANK(HLOOKUP(AK$2,Monitoring_eng!$A$1:$DB$79,Results!$D53,FALSE)),"",IF(HLOOKUP(AK$2,Monitoring_eng!$A$1:$DB$79,Results!$D53,FALSE)=$J53,$Q53,IF(HLOOKUP(AK$2,Monitoring_eng!$A$1:$DB$79,Results!$D53,FALSE)=$L53,$R53,IF(HLOOKUP(AK$2,Monitoring_eng!$A$1:$DB$79,Results!$D53,FALSE)=$N53,$S53,IF(HLOOKUP(AK$2,Monitoring_eng!$A$1:$DB$79,Results!$D53,FALSE)=$P53,$T53,"CHYBA")))))</f>
        <v>0</v>
      </c>
      <c r="AL53" s="60">
        <f>IF(ISBLANK(HLOOKUP(AL$2,Monitoring_eng!$A$1:$DB$79,Results!$D53,FALSE)),"",IF(HLOOKUP(AL$2,Monitoring_eng!$A$1:$DB$79,Results!$D53,FALSE)=$J53,$Q53,IF(HLOOKUP(AL$2,Monitoring_eng!$A$1:$DB$79,Results!$D53,FALSE)=$L53,$R53,IF(HLOOKUP(AL$2,Monitoring_eng!$A$1:$DB$79,Results!$D53,FALSE)=$N53,$S53,IF(HLOOKUP(AL$2,Monitoring_eng!$A$1:$DB$79,Results!$D53,FALSE)=$P53,$T53,"CHYBA")))))</f>
        <v>0</v>
      </c>
      <c r="AM53" s="60">
        <f>IF(ISBLANK(HLOOKUP(AM$2,Monitoring_eng!$A$1:$DB$79,Results!$D53,FALSE)),"",IF(HLOOKUP(AM$2,Monitoring_eng!$A$1:$DB$79,Results!$D53,FALSE)=$J53,$Q53,IF(HLOOKUP(AM$2,Monitoring_eng!$A$1:$DB$79,Results!$D53,FALSE)=$L53,$R53,IF(HLOOKUP(AM$2,Monitoring_eng!$A$1:$DB$79,Results!$D53,FALSE)=$N53,$S53,IF(HLOOKUP(AM$2,Monitoring_eng!$A$1:$DB$79,Results!$D53,FALSE)=$P53,$T53,"CHYBA")))))</f>
        <v>3</v>
      </c>
      <c r="AN53" s="60">
        <f>IF(ISBLANK(HLOOKUP(AN$2,Monitoring_eng!$A$1:$DB$79,Results!$D53,FALSE)),"",IF(HLOOKUP(AN$2,Monitoring_eng!$A$1:$DB$79,Results!$D53,FALSE)=$J53,$Q53,IF(HLOOKUP(AN$2,Monitoring_eng!$A$1:$DB$79,Results!$D53,FALSE)=$L53,$R53,IF(HLOOKUP(AN$2,Monitoring_eng!$A$1:$DB$79,Results!$D53,FALSE)=$N53,$S53,IF(HLOOKUP(AN$2,Monitoring_eng!$A$1:$DB$79,Results!$D53,FALSE)=$P53,$T53,"CHYBA")))))</f>
        <v>0</v>
      </c>
      <c r="AO53" s="60">
        <f>IF(ISBLANK(HLOOKUP(AO$2,Monitoring_eng!$A$1:$DB$79,Results!$D53,FALSE)),"",IF(HLOOKUP(AO$2,Monitoring_eng!$A$1:$DB$79,Results!$D53,FALSE)=$J53,$Q53,IF(HLOOKUP(AO$2,Monitoring_eng!$A$1:$DB$79,Results!$D53,FALSE)=$L53,$R53,IF(HLOOKUP(AO$2,Monitoring_eng!$A$1:$DB$79,Results!$D53,FALSE)=$N53,$S53,IF(HLOOKUP(AO$2,Monitoring_eng!$A$1:$DB$79,Results!$D53,FALSE)=$P53,$T53,"CHYBA")))))</f>
        <v>0</v>
      </c>
      <c r="AP53" s="60">
        <f>IF(ISBLANK(HLOOKUP(AP$2,Monitoring_eng!$A$1:$DB$79,Results!$D53,FALSE)),"",IF(HLOOKUP(AP$2,Monitoring_eng!$A$1:$DB$79,Results!$D53,FALSE)=$J53,$Q53,IF(HLOOKUP(AP$2,Monitoring_eng!$A$1:$DB$79,Results!$D53,FALSE)=$L53,$R53,IF(HLOOKUP(AP$2,Monitoring_eng!$A$1:$DB$79,Results!$D53,FALSE)=$N53,$S53,IF(HLOOKUP(AP$2,Monitoring_eng!$A$1:$DB$79,Results!$D53,FALSE)=$P53,$T53,"CHYBA")))))</f>
        <v>0</v>
      </c>
      <c r="AQ53" s="60">
        <f>IF(ISBLANK(HLOOKUP(AQ$2,Monitoring_eng!$A$1:$DB$79,Results!$D53,FALSE)),"",IF(HLOOKUP(AQ$2,Monitoring_eng!$A$1:$DB$79,Results!$D53,FALSE)=$J53,$Q53,IF(HLOOKUP(AQ$2,Monitoring_eng!$A$1:$DB$79,Results!$D53,FALSE)=$L53,$R53,IF(HLOOKUP(AQ$2,Monitoring_eng!$A$1:$DB$79,Results!$D53,FALSE)=$N53,$S53,IF(HLOOKUP(AQ$2,Monitoring_eng!$A$1:$DB$79,Results!$D53,FALSE)=$P53,$T53,"CHYBA")))))</f>
        <v>0</v>
      </c>
      <c r="AR53" s="60">
        <f>IF(ISBLANK(HLOOKUP(AR$2,Monitoring_eng!$A$1:$DB$79,Results!$D53,FALSE)),"",IF(HLOOKUP(AR$2,Monitoring_eng!$A$1:$DB$79,Results!$D53,FALSE)=$J53,$Q53,IF(HLOOKUP(AR$2,Monitoring_eng!$A$1:$DB$79,Results!$D53,FALSE)=$L53,$R53,IF(HLOOKUP(AR$2,Monitoring_eng!$A$1:$DB$79,Results!$D53,FALSE)=$N53,$S53,IF(HLOOKUP(AR$2,Monitoring_eng!$A$1:$DB$79,Results!$D53,FALSE)=$P53,$T53,"CHYBA")))))</f>
        <v>3</v>
      </c>
      <c r="AS53" s="60">
        <f>IF(ISBLANK(HLOOKUP(AS$2,Monitoring_eng!$A$1:$DB$79,Results!$D53,FALSE)),"",IF(HLOOKUP(AS$2,Monitoring_eng!$A$1:$DB$79,Results!$D53,FALSE)=$J53,$Q53,IF(HLOOKUP(AS$2,Monitoring_eng!$A$1:$DB$79,Results!$D53,FALSE)=$L53,$R53,IF(HLOOKUP(AS$2,Monitoring_eng!$A$1:$DB$79,Results!$D53,FALSE)=$N53,$S53,IF(HLOOKUP(AS$2,Monitoring_eng!$A$1:$DB$79,Results!$D53,FALSE)=$P53,$T53,"CHYBA")))))</f>
        <v>3</v>
      </c>
      <c r="AT53" s="60">
        <f>IF(ISBLANK(HLOOKUP(AT$2,Monitoring_eng!$A$1:$DB$79,Results!$D53,FALSE)),"",IF(HLOOKUP(AT$2,Monitoring_eng!$A$1:$DB$79,Results!$D53,FALSE)=$J53,$Q53,IF(HLOOKUP(AT$2,Monitoring_eng!$A$1:$DB$79,Results!$D53,FALSE)=$L53,$R53,IF(HLOOKUP(AT$2,Monitoring_eng!$A$1:$DB$79,Results!$D53,FALSE)=$N53,$S53,IF(HLOOKUP(AT$2,Monitoring_eng!$A$1:$DB$79,Results!$D53,FALSE)=$P53,$T53,"CHYBA")))))</f>
        <v>3</v>
      </c>
      <c r="AU53" s="60">
        <f>IF(ISBLANK(HLOOKUP(AU$2,Monitoring_eng!$A$1:$DB$79,Results!$D53,FALSE)),"",IF(HLOOKUP(AU$2,Monitoring_eng!$A$1:$DB$79,Results!$D53,FALSE)=$J53,$Q53,IF(HLOOKUP(AU$2,Monitoring_eng!$A$1:$DB$79,Results!$D53,FALSE)=$L53,$R53,IF(HLOOKUP(AU$2,Monitoring_eng!$A$1:$DB$79,Results!$D53,FALSE)=$N53,$S53,IF(HLOOKUP(AU$2,Monitoring_eng!$A$1:$DB$79,Results!$D53,FALSE)=$P53,$T53,"CHYBA")))))</f>
        <v>3</v>
      </c>
      <c r="AV53" s="60">
        <f>IF(ISBLANK(HLOOKUP(AV$2,Monitoring_eng!$A$1:$DB$79,Results!$D53,FALSE)),"",IF(HLOOKUP(AV$2,Monitoring_eng!$A$1:$DB$79,Results!$D53,FALSE)=$J53,$Q53,IF(HLOOKUP(AV$2,Monitoring_eng!$A$1:$DB$79,Results!$D53,FALSE)=$L53,$R53,IF(HLOOKUP(AV$2,Monitoring_eng!$A$1:$DB$79,Results!$D53,FALSE)=$N53,$S53,IF(HLOOKUP(AV$2,Monitoring_eng!$A$1:$DB$79,Results!$D53,FALSE)=$P53,$T53,"CHYBA")))))</f>
        <v>0</v>
      </c>
      <c r="AW53" s="60">
        <f>IF(ISBLANK(HLOOKUP(AW$2,Monitoring_eng!$A$1:$DB$79,Results!$D53,FALSE)),"",IF(HLOOKUP(AW$2,Monitoring_eng!$A$1:$DB$79,Results!$D53,FALSE)=$J53,$Q53,IF(HLOOKUP(AW$2,Monitoring_eng!$A$1:$DB$79,Results!$D53,FALSE)=$L53,$R53,IF(HLOOKUP(AW$2,Monitoring_eng!$A$1:$DB$79,Results!$D53,FALSE)=$N53,$S53,IF(HLOOKUP(AW$2,Monitoring_eng!$A$1:$DB$79,Results!$D53,FALSE)=$P53,$T53,"CHYBA")))))</f>
        <v>0</v>
      </c>
      <c r="AX53" s="60">
        <f>IF(ISBLANK(HLOOKUP(AX$2,Monitoring_eng!$A$1:$DB$79,Results!$D53,FALSE)),"",IF(HLOOKUP(AX$2,Monitoring_eng!$A$1:$DB$79,Results!$D53,FALSE)=$J53,$Q53,IF(HLOOKUP(AX$2,Monitoring_eng!$A$1:$DB$79,Results!$D53,FALSE)=$L53,$R53,IF(HLOOKUP(AX$2,Monitoring_eng!$A$1:$DB$79,Results!$D53,FALSE)=$N53,$S53,IF(HLOOKUP(AX$2,Monitoring_eng!$A$1:$DB$79,Results!$D53,FALSE)=$P53,$T53,"CHYBA")))))</f>
        <v>0</v>
      </c>
      <c r="AY53" s="60">
        <f>IF(ISBLANK(HLOOKUP(AY$2,Monitoring_eng!$A$1:$DB$79,Results!$D53,FALSE)),"",IF(HLOOKUP(AY$2,Monitoring_eng!$A$1:$DB$79,Results!$D53,FALSE)=$J53,$Q53,IF(HLOOKUP(AY$2,Monitoring_eng!$A$1:$DB$79,Results!$D53,FALSE)=$L53,$R53,IF(HLOOKUP(AY$2,Monitoring_eng!$A$1:$DB$79,Results!$D53,FALSE)=$N53,$S53,IF(HLOOKUP(AY$2,Monitoring_eng!$A$1:$DB$79,Results!$D53,FALSE)=$P53,$T53,"CHYBA")))))</f>
        <v>3</v>
      </c>
      <c r="AZ53" s="60">
        <f>IF(ISBLANK(HLOOKUP(AZ$2,Monitoring_eng!$A$1:$DB$79,Results!$D53,FALSE)),"",IF(HLOOKUP(AZ$2,Monitoring_eng!$A$1:$DB$79,Results!$D53,FALSE)=$J53,$Q53,IF(HLOOKUP(AZ$2,Monitoring_eng!$A$1:$DB$79,Results!$D53,FALSE)=$L53,$R53,IF(HLOOKUP(AZ$2,Monitoring_eng!$A$1:$DB$79,Results!$D53,FALSE)=$N53,$S53,IF(HLOOKUP(AZ$2,Monitoring_eng!$A$1:$DB$79,Results!$D53,FALSE)=$P53,$T53,"CHYBA")))))</f>
        <v>0</v>
      </c>
      <c r="BA53" s="60">
        <f>IF(ISBLANK(HLOOKUP(BA$2,Monitoring_eng!$A$1:$DB$79,Results!$D53,FALSE)),"",IF(HLOOKUP(BA$2,Monitoring_eng!$A$1:$DB$79,Results!$D53,FALSE)=$J53,$Q53,IF(HLOOKUP(BA$2,Monitoring_eng!$A$1:$DB$79,Results!$D53,FALSE)=$L53,$R53,IF(HLOOKUP(BA$2,Monitoring_eng!$A$1:$DB$79,Results!$D53,FALSE)=$N53,$S53,IF(HLOOKUP(BA$2,Monitoring_eng!$A$1:$DB$79,Results!$D53,FALSE)=$P53,$T53,"CHYBA")))))</f>
        <v>3</v>
      </c>
      <c r="BB53" s="60">
        <f>IF(ISBLANK(HLOOKUP(BB$2,Monitoring_eng!$A$1:$DB$79,Results!$D53,FALSE)),"",IF(HLOOKUP(BB$2,Monitoring_eng!$A$1:$DB$79,Results!$D53,FALSE)=$J53,$Q53,IF(HLOOKUP(BB$2,Monitoring_eng!$A$1:$DB$79,Results!$D53,FALSE)=$L53,$R53,IF(HLOOKUP(BB$2,Monitoring_eng!$A$1:$DB$79,Results!$D53,FALSE)=$N53,$S53,IF(HLOOKUP(BB$2,Monitoring_eng!$A$1:$DB$79,Results!$D53,FALSE)=$P53,$T53,"CHYBA")))))</f>
        <v>0</v>
      </c>
      <c r="BC53" s="60">
        <f>IF(ISBLANK(HLOOKUP(BC$2,Monitoring_eng!$A$1:$DB$79,Results!$D53,FALSE)),"",IF(HLOOKUP(BC$2,Monitoring_eng!$A$1:$DB$79,Results!$D53,FALSE)=$J53,$Q53,IF(HLOOKUP(BC$2,Monitoring_eng!$A$1:$DB$79,Results!$D53,FALSE)=$L53,$R53,IF(HLOOKUP(BC$2,Monitoring_eng!$A$1:$DB$79,Results!$D53,FALSE)=$N53,$S53,IF(HLOOKUP(BC$2,Monitoring_eng!$A$1:$DB$79,Results!$D53,FALSE)=$P53,$T53,"CHYBA")))))</f>
        <v>0</v>
      </c>
      <c r="BD53" s="60">
        <f>IF(ISBLANK(HLOOKUP(BD$2,Monitoring_eng!$A$1:$DB$79,Results!$D53,FALSE)),"",IF(HLOOKUP(BD$2,Monitoring_eng!$A$1:$DB$79,Results!$D53,FALSE)=$J53,$Q53,IF(HLOOKUP(BD$2,Monitoring_eng!$A$1:$DB$79,Results!$D53,FALSE)=$L53,$R53,IF(HLOOKUP(BD$2,Monitoring_eng!$A$1:$DB$79,Results!$D53,FALSE)=$N53,$S53,IF(HLOOKUP(BD$2,Monitoring_eng!$A$1:$DB$79,Results!$D53,FALSE)=$P53,$T53,"CHYBA")))))</f>
        <v>0</v>
      </c>
      <c r="BE53" s="60">
        <f>IF(ISBLANK(HLOOKUP(BE$2,Monitoring_eng!$A$1:$DB$79,Results!$D53,FALSE)),"",IF(HLOOKUP(BE$2,Monitoring_eng!$A$1:$DB$79,Results!$D53,FALSE)=$J53,$Q53,IF(HLOOKUP(BE$2,Monitoring_eng!$A$1:$DB$79,Results!$D53,FALSE)=$L53,$R53,IF(HLOOKUP(BE$2,Monitoring_eng!$A$1:$DB$79,Results!$D53,FALSE)=$N53,$S53,IF(HLOOKUP(BE$2,Monitoring_eng!$A$1:$DB$79,Results!$D53,FALSE)=$P53,$T53,"CHYBA")))))</f>
        <v>0</v>
      </c>
      <c r="BF53" s="60">
        <f>IF(ISBLANK(HLOOKUP(BF$2,Monitoring_eng!$A$1:$DB$79,Results!$D53,FALSE)),"",IF(HLOOKUP(BF$2,Monitoring_eng!$A$1:$DB$79,Results!$D53,FALSE)=$J53,$Q53,IF(HLOOKUP(BF$2,Monitoring_eng!$A$1:$DB$79,Results!$D53,FALSE)=$L53,$R53,IF(HLOOKUP(BF$2,Monitoring_eng!$A$1:$DB$79,Results!$D53,FALSE)=$N53,$S53,IF(HLOOKUP(BF$2,Monitoring_eng!$A$1:$DB$79,Results!$D53,FALSE)=$P53,$T53,"CHYBA")))))</f>
        <v>3</v>
      </c>
      <c r="BG53" s="60">
        <f>IF(ISBLANK(HLOOKUP(BG$2,Monitoring_eng!$A$1:$DB$79,Results!$D53,FALSE)),"",IF(HLOOKUP(BG$2,Monitoring_eng!$A$1:$DB$79,Results!$D53,FALSE)=$J53,$Q53,IF(HLOOKUP(BG$2,Monitoring_eng!$A$1:$DB$79,Results!$D53,FALSE)=$L53,$R53,IF(HLOOKUP(BG$2,Monitoring_eng!$A$1:$DB$79,Results!$D53,FALSE)=$N53,$S53,IF(HLOOKUP(BG$2,Monitoring_eng!$A$1:$DB$79,Results!$D53,FALSE)=$P53,$T53,"CHYBA")))))</f>
        <v>0</v>
      </c>
      <c r="BH53" s="60">
        <f>IF(ISBLANK(HLOOKUP(BH$2,Monitoring_eng!$A$1:$DB$79,Results!$D53,FALSE)),"",IF(HLOOKUP(BH$2,Monitoring_eng!$A$1:$DB$79,Results!$D53,FALSE)=$J53,$Q53,IF(HLOOKUP(BH$2,Monitoring_eng!$A$1:$DB$79,Results!$D53,FALSE)=$L53,$R53,IF(HLOOKUP(BH$2,Monitoring_eng!$A$1:$DB$79,Results!$D53,FALSE)=$N53,$S53,IF(HLOOKUP(BH$2,Monitoring_eng!$A$1:$DB$79,Results!$D53,FALSE)=$P53,$T53,"CHYBA")))))</f>
        <v>1.5</v>
      </c>
      <c r="BI53" s="60">
        <f>IF(ISBLANK(HLOOKUP(BI$2,Monitoring_eng!$A$1:$DB$79,Results!$D53,FALSE)),"",IF(HLOOKUP(BI$2,Monitoring_eng!$A$1:$DB$79,Results!$D53,FALSE)=$J53,$Q53,IF(HLOOKUP(BI$2,Monitoring_eng!$A$1:$DB$79,Results!$D53,FALSE)=$L53,$R53,IF(HLOOKUP(BI$2,Monitoring_eng!$A$1:$DB$79,Results!$D53,FALSE)=$N53,$S53,IF(HLOOKUP(BI$2,Monitoring_eng!$A$1:$DB$79,Results!$D53,FALSE)=$P53,$T53,"CHYBA")))))</f>
        <v>3</v>
      </c>
      <c r="BJ53" s="60">
        <f>IF(ISBLANK(HLOOKUP(BJ$2,Monitoring_eng!$A$1:$DB$79,Results!$D53,FALSE)),"",IF(HLOOKUP(BJ$2,Monitoring_eng!$A$1:$DB$79,Results!$D53,FALSE)=$J53,$Q53,IF(HLOOKUP(BJ$2,Monitoring_eng!$A$1:$DB$79,Results!$D53,FALSE)=$L53,$R53,IF(HLOOKUP(BJ$2,Monitoring_eng!$A$1:$DB$79,Results!$D53,FALSE)=$N53,$S53,IF(HLOOKUP(BJ$2,Monitoring_eng!$A$1:$DB$79,Results!$D53,FALSE)=$P53,$T53,"CHYBA")))))</f>
        <v>3</v>
      </c>
      <c r="BK53" s="60">
        <f>IF(ISBLANK(HLOOKUP(BK$2,Monitoring_eng!$A$1:$DB$79,Results!$D53,FALSE)),"",IF(HLOOKUP(BK$2,Monitoring_eng!$A$1:$DB$79,Results!$D53,FALSE)=$J53,$Q53,IF(HLOOKUP(BK$2,Monitoring_eng!$A$1:$DB$79,Results!$D53,FALSE)=$L53,$R53,IF(HLOOKUP(BK$2,Monitoring_eng!$A$1:$DB$79,Results!$D53,FALSE)=$N53,$S53,IF(HLOOKUP(BK$2,Monitoring_eng!$A$1:$DB$79,Results!$D53,FALSE)=$P53,$T53,"CHYBA")))))</f>
        <v>0</v>
      </c>
      <c r="BL53" s="60">
        <f>IF(ISBLANK(HLOOKUP(BL$2,Monitoring_eng!$A$1:$DB$79,Results!$D53,FALSE)),"",IF(HLOOKUP(BL$2,Monitoring_eng!$A$1:$DB$79,Results!$D53,FALSE)=$J53,$Q53,IF(HLOOKUP(BL$2,Monitoring_eng!$A$1:$DB$79,Results!$D53,FALSE)=$L53,$R53,IF(HLOOKUP(BL$2,Monitoring_eng!$A$1:$DB$79,Results!$D53,FALSE)=$N53,$S53,IF(HLOOKUP(BL$2,Monitoring_eng!$A$1:$DB$79,Results!$D53,FALSE)=$P53,$T53,"CHYBA")))))</f>
        <v>0</v>
      </c>
      <c r="BM53" s="60">
        <f>IF(ISBLANK(HLOOKUP(BM$2,Monitoring_eng!$A$1:$DB$79,Results!$D53,FALSE)),"",IF(HLOOKUP(BM$2,Monitoring_eng!$A$1:$DB$79,Results!$D53,FALSE)=$J53,$Q53,IF(HLOOKUP(BM$2,Monitoring_eng!$A$1:$DB$79,Results!$D53,FALSE)=$L53,$R53,IF(HLOOKUP(BM$2,Monitoring_eng!$A$1:$DB$79,Results!$D53,FALSE)=$N53,$S53,IF(HLOOKUP(BM$2,Monitoring_eng!$A$1:$DB$79,Results!$D53,FALSE)=$P53,$T53,"CHYBA")))))</f>
        <v>3</v>
      </c>
      <c r="BN53" s="60">
        <f>IF(ISBLANK(HLOOKUP(BN$2,Monitoring_eng!$A$1:$DB$79,Results!$D53,FALSE)),"",IF(HLOOKUP(BN$2,Monitoring_eng!$A$1:$DB$79,Results!$D53,FALSE)=$J53,$Q53,IF(HLOOKUP(BN$2,Monitoring_eng!$A$1:$DB$79,Results!$D53,FALSE)=$L53,$R53,IF(HLOOKUP(BN$2,Monitoring_eng!$A$1:$DB$79,Results!$D53,FALSE)=$N53,$S53,IF(HLOOKUP(BN$2,Monitoring_eng!$A$1:$DB$79,Results!$D53,FALSE)=$P53,$T53,"CHYBA")))))</f>
        <v>3</v>
      </c>
      <c r="BO53" s="60">
        <f>IF(ISBLANK(HLOOKUP(BO$2,Monitoring_eng!$A$1:$DB$79,Results!$D53,FALSE)),"",IF(HLOOKUP(BO$2,Monitoring_eng!$A$1:$DB$79,Results!$D53,FALSE)=$J53,$Q53,IF(HLOOKUP(BO$2,Monitoring_eng!$A$1:$DB$79,Results!$D53,FALSE)=$L53,$R53,IF(HLOOKUP(BO$2,Monitoring_eng!$A$1:$DB$79,Results!$D53,FALSE)=$N53,$S53,IF(HLOOKUP(BO$2,Monitoring_eng!$A$1:$DB$79,Results!$D53,FALSE)=$P53,$T53,"CHYBA")))))</f>
        <v>3</v>
      </c>
      <c r="BP53" s="60">
        <f>IF(ISBLANK(HLOOKUP(BP$2,Monitoring_eng!$A$1:$DB$79,Results!$D53,FALSE)),"",IF(HLOOKUP(BP$2,Monitoring_eng!$A$1:$DB$79,Results!$D53,FALSE)=$J53,$Q53,IF(HLOOKUP(BP$2,Monitoring_eng!$A$1:$DB$79,Results!$D53,FALSE)=$L53,$R53,IF(HLOOKUP(BP$2,Monitoring_eng!$A$1:$DB$79,Results!$D53,FALSE)=$N53,$S53,IF(HLOOKUP(BP$2,Monitoring_eng!$A$1:$DB$79,Results!$D53,FALSE)=$P53,$T53,"CHYBA")))))</f>
        <v>3</v>
      </c>
      <c r="BQ53" s="60">
        <f>IF(ISBLANK(HLOOKUP(BQ$2,Monitoring_eng!$A$1:$DB$79,Results!$D53,FALSE)),"",IF(HLOOKUP(BQ$2,Monitoring_eng!$A$1:$DB$79,Results!$D53,FALSE)=$J53,$Q53,IF(HLOOKUP(BQ$2,Monitoring_eng!$A$1:$DB$79,Results!$D53,FALSE)=$L53,$R53,IF(HLOOKUP(BQ$2,Monitoring_eng!$A$1:$DB$79,Results!$D53,FALSE)=$N53,$S53,IF(HLOOKUP(BQ$2,Monitoring_eng!$A$1:$DB$79,Results!$D53,FALSE)=$P53,$T53,"CHYBA")))))</f>
        <v>3</v>
      </c>
      <c r="BR53" s="60">
        <f>IF(ISBLANK(HLOOKUP(BR$2,Monitoring_eng!$A$1:$DB$79,Results!$D53,FALSE)),"",IF(HLOOKUP(BR$2,Monitoring_eng!$A$1:$DB$79,Results!$D53,FALSE)=$J53,$Q53,IF(HLOOKUP(BR$2,Monitoring_eng!$A$1:$DB$79,Results!$D53,FALSE)=$L53,$R53,IF(HLOOKUP(BR$2,Monitoring_eng!$A$1:$DB$79,Results!$D53,FALSE)=$N53,$S53,IF(HLOOKUP(BR$2,Monitoring_eng!$A$1:$DB$79,Results!$D53,FALSE)=$P53,$T53,"CHYBA")))))</f>
        <v>3</v>
      </c>
    </row>
    <row r="54" spans="1:70" x14ac:dyDescent="0.3">
      <c r="A54" s="37" t="s">
        <v>3874</v>
      </c>
      <c r="B54" s="37" t="s">
        <v>1055</v>
      </c>
      <c r="C54" s="37" t="s">
        <v>354</v>
      </c>
      <c r="D54" s="37">
        <v>53</v>
      </c>
      <c r="E54" s="47" t="s">
        <v>159</v>
      </c>
      <c r="F54" s="47" t="s">
        <v>516</v>
      </c>
      <c r="G54" s="48" t="s">
        <v>48</v>
      </c>
      <c r="H54" s="37">
        <v>2</v>
      </c>
      <c r="I54" s="37" t="s">
        <v>481</v>
      </c>
      <c r="J54" s="37" t="s">
        <v>757</v>
      </c>
      <c r="K54" s="37" t="s">
        <v>482</v>
      </c>
      <c r="L54" s="59" t="s">
        <v>758</v>
      </c>
      <c r="M54" s="37" t="s">
        <v>483</v>
      </c>
      <c r="N54" s="37" t="s">
        <v>759</v>
      </c>
      <c r="O54" s="37" t="s">
        <v>892</v>
      </c>
      <c r="P54" s="37" t="s">
        <v>892</v>
      </c>
      <c r="Q54" s="37">
        <f t="shared" si="0"/>
        <v>2</v>
      </c>
      <c r="R54" s="37">
        <v>0</v>
      </c>
      <c r="S54" s="37">
        <f t="shared" si="1"/>
        <v>1</v>
      </c>
      <c r="T54" s="37" t="s">
        <v>892</v>
      </c>
      <c r="U54" s="60">
        <f>IF(ISBLANK(HLOOKUP(U$2,Monitoring_eng!$A$1:$DB$79,Results!$D54,FALSE)),"",IF(HLOOKUP(U$2,Monitoring_eng!$A$1:$DB$79,Results!$D54,FALSE)=$J54,$Q54,IF(HLOOKUP(U$2,Monitoring_eng!$A$1:$DB$79,Results!$D54,FALSE)=$L54,$R54,IF(HLOOKUP(U$2,Monitoring_eng!$A$1:$DB$79,Results!$D54,FALSE)=$N54,$S54,IF(HLOOKUP(U$2,Monitoring_eng!$A$1:$DB$79,Results!$D54,FALSE)=$P54,$T54,"CHYBA")))))</f>
        <v>2</v>
      </c>
      <c r="V54" s="60">
        <f>IF(ISBLANK(HLOOKUP(V$2,Monitoring_eng!$A$1:$DB$79,Results!$D54,FALSE)),"",IF(HLOOKUP(V$2,Monitoring_eng!$A$1:$DB$79,Results!$D54,FALSE)=$J54,$Q54,IF(HLOOKUP(V$2,Monitoring_eng!$A$1:$DB$79,Results!$D54,FALSE)=$L54,$R54,IF(HLOOKUP(V$2,Monitoring_eng!$A$1:$DB$79,Results!$D54,FALSE)=$N54,$S54,IF(HLOOKUP(V$2,Monitoring_eng!$A$1:$DB$79,Results!$D54,FALSE)=$P54,$T54,"CHYBA")))))</f>
        <v>0</v>
      </c>
      <c r="W54" s="60">
        <f>IF(ISBLANK(HLOOKUP(W$2,Monitoring_eng!$A$1:$DB$79,Results!$D54,FALSE)),"",IF(HLOOKUP(W$2,Monitoring_eng!$A$1:$DB$79,Results!$D54,FALSE)=$J54,$Q54,IF(HLOOKUP(W$2,Monitoring_eng!$A$1:$DB$79,Results!$D54,FALSE)=$L54,$R54,IF(HLOOKUP(W$2,Monitoring_eng!$A$1:$DB$79,Results!$D54,FALSE)=$N54,$S54,IF(HLOOKUP(W$2,Monitoring_eng!$A$1:$DB$79,Results!$D54,FALSE)=$P54,$T54,"CHYBA")))))</f>
        <v>0</v>
      </c>
      <c r="X54" s="60">
        <f>IF(ISBLANK(HLOOKUP(X$2,Monitoring_eng!$A$1:$DB$79,Results!$D54,FALSE)),"",IF(HLOOKUP(X$2,Monitoring_eng!$A$1:$DB$79,Results!$D54,FALSE)=$J54,$Q54,IF(HLOOKUP(X$2,Monitoring_eng!$A$1:$DB$79,Results!$D54,FALSE)=$L54,$R54,IF(HLOOKUP(X$2,Monitoring_eng!$A$1:$DB$79,Results!$D54,FALSE)=$N54,$S54,IF(HLOOKUP(X$2,Monitoring_eng!$A$1:$DB$79,Results!$D54,FALSE)=$P54,$T54,"CHYBA")))))</f>
        <v>0</v>
      </c>
      <c r="Y54" s="60">
        <f>IF(ISBLANK(HLOOKUP(Y$2,Monitoring_eng!$A$1:$DB$79,Results!$D54,FALSE)),"",IF(HLOOKUP(Y$2,Monitoring_eng!$A$1:$DB$79,Results!$D54,FALSE)=$J54,$Q54,IF(HLOOKUP(Y$2,Monitoring_eng!$A$1:$DB$79,Results!$D54,FALSE)=$L54,$R54,IF(HLOOKUP(Y$2,Monitoring_eng!$A$1:$DB$79,Results!$D54,FALSE)=$N54,$S54,IF(HLOOKUP(Y$2,Monitoring_eng!$A$1:$DB$79,Results!$D54,FALSE)=$P54,$T54,"CHYBA")))))</f>
        <v>0</v>
      </c>
      <c r="Z54" s="60">
        <f>IF(ISBLANK(HLOOKUP(Z$2,Monitoring_eng!$A$1:$DB$79,Results!$D54,FALSE)),"",IF(HLOOKUP(Z$2,Monitoring_eng!$A$1:$DB$79,Results!$D54,FALSE)=$J54,$Q54,IF(HLOOKUP(Z$2,Monitoring_eng!$A$1:$DB$79,Results!$D54,FALSE)=$L54,$R54,IF(HLOOKUP(Z$2,Monitoring_eng!$A$1:$DB$79,Results!$D54,FALSE)=$N54,$S54,IF(HLOOKUP(Z$2,Monitoring_eng!$A$1:$DB$79,Results!$D54,FALSE)=$P54,$T54,"CHYBA")))))</f>
        <v>2</v>
      </c>
      <c r="AA54" s="60">
        <f>IF(ISBLANK(HLOOKUP(AA$2,Monitoring_eng!$A$1:$DB$79,Results!$D54,FALSE)),"",IF(HLOOKUP(AA$2,Monitoring_eng!$A$1:$DB$79,Results!$D54,FALSE)=$J54,$Q54,IF(HLOOKUP(AA$2,Monitoring_eng!$A$1:$DB$79,Results!$D54,FALSE)=$L54,$R54,IF(HLOOKUP(AA$2,Monitoring_eng!$A$1:$DB$79,Results!$D54,FALSE)=$N54,$S54,IF(HLOOKUP(AA$2,Monitoring_eng!$A$1:$DB$79,Results!$D54,FALSE)=$P54,$T54,"CHYBA")))))</f>
        <v>2</v>
      </c>
      <c r="AB54" s="60">
        <f>IF(ISBLANK(HLOOKUP(AB$2,Monitoring_eng!$A$1:$DB$79,Results!$D54,FALSE)),"",IF(HLOOKUP(AB$2,Monitoring_eng!$A$1:$DB$79,Results!$D54,FALSE)=$J54,$Q54,IF(HLOOKUP(AB$2,Monitoring_eng!$A$1:$DB$79,Results!$D54,FALSE)=$L54,$R54,IF(HLOOKUP(AB$2,Monitoring_eng!$A$1:$DB$79,Results!$D54,FALSE)=$N54,$S54,IF(HLOOKUP(AB$2,Monitoring_eng!$A$1:$DB$79,Results!$D54,FALSE)=$P54,$T54,"CHYBA")))))</f>
        <v>2</v>
      </c>
      <c r="AC54" s="60">
        <f>IF(ISBLANK(HLOOKUP(AC$2,Monitoring_eng!$A$1:$DB$79,Results!$D54,FALSE)),"",IF(HLOOKUP(AC$2,Monitoring_eng!$A$1:$DB$79,Results!$D54,FALSE)=$J54,$Q54,IF(HLOOKUP(AC$2,Monitoring_eng!$A$1:$DB$79,Results!$D54,FALSE)=$L54,$R54,IF(HLOOKUP(AC$2,Monitoring_eng!$A$1:$DB$79,Results!$D54,FALSE)=$N54,$S54,IF(HLOOKUP(AC$2,Monitoring_eng!$A$1:$DB$79,Results!$D54,FALSE)=$P54,$T54,"CHYBA")))))</f>
        <v>0</v>
      </c>
      <c r="AD54" s="60">
        <f>IF(ISBLANK(HLOOKUP(AD$2,Monitoring_eng!$A$1:$DB$79,Results!$D54,FALSE)),"",IF(HLOOKUP(AD$2,Monitoring_eng!$A$1:$DB$79,Results!$D54,FALSE)=$J54,$Q54,IF(HLOOKUP(AD$2,Monitoring_eng!$A$1:$DB$79,Results!$D54,FALSE)=$L54,$R54,IF(HLOOKUP(AD$2,Monitoring_eng!$A$1:$DB$79,Results!$D54,FALSE)=$N54,$S54,IF(HLOOKUP(AD$2,Monitoring_eng!$A$1:$DB$79,Results!$D54,FALSE)=$P54,$T54,"CHYBA")))))</f>
        <v>0</v>
      </c>
      <c r="AE54" s="60">
        <f>IF(ISBLANK(HLOOKUP(AE$2,Monitoring_eng!$A$1:$DB$79,Results!$D54,FALSE)),"",IF(HLOOKUP(AE$2,Monitoring_eng!$A$1:$DB$79,Results!$D54,FALSE)=$J54,$Q54,IF(HLOOKUP(AE$2,Monitoring_eng!$A$1:$DB$79,Results!$D54,FALSE)=$L54,$R54,IF(HLOOKUP(AE$2,Monitoring_eng!$A$1:$DB$79,Results!$D54,FALSE)=$N54,$S54,IF(HLOOKUP(AE$2,Monitoring_eng!$A$1:$DB$79,Results!$D54,FALSE)=$P54,$T54,"CHYBA")))))</f>
        <v>0</v>
      </c>
      <c r="AF54" s="60">
        <f>IF(ISBLANK(HLOOKUP(AF$2,Monitoring_eng!$A$1:$DB$79,Results!$D54,FALSE)),"",IF(HLOOKUP(AF$2,Monitoring_eng!$A$1:$DB$79,Results!$D54,FALSE)=$J54,$Q54,IF(HLOOKUP(AF$2,Monitoring_eng!$A$1:$DB$79,Results!$D54,FALSE)=$L54,$R54,IF(HLOOKUP(AF$2,Monitoring_eng!$A$1:$DB$79,Results!$D54,FALSE)=$N54,$S54,IF(HLOOKUP(AF$2,Monitoring_eng!$A$1:$DB$79,Results!$D54,FALSE)=$P54,$T54,"CHYBA")))))</f>
        <v>0</v>
      </c>
      <c r="AG54" s="60">
        <f>IF(ISBLANK(HLOOKUP(AG$2,Monitoring_eng!$A$1:$DB$79,Results!$D54,FALSE)),"",IF(HLOOKUP(AG$2,Monitoring_eng!$A$1:$DB$79,Results!$D54,FALSE)=$J54,$Q54,IF(HLOOKUP(AG$2,Monitoring_eng!$A$1:$DB$79,Results!$D54,FALSE)=$L54,$R54,IF(HLOOKUP(AG$2,Monitoring_eng!$A$1:$DB$79,Results!$D54,FALSE)=$N54,$S54,IF(HLOOKUP(AG$2,Monitoring_eng!$A$1:$DB$79,Results!$D54,FALSE)=$P54,$T54,"CHYBA")))))</f>
        <v>2</v>
      </c>
      <c r="AH54" s="60">
        <f>IF(ISBLANK(HLOOKUP(AH$2,Monitoring_eng!$A$1:$DB$79,Results!$D54,FALSE)),"",IF(HLOOKUP(AH$2,Monitoring_eng!$A$1:$DB$79,Results!$D54,FALSE)=$J54,$Q54,IF(HLOOKUP(AH$2,Monitoring_eng!$A$1:$DB$79,Results!$D54,FALSE)=$L54,$R54,IF(HLOOKUP(AH$2,Monitoring_eng!$A$1:$DB$79,Results!$D54,FALSE)=$N54,$S54,IF(HLOOKUP(AH$2,Monitoring_eng!$A$1:$DB$79,Results!$D54,FALSE)=$P54,$T54,"CHYBA")))))</f>
        <v>0</v>
      </c>
      <c r="AI54" s="60">
        <f>IF(ISBLANK(HLOOKUP(AI$2,Monitoring_eng!$A$1:$DB$79,Results!$D54,FALSE)),"",IF(HLOOKUP(AI$2,Monitoring_eng!$A$1:$DB$79,Results!$D54,FALSE)=$J54,$Q54,IF(HLOOKUP(AI$2,Monitoring_eng!$A$1:$DB$79,Results!$D54,FALSE)=$L54,$R54,IF(HLOOKUP(AI$2,Monitoring_eng!$A$1:$DB$79,Results!$D54,FALSE)=$N54,$S54,IF(HLOOKUP(AI$2,Monitoring_eng!$A$1:$DB$79,Results!$D54,FALSE)=$P54,$T54,"CHYBA")))))</f>
        <v>2</v>
      </c>
      <c r="AJ54" s="60">
        <f>IF(ISBLANK(HLOOKUP(AJ$2,Monitoring_eng!$A$1:$DB$79,Results!$D54,FALSE)),"",IF(HLOOKUP(AJ$2,Monitoring_eng!$A$1:$DB$79,Results!$D54,FALSE)=$J54,$Q54,IF(HLOOKUP(AJ$2,Monitoring_eng!$A$1:$DB$79,Results!$D54,FALSE)=$L54,$R54,IF(HLOOKUP(AJ$2,Monitoring_eng!$A$1:$DB$79,Results!$D54,FALSE)=$N54,$S54,IF(HLOOKUP(AJ$2,Monitoring_eng!$A$1:$DB$79,Results!$D54,FALSE)=$P54,$T54,"CHYBA")))))</f>
        <v>2</v>
      </c>
      <c r="AK54" s="60">
        <f>IF(ISBLANK(HLOOKUP(AK$2,Monitoring_eng!$A$1:$DB$79,Results!$D54,FALSE)),"",IF(HLOOKUP(AK$2,Monitoring_eng!$A$1:$DB$79,Results!$D54,FALSE)=$J54,$Q54,IF(HLOOKUP(AK$2,Monitoring_eng!$A$1:$DB$79,Results!$D54,FALSE)=$L54,$R54,IF(HLOOKUP(AK$2,Monitoring_eng!$A$1:$DB$79,Results!$D54,FALSE)=$N54,$S54,IF(HLOOKUP(AK$2,Monitoring_eng!$A$1:$DB$79,Results!$D54,FALSE)=$P54,$T54,"CHYBA")))))</f>
        <v>0</v>
      </c>
      <c r="AL54" s="60">
        <f>IF(ISBLANK(HLOOKUP(AL$2,Monitoring_eng!$A$1:$DB$79,Results!$D54,FALSE)),"",IF(HLOOKUP(AL$2,Monitoring_eng!$A$1:$DB$79,Results!$D54,FALSE)=$J54,$Q54,IF(HLOOKUP(AL$2,Monitoring_eng!$A$1:$DB$79,Results!$D54,FALSE)=$L54,$R54,IF(HLOOKUP(AL$2,Monitoring_eng!$A$1:$DB$79,Results!$D54,FALSE)=$N54,$S54,IF(HLOOKUP(AL$2,Monitoring_eng!$A$1:$DB$79,Results!$D54,FALSE)=$P54,$T54,"CHYBA")))))</f>
        <v>0</v>
      </c>
      <c r="AM54" s="60">
        <f>IF(ISBLANK(HLOOKUP(AM$2,Monitoring_eng!$A$1:$DB$79,Results!$D54,FALSE)),"",IF(HLOOKUP(AM$2,Monitoring_eng!$A$1:$DB$79,Results!$D54,FALSE)=$J54,$Q54,IF(HLOOKUP(AM$2,Monitoring_eng!$A$1:$DB$79,Results!$D54,FALSE)=$L54,$R54,IF(HLOOKUP(AM$2,Monitoring_eng!$A$1:$DB$79,Results!$D54,FALSE)=$N54,$S54,IF(HLOOKUP(AM$2,Monitoring_eng!$A$1:$DB$79,Results!$D54,FALSE)=$P54,$T54,"CHYBA")))))</f>
        <v>1</v>
      </c>
      <c r="AN54" s="60">
        <f>IF(ISBLANK(HLOOKUP(AN$2,Monitoring_eng!$A$1:$DB$79,Results!$D54,FALSE)),"",IF(HLOOKUP(AN$2,Monitoring_eng!$A$1:$DB$79,Results!$D54,FALSE)=$J54,$Q54,IF(HLOOKUP(AN$2,Monitoring_eng!$A$1:$DB$79,Results!$D54,FALSE)=$L54,$R54,IF(HLOOKUP(AN$2,Monitoring_eng!$A$1:$DB$79,Results!$D54,FALSE)=$N54,$S54,IF(HLOOKUP(AN$2,Monitoring_eng!$A$1:$DB$79,Results!$D54,FALSE)=$P54,$T54,"CHYBA")))))</f>
        <v>0</v>
      </c>
      <c r="AO54" s="60">
        <f>IF(ISBLANK(HLOOKUP(AO$2,Monitoring_eng!$A$1:$DB$79,Results!$D54,FALSE)),"",IF(HLOOKUP(AO$2,Monitoring_eng!$A$1:$DB$79,Results!$D54,FALSE)=$J54,$Q54,IF(HLOOKUP(AO$2,Monitoring_eng!$A$1:$DB$79,Results!$D54,FALSE)=$L54,$R54,IF(HLOOKUP(AO$2,Monitoring_eng!$A$1:$DB$79,Results!$D54,FALSE)=$N54,$S54,IF(HLOOKUP(AO$2,Monitoring_eng!$A$1:$DB$79,Results!$D54,FALSE)=$P54,$T54,"CHYBA")))))</f>
        <v>0</v>
      </c>
      <c r="AP54" s="60">
        <f>IF(ISBLANK(HLOOKUP(AP$2,Monitoring_eng!$A$1:$DB$79,Results!$D54,FALSE)),"",IF(HLOOKUP(AP$2,Monitoring_eng!$A$1:$DB$79,Results!$D54,FALSE)=$J54,$Q54,IF(HLOOKUP(AP$2,Monitoring_eng!$A$1:$DB$79,Results!$D54,FALSE)=$L54,$R54,IF(HLOOKUP(AP$2,Monitoring_eng!$A$1:$DB$79,Results!$D54,FALSE)=$N54,$S54,IF(HLOOKUP(AP$2,Monitoring_eng!$A$1:$DB$79,Results!$D54,FALSE)=$P54,$T54,"CHYBA")))))</f>
        <v>0</v>
      </c>
      <c r="AQ54" s="60">
        <f>IF(ISBLANK(HLOOKUP(AQ$2,Monitoring_eng!$A$1:$DB$79,Results!$D54,FALSE)),"",IF(HLOOKUP(AQ$2,Monitoring_eng!$A$1:$DB$79,Results!$D54,FALSE)=$J54,$Q54,IF(HLOOKUP(AQ$2,Monitoring_eng!$A$1:$DB$79,Results!$D54,FALSE)=$L54,$R54,IF(HLOOKUP(AQ$2,Monitoring_eng!$A$1:$DB$79,Results!$D54,FALSE)=$N54,$S54,IF(HLOOKUP(AQ$2,Monitoring_eng!$A$1:$DB$79,Results!$D54,FALSE)=$P54,$T54,"CHYBA")))))</f>
        <v>0</v>
      </c>
      <c r="AR54" s="60">
        <f>IF(ISBLANK(HLOOKUP(AR$2,Monitoring_eng!$A$1:$DB$79,Results!$D54,FALSE)),"",IF(HLOOKUP(AR$2,Monitoring_eng!$A$1:$DB$79,Results!$D54,FALSE)=$J54,$Q54,IF(HLOOKUP(AR$2,Monitoring_eng!$A$1:$DB$79,Results!$D54,FALSE)=$L54,$R54,IF(HLOOKUP(AR$2,Monitoring_eng!$A$1:$DB$79,Results!$D54,FALSE)=$N54,$S54,IF(HLOOKUP(AR$2,Monitoring_eng!$A$1:$DB$79,Results!$D54,FALSE)=$P54,$T54,"CHYBA")))))</f>
        <v>2</v>
      </c>
      <c r="AS54" s="60">
        <f>IF(ISBLANK(HLOOKUP(AS$2,Monitoring_eng!$A$1:$DB$79,Results!$D54,FALSE)),"",IF(HLOOKUP(AS$2,Monitoring_eng!$A$1:$DB$79,Results!$D54,FALSE)=$J54,$Q54,IF(HLOOKUP(AS$2,Monitoring_eng!$A$1:$DB$79,Results!$D54,FALSE)=$L54,$R54,IF(HLOOKUP(AS$2,Monitoring_eng!$A$1:$DB$79,Results!$D54,FALSE)=$N54,$S54,IF(HLOOKUP(AS$2,Monitoring_eng!$A$1:$DB$79,Results!$D54,FALSE)=$P54,$T54,"CHYBA")))))</f>
        <v>2</v>
      </c>
      <c r="AT54" s="60">
        <f>IF(ISBLANK(HLOOKUP(AT$2,Monitoring_eng!$A$1:$DB$79,Results!$D54,FALSE)),"",IF(HLOOKUP(AT$2,Monitoring_eng!$A$1:$DB$79,Results!$D54,FALSE)=$J54,$Q54,IF(HLOOKUP(AT$2,Monitoring_eng!$A$1:$DB$79,Results!$D54,FALSE)=$L54,$R54,IF(HLOOKUP(AT$2,Monitoring_eng!$A$1:$DB$79,Results!$D54,FALSE)=$N54,$S54,IF(HLOOKUP(AT$2,Monitoring_eng!$A$1:$DB$79,Results!$D54,FALSE)=$P54,$T54,"CHYBA")))))</f>
        <v>0</v>
      </c>
      <c r="AU54" s="60">
        <f>IF(ISBLANK(HLOOKUP(AU$2,Monitoring_eng!$A$1:$DB$79,Results!$D54,FALSE)),"",IF(HLOOKUP(AU$2,Monitoring_eng!$A$1:$DB$79,Results!$D54,FALSE)=$J54,$Q54,IF(HLOOKUP(AU$2,Monitoring_eng!$A$1:$DB$79,Results!$D54,FALSE)=$L54,$R54,IF(HLOOKUP(AU$2,Monitoring_eng!$A$1:$DB$79,Results!$D54,FALSE)=$N54,$S54,IF(HLOOKUP(AU$2,Monitoring_eng!$A$1:$DB$79,Results!$D54,FALSE)=$P54,$T54,"CHYBA")))))</f>
        <v>0</v>
      </c>
      <c r="AV54" s="60">
        <f>IF(ISBLANK(HLOOKUP(AV$2,Monitoring_eng!$A$1:$DB$79,Results!$D54,FALSE)),"",IF(HLOOKUP(AV$2,Monitoring_eng!$A$1:$DB$79,Results!$D54,FALSE)=$J54,$Q54,IF(HLOOKUP(AV$2,Monitoring_eng!$A$1:$DB$79,Results!$D54,FALSE)=$L54,$R54,IF(HLOOKUP(AV$2,Monitoring_eng!$A$1:$DB$79,Results!$D54,FALSE)=$N54,$S54,IF(HLOOKUP(AV$2,Monitoring_eng!$A$1:$DB$79,Results!$D54,FALSE)=$P54,$T54,"CHYBA")))))</f>
        <v>0</v>
      </c>
      <c r="AW54" s="60">
        <f>IF(ISBLANK(HLOOKUP(AW$2,Monitoring_eng!$A$1:$DB$79,Results!$D54,FALSE)),"",IF(HLOOKUP(AW$2,Monitoring_eng!$A$1:$DB$79,Results!$D54,FALSE)=$J54,$Q54,IF(HLOOKUP(AW$2,Monitoring_eng!$A$1:$DB$79,Results!$D54,FALSE)=$L54,$R54,IF(HLOOKUP(AW$2,Monitoring_eng!$A$1:$DB$79,Results!$D54,FALSE)=$N54,$S54,IF(HLOOKUP(AW$2,Monitoring_eng!$A$1:$DB$79,Results!$D54,FALSE)=$P54,$T54,"CHYBA")))))</f>
        <v>0</v>
      </c>
      <c r="AX54" s="60">
        <f>IF(ISBLANK(HLOOKUP(AX$2,Monitoring_eng!$A$1:$DB$79,Results!$D54,FALSE)),"",IF(HLOOKUP(AX$2,Monitoring_eng!$A$1:$DB$79,Results!$D54,FALSE)=$J54,$Q54,IF(HLOOKUP(AX$2,Monitoring_eng!$A$1:$DB$79,Results!$D54,FALSE)=$L54,$R54,IF(HLOOKUP(AX$2,Monitoring_eng!$A$1:$DB$79,Results!$D54,FALSE)=$N54,$S54,IF(HLOOKUP(AX$2,Monitoring_eng!$A$1:$DB$79,Results!$D54,FALSE)=$P54,$T54,"CHYBA")))))</f>
        <v>0</v>
      </c>
      <c r="AY54" s="60">
        <f>IF(ISBLANK(HLOOKUP(AY$2,Monitoring_eng!$A$1:$DB$79,Results!$D54,FALSE)),"",IF(HLOOKUP(AY$2,Monitoring_eng!$A$1:$DB$79,Results!$D54,FALSE)=$J54,$Q54,IF(HLOOKUP(AY$2,Monitoring_eng!$A$1:$DB$79,Results!$D54,FALSE)=$L54,$R54,IF(HLOOKUP(AY$2,Monitoring_eng!$A$1:$DB$79,Results!$D54,FALSE)=$N54,$S54,IF(HLOOKUP(AY$2,Monitoring_eng!$A$1:$DB$79,Results!$D54,FALSE)=$P54,$T54,"CHYBA")))))</f>
        <v>2</v>
      </c>
      <c r="AZ54" s="60">
        <f>IF(ISBLANK(HLOOKUP(AZ$2,Monitoring_eng!$A$1:$DB$79,Results!$D54,FALSE)),"",IF(HLOOKUP(AZ$2,Monitoring_eng!$A$1:$DB$79,Results!$D54,FALSE)=$J54,$Q54,IF(HLOOKUP(AZ$2,Monitoring_eng!$A$1:$DB$79,Results!$D54,FALSE)=$L54,$R54,IF(HLOOKUP(AZ$2,Monitoring_eng!$A$1:$DB$79,Results!$D54,FALSE)=$N54,$S54,IF(HLOOKUP(AZ$2,Monitoring_eng!$A$1:$DB$79,Results!$D54,FALSE)=$P54,$T54,"CHYBA")))))</f>
        <v>0</v>
      </c>
      <c r="BA54" s="60">
        <f>IF(ISBLANK(HLOOKUP(BA$2,Monitoring_eng!$A$1:$DB$79,Results!$D54,FALSE)),"",IF(HLOOKUP(BA$2,Monitoring_eng!$A$1:$DB$79,Results!$D54,FALSE)=$J54,$Q54,IF(HLOOKUP(BA$2,Monitoring_eng!$A$1:$DB$79,Results!$D54,FALSE)=$L54,$R54,IF(HLOOKUP(BA$2,Monitoring_eng!$A$1:$DB$79,Results!$D54,FALSE)=$N54,$S54,IF(HLOOKUP(BA$2,Monitoring_eng!$A$1:$DB$79,Results!$D54,FALSE)=$P54,$T54,"CHYBA")))))</f>
        <v>2</v>
      </c>
      <c r="BB54" s="60">
        <f>IF(ISBLANK(HLOOKUP(BB$2,Monitoring_eng!$A$1:$DB$79,Results!$D54,FALSE)),"",IF(HLOOKUP(BB$2,Monitoring_eng!$A$1:$DB$79,Results!$D54,FALSE)=$J54,$Q54,IF(HLOOKUP(BB$2,Monitoring_eng!$A$1:$DB$79,Results!$D54,FALSE)=$L54,$R54,IF(HLOOKUP(BB$2,Monitoring_eng!$A$1:$DB$79,Results!$D54,FALSE)=$N54,$S54,IF(HLOOKUP(BB$2,Monitoring_eng!$A$1:$DB$79,Results!$D54,FALSE)=$P54,$T54,"CHYBA")))))</f>
        <v>0</v>
      </c>
      <c r="BC54" s="60">
        <f>IF(ISBLANK(HLOOKUP(BC$2,Monitoring_eng!$A$1:$DB$79,Results!$D54,FALSE)),"",IF(HLOOKUP(BC$2,Monitoring_eng!$A$1:$DB$79,Results!$D54,FALSE)=$J54,$Q54,IF(HLOOKUP(BC$2,Monitoring_eng!$A$1:$DB$79,Results!$D54,FALSE)=$L54,$R54,IF(HLOOKUP(BC$2,Monitoring_eng!$A$1:$DB$79,Results!$D54,FALSE)=$N54,$S54,IF(HLOOKUP(BC$2,Monitoring_eng!$A$1:$DB$79,Results!$D54,FALSE)=$P54,$T54,"CHYBA")))))</f>
        <v>0</v>
      </c>
      <c r="BD54" s="60">
        <f>IF(ISBLANK(HLOOKUP(BD$2,Monitoring_eng!$A$1:$DB$79,Results!$D54,FALSE)),"",IF(HLOOKUP(BD$2,Monitoring_eng!$A$1:$DB$79,Results!$D54,FALSE)=$J54,$Q54,IF(HLOOKUP(BD$2,Monitoring_eng!$A$1:$DB$79,Results!$D54,FALSE)=$L54,$R54,IF(HLOOKUP(BD$2,Monitoring_eng!$A$1:$DB$79,Results!$D54,FALSE)=$N54,$S54,IF(HLOOKUP(BD$2,Monitoring_eng!$A$1:$DB$79,Results!$D54,FALSE)=$P54,$T54,"CHYBA")))))</f>
        <v>0</v>
      </c>
      <c r="BE54" s="60">
        <f>IF(ISBLANK(HLOOKUP(BE$2,Monitoring_eng!$A$1:$DB$79,Results!$D54,FALSE)),"",IF(HLOOKUP(BE$2,Monitoring_eng!$A$1:$DB$79,Results!$D54,FALSE)=$J54,$Q54,IF(HLOOKUP(BE$2,Monitoring_eng!$A$1:$DB$79,Results!$D54,FALSE)=$L54,$R54,IF(HLOOKUP(BE$2,Monitoring_eng!$A$1:$DB$79,Results!$D54,FALSE)=$N54,$S54,IF(HLOOKUP(BE$2,Monitoring_eng!$A$1:$DB$79,Results!$D54,FALSE)=$P54,$T54,"CHYBA")))))</f>
        <v>0</v>
      </c>
      <c r="BF54" s="60">
        <f>IF(ISBLANK(HLOOKUP(BF$2,Monitoring_eng!$A$1:$DB$79,Results!$D54,FALSE)),"",IF(HLOOKUP(BF$2,Monitoring_eng!$A$1:$DB$79,Results!$D54,FALSE)=$J54,$Q54,IF(HLOOKUP(BF$2,Monitoring_eng!$A$1:$DB$79,Results!$D54,FALSE)=$L54,$R54,IF(HLOOKUP(BF$2,Monitoring_eng!$A$1:$DB$79,Results!$D54,FALSE)=$N54,$S54,IF(HLOOKUP(BF$2,Monitoring_eng!$A$1:$DB$79,Results!$D54,FALSE)=$P54,$T54,"CHYBA")))))</f>
        <v>2</v>
      </c>
      <c r="BG54" s="60">
        <f>IF(ISBLANK(HLOOKUP(BG$2,Monitoring_eng!$A$1:$DB$79,Results!$D54,FALSE)),"",IF(HLOOKUP(BG$2,Monitoring_eng!$A$1:$DB$79,Results!$D54,FALSE)=$J54,$Q54,IF(HLOOKUP(BG$2,Monitoring_eng!$A$1:$DB$79,Results!$D54,FALSE)=$L54,$R54,IF(HLOOKUP(BG$2,Monitoring_eng!$A$1:$DB$79,Results!$D54,FALSE)=$N54,$S54,IF(HLOOKUP(BG$2,Monitoring_eng!$A$1:$DB$79,Results!$D54,FALSE)=$P54,$T54,"CHYBA")))))</f>
        <v>0</v>
      </c>
      <c r="BH54" s="60">
        <f>IF(ISBLANK(HLOOKUP(BH$2,Monitoring_eng!$A$1:$DB$79,Results!$D54,FALSE)),"",IF(HLOOKUP(BH$2,Monitoring_eng!$A$1:$DB$79,Results!$D54,FALSE)=$J54,$Q54,IF(HLOOKUP(BH$2,Monitoring_eng!$A$1:$DB$79,Results!$D54,FALSE)=$L54,$R54,IF(HLOOKUP(BH$2,Monitoring_eng!$A$1:$DB$79,Results!$D54,FALSE)=$N54,$S54,IF(HLOOKUP(BH$2,Monitoring_eng!$A$1:$DB$79,Results!$D54,FALSE)=$P54,$T54,"CHYBA")))))</f>
        <v>2</v>
      </c>
      <c r="BI54" s="60">
        <f>IF(ISBLANK(HLOOKUP(BI$2,Monitoring_eng!$A$1:$DB$79,Results!$D54,FALSE)),"",IF(HLOOKUP(BI$2,Monitoring_eng!$A$1:$DB$79,Results!$D54,FALSE)=$J54,$Q54,IF(HLOOKUP(BI$2,Monitoring_eng!$A$1:$DB$79,Results!$D54,FALSE)=$L54,$R54,IF(HLOOKUP(BI$2,Monitoring_eng!$A$1:$DB$79,Results!$D54,FALSE)=$N54,$S54,IF(HLOOKUP(BI$2,Monitoring_eng!$A$1:$DB$79,Results!$D54,FALSE)=$P54,$T54,"CHYBA")))))</f>
        <v>0</v>
      </c>
      <c r="BJ54" s="60">
        <f>IF(ISBLANK(HLOOKUP(BJ$2,Monitoring_eng!$A$1:$DB$79,Results!$D54,FALSE)),"",IF(HLOOKUP(BJ$2,Monitoring_eng!$A$1:$DB$79,Results!$D54,FALSE)=$J54,$Q54,IF(HLOOKUP(BJ$2,Monitoring_eng!$A$1:$DB$79,Results!$D54,FALSE)=$L54,$R54,IF(HLOOKUP(BJ$2,Monitoring_eng!$A$1:$DB$79,Results!$D54,FALSE)=$N54,$S54,IF(HLOOKUP(BJ$2,Monitoring_eng!$A$1:$DB$79,Results!$D54,FALSE)=$P54,$T54,"CHYBA")))))</f>
        <v>2</v>
      </c>
      <c r="BK54" s="60">
        <f>IF(ISBLANK(HLOOKUP(BK$2,Monitoring_eng!$A$1:$DB$79,Results!$D54,FALSE)),"",IF(HLOOKUP(BK$2,Monitoring_eng!$A$1:$DB$79,Results!$D54,FALSE)=$J54,$Q54,IF(HLOOKUP(BK$2,Monitoring_eng!$A$1:$DB$79,Results!$D54,FALSE)=$L54,$R54,IF(HLOOKUP(BK$2,Monitoring_eng!$A$1:$DB$79,Results!$D54,FALSE)=$N54,$S54,IF(HLOOKUP(BK$2,Monitoring_eng!$A$1:$DB$79,Results!$D54,FALSE)=$P54,$T54,"CHYBA")))))</f>
        <v>0</v>
      </c>
      <c r="BL54" s="60">
        <f>IF(ISBLANK(HLOOKUP(BL$2,Monitoring_eng!$A$1:$DB$79,Results!$D54,FALSE)),"",IF(HLOOKUP(BL$2,Monitoring_eng!$A$1:$DB$79,Results!$D54,FALSE)=$J54,$Q54,IF(HLOOKUP(BL$2,Monitoring_eng!$A$1:$DB$79,Results!$D54,FALSE)=$L54,$R54,IF(HLOOKUP(BL$2,Monitoring_eng!$A$1:$DB$79,Results!$D54,FALSE)=$N54,$S54,IF(HLOOKUP(BL$2,Monitoring_eng!$A$1:$DB$79,Results!$D54,FALSE)=$P54,$T54,"CHYBA")))))</f>
        <v>2</v>
      </c>
      <c r="BM54" s="60">
        <f>IF(ISBLANK(HLOOKUP(BM$2,Monitoring_eng!$A$1:$DB$79,Results!$D54,FALSE)),"",IF(HLOOKUP(BM$2,Monitoring_eng!$A$1:$DB$79,Results!$D54,FALSE)=$J54,$Q54,IF(HLOOKUP(BM$2,Monitoring_eng!$A$1:$DB$79,Results!$D54,FALSE)=$L54,$R54,IF(HLOOKUP(BM$2,Monitoring_eng!$A$1:$DB$79,Results!$D54,FALSE)=$N54,$S54,IF(HLOOKUP(BM$2,Monitoring_eng!$A$1:$DB$79,Results!$D54,FALSE)=$P54,$T54,"CHYBA")))))</f>
        <v>2</v>
      </c>
      <c r="BN54" s="60">
        <f>IF(ISBLANK(HLOOKUP(BN$2,Monitoring_eng!$A$1:$DB$79,Results!$D54,FALSE)),"",IF(HLOOKUP(BN$2,Monitoring_eng!$A$1:$DB$79,Results!$D54,FALSE)=$J54,$Q54,IF(HLOOKUP(BN$2,Monitoring_eng!$A$1:$DB$79,Results!$D54,FALSE)=$L54,$R54,IF(HLOOKUP(BN$2,Monitoring_eng!$A$1:$DB$79,Results!$D54,FALSE)=$N54,$S54,IF(HLOOKUP(BN$2,Monitoring_eng!$A$1:$DB$79,Results!$D54,FALSE)=$P54,$T54,"CHYBA")))))</f>
        <v>2</v>
      </c>
      <c r="BO54" s="60">
        <f>IF(ISBLANK(HLOOKUP(BO$2,Monitoring_eng!$A$1:$DB$79,Results!$D54,FALSE)),"",IF(HLOOKUP(BO$2,Monitoring_eng!$A$1:$DB$79,Results!$D54,FALSE)=$J54,$Q54,IF(HLOOKUP(BO$2,Monitoring_eng!$A$1:$DB$79,Results!$D54,FALSE)=$L54,$R54,IF(HLOOKUP(BO$2,Monitoring_eng!$A$1:$DB$79,Results!$D54,FALSE)=$N54,$S54,IF(HLOOKUP(BO$2,Monitoring_eng!$A$1:$DB$79,Results!$D54,FALSE)=$P54,$T54,"CHYBA")))))</f>
        <v>0</v>
      </c>
      <c r="BP54" s="60">
        <f>IF(ISBLANK(HLOOKUP(BP$2,Monitoring_eng!$A$1:$DB$79,Results!$D54,FALSE)),"",IF(HLOOKUP(BP$2,Monitoring_eng!$A$1:$DB$79,Results!$D54,FALSE)=$J54,$Q54,IF(HLOOKUP(BP$2,Monitoring_eng!$A$1:$DB$79,Results!$D54,FALSE)=$L54,$R54,IF(HLOOKUP(BP$2,Monitoring_eng!$A$1:$DB$79,Results!$D54,FALSE)=$N54,$S54,IF(HLOOKUP(BP$2,Monitoring_eng!$A$1:$DB$79,Results!$D54,FALSE)=$P54,$T54,"CHYBA")))))</f>
        <v>2</v>
      </c>
      <c r="BQ54" s="60">
        <f>IF(ISBLANK(HLOOKUP(BQ$2,Monitoring_eng!$A$1:$DB$79,Results!$D54,FALSE)),"",IF(HLOOKUP(BQ$2,Monitoring_eng!$A$1:$DB$79,Results!$D54,FALSE)=$J54,$Q54,IF(HLOOKUP(BQ$2,Monitoring_eng!$A$1:$DB$79,Results!$D54,FALSE)=$L54,$R54,IF(HLOOKUP(BQ$2,Monitoring_eng!$A$1:$DB$79,Results!$D54,FALSE)=$N54,$S54,IF(HLOOKUP(BQ$2,Monitoring_eng!$A$1:$DB$79,Results!$D54,FALSE)=$P54,$T54,"CHYBA")))))</f>
        <v>2</v>
      </c>
      <c r="BR54" s="60">
        <f>IF(ISBLANK(HLOOKUP(BR$2,Monitoring_eng!$A$1:$DB$79,Results!$D54,FALSE)),"",IF(HLOOKUP(BR$2,Monitoring_eng!$A$1:$DB$79,Results!$D54,FALSE)=$J54,$Q54,IF(HLOOKUP(BR$2,Monitoring_eng!$A$1:$DB$79,Results!$D54,FALSE)=$L54,$R54,IF(HLOOKUP(BR$2,Monitoring_eng!$A$1:$DB$79,Results!$D54,FALSE)=$N54,$S54,IF(HLOOKUP(BR$2,Monitoring_eng!$A$1:$DB$79,Results!$D54,FALSE)=$P54,$T54,"CHYBA")))))</f>
        <v>0</v>
      </c>
    </row>
    <row r="55" spans="1:70" x14ac:dyDescent="0.3">
      <c r="A55" s="37" t="s">
        <v>3875</v>
      </c>
      <c r="B55" s="37" t="s">
        <v>1056</v>
      </c>
      <c r="C55" s="37" t="s">
        <v>355</v>
      </c>
      <c r="D55" s="37">
        <v>54</v>
      </c>
      <c r="E55" s="47" t="s">
        <v>160</v>
      </c>
      <c r="F55" s="47" t="s">
        <v>184</v>
      </c>
      <c r="G55" s="48" t="s">
        <v>48</v>
      </c>
      <c r="H55" s="37">
        <v>1</v>
      </c>
      <c r="I55" s="37" t="s">
        <v>481</v>
      </c>
      <c r="J55" s="37" t="s">
        <v>757</v>
      </c>
      <c r="K55" s="37" t="s">
        <v>482</v>
      </c>
      <c r="L55" s="59" t="s">
        <v>758</v>
      </c>
      <c r="M55" s="37" t="s">
        <v>483</v>
      </c>
      <c r="N55" s="37" t="s">
        <v>759</v>
      </c>
      <c r="O55" s="37" t="s">
        <v>892</v>
      </c>
      <c r="P55" s="37" t="s">
        <v>892</v>
      </c>
      <c r="Q55" s="37">
        <f t="shared" si="0"/>
        <v>1</v>
      </c>
      <c r="R55" s="37">
        <v>0</v>
      </c>
      <c r="S55" s="37">
        <f t="shared" si="1"/>
        <v>0.5</v>
      </c>
      <c r="T55" s="37" t="s">
        <v>892</v>
      </c>
      <c r="U55" s="60">
        <f>IF(ISBLANK(HLOOKUP(U$2,Monitoring_eng!$A$1:$DB$79,Results!$D55,FALSE)),"",IF(HLOOKUP(U$2,Monitoring_eng!$A$1:$DB$79,Results!$D55,FALSE)=$J55,$Q55,IF(HLOOKUP(U$2,Monitoring_eng!$A$1:$DB$79,Results!$D55,FALSE)=$L55,$R55,IF(HLOOKUP(U$2,Monitoring_eng!$A$1:$DB$79,Results!$D55,FALSE)=$N55,$S55,IF(HLOOKUP(U$2,Monitoring_eng!$A$1:$DB$79,Results!$D55,FALSE)=$P55,$T55,"CHYBA")))))</f>
        <v>1</v>
      </c>
      <c r="V55" s="60">
        <f>IF(ISBLANK(HLOOKUP(V$2,Monitoring_eng!$A$1:$DB$79,Results!$D55,FALSE)),"",IF(HLOOKUP(V$2,Monitoring_eng!$A$1:$DB$79,Results!$D55,FALSE)=$J55,$Q55,IF(HLOOKUP(V$2,Monitoring_eng!$A$1:$DB$79,Results!$D55,FALSE)=$L55,$R55,IF(HLOOKUP(V$2,Monitoring_eng!$A$1:$DB$79,Results!$D55,FALSE)=$N55,$S55,IF(HLOOKUP(V$2,Monitoring_eng!$A$1:$DB$79,Results!$D55,FALSE)=$P55,$T55,"CHYBA")))))</f>
        <v>1</v>
      </c>
      <c r="W55" s="60">
        <f>IF(ISBLANK(HLOOKUP(W$2,Monitoring_eng!$A$1:$DB$79,Results!$D55,FALSE)),"",IF(HLOOKUP(W$2,Monitoring_eng!$A$1:$DB$79,Results!$D55,FALSE)=$J55,$Q55,IF(HLOOKUP(W$2,Monitoring_eng!$A$1:$DB$79,Results!$D55,FALSE)=$L55,$R55,IF(HLOOKUP(W$2,Monitoring_eng!$A$1:$DB$79,Results!$D55,FALSE)=$N55,$S55,IF(HLOOKUP(W$2,Monitoring_eng!$A$1:$DB$79,Results!$D55,FALSE)=$P55,$T55,"CHYBA")))))</f>
        <v>0</v>
      </c>
      <c r="X55" s="60">
        <f>IF(ISBLANK(HLOOKUP(X$2,Monitoring_eng!$A$1:$DB$79,Results!$D55,FALSE)),"",IF(HLOOKUP(X$2,Monitoring_eng!$A$1:$DB$79,Results!$D55,FALSE)=$J55,$Q55,IF(HLOOKUP(X$2,Monitoring_eng!$A$1:$DB$79,Results!$D55,FALSE)=$L55,$R55,IF(HLOOKUP(X$2,Monitoring_eng!$A$1:$DB$79,Results!$D55,FALSE)=$N55,$S55,IF(HLOOKUP(X$2,Monitoring_eng!$A$1:$DB$79,Results!$D55,FALSE)=$P55,$T55,"CHYBA")))))</f>
        <v>0</v>
      </c>
      <c r="Y55" s="60">
        <f>IF(ISBLANK(HLOOKUP(Y$2,Monitoring_eng!$A$1:$DB$79,Results!$D55,FALSE)),"",IF(HLOOKUP(Y$2,Monitoring_eng!$A$1:$DB$79,Results!$D55,FALSE)=$J55,$Q55,IF(HLOOKUP(Y$2,Monitoring_eng!$A$1:$DB$79,Results!$D55,FALSE)=$L55,$R55,IF(HLOOKUP(Y$2,Monitoring_eng!$A$1:$DB$79,Results!$D55,FALSE)=$N55,$S55,IF(HLOOKUP(Y$2,Monitoring_eng!$A$1:$DB$79,Results!$D55,FALSE)=$P55,$T55,"CHYBA")))))</f>
        <v>0</v>
      </c>
      <c r="Z55" s="60">
        <f>IF(ISBLANK(HLOOKUP(Z$2,Monitoring_eng!$A$1:$DB$79,Results!$D55,FALSE)),"",IF(HLOOKUP(Z$2,Monitoring_eng!$A$1:$DB$79,Results!$D55,FALSE)=$J55,$Q55,IF(HLOOKUP(Z$2,Monitoring_eng!$A$1:$DB$79,Results!$D55,FALSE)=$L55,$R55,IF(HLOOKUP(Z$2,Monitoring_eng!$A$1:$DB$79,Results!$D55,FALSE)=$N55,$S55,IF(HLOOKUP(Z$2,Monitoring_eng!$A$1:$DB$79,Results!$D55,FALSE)=$P55,$T55,"CHYBA")))))</f>
        <v>1</v>
      </c>
      <c r="AA55" s="60">
        <f>IF(ISBLANK(HLOOKUP(AA$2,Monitoring_eng!$A$1:$DB$79,Results!$D55,FALSE)),"",IF(HLOOKUP(AA$2,Monitoring_eng!$A$1:$DB$79,Results!$D55,FALSE)=$J55,$Q55,IF(HLOOKUP(AA$2,Monitoring_eng!$A$1:$DB$79,Results!$D55,FALSE)=$L55,$R55,IF(HLOOKUP(AA$2,Monitoring_eng!$A$1:$DB$79,Results!$D55,FALSE)=$N55,$S55,IF(HLOOKUP(AA$2,Monitoring_eng!$A$1:$DB$79,Results!$D55,FALSE)=$P55,$T55,"CHYBA")))))</f>
        <v>1</v>
      </c>
      <c r="AB55" s="60">
        <f>IF(ISBLANK(HLOOKUP(AB$2,Monitoring_eng!$A$1:$DB$79,Results!$D55,FALSE)),"",IF(HLOOKUP(AB$2,Monitoring_eng!$A$1:$DB$79,Results!$D55,FALSE)=$J55,$Q55,IF(HLOOKUP(AB$2,Monitoring_eng!$A$1:$DB$79,Results!$D55,FALSE)=$L55,$R55,IF(HLOOKUP(AB$2,Monitoring_eng!$A$1:$DB$79,Results!$D55,FALSE)=$N55,$S55,IF(HLOOKUP(AB$2,Monitoring_eng!$A$1:$DB$79,Results!$D55,FALSE)=$P55,$T55,"CHYBA")))))</f>
        <v>0</v>
      </c>
      <c r="AC55" s="60">
        <f>IF(ISBLANK(HLOOKUP(AC$2,Monitoring_eng!$A$1:$DB$79,Results!$D55,FALSE)),"",IF(HLOOKUP(AC$2,Monitoring_eng!$A$1:$DB$79,Results!$D55,FALSE)=$J55,$Q55,IF(HLOOKUP(AC$2,Monitoring_eng!$A$1:$DB$79,Results!$D55,FALSE)=$L55,$R55,IF(HLOOKUP(AC$2,Monitoring_eng!$A$1:$DB$79,Results!$D55,FALSE)=$N55,$S55,IF(HLOOKUP(AC$2,Monitoring_eng!$A$1:$DB$79,Results!$D55,FALSE)=$P55,$T55,"CHYBA")))))</f>
        <v>1</v>
      </c>
      <c r="AD55" s="60">
        <f>IF(ISBLANK(HLOOKUP(AD$2,Monitoring_eng!$A$1:$DB$79,Results!$D55,FALSE)),"",IF(HLOOKUP(AD$2,Monitoring_eng!$A$1:$DB$79,Results!$D55,FALSE)=$J55,$Q55,IF(HLOOKUP(AD$2,Monitoring_eng!$A$1:$DB$79,Results!$D55,FALSE)=$L55,$R55,IF(HLOOKUP(AD$2,Monitoring_eng!$A$1:$DB$79,Results!$D55,FALSE)=$N55,$S55,IF(HLOOKUP(AD$2,Monitoring_eng!$A$1:$DB$79,Results!$D55,FALSE)=$P55,$T55,"CHYBA")))))</f>
        <v>0</v>
      </c>
      <c r="AE55" s="60">
        <f>IF(ISBLANK(HLOOKUP(AE$2,Monitoring_eng!$A$1:$DB$79,Results!$D55,FALSE)),"",IF(HLOOKUP(AE$2,Monitoring_eng!$A$1:$DB$79,Results!$D55,FALSE)=$J55,$Q55,IF(HLOOKUP(AE$2,Monitoring_eng!$A$1:$DB$79,Results!$D55,FALSE)=$L55,$R55,IF(HLOOKUP(AE$2,Monitoring_eng!$A$1:$DB$79,Results!$D55,FALSE)=$N55,$S55,IF(HLOOKUP(AE$2,Monitoring_eng!$A$1:$DB$79,Results!$D55,FALSE)=$P55,$T55,"CHYBA")))))</f>
        <v>1</v>
      </c>
      <c r="AF55" s="60">
        <f>IF(ISBLANK(HLOOKUP(AF$2,Monitoring_eng!$A$1:$DB$79,Results!$D55,FALSE)),"",IF(HLOOKUP(AF$2,Monitoring_eng!$A$1:$DB$79,Results!$D55,FALSE)=$J55,$Q55,IF(HLOOKUP(AF$2,Monitoring_eng!$A$1:$DB$79,Results!$D55,FALSE)=$L55,$R55,IF(HLOOKUP(AF$2,Monitoring_eng!$A$1:$DB$79,Results!$D55,FALSE)=$N55,$S55,IF(HLOOKUP(AF$2,Monitoring_eng!$A$1:$DB$79,Results!$D55,FALSE)=$P55,$T55,"CHYBA")))))</f>
        <v>0</v>
      </c>
      <c r="AG55" s="60">
        <f>IF(ISBLANK(HLOOKUP(AG$2,Monitoring_eng!$A$1:$DB$79,Results!$D55,FALSE)),"",IF(HLOOKUP(AG$2,Monitoring_eng!$A$1:$DB$79,Results!$D55,FALSE)=$J55,$Q55,IF(HLOOKUP(AG$2,Monitoring_eng!$A$1:$DB$79,Results!$D55,FALSE)=$L55,$R55,IF(HLOOKUP(AG$2,Monitoring_eng!$A$1:$DB$79,Results!$D55,FALSE)=$N55,$S55,IF(HLOOKUP(AG$2,Monitoring_eng!$A$1:$DB$79,Results!$D55,FALSE)=$P55,$T55,"CHYBA")))))</f>
        <v>0</v>
      </c>
      <c r="AH55" s="60">
        <f>IF(ISBLANK(HLOOKUP(AH$2,Monitoring_eng!$A$1:$DB$79,Results!$D55,FALSE)),"",IF(HLOOKUP(AH$2,Monitoring_eng!$A$1:$DB$79,Results!$D55,FALSE)=$J55,$Q55,IF(HLOOKUP(AH$2,Monitoring_eng!$A$1:$DB$79,Results!$D55,FALSE)=$L55,$R55,IF(HLOOKUP(AH$2,Monitoring_eng!$A$1:$DB$79,Results!$D55,FALSE)=$N55,$S55,IF(HLOOKUP(AH$2,Monitoring_eng!$A$1:$DB$79,Results!$D55,FALSE)=$P55,$T55,"CHYBA")))))</f>
        <v>1</v>
      </c>
      <c r="AI55" s="60">
        <f>IF(ISBLANK(HLOOKUP(AI$2,Monitoring_eng!$A$1:$DB$79,Results!$D55,FALSE)),"",IF(HLOOKUP(AI$2,Monitoring_eng!$A$1:$DB$79,Results!$D55,FALSE)=$J55,$Q55,IF(HLOOKUP(AI$2,Monitoring_eng!$A$1:$DB$79,Results!$D55,FALSE)=$L55,$R55,IF(HLOOKUP(AI$2,Monitoring_eng!$A$1:$DB$79,Results!$D55,FALSE)=$N55,$S55,IF(HLOOKUP(AI$2,Monitoring_eng!$A$1:$DB$79,Results!$D55,FALSE)=$P55,$T55,"CHYBA")))))</f>
        <v>1</v>
      </c>
      <c r="AJ55" s="60">
        <f>IF(ISBLANK(HLOOKUP(AJ$2,Monitoring_eng!$A$1:$DB$79,Results!$D55,FALSE)),"",IF(HLOOKUP(AJ$2,Monitoring_eng!$A$1:$DB$79,Results!$D55,FALSE)=$J55,$Q55,IF(HLOOKUP(AJ$2,Monitoring_eng!$A$1:$DB$79,Results!$D55,FALSE)=$L55,$R55,IF(HLOOKUP(AJ$2,Monitoring_eng!$A$1:$DB$79,Results!$D55,FALSE)=$N55,$S55,IF(HLOOKUP(AJ$2,Monitoring_eng!$A$1:$DB$79,Results!$D55,FALSE)=$P55,$T55,"CHYBA")))))</f>
        <v>1</v>
      </c>
      <c r="AK55" s="60">
        <f>IF(ISBLANK(HLOOKUP(AK$2,Monitoring_eng!$A$1:$DB$79,Results!$D55,FALSE)),"",IF(HLOOKUP(AK$2,Monitoring_eng!$A$1:$DB$79,Results!$D55,FALSE)=$J55,$Q55,IF(HLOOKUP(AK$2,Monitoring_eng!$A$1:$DB$79,Results!$D55,FALSE)=$L55,$R55,IF(HLOOKUP(AK$2,Monitoring_eng!$A$1:$DB$79,Results!$D55,FALSE)=$N55,$S55,IF(HLOOKUP(AK$2,Monitoring_eng!$A$1:$DB$79,Results!$D55,FALSE)=$P55,$T55,"CHYBA")))))</f>
        <v>1</v>
      </c>
      <c r="AL55" s="60">
        <f>IF(ISBLANK(HLOOKUP(AL$2,Monitoring_eng!$A$1:$DB$79,Results!$D55,FALSE)),"",IF(HLOOKUP(AL$2,Monitoring_eng!$A$1:$DB$79,Results!$D55,FALSE)=$J55,$Q55,IF(HLOOKUP(AL$2,Monitoring_eng!$A$1:$DB$79,Results!$D55,FALSE)=$L55,$R55,IF(HLOOKUP(AL$2,Monitoring_eng!$A$1:$DB$79,Results!$D55,FALSE)=$N55,$S55,IF(HLOOKUP(AL$2,Monitoring_eng!$A$1:$DB$79,Results!$D55,FALSE)=$P55,$T55,"CHYBA")))))</f>
        <v>0</v>
      </c>
      <c r="AM55" s="60">
        <f>IF(ISBLANK(HLOOKUP(AM$2,Monitoring_eng!$A$1:$DB$79,Results!$D55,FALSE)),"",IF(HLOOKUP(AM$2,Monitoring_eng!$A$1:$DB$79,Results!$D55,FALSE)=$J55,$Q55,IF(HLOOKUP(AM$2,Monitoring_eng!$A$1:$DB$79,Results!$D55,FALSE)=$L55,$R55,IF(HLOOKUP(AM$2,Monitoring_eng!$A$1:$DB$79,Results!$D55,FALSE)=$N55,$S55,IF(HLOOKUP(AM$2,Monitoring_eng!$A$1:$DB$79,Results!$D55,FALSE)=$P55,$T55,"CHYBA")))))</f>
        <v>0</v>
      </c>
      <c r="AN55" s="60">
        <f>IF(ISBLANK(HLOOKUP(AN$2,Monitoring_eng!$A$1:$DB$79,Results!$D55,FALSE)),"",IF(HLOOKUP(AN$2,Monitoring_eng!$A$1:$DB$79,Results!$D55,FALSE)=$J55,$Q55,IF(HLOOKUP(AN$2,Monitoring_eng!$A$1:$DB$79,Results!$D55,FALSE)=$L55,$R55,IF(HLOOKUP(AN$2,Monitoring_eng!$A$1:$DB$79,Results!$D55,FALSE)=$N55,$S55,IF(HLOOKUP(AN$2,Monitoring_eng!$A$1:$DB$79,Results!$D55,FALSE)=$P55,$T55,"CHYBA")))))</f>
        <v>1</v>
      </c>
      <c r="AO55" s="60">
        <f>IF(ISBLANK(HLOOKUP(AO$2,Monitoring_eng!$A$1:$DB$79,Results!$D55,FALSE)),"",IF(HLOOKUP(AO$2,Monitoring_eng!$A$1:$DB$79,Results!$D55,FALSE)=$J55,$Q55,IF(HLOOKUP(AO$2,Monitoring_eng!$A$1:$DB$79,Results!$D55,FALSE)=$L55,$R55,IF(HLOOKUP(AO$2,Monitoring_eng!$A$1:$DB$79,Results!$D55,FALSE)=$N55,$S55,IF(HLOOKUP(AO$2,Monitoring_eng!$A$1:$DB$79,Results!$D55,FALSE)=$P55,$T55,"CHYBA")))))</f>
        <v>1</v>
      </c>
      <c r="AP55" s="60">
        <f>IF(ISBLANK(HLOOKUP(AP$2,Monitoring_eng!$A$1:$DB$79,Results!$D55,FALSE)),"",IF(HLOOKUP(AP$2,Monitoring_eng!$A$1:$DB$79,Results!$D55,FALSE)=$J55,$Q55,IF(HLOOKUP(AP$2,Monitoring_eng!$A$1:$DB$79,Results!$D55,FALSE)=$L55,$R55,IF(HLOOKUP(AP$2,Monitoring_eng!$A$1:$DB$79,Results!$D55,FALSE)=$N55,$S55,IF(HLOOKUP(AP$2,Monitoring_eng!$A$1:$DB$79,Results!$D55,FALSE)=$P55,$T55,"CHYBA")))))</f>
        <v>1</v>
      </c>
      <c r="AQ55" s="60">
        <f>IF(ISBLANK(HLOOKUP(AQ$2,Monitoring_eng!$A$1:$DB$79,Results!$D55,FALSE)),"",IF(HLOOKUP(AQ$2,Monitoring_eng!$A$1:$DB$79,Results!$D55,FALSE)=$J55,$Q55,IF(HLOOKUP(AQ$2,Monitoring_eng!$A$1:$DB$79,Results!$D55,FALSE)=$L55,$R55,IF(HLOOKUP(AQ$2,Monitoring_eng!$A$1:$DB$79,Results!$D55,FALSE)=$N55,$S55,IF(HLOOKUP(AQ$2,Monitoring_eng!$A$1:$DB$79,Results!$D55,FALSE)=$P55,$T55,"CHYBA")))))</f>
        <v>0</v>
      </c>
      <c r="AR55" s="60">
        <f>IF(ISBLANK(HLOOKUP(AR$2,Monitoring_eng!$A$1:$DB$79,Results!$D55,FALSE)),"",IF(HLOOKUP(AR$2,Monitoring_eng!$A$1:$DB$79,Results!$D55,FALSE)=$J55,$Q55,IF(HLOOKUP(AR$2,Monitoring_eng!$A$1:$DB$79,Results!$D55,FALSE)=$L55,$R55,IF(HLOOKUP(AR$2,Monitoring_eng!$A$1:$DB$79,Results!$D55,FALSE)=$N55,$S55,IF(HLOOKUP(AR$2,Monitoring_eng!$A$1:$DB$79,Results!$D55,FALSE)=$P55,$T55,"CHYBA")))))</f>
        <v>1</v>
      </c>
      <c r="AS55" s="60">
        <f>IF(ISBLANK(HLOOKUP(AS$2,Monitoring_eng!$A$1:$DB$79,Results!$D55,FALSE)),"",IF(HLOOKUP(AS$2,Monitoring_eng!$A$1:$DB$79,Results!$D55,FALSE)=$J55,$Q55,IF(HLOOKUP(AS$2,Monitoring_eng!$A$1:$DB$79,Results!$D55,FALSE)=$L55,$R55,IF(HLOOKUP(AS$2,Monitoring_eng!$A$1:$DB$79,Results!$D55,FALSE)=$N55,$S55,IF(HLOOKUP(AS$2,Monitoring_eng!$A$1:$DB$79,Results!$D55,FALSE)=$P55,$T55,"CHYBA")))))</f>
        <v>1</v>
      </c>
      <c r="AT55" s="60">
        <f>IF(ISBLANK(HLOOKUP(AT$2,Monitoring_eng!$A$1:$DB$79,Results!$D55,FALSE)),"",IF(HLOOKUP(AT$2,Monitoring_eng!$A$1:$DB$79,Results!$D55,FALSE)=$J55,$Q55,IF(HLOOKUP(AT$2,Monitoring_eng!$A$1:$DB$79,Results!$D55,FALSE)=$L55,$R55,IF(HLOOKUP(AT$2,Monitoring_eng!$A$1:$DB$79,Results!$D55,FALSE)=$N55,$S55,IF(HLOOKUP(AT$2,Monitoring_eng!$A$1:$DB$79,Results!$D55,FALSE)=$P55,$T55,"CHYBA")))))</f>
        <v>1</v>
      </c>
      <c r="AU55" s="60">
        <f>IF(ISBLANK(HLOOKUP(AU$2,Monitoring_eng!$A$1:$DB$79,Results!$D55,FALSE)),"",IF(HLOOKUP(AU$2,Monitoring_eng!$A$1:$DB$79,Results!$D55,FALSE)=$J55,$Q55,IF(HLOOKUP(AU$2,Monitoring_eng!$A$1:$DB$79,Results!$D55,FALSE)=$L55,$R55,IF(HLOOKUP(AU$2,Monitoring_eng!$A$1:$DB$79,Results!$D55,FALSE)=$N55,$S55,IF(HLOOKUP(AU$2,Monitoring_eng!$A$1:$DB$79,Results!$D55,FALSE)=$P55,$T55,"CHYBA")))))</f>
        <v>0</v>
      </c>
      <c r="AV55" s="60">
        <f>IF(ISBLANK(HLOOKUP(AV$2,Monitoring_eng!$A$1:$DB$79,Results!$D55,FALSE)),"",IF(HLOOKUP(AV$2,Monitoring_eng!$A$1:$DB$79,Results!$D55,FALSE)=$J55,$Q55,IF(HLOOKUP(AV$2,Monitoring_eng!$A$1:$DB$79,Results!$D55,FALSE)=$L55,$R55,IF(HLOOKUP(AV$2,Monitoring_eng!$A$1:$DB$79,Results!$D55,FALSE)=$N55,$S55,IF(HLOOKUP(AV$2,Monitoring_eng!$A$1:$DB$79,Results!$D55,FALSE)=$P55,$T55,"CHYBA")))))</f>
        <v>1</v>
      </c>
      <c r="AW55" s="60">
        <f>IF(ISBLANK(HLOOKUP(AW$2,Monitoring_eng!$A$1:$DB$79,Results!$D55,FALSE)),"",IF(HLOOKUP(AW$2,Monitoring_eng!$A$1:$DB$79,Results!$D55,FALSE)=$J55,$Q55,IF(HLOOKUP(AW$2,Monitoring_eng!$A$1:$DB$79,Results!$D55,FALSE)=$L55,$R55,IF(HLOOKUP(AW$2,Monitoring_eng!$A$1:$DB$79,Results!$D55,FALSE)=$N55,$S55,IF(HLOOKUP(AW$2,Monitoring_eng!$A$1:$DB$79,Results!$D55,FALSE)=$P55,$T55,"CHYBA")))))</f>
        <v>0</v>
      </c>
      <c r="AX55" s="60">
        <f>IF(ISBLANK(HLOOKUP(AX$2,Monitoring_eng!$A$1:$DB$79,Results!$D55,FALSE)),"",IF(HLOOKUP(AX$2,Monitoring_eng!$A$1:$DB$79,Results!$D55,FALSE)=$J55,$Q55,IF(HLOOKUP(AX$2,Monitoring_eng!$A$1:$DB$79,Results!$D55,FALSE)=$L55,$R55,IF(HLOOKUP(AX$2,Monitoring_eng!$A$1:$DB$79,Results!$D55,FALSE)=$N55,$S55,IF(HLOOKUP(AX$2,Monitoring_eng!$A$1:$DB$79,Results!$D55,FALSE)=$P55,$T55,"CHYBA")))))</f>
        <v>0</v>
      </c>
      <c r="AY55" s="60">
        <f>IF(ISBLANK(HLOOKUP(AY$2,Monitoring_eng!$A$1:$DB$79,Results!$D55,FALSE)),"",IF(HLOOKUP(AY$2,Monitoring_eng!$A$1:$DB$79,Results!$D55,FALSE)=$J55,$Q55,IF(HLOOKUP(AY$2,Monitoring_eng!$A$1:$DB$79,Results!$D55,FALSE)=$L55,$R55,IF(HLOOKUP(AY$2,Monitoring_eng!$A$1:$DB$79,Results!$D55,FALSE)=$N55,$S55,IF(HLOOKUP(AY$2,Monitoring_eng!$A$1:$DB$79,Results!$D55,FALSE)=$P55,$T55,"CHYBA")))))</f>
        <v>0.5</v>
      </c>
      <c r="AZ55" s="60">
        <f>IF(ISBLANK(HLOOKUP(AZ$2,Monitoring_eng!$A$1:$DB$79,Results!$D55,FALSE)),"",IF(HLOOKUP(AZ$2,Monitoring_eng!$A$1:$DB$79,Results!$D55,FALSE)=$J55,$Q55,IF(HLOOKUP(AZ$2,Monitoring_eng!$A$1:$DB$79,Results!$D55,FALSE)=$L55,$R55,IF(HLOOKUP(AZ$2,Monitoring_eng!$A$1:$DB$79,Results!$D55,FALSE)=$N55,$S55,IF(HLOOKUP(AZ$2,Monitoring_eng!$A$1:$DB$79,Results!$D55,FALSE)=$P55,$T55,"CHYBA")))))</f>
        <v>0</v>
      </c>
      <c r="BA55" s="60">
        <f>IF(ISBLANK(HLOOKUP(BA$2,Monitoring_eng!$A$1:$DB$79,Results!$D55,FALSE)),"",IF(HLOOKUP(BA$2,Monitoring_eng!$A$1:$DB$79,Results!$D55,FALSE)=$J55,$Q55,IF(HLOOKUP(BA$2,Monitoring_eng!$A$1:$DB$79,Results!$D55,FALSE)=$L55,$R55,IF(HLOOKUP(BA$2,Monitoring_eng!$A$1:$DB$79,Results!$D55,FALSE)=$N55,$S55,IF(HLOOKUP(BA$2,Monitoring_eng!$A$1:$DB$79,Results!$D55,FALSE)=$P55,$T55,"CHYBA")))))</f>
        <v>1</v>
      </c>
      <c r="BB55" s="60">
        <f>IF(ISBLANK(HLOOKUP(BB$2,Monitoring_eng!$A$1:$DB$79,Results!$D55,FALSE)),"",IF(HLOOKUP(BB$2,Monitoring_eng!$A$1:$DB$79,Results!$D55,FALSE)=$J55,$Q55,IF(HLOOKUP(BB$2,Monitoring_eng!$A$1:$DB$79,Results!$D55,FALSE)=$L55,$R55,IF(HLOOKUP(BB$2,Monitoring_eng!$A$1:$DB$79,Results!$D55,FALSE)=$N55,$S55,IF(HLOOKUP(BB$2,Monitoring_eng!$A$1:$DB$79,Results!$D55,FALSE)=$P55,$T55,"CHYBA")))))</f>
        <v>0</v>
      </c>
      <c r="BC55" s="60">
        <f>IF(ISBLANK(HLOOKUP(BC$2,Monitoring_eng!$A$1:$DB$79,Results!$D55,FALSE)),"",IF(HLOOKUP(BC$2,Monitoring_eng!$A$1:$DB$79,Results!$D55,FALSE)=$J55,$Q55,IF(HLOOKUP(BC$2,Monitoring_eng!$A$1:$DB$79,Results!$D55,FALSE)=$L55,$R55,IF(HLOOKUP(BC$2,Monitoring_eng!$A$1:$DB$79,Results!$D55,FALSE)=$N55,$S55,IF(HLOOKUP(BC$2,Monitoring_eng!$A$1:$DB$79,Results!$D55,FALSE)=$P55,$T55,"CHYBA")))))</f>
        <v>0</v>
      </c>
      <c r="BD55" s="60">
        <f>IF(ISBLANK(HLOOKUP(BD$2,Monitoring_eng!$A$1:$DB$79,Results!$D55,FALSE)),"",IF(HLOOKUP(BD$2,Monitoring_eng!$A$1:$DB$79,Results!$D55,FALSE)=$J55,$Q55,IF(HLOOKUP(BD$2,Monitoring_eng!$A$1:$DB$79,Results!$D55,FALSE)=$L55,$R55,IF(HLOOKUP(BD$2,Monitoring_eng!$A$1:$DB$79,Results!$D55,FALSE)=$N55,$S55,IF(HLOOKUP(BD$2,Monitoring_eng!$A$1:$DB$79,Results!$D55,FALSE)=$P55,$T55,"CHYBA")))))</f>
        <v>1</v>
      </c>
      <c r="BE55" s="60">
        <f>IF(ISBLANK(HLOOKUP(BE$2,Monitoring_eng!$A$1:$DB$79,Results!$D55,FALSE)),"",IF(HLOOKUP(BE$2,Monitoring_eng!$A$1:$DB$79,Results!$D55,FALSE)=$J55,$Q55,IF(HLOOKUP(BE$2,Monitoring_eng!$A$1:$DB$79,Results!$D55,FALSE)=$L55,$R55,IF(HLOOKUP(BE$2,Monitoring_eng!$A$1:$DB$79,Results!$D55,FALSE)=$N55,$S55,IF(HLOOKUP(BE$2,Monitoring_eng!$A$1:$DB$79,Results!$D55,FALSE)=$P55,$T55,"CHYBA")))))</f>
        <v>0</v>
      </c>
      <c r="BF55" s="60">
        <f>IF(ISBLANK(HLOOKUP(BF$2,Monitoring_eng!$A$1:$DB$79,Results!$D55,FALSE)),"",IF(HLOOKUP(BF$2,Monitoring_eng!$A$1:$DB$79,Results!$D55,FALSE)=$J55,$Q55,IF(HLOOKUP(BF$2,Monitoring_eng!$A$1:$DB$79,Results!$D55,FALSE)=$L55,$R55,IF(HLOOKUP(BF$2,Monitoring_eng!$A$1:$DB$79,Results!$D55,FALSE)=$N55,$S55,IF(HLOOKUP(BF$2,Monitoring_eng!$A$1:$DB$79,Results!$D55,FALSE)=$P55,$T55,"CHYBA")))))</f>
        <v>1</v>
      </c>
      <c r="BG55" s="60">
        <f>IF(ISBLANK(HLOOKUP(BG$2,Monitoring_eng!$A$1:$DB$79,Results!$D55,FALSE)),"",IF(HLOOKUP(BG$2,Monitoring_eng!$A$1:$DB$79,Results!$D55,FALSE)=$J55,$Q55,IF(HLOOKUP(BG$2,Monitoring_eng!$A$1:$DB$79,Results!$D55,FALSE)=$L55,$R55,IF(HLOOKUP(BG$2,Monitoring_eng!$A$1:$DB$79,Results!$D55,FALSE)=$N55,$S55,IF(HLOOKUP(BG$2,Monitoring_eng!$A$1:$DB$79,Results!$D55,FALSE)=$P55,$T55,"CHYBA")))))</f>
        <v>0</v>
      </c>
      <c r="BH55" s="60">
        <f>IF(ISBLANK(HLOOKUP(BH$2,Monitoring_eng!$A$1:$DB$79,Results!$D55,FALSE)),"",IF(HLOOKUP(BH$2,Monitoring_eng!$A$1:$DB$79,Results!$D55,FALSE)=$J55,$Q55,IF(HLOOKUP(BH$2,Monitoring_eng!$A$1:$DB$79,Results!$D55,FALSE)=$L55,$R55,IF(HLOOKUP(BH$2,Monitoring_eng!$A$1:$DB$79,Results!$D55,FALSE)=$N55,$S55,IF(HLOOKUP(BH$2,Monitoring_eng!$A$1:$DB$79,Results!$D55,FALSE)=$P55,$T55,"CHYBA")))))</f>
        <v>0</v>
      </c>
      <c r="BI55" s="60">
        <f>IF(ISBLANK(HLOOKUP(BI$2,Monitoring_eng!$A$1:$DB$79,Results!$D55,FALSE)),"",IF(HLOOKUP(BI$2,Monitoring_eng!$A$1:$DB$79,Results!$D55,FALSE)=$J55,$Q55,IF(HLOOKUP(BI$2,Monitoring_eng!$A$1:$DB$79,Results!$D55,FALSE)=$L55,$R55,IF(HLOOKUP(BI$2,Monitoring_eng!$A$1:$DB$79,Results!$D55,FALSE)=$N55,$S55,IF(HLOOKUP(BI$2,Monitoring_eng!$A$1:$DB$79,Results!$D55,FALSE)=$P55,$T55,"CHYBA")))))</f>
        <v>0.5</v>
      </c>
      <c r="BJ55" s="60">
        <f>IF(ISBLANK(HLOOKUP(BJ$2,Monitoring_eng!$A$1:$DB$79,Results!$D55,FALSE)),"",IF(HLOOKUP(BJ$2,Monitoring_eng!$A$1:$DB$79,Results!$D55,FALSE)=$J55,$Q55,IF(HLOOKUP(BJ$2,Monitoring_eng!$A$1:$DB$79,Results!$D55,FALSE)=$L55,$R55,IF(HLOOKUP(BJ$2,Monitoring_eng!$A$1:$DB$79,Results!$D55,FALSE)=$N55,$S55,IF(HLOOKUP(BJ$2,Monitoring_eng!$A$1:$DB$79,Results!$D55,FALSE)=$P55,$T55,"CHYBA")))))</f>
        <v>1</v>
      </c>
      <c r="BK55" s="60">
        <f>IF(ISBLANK(HLOOKUP(BK$2,Monitoring_eng!$A$1:$DB$79,Results!$D55,FALSE)),"",IF(HLOOKUP(BK$2,Monitoring_eng!$A$1:$DB$79,Results!$D55,FALSE)=$J55,$Q55,IF(HLOOKUP(BK$2,Monitoring_eng!$A$1:$DB$79,Results!$D55,FALSE)=$L55,$R55,IF(HLOOKUP(BK$2,Monitoring_eng!$A$1:$DB$79,Results!$D55,FALSE)=$N55,$S55,IF(HLOOKUP(BK$2,Monitoring_eng!$A$1:$DB$79,Results!$D55,FALSE)=$P55,$T55,"CHYBA")))))</f>
        <v>1</v>
      </c>
      <c r="BL55" s="60">
        <f>IF(ISBLANK(HLOOKUP(BL$2,Monitoring_eng!$A$1:$DB$79,Results!$D55,FALSE)),"",IF(HLOOKUP(BL$2,Monitoring_eng!$A$1:$DB$79,Results!$D55,FALSE)=$J55,$Q55,IF(HLOOKUP(BL$2,Monitoring_eng!$A$1:$DB$79,Results!$D55,FALSE)=$L55,$R55,IF(HLOOKUP(BL$2,Monitoring_eng!$A$1:$DB$79,Results!$D55,FALSE)=$N55,$S55,IF(HLOOKUP(BL$2,Monitoring_eng!$A$1:$DB$79,Results!$D55,FALSE)=$P55,$T55,"CHYBA")))))</f>
        <v>0</v>
      </c>
      <c r="BM55" s="60">
        <f>IF(ISBLANK(HLOOKUP(BM$2,Monitoring_eng!$A$1:$DB$79,Results!$D55,FALSE)),"",IF(HLOOKUP(BM$2,Monitoring_eng!$A$1:$DB$79,Results!$D55,FALSE)=$J55,$Q55,IF(HLOOKUP(BM$2,Monitoring_eng!$A$1:$DB$79,Results!$D55,FALSE)=$L55,$R55,IF(HLOOKUP(BM$2,Monitoring_eng!$A$1:$DB$79,Results!$D55,FALSE)=$N55,$S55,IF(HLOOKUP(BM$2,Monitoring_eng!$A$1:$DB$79,Results!$D55,FALSE)=$P55,$T55,"CHYBA")))))</f>
        <v>0</v>
      </c>
      <c r="BN55" s="60">
        <f>IF(ISBLANK(HLOOKUP(BN$2,Monitoring_eng!$A$1:$DB$79,Results!$D55,FALSE)),"",IF(HLOOKUP(BN$2,Monitoring_eng!$A$1:$DB$79,Results!$D55,FALSE)=$J55,$Q55,IF(HLOOKUP(BN$2,Monitoring_eng!$A$1:$DB$79,Results!$D55,FALSE)=$L55,$R55,IF(HLOOKUP(BN$2,Monitoring_eng!$A$1:$DB$79,Results!$D55,FALSE)=$N55,$S55,IF(HLOOKUP(BN$2,Monitoring_eng!$A$1:$DB$79,Results!$D55,FALSE)=$P55,$T55,"CHYBA")))))</f>
        <v>1</v>
      </c>
      <c r="BO55" s="60">
        <f>IF(ISBLANK(HLOOKUP(BO$2,Monitoring_eng!$A$1:$DB$79,Results!$D55,FALSE)),"",IF(HLOOKUP(BO$2,Monitoring_eng!$A$1:$DB$79,Results!$D55,FALSE)=$J55,$Q55,IF(HLOOKUP(BO$2,Monitoring_eng!$A$1:$DB$79,Results!$D55,FALSE)=$L55,$R55,IF(HLOOKUP(BO$2,Monitoring_eng!$A$1:$DB$79,Results!$D55,FALSE)=$N55,$S55,IF(HLOOKUP(BO$2,Monitoring_eng!$A$1:$DB$79,Results!$D55,FALSE)=$P55,$T55,"CHYBA")))))</f>
        <v>1</v>
      </c>
      <c r="BP55" s="60">
        <f>IF(ISBLANK(HLOOKUP(BP$2,Monitoring_eng!$A$1:$DB$79,Results!$D55,FALSE)),"",IF(HLOOKUP(BP$2,Monitoring_eng!$A$1:$DB$79,Results!$D55,FALSE)=$J55,$Q55,IF(HLOOKUP(BP$2,Monitoring_eng!$A$1:$DB$79,Results!$D55,FALSE)=$L55,$R55,IF(HLOOKUP(BP$2,Monitoring_eng!$A$1:$DB$79,Results!$D55,FALSE)=$N55,$S55,IF(HLOOKUP(BP$2,Monitoring_eng!$A$1:$DB$79,Results!$D55,FALSE)=$P55,$T55,"CHYBA")))))</f>
        <v>1</v>
      </c>
      <c r="BQ55" s="60">
        <f>IF(ISBLANK(HLOOKUP(BQ$2,Monitoring_eng!$A$1:$DB$79,Results!$D55,FALSE)),"",IF(HLOOKUP(BQ$2,Monitoring_eng!$A$1:$DB$79,Results!$D55,FALSE)=$J55,$Q55,IF(HLOOKUP(BQ$2,Monitoring_eng!$A$1:$DB$79,Results!$D55,FALSE)=$L55,$R55,IF(HLOOKUP(BQ$2,Monitoring_eng!$A$1:$DB$79,Results!$D55,FALSE)=$N55,$S55,IF(HLOOKUP(BQ$2,Monitoring_eng!$A$1:$DB$79,Results!$D55,FALSE)=$P55,$T55,"CHYBA")))))</f>
        <v>1</v>
      </c>
      <c r="BR55" s="60">
        <f>IF(ISBLANK(HLOOKUP(BR$2,Monitoring_eng!$A$1:$DB$79,Results!$D55,FALSE)),"",IF(HLOOKUP(BR$2,Monitoring_eng!$A$1:$DB$79,Results!$D55,FALSE)=$J55,$Q55,IF(HLOOKUP(BR$2,Monitoring_eng!$A$1:$DB$79,Results!$D55,FALSE)=$L55,$R55,IF(HLOOKUP(BR$2,Monitoring_eng!$A$1:$DB$79,Results!$D55,FALSE)=$N55,$S55,IF(HLOOKUP(BR$2,Monitoring_eng!$A$1:$DB$79,Results!$D55,FALSE)=$P55,$T55,"CHYBA")))))</f>
        <v>0</v>
      </c>
    </row>
    <row r="56" spans="1:70" x14ac:dyDescent="0.3">
      <c r="A56" s="37" t="s">
        <v>3876</v>
      </c>
      <c r="B56" s="37" t="s">
        <v>1057</v>
      </c>
      <c r="C56" s="37" t="s">
        <v>356</v>
      </c>
      <c r="D56" s="37">
        <v>55</v>
      </c>
      <c r="E56" s="49" t="s">
        <v>174</v>
      </c>
      <c r="F56" s="49" t="s">
        <v>185</v>
      </c>
      <c r="G56" s="50" t="s">
        <v>54</v>
      </c>
      <c r="H56" s="37">
        <v>4</v>
      </c>
      <c r="I56" s="37" t="s">
        <v>481</v>
      </c>
      <c r="J56" s="37" t="s">
        <v>757</v>
      </c>
      <c r="K56" s="37" t="s">
        <v>482</v>
      </c>
      <c r="L56" s="59" t="s">
        <v>758</v>
      </c>
      <c r="M56" s="37" t="s">
        <v>483</v>
      </c>
      <c r="N56" s="37" t="s">
        <v>759</v>
      </c>
      <c r="O56" s="37" t="s">
        <v>892</v>
      </c>
      <c r="P56" s="37" t="s">
        <v>892</v>
      </c>
      <c r="Q56" s="37">
        <f t="shared" si="0"/>
        <v>4</v>
      </c>
      <c r="R56" s="37">
        <v>0</v>
      </c>
      <c r="S56" s="37">
        <f t="shared" si="1"/>
        <v>2</v>
      </c>
      <c r="T56" s="37" t="s">
        <v>892</v>
      </c>
      <c r="U56" s="60">
        <f>IF(ISBLANK(HLOOKUP(U$2,Monitoring_eng!$A$1:$DB$79,Results!$D56,FALSE)),"",IF(HLOOKUP(U$2,Monitoring_eng!$A$1:$DB$79,Results!$D56,FALSE)=$J56,$Q56,IF(HLOOKUP(U$2,Monitoring_eng!$A$1:$DB$79,Results!$D56,FALSE)=$L56,$R56,IF(HLOOKUP(U$2,Monitoring_eng!$A$1:$DB$79,Results!$D56,FALSE)=$N56,$S56,IF(HLOOKUP(U$2,Monitoring_eng!$A$1:$DB$79,Results!$D56,FALSE)=$P56,$T56,"CHYBA")))))</f>
        <v>4</v>
      </c>
      <c r="V56" s="60">
        <f>IF(ISBLANK(HLOOKUP(V$2,Monitoring_eng!$A$1:$DB$79,Results!$D56,FALSE)),"",IF(HLOOKUP(V$2,Monitoring_eng!$A$1:$DB$79,Results!$D56,FALSE)=$J56,$Q56,IF(HLOOKUP(V$2,Monitoring_eng!$A$1:$DB$79,Results!$D56,FALSE)=$L56,$R56,IF(HLOOKUP(V$2,Monitoring_eng!$A$1:$DB$79,Results!$D56,FALSE)=$N56,$S56,IF(HLOOKUP(V$2,Monitoring_eng!$A$1:$DB$79,Results!$D56,FALSE)=$P56,$T56,"CHYBA")))))</f>
        <v>0</v>
      </c>
      <c r="W56" s="60">
        <f>IF(ISBLANK(HLOOKUP(W$2,Monitoring_eng!$A$1:$DB$79,Results!$D56,FALSE)),"",IF(HLOOKUP(W$2,Monitoring_eng!$A$1:$DB$79,Results!$D56,FALSE)=$J56,$Q56,IF(HLOOKUP(W$2,Monitoring_eng!$A$1:$DB$79,Results!$D56,FALSE)=$L56,$R56,IF(HLOOKUP(W$2,Monitoring_eng!$A$1:$DB$79,Results!$D56,FALSE)=$N56,$S56,IF(HLOOKUP(W$2,Monitoring_eng!$A$1:$DB$79,Results!$D56,FALSE)=$P56,$T56,"CHYBA")))))</f>
        <v>4</v>
      </c>
      <c r="X56" s="60">
        <f>IF(ISBLANK(HLOOKUP(X$2,Monitoring_eng!$A$1:$DB$79,Results!$D56,FALSE)),"",IF(HLOOKUP(X$2,Monitoring_eng!$A$1:$DB$79,Results!$D56,FALSE)=$J56,$Q56,IF(HLOOKUP(X$2,Monitoring_eng!$A$1:$DB$79,Results!$D56,FALSE)=$L56,$R56,IF(HLOOKUP(X$2,Monitoring_eng!$A$1:$DB$79,Results!$D56,FALSE)=$N56,$S56,IF(HLOOKUP(X$2,Monitoring_eng!$A$1:$DB$79,Results!$D56,FALSE)=$P56,$T56,"CHYBA")))))</f>
        <v>4</v>
      </c>
      <c r="Y56" s="60">
        <f>IF(ISBLANK(HLOOKUP(Y$2,Monitoring_eng!$A$1:$DB$79,Results!$D56,FALSE)),"",IF(HLOOKUP(Y$2,Monitoring_eng!$A$1:$DB$79,Results!$D56,FALSE)=$J56,$Q56,IF(HLOOKUP(Y$2,Monitoring_eng!$A$1:$DB$79,Results!$D56,FALSE)=$L56,$R56,IF(HLOOKUP(Y$2,Monitoring_eng!$A$1:$DB$79,Results!$D56,FALSE)=$N56,$S56,IF(HLOOKUP(Y$2,Monitoring_eng!$A$1:$DB$79,Results!$D56,FALSE)=$P56,$T56,"CHYBA")))))</f>
        <v>4</v>
      </c>
      <c r="Z56" s="60">
        <f>IF(ISBLANK(HLOOKUP(Z$2,Monitoring_eng!$A$1:$DB$79,Results!$D56,FALSE)),"",IF(HLOOKUP(Z$2,Monitoring_eng!$A$1:$DB$79,Results!$D56,FALSE)=$J56,$Q56,IF(HLOOKUP(Z$2,Monitoring_eng!$A$1:$DB$79,Results!$D56,FALSE)=$L56,$R56,IF(HLOOKUP(Z$2,Monitoring_eng!$A$1:$DB$79,Results!$D56,FALSE)=$N56,$S56,IF(HLOOKUP(Z$2,Monitoring_eng!$A$1:$DB$79,Results!$D56,FALSE)=$P56,$T56,"CHYBA")))))</f>
        <v>4</v>
      </c>
      <c r="AA56" s="60">
        <f>IF(ISBLANK(HLOOKUP(AA$2,Monitoring_eng!$A$1:$DB$79,Results!$D56,FALSE)),"",IF(HLOOKUP(AA$2,Monitoring_eng!$A$1:$DB$79,Results!$D56,FALSE)=$J56,$Q56,IF(HLOOKUP(AA$2,Monitoring_eng!$A$1:$DB$79,Results!$D56,FALSE)=$L56,$R56,IF(HLOOKUP(AA$2,Monitoring_eng!$A$1:$DB$79,Results!$D56,FALSE)=$N56,$S56,IF(HLOOKUP(AA$2,Monitoring_eng!$A$1:$DB$79,Results!$D56,FALSE)=$P56,$T56,"CHYBA")))))</f>
        <v>4</v>
      </c>
      <c r="AB56" s="60">
        <f>IF(ISBLANK(HLOOKUP(AB$2,Monitoring_eng!$A$1:$DB$79,Results!$D56,FALSE)),"",IF(HLOOKUP(AB$2,Monitoring_eng!$A$1:$DB$79,Results!$D56,FALSE)=$J56,$Q56,IF(HLOOKUP(AB$2,Monitoring_eng!$A$1:$DB$79,Results!$D56,FALSE)=$L56,$R56,IF(HLOOKUP(AB$2,Monitoring_eng!$A$1:$DB$79,Results!$D56,FALSE)=$N56,$S56,IF(HLOOKUP(AB$2,Monitoring_eng!$A$1:$DB$79,Results!$D56,FALSE)=$P56,$T56,"CHYBA")))))</f>
        <v>4</v>
      </c>
      <c r="AC56" s="60">
        <f>IF(ISBLANK(HLOOKUP(AC$2,Monitoring_eng!$A$1:$DB$79,Results!$D56,FALSE)),"",IF(HLOOKUP(AC$2,Monitoring_eng!$A$1:$DB$79,Results!$D56,FALSE)=$J56,$Q56,IF(HLOOKUP(AC$2,Monitoring_eng!$A$1:$DB$79,Results!$D56,FALSE)=$L56,$R56,IF(HLOOKUP(AC$2,Monitoring_eng!$A$1:$DB$79,Results!$D56,FALSE)=$N56,$S56,IF(HLOOKUP(AC$2,Monitoring_eng!$A$1:$DB$79,Results!$D56,FALSE)=$P56,$T56,"CHYBA")))))</f>
        <v>4</v>
      </c>
      <c r="AD56" s="60">
        <f>IF(ISBLANK(HLOOKUP(AD$2,Monitoring_eng!$A$1:$DB$79,Results!$D56,FALSE)),"",IF(HLOOKUP(AD$2,Monitoring_eng!$A$1:$DB$79,Results!$D56,FALSE)=$J56,$Q56,IF(HLOOKUP(AD$2,Monitoring_eng!$A$1:$DB$79,Results!$D56,FALSE)=$L56,$R56,IF(HLOOKUP(AD$2,Monitoring_eng!$A$1:$DB$79,Results!$D56,FALSE)=$N56,$S56,IF(HLOOKUP(AD$2,Monitoring_eng!$A$1:$DB$79,Results!$D56,FALSE)=$P56,$T56,"CHYBA")))))</f>
        <v>4</v>
      </c>
      <c r="AE56" s="60">
        <f>IF(ISBLANK(HLOOKUP(AE$2,Monitoring_eng!$A$1:$DB$79,Results!$D56,FALSE)),"",IF(HLOOKUP(AE$2,Monitoring_eng!$A$1:$DB$79,Results!$D56,FALSE)=$J56,$Q56,IF(HLOOKUP(AE$2,Monitoring_eng!$A$1:$DB$79,Results!$D56,FALSE)=$L56,$R56,IF(HLOOKUP(AE$2,Monitoring_eng!$A$1:$DB$79,Results!$D56,FALSE)=$N56,$S56,IF(HLOOKUP(AE$2,Monitoring_eng!$A$1:$DB$79,Results!$D56,FALSE)=$P56,$T56,"CHYBA")))))</f>
        <v>4</v>
      </c>
      <c r="AF56" s="60">
        <f>IF(ISBLANK(HLOOKUP(AF$2,Monitoring_eng!$A$1:$DB$79,Results!$D56,FALSE)),"",IF(HLOOKUP(AF$2,Monitoring_eng!$A$1:$DB$79,Results!$D56,FALSE)=$J56,$Q56,IF(HLOOKUP(AF$2,Monitoring_eng!$A$1:$DB$79,Results!$D56,FALSE)=$L56,$R56,IF(HLOOKUP(AF$2,Monitoring_eng!$A$1:$DB$79,Results!$D56,FALSE)=$N56,$S56,IF(HLOOKUP(AF$2,Monitoring_eng!$A$1:$DB$79,Results!$D56,FALSE)=$P56,$T56,"CHYBA")))))</f>
        <v>4</v>
      </c>
      <c r="AG56" s="60">
        <f>IF(ISBLANK(HLOOKUP(AG$2,Monitoring_eng!$A$1:$DB$79,Results!$D56,FALSE)),"",IF(HLOOKUP(AG$2,Monitoring_eng!$A$1:$DB$79,Results!$D56,FALSE)=$J56,$Q56,IF(HLOOKUP(AG$2,Monitoring_eng!$A$1:$DB$79,Results!$D56,FALSE)=$L56,$R56,IF(HLOOKUP(AG$2,Monitoring_eng!$A$1:$DB$79,Results!$D56,FALSE)=$N56,$S56,IF(HLOOKUP(AG$2,Monitoring_eng!$A$1:$DB$79,Results!$D56,FALSE)=$P56,$T56,"CHYBA")))))</f>
        <v>4</v>
      </c>
      <c r="AH56" s="60">
        <f>IF(ISBLANK(HLOOKUP(AH$2,Monitoring_eng!$A$1:$DB$79,Results!$D56,FALSE)),"",IF(HLOOKUP(AH$2,Monitoring_eng!$A$1:$DB$79,Results!$D56,FALSE)=$J56,$Q56,IF(HLOOKUP(AH$2,Monitoring_eng!$A$1:$DB$79,Results!$D56,FALSE)=$L56,$R56,IF(HLOOKUP(AH$2,Monitoring_eng!$A$1:$DB$79,Results!$D56,FALSE)=$N56,$S56,IF(HLOOKUP(AH$2,Monitoring_eng!$A$1:$DB$79,Results!$D56,FALSE)=$P56,$T56,"CHYBA")))))</f>
        <v>4</v>
      </c>
      <c r="AI56" s="60">
        <f>IF(ISBLANK(HLOOKUP(AI$2,Monitoring_eng!$A$1:$DB$79,Results!$D56,FALSE)),"",IF(HLOOKUP(AI$2,Monitoring_eng!$A$1:$DB$79,Results!$D56,FALSE)=$J56,$Q56,IF(HLOOKUP(AI$2,Monitoring_eng!$A$1:$DB$79,Results!$D56,FALSE)=$L56,$R56,IF(HLOOKUP(AI$2,Monitoring_eng!$A$1:$DB$79,Results!$D56,FALSE)=$N56,$S56,IF(HLOOKUP(AI$2,Monitoring_eng!$A$1:$DB$79,Results!$D56,FALSE)=$P56,$T56,"CHYBA")))))</f>
        <v>4</v>
      </c>
      <c r="AJ56" s="60">
        <f>IF(ISBLANK(HLOOKUP(AJ$2,Monitoring_eng!$A$1:$DB$79,Results!$D56,FALSE)),"",IF(HLOOKUP(AJ$2,Monitoring_eng!$A$1:$DB$79,Results!$D56,FALSE)=$J56,$Q56,IF(HLOOKUP(AJ$2,Monitoring_eng!$A$1:$DB$79,Results!$D56,FALSE)=$L56,$R56,IF(HLOOKUP(AJ$2,Monitoring_eng!$A$1:$DB$79,Results!$D56,FALSE)=$N56,$S56,IF(HLOOKUP(AJ$2,Monitoring_eng!$A$1:$DB$79,Results!$D56,FALSE)=$P56,$T56,"CHYBA")))))</f>
        <v>4</v>
      </c>
      <c r="AK56" s="60">
        <f>IF(ISBLANK(HLOOKUP(AK$2,Monitoring_eng!$A$1:$DB$79,Results!$D56,FALSE)),"",IF(HLOOKUP(AK$2,Monitoring_eng!$A$1:$DB$79,Results!$D56,FALSE)=$J56,$Q56,IF(HLOOKUP(AK$2,Monitoring_eng!$A$1:$DB$79,Results!$D56,FALSE)=$L56,$R56,IF(HLOOKUP(AK$2,Monitoring_eng!$A$1:$DB$79,Results!$D56,FALSE)=$N56,$S56,IF(HLOOKUP(AK$2,Monitoring_eng!$A$1:$DB$79,Results!$D56,FALSE)=$P56,$T56,"CHYBA")))))</f>
        <v>4</v>
      </c>
      <c r="AL56" s="60">
        <f>IF(ISBLANK(HLOOKUP(AL$2,Monitoring_eng!$A$1:$DB$79,Results!$D56,FALSE)),"",IF(HLOOKUP(AL$2,Monitoring_eng!$A$1:$DB$79,Results!$D56,FALSE)=$J56,$Q56,IF(HLOOKUP(AL$2,Monitoring_eng!$A$1:$DB$79,Results!$D56,FALSE)=$L56,$R56,IF(HLOOKUP(AL$2,Monitoring_eng!$A$1:$DB$79,Results!$D56,FALSE)=$N56,$S56,IF(HLOOKUP(AL$2,Monitoring_eng!$A$1:$DB$79,Results!$D56,FALSE)=$P56,$T56,"CHYBA")))))</f>
        <v>4</v>
      </c>
      <c r="AM56" s="60">
        <f>IF(ISBLANK(HLOOKUP(AM$2,Monitoring_eng!$A$1:$DB$79,Results!$D56,FALSE)),"",IF(HLOOKUP(AM$2,Monitoring_eng!$A$1:$DB$79,Results!$D56,FALSE)=$J56,$Q56,IF(HLOOKUP(AM$2,Monitoring_eng!$A$1:$DB$79,Results!$D56,FALSE)=$L56,$R56,IF(HLOOKUP(AM$2,Monitoring_eng!$A$1:$DB$79,Results!$D56,FALSE)=$N56,$S56,IF(HLOOKUP(AM$2,Monitoring_eng!$A$1:$DB$79,Results!$D56,FALSE)=$P56,$T56,"CHYBA")))))</f>
        <v>0</v>
      </c>
      <c r="AN56" s="60">
        <f>IF(ISBLANK(HLOOKUP(AN$2,Monitoring_eng!$A$1:$DB$79,Results!$D56,FALSE)),"",IF(HLOOKUP(AN$2,Monitoring_eng!$A$1:$DB$79,Results!$D56,FALSE)=$J56,$Q56,IF(HLOOKUP(AN$2,Monitoring_eng!$A$1:$DB$79,Results!$D56,FALSE)=$L56,$R56,IF(HLOOKUP(AN$2,Monitoring_eng!$A$1:$DB$79,Results!$D56,FALSE)=$N56,$S56,IF(HLOOKUP(AN$2,Monitoring_eng!$A$1:$DB$79,Results!$D56,FALSE)=$P56,$T56,"CHYBA")))))</f>
        <v>4</v>
      </c>
      <c r="AO56" s="60">
        <f>IF(ISBLANK(HLOOKUP(AO$2,Monitoring_eng!$A$1:$DB$79,Results!$D56,FALSE)),"",IF(HLOOKUP(AO$2,Monitoring_eng!$A$1:$DB$79,Results!$D56,FALSE)=$J56,$Q56,IF(HLOOKUP(AO$2,Monitoring_eng!$A$1:$DB$79,Results!$D56,FALSE)=$L56,$R56,IF(HLOOKUP(AO$2,Monitoring_eng!$A$1:$DB$79,Results!$D56,FALSE)=$N56,$S56,IF(HLOOKUP(AO$2,Monitoring_eng!$A$1:$DB$79,Results!$D56,FALSE)=$P56,$T56,"CHYBA")))))</f>
        <v>4</v>
      </c>
      <c r="AP56" s="60">
        <f>IF(ISBLANK(HLOOKUP(AP$2,Monitoring_eng!$A$1:$DB$79,Results!$D56,FALSE)),"",IF(HLOOKUP(AP$2,Monitoring_eng!$A$1:$DB$79,Results!$D56,FALSE)=$J56,$Q56,IF(HLOOKUP(AP$2,Monitoring_eng!$A$1:$DB$79,Results!$D56,FALSE)=$L56,$R56,IF(HLOOKUP(AP$2,Monitoring_eng!$A$1:$DB$79,Results!$D56,FALSE)=$N56,$S56,IF(HLOOKUP(AP$2,Monitoring_eng!$A$1:$DB$79,Results!$D56,FALSE)=$P56,$T56,"CHYBA")))))</f>
        <v>4</v>
      </c>
      <c r="AQ56" s="60">
        <f>IF(ISBLANK(HLOOKUP(AQ$2,Monitoring_eng!$A$1:$DB$79,Results!$D56,FALSE)),"",IF(HLOOKUP(AQ$2,Monitoring_eng!$A$1:$DB$79,Results!$D56,FALSE)=$J56,$Q56,IF(HLOOKUP(AQ$2,Monitoring_eng!$A$1:$DB$79,Results!$D56,FALSE)=$L56,$R56,IF(HLOOKUP(AQ$2,Monitoring_eng!$A$1:$DB$79,Results!$D56,FALSE)=$N56,$S56,IF(HLOOKUP(AQ$2,Monitoring_eng!$A$1:$DB$79,Results!$D56,FALSE)=$P56,$T56,"CHYBA")))))</f>
        <v>4</v>
      </c>
      <c r="AR56" s="60">
        <f>IF(ISBLANK(HLOOKUP(AR$2,Monitoring_eng!$A$1:$DB$79,Results!$D56,FALSE)),"",IF(HLOOKUP(AR$2,Monitoring_eng!$A$1:$DB$79,Results!$D56,FALSE)=$J56,$Q56,IF(HLOOKUP(AR$2,Monitoring_eng!$A$1:$DB$79,Results!$D56,FALSE)=$L56,$R56,IF(HLOOKUP(AR$2,Monitoring_eng!$A$1:$DB$79,Results!$D56,FALSE)=$N56,$S56,IF(HLOOKUP(AR$2,Monitoring_eng!$A$1:$DB$79,Results!$D56,FALSE)=$P56,$T56,"CHYBA")))))</f>
        <v>4</v>
      </c>
      <c r="AS56" s="60">
        <f>IF(ISBLANK(HLOOKUP(AS$2,Monitoring_eng!$A$1:$DB$79,Results!$D56,FALSE)),"",IF(HLOOKUP(AS$2,Monitoring_eng!$A$1:$DB$79,Results!$D56,FALSE)=$J56,$Q56,IF(HLOOKUP(AS$2,Monitoring_eng!$A$1:$DB$79,Results!$D56,FALSE)=$L56,$R56,IF(HLOOKUP(AS$2,Monitoring_eng!$A$1:$DB$79,Results!$D56,FALSE)=$N56,$S56,IF(HLOOKUP(AS$2,Monitoring_eng!$A$1:$DB$79,Results!$D56,FALSE)=$P56,$T56,"CHYBA")))))</f>
        <v>4</v>
      </c>
      <c r="AT56" s="60">
        <f>IF(ISBLANK(HLOOKUP(AT$2,Monitoring_eng!$A$1:$DB$79,Results!$D56,FALSE)),"",IF(HLOOKUP(AT$2,Monitoring_eng!$A$1:$DB$79,Results!$D56,FALSE)=$J56,$Q56,IF(HLOOKUP(AT$2,Monitoring_eng!$A$1:$DB$79,Results!$D56,FALSE)=$L56,$R56,IF(HLOOKUP(AT$2,Monitoring_eng!$A$1:$DB$79,Results!$D56,FALSE)=$N56,$S56,IF(HLOOKUP(AT$2,Monitoring_eng!$A$1:$DB$79,Results!$D56,FALSE)=$P56,$T56,"CHYBA")))))</f>
        <v>4</v>
      </c>
      <c r="AU56" s="60">
        <f>IF(ISBLANK(HLOOKUP(AU$2,Monitoring_eng!$A$1:$DB$79,Results!$D56,FALSE)),"",IF(HLOOKUP(AU$2,Monitoring_eng!$A$1:$DB$79,Results!$D56,FALSE)=$J56,$Q56,IF(HLOOKUP(AU$2,Monitoring_eng!$A$1:$DB$79,Results!$D56,FALSE)=$L56,$R56,IF(HLOOKUP(AU$2,Monitoring_eng!$A$1:$DB$79,Results!$D56,FALSE)=$N56,$S56,IF(HLOOKUP(AU$2,Monitoring_eng!$A$1:$DB$79,Results!$D56,FALSE)=$P56,$T56,"CHYBA")))))</f>
        <v>4</v>
      </c>
      <c r="AV56" s="60">
        <f>IF(ISBLANK(HLOOKUP(AV$2,Monitoring_eng!$A$1:$DB$79,Results!$D56,FALSE)),"",IF(HLOOKUP(AV$2,Monitoring_eng!$A$1:$DB$79,Results!$D56,FALSE)=$J56,$Q56,IF(HLOOKUP(AV$2,Monitoring_eng!$A$1:$DB$79,Results!$D56,FALSE)=$L56,$R56,IF(HLOOKUP(AV$2,Monitoring_eng!$A$1:$DB$79,Results!$D56,FALSE)=$N56,$S56,IF(HLOOKUP(AV$2,Monitoring_eng!$A$1:$DB$79,Results!$D56,FALSE)=$P56,$T56,"CHYBA")))))</f>
        <v>4</v>
      </c>
      <c r="AW56" s="60">
        <f>IF(ISBLANK(HLOOKUP(AW$2,Monitoring_eng!$A$1:$DB$79,Results!$D56,FALSE)),"",IF(HLOOKUP(AW$2,Monitoring_eng!$A$1:$DB$79,Results!$D56,FALSE)=$J56,$Q56,IF(HLOOKUP(AW$2,Monitoring_eng!$A$1:$DB$79,Results!$D56,FALSE)=$L56,$R56,IF(HLOOKUP(AW$2,Monitoring_eng!$A$1:$DB$79,Results!$D56,FALSE)=$N56,$S56,IF(HLOOKUP(AW$2,Monitoring_eng!$A$1:$DB$79,Results!$D56,FALSE)=$P56,$T56,"CHYBA")))))</f>
        <v>4</v>
      </c>
      <c r="AX56" s="60">
        <f>IF(ISBLANK(HLOOKUP(AX$2,Monitoring_eng!$A$1:$DB$79,Results!$D56,FALSE)),"",IF(HLOOKUP(AX$2,Monitoring_eng!$A$1:$DB$79,Results!$D56,FALSE)=$J56,$Q56,IF(HLOOKUP(AX$2,Monitoring_eng!$A$1:$DB$79,Results!$D56,FALSE)=$L56,$R56,IF(HLOOKUP(AX$2,Monitoring_eng!$A$1:$DB$79,Results!$D56,FALSE)=$N56,$S56,IF(HLOOKUP(AX$2,Monitoring_eng!$A$1:$DB$79,Results!$D56,FALSE)=$P56,$T56,"CHYBA")))))</f>
        <v>4</v>
      </c>
      <c r="AY56" s="60">
        <f>IF(ISBLANK(HLOOKUP(AY$2,Monitoring_eng!$A$1:$DB$79,Results!$D56,FALSE)),"",IF(HLOOKUP(AY$2,Monitoring_eng!$A$1:$DB$79,Results!$D56,FALSE)=$J56,$Q56,IF(HLOOKUP(AY$2,Monitoring_eng!$A$1:$DB$79,Results!$D56,FALSE)=$L56,$R56,IF(HLOOKUP(AY$2,Monitoring_eng!$A$1:$DB$79,Results!$D56,FALSE)=$N56,$S56,IF(HLOOKUP(AY$2,Monitoring_eng!$A$1:$DB$79,Results!$D56,FALSE)=$P56,$T56,"CHYBA")))))</f>
        <v>4</v>
      </c>
      <c r="AZ56" s="60">
        <f>IF(ISBLANK(HLOOKUP(AZ$2,Monitoring_eng!$A$1:$DB$79,Results!$D56,FALSE)),"",IF(HLOOKUP(AZ$2,Monitoring_eng!$A$1:$DB$79,Results!$D56,FALSE)=$J56,$Q56,IF(HLOOKUP(AZ$2,Monitoring_eng!$A$1:$DB$79,Results!$D56,FALSE)=$L56,$R56,IF(HLOOKUP(AZ$2,Monitoring_eng!$A$1:$DB$79,Results!$D56,FALSE)=$N56,$S56,IF(HLOOKUP(AZ$2,Monitoring_eng!$A$1:$DB$79,Results!$D56,FALSE)=$P56,$T56,"CHYBA")))))</f>
        <v>0</v>
      </c>
      <c r="BA56" s="60">
        <f>IF(ISBLANK(HLOOKUP(BA$2,Monitoring_eng!$A$1:$DB$79,Results!$D56,FALSE)),"",IF(HLOOKUP(BA$2,Monitoring_eng!$A$1:$DB$79,Results!$D56,FALSE)=$J56,$Q56,IF(HLOOKUP(BA$2,Monitoring_eng!$A$1:$DB$79,Results!$D56,FALSE)=$L56,$R56,IF(HLOOKUP(BA$2,Monitoring_eng!$A$1:$DB$79,Results!$D56,FALSE)=$N56,$S56,IF(HLOOKUP(BA$2,Monitoring_eng!$A$1:$DB$79,Results!$D56,FALSE)=$P56,$T56,"CHYBA")))))</f>
        <v>4</v>
      </c>
      <c r="BB56" s="60">
        <f>IF(ISBLANK(HLOOKUP(BB$2,Monitoring_eng!$A$1:$DB$79,Results!$D56,FALSE)),"",IF(HLOOKUP(BB$2,Monitoring_eng!$A$1:$DB$79,Results!$D56,FALSE)=$J56,$Q56,IF(HLOOKUP(BB$2,Monitoring_eng!$A$1:$DB$79,Results!$D56,FALSE)=$L56,$R56,IF(HLOOKUP(BB$2,Monitoring_eng!$A$1:$DB$79,Results!$D56,FALSE)=$N56,$S56,IF(HLOOKUP(BB$2,Monitoring_eng!$A$1:$DB$79,Results!$D56,FALSE)=$P56,$T56,"CHYBA")))))</f>
        <v>0</v>
      </c>
      <c r="BC56" s="60">
        <f>IF(ISBLANK(HLOOKUP(BC$2,Monitoring_eng!$A$1:$DB$79,Results!$D56,FALSE)),"",IF(HLOOKUP(BC$2,Monitoring_eng!$A$1:$DB$79,Results!$D56,FALSE)=$J56,$Q56,IF(HLOOKUP(BC$2,Monitoring_eng!$A$1:$DB$79,Results!$D56,FALSE)=$L56,$R56,IF(HLOOKUP(BC$2,Monitoring_eng!$A$1:$DB$79,Results!$D56,FALSE)=$N56,$S56,IF(HLOOKUP(BC$2,Monitoring_eng!$A$1:$DB$79,Results!$D56,FALSE)=$P56,$T56,"CHYBA")))))</f>
        <v>0</v>
      </c>
      <c r="BD56" s="60">
        <f>IF(ISBLANK(HLOOKUP(BD$2,Monitoring_eng!$A$1:$DB$79,Results!$D56,FALSE)),"",IF(HLOOKUP(BD$2,Monitoring_eng!$A$1:$DB$79,Results!$D56,FALSE)=$J56,$Q56,IF(HLOOKUP(BD$2,Monitoring_eng!$A$1:$DB$79,Results!$D56,FALSE)=$L56,$R56,IF(HLOOKUP(BD$2,Monitoring_eng!$A$1:$DB$79,Results!$D56,FALSE)=$N56,$S56,IF(HLOOKUP(BD$2,Monitoring_eng!$A$1:$DB$79,Results!$D56,FALSE)=$P56,$T56,"CHYBA")))))</f>
        <v>4</v>
      </c>
      <c r="BE56" s="60">
        <f>IF(ISBLANK(HLOOKUP(BE$2,Monitoring_eng!$A$1:$DB$79,Results!$D56,FALSE)),"",IF(HLOOKUP(BE$2,Monitoring_eng!$A$1:$DB$79,Results!$D56,FALSE)=$J56,$Q56,IF(HLOOKUP(BE$2,Monitoring_eng!$A$1:$DB$79,Results!$D56,FALSE)=$L56,$R56,IF(HLOOKUP(BE$2,Monitoring_eng!$A$1:$DB$79,Results!$D56,FALSE)=$N56,$S56,IF(HLOOKUP(BE$2,Monitoring_eng!$A$1:$DB$79,Results!$D56,FALSE)=$P56,$T56,"CHYBA")))))</f>
        <v>4</v>
      </c>
      <c r="BF56" s="60">
        <f>IF(ISBLANK(HLOOKUP(BF$2,Monitoring_eng!$A$1:$DB$79,Results!$D56,FALSE)),"",IF(HLOOKUP(BF$2,Monitoring_eng!$A$1:$DB$79,Results!$D56,FALSE)=$J56,$Q56,IF(HLOOKUP(BF$2,Monitoring_eng!$A$1:$DB$79,Results!$D56,FALSE)=$L56,$R56,IF(HLOOKUP(BF$2,Monitoring_eng!$A$1:$DB$79,Results!$D56,FALSE)=$N56,$S56,IF(HLOOKUP(BF$2,Monitoring_eng!$A$1:$DB$79,Results!$D56,FALSE)=$P56,$T56,"CHYBA")))))</f>
        <v>4</v>
      </c>
      <c r="BG56" s="60">
        <f>IF(ISBLANK(HLOOKUP(BG$2,Monitoring_eng!$A$1:$DB$79,Results!$D56,FALSE)),"",IF(HLOOKUP(BG$2,Monitoring_eng!$A$1:$DB$79,Results!$D56,FALSE)=$J56,$Q56,IF(HLOOKUP(BG$2,Monitoring_eng!$A$1:$DB$79,Results!$D56,FALSE)=$L56,$R56,IF(HLOOKUP(BG$2,Monitoring_eng!$A$1:$DB$79,Results!$D56,FALSE)=$N56,$S56,IF(HLOOKUP(BG$2,Monitoring_eng!$A$1:$DB$79,Results!$D56,FALSE)=$P56,$T56,"CHYBA")))))</f>
        <v>2</v>
      </c>
      <c r="BH56" s="60">
        <f>IF(ISBLANK(HLOOKUP(BH$2,Monitoring_eng!$A$1:$DB$79,Results!$D56,FALSE)),"",IF(HLOOKUP(BH$2,Monitoring_eng!$A$1:$DB$79,Results!$D56,FALSE)=$J56,$Q56,IF(HLOOKUP(BH$2,Monitoring_eng!$A$1:$DB$79,Results!$D56,FALSE)=$L56,$R56,IF(HLOOKUP(BH$2,Monitoring_eng!$A$1:$DB$79,Results!$D56,FALSE)=$N56,$S56,IF(HLOOKUP(BH$2,Monitoring_eng!$A$1:$DB$79,Results!$D56,FALSE)=$P56,$T56,"CHYBA")))))</f>
        <v>4</v>
      </c>
      <c r="BI56" s="60">
        <f>IF(ISBLANK(HLOOKUP(BI$2,Monitoring_eng!$A$1:$DB$79,Results!$D56,FALSE)),"",IF(HLOOKUP(BI$2,Monitoring_eng!$A$1:$DB$79,Results!$D56,FALSE)=$J56,$Q56,IF(HLOOKUP(BI$2,Monitoring_eng!$A$1:$DB$79,Results!$D56,FALSE)=$L56,$R56,IF(HLOOKUP(BI$2,Monitoring_eng!$A$1:$DB$79,Results!$D56,FALSE)=$N56,$S56,IF(HLOOKUP(BI$2,Monitoring_eng!$A$1:$DB$79,Results!$D56,FALSE)=$P56,$T56,"CHYBA")))))</f>
        <v>2</v>
      </c>
      <c r="BJ56" s="60">
        <f>IF(ISBLANK(HLOOKUP(BJ$2,Monitoring_eng!$A$1:$DB$79,Results!$D56,FALSE)),"",IF(HLOOKUP(BJ$2,Monitoring_eng!$A$1:$DB$79,Results!$D56,FALSE)=$J56,$Q56,IF(HLOOKUP(BJ$2,Monitoring_eng!$A$1:$DB$79,Results!$D56,FALSE)=$L56,$R56,IF(HLOOKUP(BJ$2,Monitoring_eng!$A$1:$DB$79,Results!$D56,FALSE)=$N56,$S56,IF(HLOOKUP(BJ$2,Monitoring_eng!$A$1:$DB$79,Results!$D56,FALSE)=$P56,$T56,"CHYBA")))))</f>
        <v>4</v>
      </c>
      <c r="BK56" s="60">
        <f>IF(ISBLANK(HLOOKUP(BK$2,Monitoring_eng!$A$1:$DB$79,Results!$D56,FALSE)),"",IF(HLOOKUP(BK$2,Monitoring_eng!$A$1:$DB$79,Results!$D56,FALSE)=$J56,$Q56,IF(HLOOKUP(BK$2,Monitoring_eng!$A$1:$DB$79,Results!$D56,FALSE)=$L56,$R56,IF(HLOOKUP(BK$2,Monitoring_eng!$A$1:$DB$79,Results!$D56,FALSE)=$N56,$S56,IF(HLOOKUP(BK$2,Monitoring_eng!$A$1:$DB$79,Results!$D56,FALSE)=$P56,$T56,"CHYBA")))))</f>
        <v>4</v>
      </c>
      <c r="BL56" s="60">
        <f>IF(ISBLANK(HLOOKUP(BL$2,Monitoring_eng!$A$1:$DB$79,Results!$D56,FALSE)),"",IF(HLOOKUP(BL$2,Monitoring_eng!$A$1:$DB$79,Results!$D56,FALSE)=$J56,$Q56,IF(HLOOKUP(BL$2,Monitoring_eng!$A$1:$DB$79,Results!$D56,FALSE)=$L56,$R56,IF(HLOOKUP(BL$2,Monitoring_eng!$A$1:$DB$79,Results!$D56,FALSE)=$N56,$S56,IF(HLOOKUP(BL$2,Monitoring_eng!$A$1:$DB$79,Results!$D56,FALSE)=$P56,$T56,"CHYBA")))))</f>
        <v>4</v>
      </c>
      <c r="BM56" s="60">
        <f>IF(ISBLANK(HLOOKUP(BM$2,Monitoring_eng!$A$1:$DB$79,Results!$D56,FALSE)),"",IF(HLOOKUP(BM$2,Monitoring_eng!$A$1:$DB$79,Results!$D56,FALSE)=$J56,$Q56,IF(HLOOKUP(BM$2,Monitoring_eng!$A$1:$DB$79,Results!$D56,FALSE)=$L56,$R56,IF(HLOOKUP(BM$2,Monitoring_eng!$A$1:$DB$79,Results!$D56,FALSE)=$N56,$S56,IF(HLOOKUP(BM$2,Monitoring_eng!$A$1:$DB$79,Results!$D56,FALSE)=$P56,$T56,"CHYBA")))))</f>
        <v>4</v>
      </c>
      <c r="BN56" s="60">
        <f>IF(ISBLANK(HLOOKUP(BN$2,Monitoring_eng!$A$1:$DB$79,Results!$D56,FALSE)),"",IF(HLOOKUP(BN$2,Monitoring_eng!$A$1:$DB$79,Results!$D56,FALSE)=$J56,$Q56,IF(HLOOKUP(BN$2,Monitoring_eng!$A$1:$DB$79,Results!$D56,FALSE)=$L56,$R56,IF(HLOOKUP(BN$2,Monitoring_eng!$A$1:$DB$79,Results!$D56,FALSE)=$N56,$S56,IF(HLOOKUP(BN$2,Monitoring_eng!$A$1:$DB$79,Results!$D56,FALSE)=$P56,$T56,"CHYBA")))))</f>
        <v>4</v>
      </c>
      <c r="BO56" s="60">
        <f>IF(ISBLANK(HLOOKUP(BO$2,Monitoring_eng!$A$1:$DB$79,Results!$D56,FALSE)),"",IF(HLOOKUP(BO$2,Monitoring_eng!$A$1:$DB$79,Results!$D56,FALSE)=$J56,$Q56,IF(HLOOKUP(BO$2,Monitoring_eng!$A$1:$DB$79,Results!$D56,FALSE)=$L56,$R56,IF(HLOOKUP(BO$2,Monitoring_eng!$A$1:$DB$79,Results!$D56,FALSE)=$N56,$S56,IF(HLOOKUP(BO$2,Monitoring_eng!$A$1:$DB$79,Results!$D56,FALSE)=$P56,$T56,"CHYBA")))))</f>
        <v>0</v>
      </c>
      <c r="BP56" s="60">
        <f>IF(ISBLANK(HLOOKUP(BP$2,Monitoring_eng!$A$1:$DB$79,Results!$D56,FALSE)),"",IF(HLOOKUP(BP$2,Monitoring_eng!$A$1:$DB$79,Results!$D56,FALSE)=$J56,$Q56,IF(HLOOKUP(BP$2,Monitoring_eng!$A$1:$DB$79,Results!$D56,FALSE)=$L56,$R56,IF(HLOOKUP(BP$2,Monitoring_eng!$A$1:$DB$79,Results!$D56,FALSE)=$N56,$S56,IF(HLOOKUP(BP$2,Monitoring_eng!$A$1:$DB$79,Results!$D56,FALSE)=$P56,$T56,"CHYBA")))))</f>
        <v>4</v>
      </c>
      <c r="BQ56" s="60">
        <f>IF(ISBLANK(HLOOKUP(BQ$2,Monitoring_eng!$A$1:$DB$79,Results!$D56,FALSE)),"",IF(HLOOKUP(BQ$2,Monitoring_eng!$A$1:$DB$79,Results!$D56,FALSE)=$J56,$Q56,IF(HLOOKUP(BQ$2,Monitoring_eng!$A$1:$DB$79,Results!$D56,FALSE)=$L56,$R56,IF(HLOOKUP(BQ$2,Monitoring_eng!$A$1:$DB$79,Results!$D56,FALSE)=$N56,$S56,IF(HLOOKUP(BQ$2,Monitoring_eng!$A$1:$DB$79,Results!$D56,FALSE)=$P56,$T56,"CHYBA")))))</f>
        <v>0</v>
      </c>
      <c r="BR56" s="60">
        <f>IF(ISBLANK(HLOOKUP(BR$2,Monitoring_eng!$A$1:$DB$79,Results!$D56,FALSE)),"",IF(HLOOKUP(BR$2,Monitoring_eng!$A$1:$DB$79,Results!$D56,FALSE)=$J56,$Q56,IF(HLOOKUP(BR$2,Monitoring_eng!$A$1:$DB$79,Results!$D56,FALSE)=$L56,$R56,IF(HLOOKUP(BR$2,Monitoring_eng!$A$1:$DB$79,Results!$D56,FALSE)=$N56,$S56,IF(HLOOKUP(BR$2,Monitoring_eng!$A$1:$DB$79,Results!$D56,FALSE)=$P56,$T56,"CHYBA")))))</f>
        <v>4</v>
      </c>
    </row>
    <row r="57" spans="1:70" x14ac:dyDescent="0.3">
      <c r="A57" s="37" t="s">
        <v>3877</v>
      </c>
      <c r="B57" s="37" t="s">
        <v>1058</v>
      </c>
      <c r="C57" s="37" t="s">
        <v>357</v>
      </c>
      <c r="D57" s="37">
        <v>56</v>
      </c>
      <c r="E57" s="49" t="s">
        <v>175</v>
      </c>
      <c r="F57" s="49" t="s">
        <v>186</v>
      </c>
      <c r="G57" s="50" t="s">
        <v>54</v>
      </c>
      <c r="H57" s="37">
        <v>1</v>
      </c>
      <c r="I57" s="37" t="s">
        <v>481</v>
      </c>
      <c r="J57" s="37" t="s">
        <v>757</v>
      </c>
      <c r="K57" s="37" t="s">
        <v>482</v>
      </c>
      <c r="L57" s="59" t="s">
        <v>758</v>
      </c>
      <c r="M57" s="37" t="s">
        <v>483</v>
      </c>
      <c r="N57" s="37" t="s">
        <v>759</v>
      </c>
      <c r="O57" s="37" t="s">
        <v>892</v>
      </c>
      <c r="P57" s="37" t="s">
        <v>892</v>
      </c>
      <c r="Q57" s="37">
        <f t="shared" si="0"/>
        <v>1</v>
      </c>
      <c r="R57" s="37">
        <v>0</v>
      </c>
      <c r="S57" s="37">
        <f t="shared" si="1"/>
        <v>0.5</v>
      </c>
      <c r="T57" s="37" t="s">
        <v>892</v>
      </c>
      <c r="U57" s="60">
        <f>IF(ISBLANK(HLOOKUP(U$2,Monitoring_eng!$A$1:$DB$79,Results!$D57,FALSE)),"",IF(HLOOKUP(U$2,Monitoring_eng!$A$1:$DB$79,Results!$D57,FALSE)=$J57,$Q57,IF(HLOOKUP(U$2,Monitoring_eng!$A$1:$DB$79,Results!$D57,FALSE)=$L57,$R57,IF(HLOOKUP(U$2,Monitoring_eng!$A$1:$DB$79,Results!$D57,FALSE)=$N57,$S57,IF(HLOOKUP(U$2,Monitoring_eng!$A$1:$DB$79,Results!$D57,FALSE)=$P57,$T57,"CHYBA")))))</f>
        <v>1</v>
      </c>
      <c r="V57" s="60">
        <f>IF(ISBLANK(HLOOKUP(V$2,Monitoring_eng!$A$1:$DB$79,Results!$D57,FALSE)),"",IF(HLOOKUP(V$2,Monitoring_eng!$A$1:$DB$79,Results!$D57,FALSE)=$J57,$Q57,IF(HLOOKUP(V$2,Monitoring_eng!$A$1:$DB$79,Results!$D57,FALSE)=$L57,$R57,IF(HLOOKUP(V$2,Monitoring_eng!$A$1:$DB$79,Results!$D57,FALSE)=$N57,$S57,IF(HLOOKUP(V$2,Monitoring_eng!$A$1:$DB$79,Results!$D57,FALSE)=$P57,$T57,"CHYBA")))))</f>
        <v>1</v>
      </c>
      <c r="W57" s="60">
        <f>IF(ISBLANK(HLOOKUP(W$2,Monitoring_eng!$A$1:$DB$79,Results!$D57,FALSE)),"",IF(HLOOKUP(W$2,Monitoring_eng!$A$1:$DB$79,Results!$D57,FALSE)=$J57,$Q57,IF(HLOOKUP(W$2,Monitoring_eng!$A$1:$DB$79,Results!$D57,FALSE)=$L57,$R57,IF(HLOOKUP(W$2,Monitoring_eng!$A$1:$DB$79,Results!$D57,FALSE)=$N57,$S57,IF(HLOOKUP(W$2,Monitoring_eng!$A$1:$DB$79,Results!$D57,FALSE)=$P57,$T57,"CHYBA")))))</f>
        <v>1</v>
      </c>
      <c r="X57" s="60">
        <f>IF(ISBLANK(HLOOKUP(X$2,Monitoring_eng!$A$1:$DB$79,Results!$D57,FALSE)),"",IF(HLOOKUP(X$2,Monitoring_eng!$A$1:$DB$79,Results!$D57,FALSE)=$J57,$Q57,IF(HLOOKUP(X$2,Monitoring_eng!$A$1:$DB$79,Results!$D57,FALSE)=$L57,$R57,IF(HLOOKUP(X$2,Monitoring_eng!$A$1:$DB$79,Results!$D57,FALSE)=$N57,$S57,IF(HLOOKUP(X$2,Monitoring_eng!$A$1:$DB$79,Results!$D57,FALSE)=$P57,$T57,"CHYBA")))))</f>
        <v>1</v>
      </c>
      <c r="Y57" s="60">
        <f>IF(ISBLANK(HLOOKUP(Y$2,Monitoring_eng!$A$1:$DB$79,Results!$D57,FALSE)),"",IF(HLOOKUP(Y$2,Monitoring_eng!$A$1:$DB$79,Results!$D57,FALSE)=$J57,$Q57,IF(HLOOKUP(Y$2,Monitoring_eng!$A$1:$DB$79,Results!$D57,FALSE)=$L57,$R57,IF(HLOOKUP(Y$2,Monitoring_eng!$A$1:$DB$79,Results!$D57,FALSE)=$N57,$S57,IF(HLOOKUP(Y$2,Monitoring_eng!$A$1:$DB$79,Results!$D57,FALSE)=$P57,$T57,"CHYBA")))))</f>
        <v>1</v>
      </c>
      <c r="Z57" s="60">
        <f>IF(ISBLANK(HLOOKUP(Z$2,Monitoring_eng!$A$1:$DB$79,Results!$D57,FALSE)),"",IF(HLOOKUP(Z$2,Monitoring_eng!$A$1:$DB$79,Results!$D57,FALSE)=$J57,$Q57,IF(HLOOKUP(Z$2,Monitoring_eng!$A$1:$DB$79,Results!$D57,FALSE)=$L57,$R57,IF(HLOOKUP(Z$2,Monitoring_eng!$A$1:$DB$79,Results!$D57,FALSE)=$N57,$S57,IF(HLOOKUP(Z$2,Monitoring_eng!$A$1:$DB$79,Results!$D57,FALSE)=$P57,$T57,"CHYBA")))))</f>
        <v>1</v>
      </c>
      <c r="AA57" s="60">
        <f>IF(ISBLANK(HLOOKUP(AA$2,Monitoring_eng!$A$1:$DB$79,Results!$D57,FALSE)),"",IF(HLOOKUP(AA$2,Monitoring_eng!$A$1:$DB$79,Results!$D57,FALSE)=$J57,$Q57,IF(HLOOKUP(AA$2,Monitoring_eng!$A$1:$DB$79,Results!$D57,FALSE)=$L57,$R57,IF(HLOOKUP(AA$2,Monitoring_eng!$A$1:$DB$79,Results!$D57,FALSE)=$N57,$S57,IF(HLOOKUP(AA$2,Monitoring_eng!$A$1:$DB$79,Results!$D57,FALSE)=$P57,$T57,"CHYBA")))))</f>
        <v>1</v>
      </c>
      <c r="AB57" s="60">
        <f>IF(ISBLANK(HLOOKUP(AB$2,Monitoring_eng!$A$1:$DB$79,Results!$D57,FALSE)),"",IF(HLOOKUP(AB$2,Monitoring_eng!$A$1:$DB$79,Results!$D57,FALSE)=$J57,$Q57,IF(HLOOKUP(AB$2,Monitoring_eng!$A$1:$DB$79,Results!$D57,FALSE)=$L57,$R57,IF(HLOOKUP(AB$2,Monitoring_eng!$A$1:$DB$79,Results!$D57,FALSE)=$N57,$S57,IF(HLOOKUP(AB$2,Monitoring_eng!$A$1:$DB$79,Results!$D57,FALSE)=$P57,$T57,"CHYBA")))))</f>
        <v>1</v>
      </c>
      <c r="AC57" s="60">
        <f>IF(ISBLANK(HLOOKUP(AC$2,Monitoring_eng!$A$1:$DB$79,Results!$D57,FALSE)),"",IF(HLOOKUP(AC$2,Monitoring_eng!$A$1:$DB$79,Results!$D57,FALSE)=$J57,$Q57,IF(HLOOKUP(AC$2,Monitoring_eng!$A$1:$DB$79,Results!$D57,FALSE)=$L57,$R57,IF(HLOOKUP(AC$2,Monitoring_eng!$A$1:$DB$79,Results!$D57,FALSE)=$N57,$S57,IF(HLOOKUP(AC$2,Monitoring_eng!$A$1:$DB$79,Results!$D57,FALSE)=$P57,$T57,"CHYBA")))))</f>
        <v>1</v>
      </c>
      <c r="AD57" s="60">
        <f>IF(ISBLANK(HLOOKUP(AD$2,Monitoring_eng!$A$1:$DB$79,Results!$D57,FALSE)),"",IF(HLOOKUP(AD$2,Monitoring_eng!$A$1:$DB$79,Results!$D57,FALSE)=$J57,$Q57,IF(HLOOKUP(AD$2,Monitoring_eng!$A$1:$DB$79,Results!$D57,FALSE)=$L57,$R57,IF(HLOOKUP(AD$2,Monitoring_eng!$A$1:$DB$79,Results!$D57,FALSE)=$N57,$S57,IF(HLOOKUP(AD$2,Monitoring_eng!$A$1:$DB$79,Results!$D57,FALSE)=$P57,$T57,"CHYBA")))))</f>
        <v>1</v>
      </c>
      <c r="AE57" s="60">
        <f>IF(ISBLANK(HLOOKUP(AE$2,Monitoring_eng!$A$1:$DB$79,Results!$D57,FALSE)),"",IF(HLOOKUP(AE$2,Monitoring_eng!$A$1:$DB$79,Results!$D57,FALSE)=$J57,$Q57,IF(HLOOKUP(AE$2,Monitoring_eng!$A$1:$DB$79,Results!$D57,FALSE)=$L57,$R57,IF(HLOOKUP(AE$2,Monitoring_eng!$A$1:$DB$79,Results!$D57,FALSE)=$N57,$S57,IF(HLOOKUP(AE$2,Monitoring_eng!$A$1:$DB$79,Results!$D57,FALSE)=$P57,$T57,"CHYBA")))))</f>
        <v>1</v>
      </c>
      <c r="AF57" s="60">
        <f>IF(ISBLANK(HLOOKUP(AF$2,Monitoring_eng!$A$1:$DB$79,Results!$D57,FALSE)),"",IF(HLOOKUP(AF$2,Monitoring_eng!$A$1:$DB$79,Results!$D57,FALSE)=$J57,$Q57,IF(HLOOKUP(AF$2,Monitoring_eng!$A$1:$DB$79,Results!$D57,FALSE)=$L57,$R57,IF(HLOOKUP(AF$2,Monitoring_eng!$A$1:$DB$79,Results!$D57,FALSE)=$N57,$S57,IF(HLOOKUP(AF$2,Monitoring_eng!$A$1:$DB$79,Results!$D57,FALSE)=$P57,$T57,"CHYBA")))))</f>
        <v>1</v>
      </c>
      <c r="AG57" s="60">
        <f>IF(ISBLANK(HLOOKUP(AG$2,Monitoring_eng!$A$1:$DB$79,Results!$D57,FALSE)),"",IF(HLOOKUP(AG$2,Monitoring_eng!$A$1:$DB$79,Results!$D57,FALSE)=$J57,$Q57,IF(HLOOKUP(AG$2,Monitoring_eng!$A$1:$DB$79,Results!$D57,FALSE)=$L57,$R57,IF(HLOOKUP(AG$2,Monitoring_eng!$A$1:$DB$79,Results!$D57,FALSE)=$N57,$S57,IF(HLOOKUP(AG$2,Monitoring_eng!$A$1:$DB$79,Results!$D57,FALSE)=$P57,$T57,"CHYBA")))))</f>
        <v>1</v>
      </c>
      <c r="AH57" s="60">
        <f>IF(ISBLANK(HLOOKUP(AH$2,Monitoring_eng!$A$1:$DB$79,Results!$D57,FALSE)),"",IF(HLOOKUP(AH$2,Monitoring_eng!$A$1:$DB$79,Results!$D57,FALSE)=$J57,$Q57,IF(HLOOKUP(AH$2,Monitoring_eng!$A$1:$DB$79,Results!$D57,FALSE)=$L57,$R57,IF(HLOOKUP(AH$2,Monitoring_eng!$A$1:$DB$79,Results!$D57,FALSE)=$N57,$S57,IF(HLOOKUP(AH$2,Monitoring_eng!$A$1:$DB$79,Results!$D57,FALSE)=$P57,$T57,"CHYBA")))))</f>
        <v>1</v>
      </c>
      <c r="AI57" s="60">
        <f>IF(ISBLANK(HLOOKUP(AI$2,Monitoring_eng!$A$1:$DB$79,Results!$D57,FALSE)),"",IF(HLOOKUP(AI$2,Monitoring_eng!$A$1:$DB$79,Results!$D57,FALSE)=$J57,$Q57,IF(HLOOKUP(AI$2,Monitoring_eng!$A$1:$DB$79,Results!$D57,FALSE)=$L57,$R57,IF(HLOOKUP(AI$2,Monitoring_eng!$A$1:$DB$79,Results!$D57,FALSE)=$N57,$S57,IF(HLOOKUP(AI$2,Monitoring_eng!$A$1:$DB$79,Results!$D57,FALSE)=$P57,$T57,"CHYBA")))))</f>
        <v>1</v>
      </c>
      <c r="AJ57" s="60">
        <f>IF(ISBLANK(HLOOKUP(AJ$2,Monitoring_eng!$A$1:$DB$79,Results!$D57,FALSE)),"",IF(HLOOKUP(AJ$2,Monitoring_eng!$A$1:$DB$79,Results!$D57,FALSE)=$J57,$Q57,IF(HLOOKUP(AJ$2,Monitoring_eng!$A$1:$DB$79,Results!$D57,FALSE)=$L57,$R57,IF(HLOOKUP(AJ$2,Monitoring_eng!$A$1:$DB$79,Results!$D57,FALSE)=$N57,$S57,IF(HLOOKUP(AJ$2,Monitoring_eng!$A$1:$DB$79,Results!$D57,FALSE)=$P57,$T57,"CHYBA")))))</f>
        <v>1</v>
      </c>
      <c r="AK57" s="60">
        <f>IF(ISBLANK(HLOOKUP(AK$2,Monitoring_eng!$A$1:$DB$79,Results!$D57,FALSE)),"",IF(HLOOKUP(AK$2,Monitoring_eng!$A$1:$DB$79,Results!$D57,FALSE)=$J57,$Q57,IF(HLOOKUP(AK$2,Monitoring_eng!$A$1:$DB$79,Results!$D57,FALSE)=$L57,$R57,IF(HLOOKUP(AK$2,Monitoring_eng!$A$1:$DB$79,Results!$D57,FALSE)=$N57,$S57,IF(HLOOKUP(AK$2,Monitoring_eng!$A$1:$DB$79,Results!$D57,FALSE)=$P57,$T57,"CHYBA")))))</f>
        <v>1</v>
      </c>
      <c r="AL57" s="60">
        <f>IF(ISBLANK(HLOOKUP(AL$2,Monitoring_eng!$A$1:$DB$79,Results!$D57,FALSE)),"",IF(HLOOKUP(AL$2,Monitoring_eng!$A$1:$DB$79,Results!$D57,FALSE)=$J57,$Q57,IF(HLOOKUP(AL$2,Monitoring_eng!$A$1:$DB$79,Results!$D57,FALSE)=$L57,$R57,IF(HLOOKUP(AL$2,Monitoring_eng!$A$1:$DB$79,Results!$D57,FALSE)=$N57,$S57,IF(HLOOKUP(AL$2,Monitoring_eng!$A$1:$DB$79,Results!$D57,FALSE)=$P57,$T57,"CHYBA")))))</f>
        <v>0.5</v>
      </c>
      <c r="AM57" s="60">
        <f>IF(ISBLANK(HLOOKUP(AM$2,Monitoring_eng!$A$1:$DB$79,Results!$D57,FALSE)),"",IF(HLOOKUP(AM$2,Monitoring_eng!$A$1:$DB$79,Results!$D57,FALSE)=$J57,$Q57,IF(HLOOKUP(AM$2,Monitoring_eng!$A$1:$DB$79,Results!$D57,FALSE)=$L57,$R57,IF(HLOOKUP(AM$2,Monitoring_eng!$A$1:$DB$79,Results!$D57,FALSE)=$N57,$S57,IF(HLOOKUP(AM$2,Monitoring_eng!$A$1:$DB$79,Results!$D57,FALSE)=$P57,$T57,"CHYBA")))))</f>
        <v>1</v>
      </c>
      <c r="AN57" s="60">
        <f>IF(ISBLANK(HLOOKUP(AN$2,Monitoring_eng!$A$1:$DB$79,Results!$D57,FALSE)),"",IF(HLOOKUP(AN$2,Monitoring_eng!$A$1:$DB$79,Results!$D57,FALSE)=$J57,$Q57,IF(HLOOKUP(AN$2,Monitoring_eng!$A$1:$DB$79,Results!$D57,FALSE)=$L57,$R57,IF(HLOOKUP(AN$2,Monitoring_eng!$A$1:$DB$79,Results!$D57,FALSE)=$N57,$S57,IF(HLOOKUP(AN$2,Monitoring_eng!$A$1:$DB$79,Results!$D57,FALSE)=$P57,$T57,"CHYBA")))))</f>
        <v>1</v>
      </c>
      <c r="AO57" s="60">
        <f>IF(ISBLANK(HLOOKUP(AO$2,Monitoring_eng!$A$1:$DB$79,Results!$D57,FALSE)),"",IF(HLOOKUP(AO$2,Monitoring_eng!$A$1:$DB$79,Results!$D57,FALSE)=$J57,$Q57,IF(HLOOKUP(AO$2,Monitoring_eng!$A$1:$DB$79,Results!$D57,FALSE)=$L57,$R57,IF(HLOOKUP(AO$2,Monitoring_eng!$A$1:$DB$79,Results!$D57,FALSE)=$N57,$S57,IF(HLOOKUP(AO$2,Monitoring_eng!$A$1:$DB$79,Results!$D57,FALSE)=$P57,$T57,"CHYBA")))))</f>
        <v>1</v>
      </c>
      <c r="AP57" s="60">
        <f>IF(ISBLANK(HLOOKUP(AP$2,Monitoring_eng!$A$1:$DB$79,Results!$D57,FALSE)),"",IF(HLOOKUP(AP$2,Monitoring_eng!$A$1:$DB$79,Results!$D57,FALSE)=$J57,$Q57,IF(HLOOKUP(AP$2,Monitoring_eng!$A$1:$DB$79,Results!$D57,FALSE)=$L57,$R57,IF(HLOOKUP(AP$2,Monitoring_eng!$A$1:$DB$79,Results!$D57,FALSE)=$N57,$S57,IF(HLOOKUP(AP$2,Monitoring_eng!$A$1:$DB$79,Results!$D57,FALSE)=$P57,$T57,"CHYBA")))))</f>
        <v>1</v>
      </c>
      <c r="AQ57" s="60">
        <f>IF(ISBLANK(HLOOKUP(AQ$2,Monitoring_eng!$A$1:$DB$79,Results!$D57,FALSE)),"",IF(HLOOKUP(AQ$2,Monitoring_eng!$A$1:$DB$79,Results!$D57,FALSE)=$J57,$Q57,IF(HLOOKUP(AQ$2,Monitoring_eng!$A$1:$DB$79,Results!$D57,FALSE)=$L57,$R57,IF(HLOOKUP(AQ$2,Monitoring_eng!$A$1:$DB$79,Results!$D57,FALSE)=$N57,$S57,IF(HLOOKUP(AQ$2,Monitoring_eng!$A$1:$DB$79,Results!$D57,FALSE)=$P57,$T57,"CHYBA")))))</f>
        <v>1</v>
      </c>
      <c r="AR57" s="60">
        <f>IF(ISBLANK(HLOOKUP(AR$2,Monitoring_eng!$A$1:$DB$79,Results!$D57,FALSE)),"",IF(HLOOKUP(AR$2,Monitoring_eng!$A$1:$DB$79,Results!$D57,FALSE)=$J57,$Q57,IF(HLOOKUP(AR$2,Monitoring_eng!$A$1:$DB$79,Results!$D57,FALSE)=$L57,$R57,IF(HLOOKUP(AR$2,Monitoring_eng!$A$1:$DB$79,Results!$D57,FALSE)=$N57,$S57,IF(HLOOKUP(AR$2,Monitoring_eng!$A$1:$DB$79,Results!$D57,FALSE)=$P57,$T57,"CHYBA")))))</f>
        <v>1</v>
      </c>
      <c r="AS57" s="60">
        <f>IF(ISBLANK(HLOOKUP(AS$2,Monitoring_eng!$A$1:$DB$79,Results!$D57,FALSE)),"",IF(HLOOKUP(AS$2,Monitoring_eng!$A$1:$DB$79,Results!$D57,FALSE)=$J57,$Q57,IF(HLOOKUP(AS$2,Monitoring_eng!$A$1:$DB$79,Results!$D57,FALSE)=$L57,$R57,IF(HLOOKUP(AS$2,Monitoring_eng!$A$1:$DB$79,Results!$D57,FALSE)=$N57,$S57,IF(HLOOKUP(AS$2,Monitoring_eng!$A$1:$DB$79,Results!$D57,FALSE)=$P57,$T57,"CHYBA")))))</f>
        <v>1</v>
      </c>
      <c r="AT57" s="60">
        <f>IF(ISBLANK(HLOOKUP(AT$2,Monitoring_eng!$A$1:$DB$79,Results!$D57,FALSE)),"",IF(HLOOKUP(AT$2,Monitoring_eng!$A$1:$DB$79,Results!$D57,FALSE)=$J57,$Q57,IF(HLOOKUP(AT$2,Monitoring_eng!$A$1:$DB$79,Results!$D57,FALSE)=$L57,$R57,IF(HLOOKUP(AT$2,Monitoring_eng!$A$1:$DB$79,Results!$D57,FALSE)=$N57,$S57,IF(HLOOKUP(AT$2,Monitoring_eng!$A$1:$DB$79,Results!$D57,FALSE)=$P57,$T57,"CHYBA")))))</f>
        <v>0.5</v>
      </c>
      <c r="AU57" s="60">
        <f>IF(ISBLANK(HLOOKUP(AU$2,Monitoring_eng!$A$1:$DB$79,Results!$D57,FALSE)),"",IF(HLOOKUP(AU$2,Monitoring_eng!$A$1:$DB$79,Results!$D57,FALSE)=$J57,$Q57,IF(HLOOKUP(AU$2,Monitoring_eng!$A$1:$DB$79,Results!$D57,FALSE)=$L57,$R57,IF(HLOOKUP(AU$2,Monitoring_eng!$A$1:$DB$79,Results!$D57,FALSE)=$N57,$S57,IF(HLOOKUP(AU$2,Monitoring_eng!$A$1:$DB$79,Results!$D57,FALSE)=$P57,$T57,"CHYBA")))))</f>
        <v>0.5</v>
      </c>
      <c r="AV57" s="60">
        <f>IF(ISBLANK(HLOOKUP(AV$2,Monitoring_eng!$A$1:$DB$79,Results!$D57,FALSE)),"",IF(HLOOKUP(AV$2,Monitoring_eng!$A$1:$DB$79,Results!$D57,FALSE)=$J57,$Q57,IF(HLOOKUP(AV$2,Monitoring_eng!$A$1:$DB$79,Results!$D57,FALSE)=$L57,$R57,IF(HLOOKUP(AV$2,Monitoring_eng!$A$1:$DB$79,Results!$D57,FALSE)=$N57,$S57,IF(HLOOKUP(AV$2,Monitoring_eng!$A$1:$DB$79,Results!$D57,FALSE)=$P57,$T57,"CHYBA")))))</f>
        <v>1</v>
      </c>
      <c r="AW57" s="60">
        <f>IF(ISBLANK(HLOOKUP(AW$2,Monitoring_eng!$A$1:$DB$79,Results!$D57,FALSE)),"",IF(HLOOKUP(AW$2,Monitoring_eng!$A$1:$DB$79,Results!$D57,FALSE)=$J57,$Q57,IF(HLOOKUP(AW$2,Monitoring_eng!$A$1:$DB$79,Results!$D57,FALSE)=$L57,$R57,IF(HLOOKUP(AW$2,Monitoring_eng!$A$1:$DB$79,Results!$D57,FALSE)=$N57,$S57,IF(HLOOKUP(AW$2,Monitoring_eng!$A$1:$DB$79,Results!$D57,FALSE)=$P57,$T57,"CHYBA")))))</f>
        <v>1</v>
      </c>
      <c r="AX57" s="60">
        <f>IF(ISBLANK(HLOOKUP(AX$2,Monitoring_eng!$A$1:$DB$79,Results!$D57,FALSE)),"",IF(HLOOKUP(AX$2,Monitoring_eng!$A$1:$DB$79,Results!$D57,FALSE)=$J57,$Q57,IF(HLOOKUP(AX$2,Monitoring_eng!$A$1:$DB$79,Results!$D57,FALSE)=$L57,$R57,IF(HLOOKUP(AX$2,Monitoring_eng!$A$1:$DB$79,Results!$D57,FALSE)=$N57,$S57,IF(HLOOKUP(AX$2,Monitoring_eng!$A$1:$DB$79,Results!$D57,FALSE)=$P57,$T57,"CHYBA")))))</f>
        <v>1</v>
      </c>
      <c r="AY57" s="60">
        <f>IF(ISBLANK(HLOOKUP(AY$2,Monitoring_eng!$A$1:$DB$79,Results!$D57,FALSE)),"",IF(HLOOKUP(AY$2,Monitoring_eng!$A$1:$DB$79,Results!$D57,FALSE)=$J57,$Q57,IF(HLOOKUP(AY$2,Monitoring_eng!$A$1:$DB$79,Results!$D57,FALSE)=$L57,$R57,IF(HLOOKUP(AY$2,Monitoring_eng!$A$1:$DB$79,Results!$D57,FALSE)=$N57,$S57,IF(HLOOKUP(AY$2,Monitoring_eng!$A$1:$DB$79,Results!$D57,FALSE)=$P57,$T57,"CHYBA")))))</f>
        <v>1</v>
      </c>
      <c r="AZ57" s="60">
        <f>IF(ISBLANK(HLOOKUP(AZ$2,Monitoring_eng!$A$1:$DB$79,Results!$D57,FALSE)),"",IF(HLOOKUP(AZ$2,Monitoring_eng!$A$1:$DB$79,Results!$D57,FALSE)=$J57,$Q57,IF(HLOOKUP(AZ$2,Monitoring_eng!$A$1:$DB$79,Results!$D57,FALSE)=$L57,$R57,IF(HLOOKUP(AZ$2,Monitoring_eng!$A$1:$DB$79,Results!$D57,FALSE)=$N57,$S57,IF(HLOOKUP(AZ$2,Monitoring_eng!$A$1:$DB$79,Results!$D57,FALSE)=$P57,$T57,"CHYBA")))))</f>
        <v>1</v>
      </c>
      <c r="BA57" s="60">
        <f>IF(ISBLANK(HLOOKUP(BA$2,Monitoring_eng!$A$1:$DB$79,Results!$D57,FALSE)),"",IF(HLOOKUP(BA$2,Monitoring_eng!$A$1:$DB$79,Results!$D57,FALSE)=$J57,$Q57,IF(HLOOKUP(BA$2,Monitoring_eng!$A$1:$DB$79,Results!$D57,FALSE)=$L57,$R57,IF(HLOOKUP(BA$2,Monitoring_eng!$A$1:$DB$79,Results!$D57,FALSE)=$N57,$S57,IF(HLOOKUP(BA$2,Monitoring_eng!$A$1:$DB$79,Results!$D57,FALSE)=$P57,$T57,"CHYBA")))))</f>
        <v>1</v>
      </c>
      <c r="BB57" s="60">
        <f>IF(ISBLANK(HLOOKUP(BB$2,Monitoring_eng!$A$1:$DB$79,Results!$D57,FALSE)),"",IF(HLOOKUP(BB$2,Monitoring_eng!$A$1:$DB$79,Results!$D57,FALSE)=$J57,$Q57,IF(HLOOKUP(BB$2,Monitoring_eng!$A$1:$DB$79,Results!$D57,FALSE)=$L57,$R57,IF(HLOOKUP(BB$2,Monitoring_eng!$A$1:$DB$79,Results!$D57,FALSE)=$N57,$S57,IF(HLOOKUP(BB$2,Monitoring_eng!$A$1:$DB$79,Results!$D57,FALSE)=$P57,$T57,"CHYBA")))))</f>
        <v>1</v>
      </c>
      <c r="BC57" s="60">
        <f>IF(ISBLANK(HLOOKUP(BC$2,Monitoring_eng!$A$1:$DB$79,Results!$D57,FALSE)),"",IF(HLOOKUP(BC$2,Monitoring_eng!$A$1:$DB$79,Results!$D57,FALSE)=$J57,$Q57,IF(HLOOKUP(BC$2,Monitoring_eng!$A$1:$DB$79,Results!$D57,FALSE)=$L57,$R57,IF(HLOOKUP(BC$2,Monitoring_eng!$A$1:$DB$79,Results!$D57,FALSE)=$N57,$S57,IF(HLOOKUP(BC$2,Monitoring_eng!$A$1:$DB$79,Results!$D57,FALSE)=$P57,$T57,"CHYBA")))))</f>
        <v>0</v>
      </c>
      <c r="BD57" s="60">
        <f>IF(ISBLANK(HLOOKUP(BD$2,Monitoring_eng!$A$1:$DB$79,Results!$D57,FALSE)),"",IF(HLOOKUP(BD$2,Monitoring_eng!$A$1:$DB$79,Results!$D57,FALSE)=$J57,$Q57,IF(HLOOKUP(BD$2,Monitoring_eng!$A$1:$DB$79,Results!$D57,FALSE)=$L57,$R57,IF(HLOOKUP(BD$2,Monitoring_eng!$A$1:$DB$79,Results!$D57,FALSE)=$N57,$S57,IF(HLOOKUP(BD$2,Monitoring_eng!$A$1:$DB$79,Results!$D57,FALSE)=$P57,$T57,"CHYBA")))))</f>
        <v>0</v>
      </c>
      <c r="BE57" s="60">
        <f>IF(ISBLANK(HLOOKUP(BE$2,Monitoring_eng!$A$1:$DB$79,Results!$D57,FALSE)),"",IF(HLOOKUP(BE$2,Monitoring_eng!$A$1:$DB$79,Results!$D57,FALSE)=$J57,$Q57,IF(HLOOKUP(BE$2,Monitoring_eng!$A$1:$DB$79,Results!$D57,FALSE)=$L57,$R57,IF(HLOOKUP(BE$2,Monitoring_eng!$A$1:$DB$79,Results!$D57,FALSE)=$N57,$S57,IF(HLOOKUP(BE$2,Monitoring_eng!$A$1:$DB$79,Results!$D57,FALSE)=$P57,$T57,"CHYBA")))))</f>
        <v>0</v>
      </c>
      <c r="BF57" s="60">
        <f>IF(ISBLANK(HLOOKUP(BF$2,Monitoring_eng!$A$1:$DB$79,Results!$D57,FALSE)),"",IF(HLOOKUP(BF$2,Monitoring_eng!$A$1:$DB$79,Results!$D57,FALSE)=$J57,$Q57,IF(HLOOKUP(BF$2,Monitoring_eng!$A$1:$DB$79,Results!$D57,FALSE)=$L57,$R57,IF(HLOOKUP(BF$2,Monitoring_eng!$A$1:$DB$79,Results!$D57,FALSE)=$N57,$S57,IF(HLOOKUP(BF$2,Monitoring_eng!$A$1:$DB$79,Results!$D57,FALSE)=$P57,$T57,"CHYBA")))))</f>
        <v>1</v>
      </c>
      <c r="BG57" s="60">
        <f>IF(ISBLANK(HLOOKUP(BG$2,Monitoring_eng!$A$1:$DB$79,Results!$D57,FALSE)),"",IF(HLOOKUP(BG$2,Monitoring_eng!$A$1:$DB$79,Results!$D57,FALSE)=$J57,$Q57,IF(HLOOKUP(BG$2,Monitoring_eng!$A$1:$DB$79,Results!$D57,FALSE)=$L57,$R57,IF(HLOOKUP(BG$2,Monitoring_eng!$A$1:$DB$79,Results!$D57,FALSE)=$N57,$S57,IF(HLOOKUP(BG$2,Monitoring_eng!$A$1:$DB$79,Results!$D57,FALSE)=$P57,$T57,"CHYBA")))))</f>
        <v>1</v>
      </c>
      <c r="BH57" s="60">
        <f>IF(ISBLANK(HLOOKUP(BH$2,Monitoring_eng!$A$1:$DB$79,Results!$D57,FALSE)),"",IF(HLOOKUP(BH$2,Monitoring_eng!$A$1:$DB$79,Results!$D57,FALSE)=$J57,$Q57,IF(HLOOKUP(BH$2,Monitoring_eng!$A$1:$DB$79,Results!$D57,FALSE)=$L57,$R57,IF(HLOOKUP(BH$2,Monitoring_eng!$A$1:$DB$79,Results!$D57,FALSE)=$N57,$S57,IF(HLOOKUP(BH$2,Monitoring_eng!$A$1:$DB$79,Results!$D57,FALSE)=$P57,$T57,"CHYBA")))))</f>
        <v>1</v>
      </c>
      <c r="BI57" s="60">
        <f>IF(ISBLANK(HLOOKUP(BI$2,Monitoring_eng!$A$1:$DB$79,Results!$D57,FALSE)),"",IF(HLOOKUP(BI$2,Monitoring_eng!$A$1:$DB$79,Results!$D57,FALSE)=$J57,$Q57,IF(HLOOKUP(BI$2,Monitoring_eng!$A$1:$DB$79,Results!$D57,FALSE)=$L57,$R57,IF(HLOOKUP(BI$2,Monitoring_eng!$A$1:$DB$79,Results!$D57,FALSE)=$N57,$S57,IF(HLOOKUP(BI$2,Monitoring_eng!$A$1:$DB$79,Results!$D57,FALSE)=$P57,$T57,"CHYBA")))))</f>
        <v>0</v>
      </c>
      <c r="BJ57" s="60">
        <f>IF(ISBLANK(HLOOKUP(BJ$2,Monitoring_eng!$A$1:$DB$79,Results!$D57,FALSE)),"",IF(HLOOKUP(BJ$2,Monitoring_eng!$A$1:$DB$79,Results!$D57,FALSE)=$J57,$Q57,IF(HLOOKUP(BJ$2,Monitoring_eng!$A$1:$DB$79,Results!$D57,FALSE)=$L57,$R57,IF(HLOOKUP(BJ$2,Monitoring_eng!$A$1:$DB$79,Results!$D57,FALSE)=$N57,$S57,IF(HLOOKUP(BJ$2,Monitoring_eng!$A$1:$DB$79,Results!$D57,FALSE)=$P57,$T57,"CHYBA")))))</f>
        <v>1</v>
      </c>
      <c r="BK57" s="60">
        <f>IF(ISBLANK(HLOOKUP(BK$2,Monitoring_eng!$A$1:$DB$79,Results!$D57,FALSE)),"",IF(HLOOKUP(BK$2,Monitoring_eng!$A$1:$DB$79,Results!$D57,FALSE)=$J57,$Q57,IF(HLOOKUP(BK$2,Monitoring_eng!$A$1:$DB$79,Results!$D57,FALSE)=$L57,$R57,IF(HLOOKUP(BK$2,Monitoring_eng!$A$1:$DB$79,Results!$D57,FALSE)=$N57,$S57,IF(HLOOKUP(BK$2,Monitoring_eng!$A$1:$DB$79,Results!$D57,FALSE)=$P57,$T57,"CHYBA")))))</f>
        <v>1</v>
      </c>
      <c r="BL57" s="60">
        <f>IF(ISBLANK(HLOOKUP(BL$2,Monitoring_eng!$A$1:$DB$79,Results!$D57,FALSE)),"",IF(HLOOKUP(BL$2,Monitoring_eng!$A$1:$DB$79,Results!$D57,FALSE)=$J57,$Q57,IF(HLOOKUP(BL$2,Monitoring_eng!$A$1:$DB$79,Results!$D57,FALSE)=$L57,$R57,IF(HLOOKUP(BL$2,Monitoring_eng!$A$1:$DB$79,Results!$D57,FALSE)=$N57,$S57,IF(HLOOKUP(BL$2,Monitoring_eng!$A$1:$DB$79,Results!$D57,FALSE)=$P57,$T57,"CHYBA")))))</f>
        <v>0</v>
      </c>
      <c r="BM57" s="60">
        <f>IF(ISBLANK(HLOOKUP(BM$2,Monitoring_eng!$A$1:$DB$79,Results!$D57,FALSE)),"",IF(HLOOKUP(BM$2,Monitoring_eng!$A$1:$DB$79,Results!$D57,FALSE)=$J57,$Q57,IF(HLOOKUP(BM$2,Monitoring_eng!$A$1:$DB$79,Results!$D57,FALSE)=$L57,$R57,IF(HLOOKUP(BM$2,Monitoring_eng!$A$1:$DB$79,Results!$D57,FALSE)=$N57,$S57,IF(HLOOKUP(BM$2,Monitoring_eng!$A$1:$DB$79,Results!$D57,FALSE)=$P57,$T57,"CHYBA")))))</f>
        <v>1</v>
      </c>
      <c r="BN57" s="60">
        <f>IF(ISBLANK(HLOOKUP(BN$2,Monitoring_eng!$A$1:$DB$79,Results!$D57,FALSE)),"",IF(HLOOKUP(BN$2,Monitoring_eng!$A$1:$DB$79,Results!$D57,FALSE)=$J57,$Q57,IF(HLOOKUP(BN$2,Monitoring_eng!$A$1:$DB$79,Results!$D57,FALSE)=$L57,$R57,IF(HLOOKUP(BN$2,Monitoring_eng!$A$1:$DB$79,Results!$D57,FALSE)=$N57,$S57,IF(HLOOKUP(BN$2,Monitoring_eng!$A$1:$DB$79,Results!$D57,FALSE)=$P57,$T57,"CHYBA")))))</f>
        <v>1</v>
      </c>
      <c r="BO57" s="60">
        <f>IF(ISBLANK(HLOOKUP(BO$2,Monitoring_eng!$A$1:$DB$79,Results!$D57,FALSE)),"",IF(HLOOKUP(BO$2,Monitoring_eng!$A$1:$DB$79,Results!$D57,FALSE)=$J57,$Q57,IF(HLOOKUP(BO$2,Monitoring_eng!$A$1:$DB$79,Results!$D57,FALSE)=$L57,$R57,IF(HLOOKUP(BO$2,Monitoring_eng!$A$1:$DB$79,Results!$D57,FALSE)=$N57,$S57,IF(HLOOKUP(BO$2,Monitoring_eng!$A$1:$DB$79,Results!$D57,FALSE)=$P57,$T57,"CHYBA")))))</f>
        <v>1</v>
      </c>
      <c r="BP57" s="60">
        <f>IF(ISBLANK(HLOOKUP(BP$2,Monitoring_eng!$A$1:$DB$79,Results!$D57,FALSE)),"",IF(HLOOKUP(BP$2,Monitoring_eng!$A$1:$DB$79,Results!$D57,FALSE)=$J57,$Q57,IF(HLOOKUP(BP$2,Monitoring_eng!$A$1:$DB$79,Results!$D57,FALSE)=$L57,$R57,IF(HLOOKUP(BP$2,Monitoring_eng!$A$1:$DB$79,Results!$D57,FALSE)=$N57,$S57,IF(HLOOKUP(BP$2,Monitoring_eng!$A$1:$DB$79,Results!$D57,FALSE)=$P57,$T57,"CHYBA")))))</f>
        <v>1</v>
      </c>
      <c r="BQ57" s="60">
        <f>IF(ISBLANK(HLOOKUP(BQ$2,Monitoring_eng!$A$1:$DB$79,Results!$D57,FALSE)),"",IF(HLOOKUP(BQ$2,Monitoring_eng!$A$1:$DB$79,Results!$D57,FALSE)=$J57,$Q57,IF(HLOOKUP(BQ$2,Monitoring_eng!$A$1:$DB$79,Results!$D57,FALSE)=$L57,$R57,IF(HLOOKUP(BQ$2,Monitoring_eng!$A$1:$DB$79,Results!$D57,FALSE)=$N57,$S57,IF(HLOOKUP(BQ$2,Monitoring_eng!$A$1:$DB$79,Results!$D57,FALSE)=$P57,$T57,"CHYBA")))))</f>
        <v>1</v>
      </c>
      <c r="BR57" s="60">
        <f>IF(ISBLANK(HLOOKUP(BR$2,Monitoring_eng!$A$1:$DB$79,Results!$D57,FALSE)),"",IF(HLOOKUP(BR$2,Monitoring_eng!$A$1:$DB$79,Results!$D57,FALSE)=$J57,$Q57,IF(HLOOKUP(BR$2,Monitoring_eng!$A$1:$DB$79,Results!$D57,FALSE)=$L57,$R57,IF(HLOOKUP(BR$2,Monitoring_eng!$A$1:$DB$79,Results!$D57,FALSE)=$N57,$S57,IF(HLOOKUP(BR$2,Monitoring_eng!$A$1:$DB$79,Results!$D57,FALSE)=$P57,$T57,"CHYBA")))))</f>
        <v>1</v>
      </c>
    </row>
    <row r="58" spans="1:70" x14ac:dyDescent="0.3">
      <c r="A58" s="37" t="s">
        <v>3878</v>
      </c>
      <c r="B58" s="37" t="s">
        <v>1059</v>
      </c>
      <c r="C58" s="37" t="s">
        <v>358</v>
      </c>
      <c r="D58" s="37">
        <v>57</v>
      </c>
      <c r="E58" s="49" t="s">
        <v>161</v>
      </c>
      <c r="F58" s="49" t="s">
        <v>187</v>
      </c>
      <c r="G58" s="50" t="s">
        <v>54</v>
      </c>
      <c r="H58" s="37">
        <v>3</v>
      </c>
      <c r="I58" s="37" t="s">
        <v>481</v>
      </c>
      <c r="J58" s="37" t="s">
        <v>757</v>
      </c>
      <c r="K58" s="37" t="s">
        <v>482</v>
      </c>
      <c r="L58" s="59" t="s">
        <v>758</v>
      </c>
      <c r="M58" s="37" t="s">
        <v>483</v>
      </c>
      <c r="N58" s="37" t="s">
        <v>759</v>
      </c>
      <c r="O58" s="37" t="s">
        <v>892</v>
      </c>
      <c r="P58" s="37" t="s">
        <v>892</v>
      </c>
      <c r="Q58" s="37">
        <f t="shared" si="0"/>
        <v>3</v>
      </c>
      <c r="R58" s="37">
        <v>0</v>
      </c>
      <c r="S58" s="37">
        <f t="shared" si="1"/>
        <v>1.5</v>
      </c>
      <c r="T58" s="37" t="s">
        <v>892</v>
      </c>
      <c r="U58" s="60">
        <f>IF(ISBLANK(HLOOKUP(U$2,Monitoring_eng!$A$1:$DB$79,Results!$D58,FALSE)),"",IF(HLOOKUP(U$2,Monitoring_eng!$A$1:$DB$79,Results!$D58,FALSE)=$J58,$Q58,IF(HLOOKUP(U$2,Monitoring_eng!$A$1:$DB$79,Results!$D58,FALSE)=$L58,$R58,IF(HLOOKUP(U$2,Monitoring_eng!$A$1:$DB$79,Results!$D58,FALSE)=$N58,$S58,IF(HLOOKUP(U$2,Monitoring_eng!$A$1:$DB$79,Results!$D58,FALSE)=$P58,$T58,"CHYBA")))))</f>
        <v>3</v>
      </c>
      <c r="V58" s="60">
        <f>IF(ISBLANK(HLOOKUP(V$2,Monitoring_eng!$A$1:$DB$79,Results!$D58,FALSE)),"",IF(HLOOKUP(V$2,Monitoring_eng!$A$1:$DB$79,Results!$D58,FALSE)=$J58,$Q58,IF(HLOOKUP(V$2,Monitoring_eng!$A$1:$DB$79,Results!$D58,FALSE)=$L58,$R58,IF(HLOOKUP(V$2,Monitoring_eng!$A$1:$DB$79,Results!$D58,FALSE)=$N58,$S58,IF(HLOOKUP(V$2,Monitoring_eng!$A$1:$DB$79,Results!$D58,FALSE)=$P58,$T58,"CHYBA")))))</f>
        <v>3</v>
      </c>
      <c r="W58" s="60">
        <f>IF(ISBLANK(HLOOKUP(W$2,Monitoring_eng!$A$1:$DB$79,Results!$D58,FALSE)),"",IF(HLOOKUP(W$2,Monitoring_eng!$A$1:$DB$79,Results!$D58,FALSE)=$J58,$Q58,IF(HLOOKUP(W$2,Monitoring_eng!$A$1:$DB$79,Results!$D58,FALSE)=$L58,$R58,IF(HLOOKUP(W$2,Monitoring_eng!$A$1:$DB$79,Results!$D58,FALSE)=$N58,$S58,IF(HLOOKUP(W$2,Monitoring_eng!$A$1:$DB$79,Results!$D58,FALSE)=$P58,$T58,"CHYBA")))))</f>
        <v>0</v>
      </c>
      <c r="X58" s="60">
        <f>IF(ISBLANK(HLOOKUP(X$2,Monitoring_eng!$A$1:$DB$79,Results!$D58,FALSE)),"",IF(HLOOKUP(X$2,Monitoring_eng!$A$1:$DB$79,Results!$D58,FALSE)=$J58,$Q58,IF(HLOOKUP(X$2,Monitoring_eng!$A$1:$DB$79,Results!$D58,FALSE)=$L58,$R58,IF(HLOOKUP(X$2,Monitoring_eng!$A$1:$DB$79,Results!$D58,FALSE)=$N58,$S58,IF(HLOOKUP(X$2,Monitoring_eng!$A$1:$DB$79,Results!$D58,FALSE)=$P58,$T58,"CHYBA")))))</f>
        <v>3</v>
      </c>
      <c r="Y58" s="60">
        <f>IF(ISBLANK(HLOOKUP(Y$2,Monitoring_eng!$A$1:$DB$79,Results!$D58,FALSE)),"",IF(HLOOKUP(Y$2,Monitoring_eng!$A$1:$DB$79,Results!$D58,FALSE)=$J58,$Q58,IF(HLOOKUP(Y$2,Monitoring_eng!$A$1:$DB$79,Results!$D58,FALSE)=$L58,$R58,IF(HLOOKUP(Y$2,Monitoring_eng!$A$1:$DB$79,Results!$D58,FALSE)=$N58,$S58,IF(HLOOKUP(Y$2,Monitoring_eng!$A$1:$DB$79,Results!$D58,FALSE)=$P58,$T58,"CHYBA")))))</f>
        <v>3</v>
      </c>
      <c r="Z58" s="60">
        <f>IF(ISBLANK(HLOOKUP(Z$2,Monitoring_eng!$A$1:$DB$79,Results!$D58,FALSE)),"",IF(HLOOKUP(Z$2,Monitoring_eng!$A$1:$DB$79,Results!$D58,FALSE)=$J58,$Q58,IF(HLOOKUP(Z$2,Monitoring_eng!$A$1:$DB$79,Results!$D58,FALSE)=$L58,$R58,IF(HLOOKUP(Z$2,Monitoring_eng!$A$1:$DB$79,Results!$D58,FALSE)=$N58,$S58,IF(HLOOKUP(Z$2,Monitoring_eng!$A$1:$DB$79,Results!$D58,FALSE)=$P58,$T58,"CHYBA")))))</f>
        <v>3</v>
      </c>
      <c r="AA58" s="60">
        <f>IF(ISBLANK(HLOOKUP(AA$2,Monitoring_eng!$A$1:$DB$79,Results!$D58,FALSE)),"",IF(HLOOKUP(AA$2,Monitoring_eng!$A$1:$DB$79,Results!$D58,FALSE)=$J58,$Q58,IF(HLOOKUP(AA$2,Monitoring_eng!$A$1:$DB$79,Results!$D58,FALSE)=$L58,$R58,IF(HLOOKUP(AA$2,Monitoring_eng!$A$1:$DB$79,Results!$D58,FALSE)=$N58,$S58,IF(HLOOKUP(AA$2,Monitoring_eng!$A$1:$DB$79,Results!$D58,FALSE)=$P58,$T58,"CHYBA")))))</f>
        <v>3</v>
      </c>
      <c r="AB58" s="60">
        <f>IF(ISBLANK(HLOOKUP(AB$2,Monitoring_eng!$A$1:$DB$79,Results!$D58,FALSE)),"",IF(HLOOKUP(AB$2,Monitoring_eng!$A$1:$DB$79,Results!$D58,FALSE)=$J58,$Q58,IF(HLOOKUP(AB$2,Monitoring_eng!$A$1:$DB$79,Results!$D58,FALSE)=$L58,$R58,IF(HLOOKUP(AB$2,Monitoring_eng!$A$1:$DB$79,Results!$D58,FALSE)=$N58,$S58,IF(HLOOKUP(AB$2,Monitoring_eng!$A$1:$DB$79,Results!$D58,FALSE)=$P58,$T58,"CHYBA")))))</f>
        <v>1.5</v>
      </c>
      <c r="AC58" s="60">
        <f>IF(ISBLANK(HLOOKUP(AC$2,Monitoring_eng!$A$1:$DB$79,Results!$D58,FALSE)),"",IF(HLOOKUP(AC$2,Monitoring_eng!$A$1:$DB$79,Results!$D58,FALSE)=$J58,$Q58,IF(HLOOKUP(AC$2,Monitoring_eng!$A$1:$DB$79,Results!$D58,FALSE)=$L58,$R58,IF(HLOOKUP(AC$2,Monitoring_eng!$A$1:$DB$79,Results!$D58,FALSE)=$N58,$S58,IF(HLOOKUP(AC$2,Monitoring_eng!$A$1:$DB$79,Results!$D58,FALSE)=$P58,$T58,"CHYBA")))))</f>
        <v>3</v>
      </c>
      <c r="AD58" s="60">
        <f>IF(ISBLANK(HLOOKUP(AD$2,Monitoring_eng!$A$1:$DB$79,Results!$D58,FALSE)),"",IF(HLOOKUP(AD$2,Monitoring_eng!$A$1:$DB$79,Results!$D58,FALSE)=$J58,$Q58,IF(HLOOKUP(AD$2,Monitoring_eng!$A$1:$DB$79,Results!$D58,FALSE)=$L58,$R58,IF(HLOOKUP(AD$2,Monitoring_eng!$A$1:$DB$79,Results!$D58,FALSE)=$N58,$S58,IF(HLOOKUP(AD$2,Monitoring_eng!$A$1:$DB$79,Results!$D58,FALSE)=$P58,$T58,"CHYBA")))))</f>
        <v>3</v>
      </c>
      <c r="AE58" s="60">
        <f>IF(ISBLANK(HLOOKUP(AE$2,Monitoring_eng!$A$1:$DB$79,Results!$D58,FALSE)),"",IF(HLOOKUP(AE$2,Monitoring_eng!$A$1:$DB$79,Results!$D58,FALSE)=$J58,$Q58,IF(HLOOKUP(AE$2,Monitoring_eng!$A$1:$DB$79,Results!$D58,FALSE)=$L58,$R58,IF(HLOOKUP(AE$2,Monitoring_eng!$A$1:$DB$79,Results!$D58,FALSE)=$N58,$S58,IF(HLOOKUP(AE$2,Monitoring_eng!$A$1:$DB$79,Results!$D58,FALSE)=$P58,$T58,"CHYBA")))))</f>
        <v>3</v>
      </c>
      <c r="AF58" s="60">
        <f>IF(ISBLANK(HLOOKUP(AF$2,Monitoring_eng!$A$1:$DB$79,Results!$D58,FALSE)),"",IF(HLOOKUP(AF$2,Monitoring_eng!$A$1:$DB$79,Results!$D58,FALSE)=$J58,$Q58,IF(HLOOKUP(AF$2,Monitoring_eng!$A$1:$DB$79,Results!$D58,FALSE)=$L58,$R58,IF(HLOOKUP(AF$2,Monitoring_eng!$A$1:$DB$79,Results!$D58,FALSE)=$N58,$S58,IF(HLOOKUP(AF$2,Monitoring_eng!$A$1:$DB$79,Results!$D58,FALSE)=$P58,$T58,"CHYBA")))))</f>
        <v>3</v>
      </c>
      <c r="AG58" s="60">
        <f>IF(ISBLANK(HLOOKUP(AG$2,Monitoring_eng!$A$1:$DB$79,Results!$D58,FALSE)),"",IF(HLOOKUP(AG$2,Monitoring_eng!$A$1:$DB$79,Results!$D58,FALSE)=$J58,$Q58,IF(HLOOKUP(AG$2,Monitoring_eng!$A$1:$DB$79,Results!$D58,FALSE)=$L58,$R58,IF(HLOOKUP(AG$2,Monitoring_eng!$A$1:$DB$79,Results!$D58,FALSE)=$N58,$S58,IF(HLOOKUP(AG$2,Monitoring_eng!$A$1:$DB$79,Results!$D58,FALSE)=$P58,$T58,"CHYBA")))))</f>
        <v>0</v>
      </c>
      <c r="AH58" s="60">
        <f>IF(ISBLANK(HLOOKUP(AH$2,Monitoring_eng!$A$1:$DB$79,Results!$D58,FALSE)),"",IF(HLOOKUP(AH$2,Monitoring_eng!$A$1:$DB$79,Results!$D58,FALSE)=$J58,$Q58,IF(HLOOKUP(AH$2,Monitoring_eng!$A$1:$DB$79,Results!$D58,FALSE)=$L58,$R58,IF(HLOOKUP(AH$2,Monitoring_eng!$A$1:$DB$79,Results!$D58,FALSE)=$N58,$S58,IF(HLOOKUP(AH$2,Monitoring_eng!$A$1:$DB$79,Results!$D58,FALSE)=$P58,$T58,"CHYBA")))))</f>
        <v>3</v>
      </c>
      <c r="AI58" s="60">
        <f>IF(ISBLANK(HLOOKUP(AI$2,Monitoring_eng!$A$1:$DB$79,Results!$D58,FALSE)),"",IF(HLOOKUP(AI$2,Monitoring_eng!$A$1:$DB$79,Results!$D58,FALSE)=$J58,$Q58,IF(HLOOKUP(AI$2,Monitoring_eng!$A$1:$DB$79,Results!$D58,FALSE)=$L58,$R58,IF(HLOOKUP(AI$2,Monitoring_eng!$A$1:$DB$79,Results!$D58,FALSE)=$N58,$S58,IF(HLOOKUP(AI$2,Monitoring_eng!$A$1:$DB$79,Results!$D58,FALSE)=$P58,$T58,"CHYBA")))))</f>
        <v>3</v>
      </c>
      <c r="AJ58" s="60">
        <f>IF(ISBLANK(HLOOKUP(AJ$2,Monitoring_eng!$A$1:$DB$79,Results!$D58,FALSE)),"",IF(HLOOKUP(AJ$2,Monitoring_eng!$A$1:$DB$79,Results!$D58,FALSE)=$J58,$Q58,IF(HLOOKUP(AJ$2,Monitoring_eng!$A$1:$DB$79,Results!$D58,FALSE)=$L58,$R58,IF(HLOOKUP(AJ$2,Monitoring_eng!$A$1:$DB$79,Results!$D58,FALSE)=$N58,$S58,IF(HLOOKUP(AJ$2,Monitoring_eng!$A$1:$DB$79,Results!$D58,FALSE)=$P58,$T58,"CHYBA")))))</f>
        <v>3</v>
      </c>
      <c r="AK58" s="60">
        <f>IF(ISBLANK(HLOOKUP(AK$2,Monitoring_eng!$A$1:$DB$79,Results!$D58,FALSE)),"",IF(HLOOKUP(AK$2,Monitoring_eng!$A$1:$DB$79,Results!$D58,FALSE)=$J58,$Q58,IF(HLOOKUP(AK$2,Monitoring_eng!$A$1:$DB$79,Results!$D58,FALSE)=$L58,$R58,IF(HLOOKUP(AK$2,Monitoring_eng!$A$1:$DB$79,Results!$D58,FALSE)=$N58,$S58,IF(HLOOKUP(AK$2,Monitoring_eng!$A$1:$DB$79,Results!$D58,FALSE)=$P58,$T58,"CHYBA")))))</f>
        <v>0</v>
      </c>
      <c r="AL58" s="60">
        <f>IF(ISBLANK(HLOOKUP(AL$2,Monitoring_eng!$A$1:$DB$79,Results!$D58,FALSE)),"",IF(HLOOKUP(AL$2,Monitoring_eng!$A$1:$DB$79,Results!$D58,FALSE)=$J58,$Q58,IF(HLOOKUP(AL$2,Monitoring_eng!$A$1:$DB$79,Results!$D58,FALSE)=$L58,$R58,IF(HLOOKUP(AL$2,Monitoring_eng!$A$1:$DB$79,Results!$D58,FALSE)=$N58,$S58,IF(HLOOKUP(AL$2,Monitoring_eng!$A$1:$DB$79,Results!$D58,FALSE)=$P58,$T58,"CHYBA")))))</f>
        <v>1.5</v>
      </c>
      <c r="AM58" s="60">
        <f>IF(ISBLANK(HLOOKUP(AM$2,Monitoring_eng!$A$1:$DB$79,Results!$D58,FALSE)),"",IF(HLOOKUP(AM$2,Monitoring_eng!$A$1:$DB$79,Results!$D58,FALSE)=$J58,$Q58,IF(HLOOKUP(AM$2,Monitoring_eng!$A$1:$DB$79,Results!$D58,FALSE)=$L58,$R58,IF(HLOOKUP(AM$2,Monitoring_eng!$A$1:$DB$79,Results!$D58,FALSE)=$N58,$S58,IF(HLOOKUP(AM$2,Monitoring_eng!$A$1:$DB$79,Results!$D58,FALSE)=$P58,$T58,"CHYBA")))))</f>
        <v>3</v>
      </c>
      <c r="AN58" s="60">
        <f>IF(ISBLANK(HLOOKUP(AN$2,Monitoring_eng!$A$1:$DB$79,Results!$D58,FALSE)),"",IF(HLOOKUP(AN$2,Monitoring_eng!$A$1:$DB$79,Results!$D58,FALSE)=$J58,$Q58,IF(HLOOKUP(AN$2,Monitoring_eng!$A$1:$DB$79,Results!$D58,FALSE)=$L58,$R58,IF(HLOOKUP(AN$2,Monitoring_eng!$A$1:$DB$79,Results!$D58,FALSE)=$N58,$S58,IF(HLOOKUP(AN$2,Monitoring_eng!$A$1:$DB$79,Results!$D58,FALSE)=$P58,$T58,"CHYBA")))))</f>
        <v>3</v>
      </c>
      <c r="AO58" s="60">
        <f>IF(ISBLANK(HLOOKUP(AO$2,Monitoring_eng!$A$1:$DB$79,Results!$D58,FALSE)),"",IF(HLOOKUP(AO$2,Monitoring_eng!$A$1:$DB$79,Results!$D58,FALSE)=$J58,$Q58,IF(HLOOKUP(AO$2,Monitoring_eng!$A$1:$DB$79,Results!$D58,FALSE)=$L58,$R58,IF(HLOOKUP(AO$2,Monitoring_eng!$A$1:$DB$79,Results!$D58,FALSE)=$N58,$S58,IF(HLOOKUP(AO$2,Monitoring_eng!$A$1:$DB$79,Results!$D58,FALSE)=$P58,$T58,"CHYBA")))))</f>
        <v>3</v>
      </c>
      <c r="AP58" s="60">
        <f>IF(ISBLANK(HLOOKUP(AP$2,Monitoring_eng!$A$1:$DB$79,Results!$D58,FALSE)),"",IF(HLOOKUP(AP$2,Monitoring_eng!$A$1:$DB$79,Results!$D58,FALSE)=$J58,$Q58,IF(HLOOKUP(AP$2,Monitoring_eng!$A$1:$DB$79,Results!$D58,FALSE)=$L58,$R58,IF(HLOOKUP(AP$2,Monitoring_eng!$A$1:$DB$79,Results!$D58,FALSE)=$N58,$S58,IF(HLOOKUP(AP$2,Monitoring_eng!$A$1:$DB$79,Results!$D58,FALSE)=$P58,$T58,"CHYBA")))))</f>
        <v>3</v>
      </c>
      <c r="AQ58" s="60">
        <f>IF(ISBLANK(HLOOKUP(AQ$2,Monitoring_eng!$A$1:$DB$79,Results!$D58,FALSE)),"",IF(HLOOKUP(AQ$2,Monitoring_eng!$A$1:$DB$79,Results!$D58,FALSE)=$J58,$Q58,IF(HLOOKUP(AQ$2,Monitoring_eng!$A$1:$DB$79,Results!$D58,FALSE)=$L58,$R58,IF(HLOOKUP(AQ$2,Monitoring_eng!$A$1:$DB$79,Results!$D58,FALSE)=$N58,$S58,IF(HLOOKUP(AQ$2,Monitoring_eng!$A$1:$DB$79,Results!$D58,FALSE)=$P58,$T58,"CHYBA")))))</f>
        <v>3</v>
      </c>
      <c r="AR58" s="60">
        <f>IF(ISBLANK(HLOOKUP(AR$2,Monitoring_eng!$A$1:$DB$79,Results!$D58,FALSE)),"",IF(HLOOKUP(AR$2,Monitoring_eng!$A$1:$DB$79,Results!$D58,FALSE)=$J58,$Q58,IF(HLOOKUP(AR$2,Monitoring_eng!$A$1:$DB$79,Results!$D58,FALSE)=$L58,$R58,IF(HLOOKUP(AR$2,Monitoring_eng!$A$1:$DB$79,Results!$D58,FALSE)=$N58,$S58,IF(HLOOKUP(AR$2,Monitoring_eng!$A$1:$DB$79,Results!$D58,FALSE)=$P58,$T58,"CHYBA")))))</f>
        <v>1.5</v>
      </c>
      <c r="AS58" s="60">
        <f>IF(ISBLANK(HLOOKUP(AS$2,Monitoring_eng!$A$1:$DB$79,Results!$D58,FALSE)),"",IF(HLOOKUP(AS$2,Monitoring_eng!$A$1:$DB$79,Results!$D58,FALSE)=$J58,$Q58,IF(HLOOKUP(AS$2,Monitoring_eng!$A$1:$DB$79,Results!$D58,FALSE)=$L58,$R58,IF(HLOOKUP(AS$2,Monitoring_eng!$A$1:$DB$79,Results!$D58,FALSE)=$N58,$S58,IF(HLOOKUP(AS$2,Monitoring_eng!$A$1:$DB$79,Results!$D58,FALSE)=$P58,$T58,"CHYBA")))))</f>
        <v>3</v>
      </c>
      <c r="AT58" s="60">
        <f>IF(ISBLANK(HLOOKUP(AT$2,Monitoring_eng!$A$1:$DB$79,Results!$D58,FALSE)),"",IF(HLOOKUP(AT$2,Monitoring_eng!$A$1:$DB$79,Results!$D58,FALSE)=$J58,$Q58,IF(HLOOKUP(AT$2,Monitoring_eng!$A$1:$DB$79,Results!$D58,FALSE)=$L58,$R58,IF(HLOOKUP(AT$2,Monitoring_eng!$A$1:$DB$79,Results!$D58,FALSE)=$N58,$S58,IF(HLOOKUP(AT$2,Monitoring_eng!$A$1:$DB$79,Results!$D58,FALSE)=$P58,$T58,"CHYBA")))))</f>
        <v>3</v>
      </c>
      <c r="AU58" s="60">
        <f>IF(ISBLANK(HLOOKUP(AU$2,Monitoring_eng!$A$1:$DB$79,Results!$D58,FALSE)),"",IF(HLOOKUP(AU$2,Monitoring_eng!$A$1:$DB$79,Results!$D58,FALSE)=$J58,$Q58,IF(HLOOKUP(AU$2,Monitoring_eng!$A$1:$DB$79,Results!$D58,FALSE)=$L58,$R58,IF(HLOOKUP(AU$2,Monitoring_eng!$A$1:$DB$79,Results!$D58,FALSE)=$N58,$S58,IF(HLOOKUP(AU$2,Monitoring_eng!$A$1:$DB$79,Results!$D58,FALSE)=$P58,$T58,"CHYBA")))))</f>
        <v>1.5</v>
      </c>
      <c r="AV58" s="60">
        <f>IF(ISBLANK(HLOOKUP(AV$2,Monitoring_eng!$A$1:$DB$79,Results!$D58,FALSE)),"",IF(HLOOKUP(AV$2,Monitoring_eng!$A$1:$DB$79,Results!$D58,FALSE)=$J58,$Q58,IF(HLOOKUP(AV$2,Monitoring_eng!$A$1:$DB$79,Results!$D58,FALSE)=$L58,$R58,IF(HLOOKUP(AV$2,Monitoring_eng!$A$1:$DB$79,Results!$D58,FALSE)=$N58,$S58,IF(HLOOKUP(AV$2,Monitoring_eng!$A$1:$DB$79,Results!$D58,FALSE)=$P58,$T58,"CHYBA")))))</f>
        <v>3</v>
      </c>
      <c r="AW58" s="60">
        <f>IF(ISBLANK(HLOOKUP(AW$2,Monitoring_eng!$A$1:$DB$79,Results!$D58,FALSE)),"",IF(HLOOKUP(AW$2,Monitoring_eng!$A$1:$DB$79,Results!$D58,FALSE)=$J58,$Q58,IF(HLOOKUP(AW$2,Monitoring_eng!$A$1:$DB$79,Results!$D58,FALSE)=$L58,$R58,IF(HLOOKUP(AW$2,Monitoring_eng!$A$1:$DB$79,Results!$D58,FALSE)=$N58,$S58,IF(HLOOKUP(AW$2,Monitoring_eng!$A$1:$DB$79,Results!$D58,FALSE)=$P58,$T58,"CHYBA")))))</f>
        <v>3</v>
      </c>
      <c r="AX58" s="60">
        <f>IF(ISBLANK(HLOOKUP(AX$2,Monitoring_eng!$A$1:$DB$79,Results!$D58,FALSE)),"",IF(HLOOKUP(AX$2,Monitoring_eng!$A$1:$DB$79,Results!$D58,FALSE)=$J58,$Q58,IF(HLOOKUP(AX$2,Monitoring_eng!$A$1:$DB$79,Results!$D58,FALSE)=$L58,$R58,IF(HLOOKUP(AX$2,Monitoring_eng!$A$1:$DB$79,Results!$D58,FALSE)=$N58,$S58,IF(HLOOKUP(AX$2,Monitoring_eng!$A$1:$DB$79,Results!$D58,FALSE)=$P58,$T58,"CHYBA")))))</f>
        <v>3</v>
      </c>
      <c r="AY58" s="60">
        <f>IF(ISBLANK(HLOOKUP(AY$2,Monitoring_eng!$A$1:$DB$79,Results!$D58,FALSE)),"",IF(HLOOKUP(AY$2,Monitoring_eng!$A$1:$DB$79,Results!$D58,FALSE)=$J58,$Q58,IF(HLOOKUP(AY$2,Monitoring_eng!$A$1:$DB$79,Results!$D58,FALSE)=$L58,$R58,IF(HLOOKUP(AY$2,Monitoring_eng!$A$1:$DB$79,Results!$D58,FALSE)=$N58,$S58,IF(HLOOKUP(AY$2,Monitoring_eng!$A$1:$DB$79,Results!$D58,FALSE)=$P58,$T58,"CHYBA")))))</f>
        <v>3</v>
      </c>
      <c r="AZ58" s="60">
        <f>IF(ISBLANK(HLOOKUP(AZ$2,Monitoring_eng!$A$1:$DB$79,Results!$D58,FALSE)),"",IF(HLOOKUP(AZ$2,Monitoring_eng!$A$1:$DB$79,Results!$D58,FALSE)=$J58,$Q58,IF(HLOOKUP(AZ$2,Monitoring_eng!$A$1:$DB$79,Results!$D58,FALSE)=$L58,$R58,IF(HLOOKUP(AZ$2,Monitoring_eng!$A$1:$DB$79,Results!$D58,FALSE)=$N58,$S58,IF(HLOOKUP(AZ$2,Monitoring_eng!$A$1:$DB$79,Results!$D58,FALSE)=$P58,$T58,"CHYBA")))))</f>
        <v>0</v>
      </c>
      <c r="BA58" s="60">
        <f>IF(ISBLANK(HLOOKUP(BA$2,Monitoring_eng!$A$1:$DB$79,Results!$D58,FALSE)),"",IF(HLOOKUP(BA$2,Monitoring_eng!$A$1:$DB$79,Results!$D58,FALSE)=$J58,$Q58,IF(HLOOKUP(BA$2,Monitoring_eng!$A$1:$DB$79,Results!$D58,FALSE)=$L58,$R58,IF(HLOOKUP(BA$2,Monitoring_eng!$A$1:$DB$79,Results!$D58,FALSE)=$N58,$S58,IF(HLOOKUP(BA$2,Monitoring_eng!$A$1:$DB$79,Results!$D58,FALSE)=$P58,$T58,"CHYBA")))))</f>
        <v>3</v>
      </c>
      <c r="BB58" s="60">
        <f>IF(ISBLANK(HLOOKUP(BB$2,Monitoring_eng!$A$1:$DB$79,Results!$D58,FALSE)),"",IF(HLOOKUP(BB$2,Monitoring_eng!$A$1:$DB$79,Results!$D58,FALSE)=$J58,$Q58,IF(HLOOKUP(BB$2,Monitoring_eng!$A$1:$DB$79,Results!$D58,FALSE)=$L58,$R58,IF(HLOOKUP(BB$2,Monitoring_eng!$A$1:$DB$79,Results!$D58,FALSE)=$N58,$S58,IF(HLOOKUP(BB$2,Monitoring_eng!$A$1:$DB$79,Results!$D58,FALSE)=$P58,$T58,"CHYBA")))))</f>
        <v>3</v>
      </c>
      <c r="BC58" s="60">
        <f>IF(ISBLANK(HLOOKUP(BC$2,Monitoring_eng!$A$1:$DB$79,Results!$D58,FALSE)),"",IF(HLOOKUP(BC$2,Monitoring_eng!$A$1:$DB$79,Results!$D58,FALSE)=$J58,$Q58,IF(HLOOKUP(BC$2,Monitoring_eng!$A$1:$DB$79,Results!$D58,FALSE)=$L58,$R58,IF(HLOOKUP(BC$2,Monitoring_eng!$A$1:$DB$79,Results!$D58,FALSE)=$N58,$S58,IF(HLOOKUP(BC$2,Monitoring_eng!$A$1:$DB$79,Results!$D58,FALSE)=$P58,$T58,"CHYBA")))))</f>
        <v>3</v>
      </c>
      <c r="BD58" s="60">
        <f>IF(ISBLANK(HLOOKUP(BD$2,Monitoring_eng!$A$1:$DB$79,Results!$D58,FALSE)),"",IF(HLOOKUP(BD$2,Monitoring_eng!$A$1:$DB$79,Results!$D58,FALSE)=$J58,$Q58,IF(HLOOKUP(BD$2,Monitoring_eng!$A$1:$DB$79,Results!$D58,FALSE)=$L58,$R58,IF(HLOOKUP(BD$2,Monitoring_eng!$A$1:$DB$79,Results!$D58,FALSE)=$N58,$S58,IF(HLOOKUP(BD$2,Monitoring_eng!$A$1:$DB$79,Results!$D58,FALSE)=$P58,$T58,"CHYBA")))))</f>
        <v>3</v>
      </c>
      <c r="BE58" s="60">
        <f>IF(ISBLANK(HLOOKUP(BE$2,Monitoring_eng!$A$1:$DB$79,Results!$D58,FALSE)),"",IF(HLOOKUP(BE$2,Monitoring_eng!$A$1:$DB$79,Results!$D58,FALSE)=$J58,$Q58,IF(HLOOKUP(BE$2,Monitoring_eng!$A$1:$DB$79,Results!$D58,FALSE)=$L58,$R58,IF(HLOOKUP(BE$2,Monitoring_eng!$A$1:$DB$79,Results!$D58,FALSE)=$N58,$S58,IF(HLOOKUP(BE$2,Monitoring_eng!$A$1:$DB$79,Results!$D58,FALSE)=$P58,$T58,"CHYBA")))))</f>
        <v>1.5</v>
      </c>
      <c r="BF58" s="60">
        <f>IF(ISBLANK(HLOOKUP(BF$2,Monitoring_eng!$A$1:$DB$79,Results!$D58,FALSE)),"",IF(HLOOKUP(BF$2,Monitoring_eng!$A$1:$DB$79,Results!$D58,FALSE)=$J58,$Q58,IF(HLOOKUP(BF$2,Monitoring_eng!$A$1:$DB$79,Results!$D58,FALSE)=$L58,$R58,IF(HLOOKUP(BF$2,Monitoring_eng!$A$1:$DB$79,Results!$D58,FALSE)=$N58,$S58,IF(HLOOKUP(BF$2,Monitoring_eng!$A$1:$DB$79,Results!$D58,FALSE)=$P58,$T58,"CHYBA")))))</f>
        <v>3</v>
      </c>
      <c r="BG58" s="60">
        <f>IF(ISBLANK(HLOOKUP(BG$2,Monitoring_eng!$A$1:$DB$79,Results!$D58,FALSE)),"",IF(HLOOKUP(BG$2,Monitoring_eng!$A$1:$DB$79,Results!$D58,FALSE)=$J58,$Q58,IF(HLOOKUP(BG$2,Monitoring_eng!$A$1:$DB$79,Results!$D58,FALSE)=$L58,$R58,IF(HLOOKUP(BG$2,Monitoring_eng!$A$1:$DB$79,Results!$D58,FALSE)=$N58,$S58,IF(HLOOKUP(BG$2,Monitoring_eng!$A$1:$DB$79,Results!$D58,FALSE)=$P58,$T58,"CHYBA")))))</f>
        <v>0</v>
      </c>
      <c r="BH58" s="60">
        <f>IF(ISBLANK(HLOOKUP(BH$2,Monitoring_eng!$A$1:$DB$79,Results!$D58,FALSE)),"",IF(HLOOKUP(BH$2,Monitoring_eng!$A$1:$DB$79,Results!$D58,FALSE)=$J58,$Q58,IF(HLOOKUP(BH$2,Monitoring_eng!$A$1:$DB$79,Results!$D58,FALSE)=$L58,$R58,IF(HLOOKUP(BH$2,Monitoring_eng!$A$1:$DB$79,Results!$D58,FALSE)=$N58,$S58,IF(HLOOKUP(BH$2,Monitoring_eng!$A$1:$DB$79,Results!$D58,FALSE)=$P58,$T58,"CHYBA")))))</f>
        <v>3</v>
      </c>
      <c r="BI58" s="60">
        <f>IF(ISBLANK(HLOOKUP(BI$2,Monitoring_eng!$A$1:$DB$79,Results!$D58,FALSE)),"",IF(HLOOKUP(BI$2,Monitoring_eng!$A$1:$DB$79,Results!$D58,FALSE)=$J58,$Q58,IF(HLOOKUP(BI$2,Monitoring_eng!$A$1:$DB$79,Results!$D58,FALSE)=$L58,$R58,IF(HLOOKUP(BI$2,Monitoring_eng!$A$1:$DB$79,Results!$D58,FALSE)=$N58,$S58,IF(HLOOKUP(BI$2,Monitoring_eng!$A$1:$DB$79,Results!$D58,FALSE)=$P58,$T58,"CHYBA")))))</f>
        <v>1.5</v>
      </c>
      <c r="BJ58" s="60">
        <f>IF(ISBLANK(HLOOKUP(BJ$2,Monitoring_eng!$A$1:$DB$79,Results!$D58,FALSE)),"",IF(HLOOKUP(BJ$2,Monitoring_eng!$A$1:$DB$79,Results!$D58,FALSE)=$J58,$Q58,IF(HLOOKUP(BJ$2,Monitoring_eng!$A$1:$DB$79,Results!$D58,FALSE)=$L58,$R58,IF(HLOOKUP(BJ$2,Monitoring_eng!$A$1:$DB$79,Results!$D58,FALSE)=$N58,$S58,IF(HLOOKUP(BJ$2,Monitoring_eng!$A$1:$DB$79,Results!$D58,FALSE)=$P58,$T58,"CHYBA")))))</f>
        <v>3</v>
      </c>
      <c r="BK58" s="60">
        <f>IF(ISBLANK(HLOOKUP(BK$2,Monitoring_eng!$A$1:$DB$79,Results!$D58,FALSE)),"",IF(HLOOKUP(BK$2,Monitoring_eng!$A$1:$DB$79,Results!$D58,FALSE)=$J58,$Q58,IF(HLOOKUP(BK$2,Monitoring_eng!$A$1:$DB$79,Results!$D58,FALSE)=$L58,$R58,IF(HLOOKUP(BK$2,Monitoring_eng!$A$1:$DB$79,Results!$D58,FALSE)=$N58,$S58,IF(HLOOKUP(BK$2,Monitoring_eng!$A$1:$DB$79,Results!$D58,FALSE)=$P58,$T58,"CHYBA")))))</f>
        <v>3</v>
      </c>
      <c r="BL58" s="60">
        <f>IF(ISBLANK(HLOOKUP(BL$2,Monitoring_eng!$A$1:$DB$79,Results!$D58,FALSE)),"",IF(HLOOKUP(BL$2,Monitoring_eng!$A$1:$DB$79,Results!$D58,FALSE)=$J58,$Q58,IF(HLOOKUP(BL$2,Monitoring_eng!$A$1:$DB$79,Results!$D58,FALSE)=$L58,$R58,IF(HLOOKUP(BL$2,Monitoring_eng!$A$1:$DB$79,Results!$D58,FALSE)=$N58,$S58,IF(HLOOKUP(BL$2,Monitoring_eng!$A$1:$DB$79,Results!$D58,FALSE)=$P58,$T58,"CHYBA")))))</f>
        <v>1.5</v>
      </c>
      <c r="BM58" s="60">
        <f>IF(ISBLANK(HLOOKUP(BM$2,Monitoring_eng!$A$1:$DB$79,Results!$D58,FALSE)),"",IF(HLOOKUP(BM$2,Monitoring_eng!$A$1:$DB$79,Results!$D58,FALSE)=$J58,$Q58,IF(HLOOKUP(BM$2,Monitoring_eng!$A$1:$DB$79,Results!$D58,FALSE)=$L58,$R58,IF(HLOOKUP(BM$2,Monitoring_eng!$A$1:$DB$79,Results!$D58,FALSE)=$N58,$S58,IF(HLOOKUP(BM$2,Monitoring_eng!$A$1:$DB$79,Results!$D58,FALSE)=$P58,$T58,"CHYBA")))))</f>
        <v>3</v>
      </c>
      <c r="BN58" s="60">
        <f>IF(ISBLANK(HLOOKUP(BN$2,Monitoring_eng!$A$1:$DB$79,Results!$D58,FALSE)),"",IF(HLOOKUP(BN$2,Monitoring_eng!$A$1:$DB$79,Results!$D58,FALSE)=$J58,$Q58,IF(HLOOKUP(BN$2,Monitoring_eng!$A$1:$DB$79,Results!$D58,FALSE)=$L58,$R58,IF(HLOOKUP(BN$2,Monitoring_eng!$A$1:$DB$79,Results!$D58,FALSE)=$N58,$S58,IF(HLOOKUP(BN$2,Monitoring_eng!$A$1:$DB$79,Results!$D58,FALSE)=$P58,$T58,"CHYBA")))))</f>
        <v>3</v>
      </c>
      <c r="BO58" s="60">
        <f>IF(ISBLANK(HLOOKUP(BO$2,Monitoring_eng!$A$1:$DB$79,Results!$D58,FALSE)),"",IF(HLOOKUP(BO$2,Monitoring_eng!$A$1:$DB$79,Results!$D58,FALSE)=$J58,$Q58,IF(HLOOKUP(BO$2,Monitoring_eng!$A$1:$DB$79,Results!$D58,FALSE)=$L58,$R58,IF(HLOOKUP(BO$2,Monitoring_eng!$A$1:$DB$79,Results!$D58,FALSE)=$N58,$S58,IF(HLOOKUP(BO$2,Monitoring_eng!$A$1:$DB$79,Results!$D58,FALSE)=$P58,$T58,"CHYBA")))))</f>
        <v>0</v>
      </c>
      <c r="BP58" s="60">
        <f>IF(ISBLANK(HLOOKUP(BP$2,Monitoring_eng!$A$1:$DB$79,Results!$D58,FALSE)),"",IF(HLOOKUP(BP$2,Monitoring_eng!$A$1:$DB$79,Results!$D58,FALSE)=$J58,$Q58,IF(HLOOKUP(BP$2,Monitoring_eng!$A$1:$DB$79,Results!$D58,FALSE)=$L58,$R58,IF(HLOOKUP(BP$2,Monitoring_eng!$A$1:$DB$79,Results!$D58,FALSE)=$N58,$S58,IF(HLOOKUP(BP$2,Monitoring_eng!$A$1:$DB$79,Results!$D58,FALSE)=$P58,$T58,"CHYBA")))))</f>
        <v>3</v>
      </c>
      <c r="BQ58" s="60">
        <f>IF(ISBLANK(HLOOKUP(BQ$2,Monitoring_eng!$A$1:$DB$79,Results!$D58,FALSE)),"",IF(HLOOKUP(BQ$2,Monitoring_eng!$A$1:$DB$79,Results!$D58,FALSE)=$J58,$Q58,IF(HLOOKUP(BQ$2,Monitoring_eng!$A$1:$DB$79,Results!$D58,FALSE)=$L58,$R58,IF(HLOOKUP(BQ$2,Monitoring_eng!$A$1:$DB$79,Results!$D58,FALSE)=$N58,$S58,IF(HLOOKUP(BQ$2,Monitoring_eng!$A$1:$DB$79,Results!$D58,FALSE)=$P58,$T58,"CHYBA")))))</f>
        <v>3</v>
      </c>
      <c r="BR58" s="60">
        <f>IF(ISBLANK(HLOOKUP(BR$2,Monitoring_eng!$A$1:$DB$79,Results!$D58,FALSE)),"",IF(HLOOKUP(BR$2,Monitoring_eng!$A$1:$DB$79,Results!$D58,FALSE)=$J58,$Q58,IF(HLOOKUP(BR$2,Monitoring_eng!$A$1:$DB$79,Results!$D58,FALSE)=$L58,$R58,IF(HLOOKUP(BR$2,Monitoring_eng!$A$1:$DB$79,Results!$D58,FALSE)=$N58,$S58,IF(HLOOKUP(BR$2,Monitoring_eng!$A$1:$DB$79,Results!$D58,FALSE)=$P58,$T58,"CHYBA")))))</f>
        <v>3</v>
      </c>
    </row>
    <row r="59" spans="1:70" x14ac:dyDescent="0.3">
      <c r="A59" s="37" t="s">
        <v>3879</v>
      </c>
      <c r="B59" s="37" t="s">
        <v>1060</v>
      </c>
      <c r="C59" s="37" t="s">
        <v>359</v>
      </c>
      <c r="D59" s="37">
        <v>58</v>
      </c>
      <c r="E59" s="49" t="s">
        <v>176</v>
      </c>
      <c r="F59" s="49" t="s">
        <v>188</v>
      </c>
      <c r="G59" s="50" t="s">
        <v>54</v>
      </c>
      <c r="H59" s="37">
        <v>3</v>
      </c>
      <c r="I59" s="37" t="s">
        <v>481</v>
      </c>
      <c r="J59" s="37" t="s">
        <v>757</v>
      </c>
      <c r="K59" s="37" t="s">
        <v>482</v>
      </c>
      <c r="L59" s="59" t="s">
        <v>758</v>
      </c>
      <c r="M59" s="37" t="s">
        <v>483</v>
      </c>
      <c r="N59" s="37" t="s">
        <v>759</v>
      </c>
      <c r="O59" s="37" t="s">
        <v>892</v>
      </c>
      <c r="P59" s="37" t="s">
        <v>892</v>
      </c>
      <c r="Q59" s="37">
        <f t="shared" si="0"/>
        <v>3</v>
      </c>
      <c r="R59" s="37">
        <v>0</v>
      </c>
      <c r="S59" s="37">
        <f t="shared" si="1"/>
        <v>1.5</v>
      </c>
      <c r="T59" s="37" t="s">
        <v>892</v>
      </c>
      <c r="U59" s="60">
        <f>IF(ISBLANK(HLOOKUP(U$2,Monitoring_eng!$A$1:$DB$79,Results!$D59,FALSE)),"",IF(HLOOKUP(U$2,Monitoring_eng!$A$1:$DB$79,Results!$D59,FALSE)=$J59,$Q59,IF(HLOOKUP(U$2,Monitoring_eng!$A$1:$DB$79,Results!$D59,FALSE)=$L59,$R59,IF(HLOOKUP(U$2,Monitoring_eng!$A$1:$DB$79,Results!$D59,FALSE)=$N59,$S59,IF(HLOOKUP(U$2,Monitoring_eng!$A$1:$DB$79,Results!$D59,FALSE)=$P59,$T59,"CHYBA")))))</f>
        <v>3</v>
      </c>
      <c r="V59" s="60">
        <f>IF(ISBLANK(HLOOKUP(V$2,Monitoring_eng!$A$1:$DB$79,Results!$D59,FALSE)),"",IF(HLOOKUP(V$2,Monitoring_eng!$A$1:$DB$79,Results!$D59,FALSE)=$J59,$Q59,IF(HLOOKUP(V$2,Monitoring_eng!$A$1:$DB$79,Results!$D59,FALSE)=$L59,$R59,IF(HLOOKUP(V$2,Monitoring_eng!$A$1:$DB$79,Results!$D59,FALSE)=$N59,$S59,IF(HLOOKUP(V$2,Monitoring_eng!$A$1:$DB$79,Results!$D59,FALSE)=$P59,$T59,"CHYBA")))))</f>
        <v>3</v>
      </c>
      <c r="W59" s="60">
        <f>IF(ISBLANK(HLOOKUP(W$2,Monitoring_eng!$A$1:$DB$79,Results!$D59,FALSE)),"",IF(HLOOKUP(W$2,Monitoring_eng!$A$1:$DB$79,Results!$D59,FALSE)=$J59,$Q59,IF(HLOOKUP(W$2,Monitoring_eng!$A$1:$DB$79,Results!$D59,FALSE)=$L59,$R59,IF(HLOOKUP(W$2,Monitoring_eng!$A$1:$DB$79,Results!$D59,FALSE)=$N59,$S59,IF(HLOOKUP(W$2,Monitoring_eng!$A$1:$DB$79,Results!$D59,FALSE)=$P59,$T59,"CHYBA")))))</f>
        <v>3</v>
      </c>
      <c r="X59" s="60">
        <f>IF(ISBLANK(HLOOKUP(X$2,Monitoring_eng!$A$1:$DB$79,Results!$D59,FALSE)),"",IF(HLOOKUP(X$2,Monitoring_eng!$A$1:$DB$79,Results!$D59,FALSE)=$J59,$Q59,IF(HLOOKUP(X$2,Monitoring_eng!$A$1:$DB$79,Results!$D59,FALSE)=$L59,$R59,IF(HLOOKUP(X$2,Monitoring_eng!$A$1:$DB$79,Results!$D59,FALSE)=$N59,$S59,IF(HLOOKUP(X$2,Monitoring_eng!$A$1:$DB$79,Results!$D59,FALSE)=$P59,$T59,"CHYBA")))))</f>
        <v>3</v>
      </c>
      <c r="Y59" s="60">
        <f>IF(ISBLANK(HLOOKUP(Y$2,Monitoring_eng!$A$1:$DB$79,Results!$D59,FALSE)),"",IF(HLOOKUP(Y$2,Monitoring_eng!$A$1:$DB$79,Results!$D59,FALSE)=$J59,$Q59,IF(HLOOKUP(Y$2,Monitoring_eng!$A$1:$DB$79,Results!$D59,FALSE)=$L59,$R59,IF(HLOOKUP(Y$2,Monitoring_eng!$A$1:$DB$79,Results!$D59,FALSE)=$N59,$S59,IF(HLOOKUP(Y$2,Monitoring_eng!$A$1:$DB$79,Results!$D59,FALSE)=$P59,$T59,"CHYBA")))))</f>
        <v>3</v>
      </c>
      <c r="Z59" s="60">
        <f>IF(ISBLANK(HLOOKUP(Z$2,Monitoring_eng!$A$1:$DB$79,Results!$D59,FALSE)),"",IF(HLOOKUP(Z$2,Monitoring_eng!$A$1:$DB$79,Results!$D59,FALSE)=$J59,$Q59,IF(HLOOKUP(Z$2,Monitoring_eng!$A$1:$DB$79,Results!$D59,FALSE)=$L59,$R59,IF(HLOOKUP(Z$2,Monitoring_eng!$A$1:$DB$79,Results!$D59,FALSE)=$N59,$S59,IF(HLOOKUP(Z$2,Monitoring_eng!$A$1:$DB$79,Results!$D59,FALSE)=$P59,$T59,"CHYBA")))))</f>
        <v>3</v>
      </c>
      <c r="AA59" s="60">
        <f>IF(ISBLANK(HLOOKUP(AA$2,Monitoring_eng!$A$1:$DB$79,Results!$D59,FALSE)),"",IF(HLOOKUP(AA$2,Monitoring_eng!$A$1:$DB$79,Results!$D59,FALSE)=$J59,$Q59,IF(HLOOKUP(AA$2,Monitoring_eng!$A$1:$DB$79,Results!$D59,FALSE)=$L59,$R59,IF(HLOOKUP(AA$2,Monitoring_eng!$A$1:$DB$79,Results!$D59,FALSE)=$N59,$S59,IF(HLOOKUP(AA$2,Monitoring_eng!$A$1:$DB$79,Results!$D59,FALSE)=$P59,$T59,"CHYBA")))))</f>
        <v>3</v>
      </c>
      <c r="AB59" s="60">
        <f>IF(ISBLANK(HLOOKUP(AB$2,Monitoring_eng!$A$1:$DB$79,Results!$D59,FALSE)),"",IF(HLOOKUP(AB$2,Monitoring_eng!$A$1:$DB$79,Results!$D59,FALSE)=$J59,$Q59,IF(HLOOKUP(AB$2,Monitoring_eng!$A$1:$DB$79,Results!$D59,FALSE)=$L59,$R59,IF(HLOOKUP(AB$2,Monitoring_eng!$A$1:$DB$79,Results!$D59,FALSE)=$N59,$S59,IF(HLOOKUP(AB$2,Monitoring_eng!$A$1:$DB$79,Results!$D59,FALSE)=$P59,$T59,"CHYBA")))))</f>
        <v>3</v>
      </c>
      <c r="AC59" s="60">
        <f>IF(ISBLANK(HLOOKUP(AC$2,Monitoring_eng!$A$1:$DB$79,Results!$D59,FALSE)),"",IF(HLOOKUP(AC$2,Monitoring_eng!$A$1:$DB$79,Results!$D59,FALSE)=$J59,$Q59,IF(HLOOKUP(AC$2,Monitoring_eng!$A$1:$DB$79,Results!$D59,FALSE)=$L59,$R59,IF(HLOOKUP(AC$2,Monitoring_eng!$A$1:$DB$79,Results!$D59,FALSE)=$N59,$S59,IF(HLOOKUP(AC$2,Monitoring_eng!$A$1:$DB$79,Results!$D59,FALSE)=$P59,$T59,"CHYBA")))))</f>
        <v>3</v>
      </c>
      <c r="AD59" s="60">
        <f>IF(ISBLANK(HLOOKUP(AD$2,Monitoring_eng!$A$1:$DB$79,Results!$D59,FALSE)),"",IF(HLOOKUP(AD$2,Monitoring_eng!$A$1:$DB$79,Results!$D59,FALSE)=$J59,$Q59,IF(HLOOKUP(AD$2,Monitoring_eng!$A$1:$DB$79,Results!$D59,FALSE)=$L59,$R59,IF(HLOOKUP(AD$2,Monitoring_eng!$A$1:$DB$79,Results!$D59,FALSE)=$N59,$S59,IF(HLOOKUP(AD$2,Monitoring_eng!$A$1:$DB$79,Results!$D59,FALSE)=$P59,$T59,"CHYBA")))))</f>
        <v>3</v>
      </c>
      <c r="AE59" s="60">
        <f>IF(ISBLANK(HLOOKUP(AE$2,Monitoring_eng!$A$1:$DB$79,Results!$D59,FALSE)),"",IF(HLOOKUP(AE$2,Monitoring_eng!$A$1:$DB$79,Results!$D59,FALSE)=$J59,$Q59,IF(HLOOKUP(AE$2,Monitoring_eng!$A$1:$DB$79,Results!$D59,FALSE)=$L59,$R59,IF(HLOOKUP(AE$2,Monitoring_eng!$A$1:$DB$79,Results!$D59,FALSE)=$N59,$S59,IF(HLOOKUP(AE$2,Monitoring_eng!$A$1:$DB$79,Results!$D59,FALSE)=$P59,$T59,"CHYBA")))))</f>
        <v>3</v>
      </c>
      <c r="AF59" s="60">
        <f>IF(ISBLANK(HLOOKUP(AF$2,Monitoring_eng!$A$1:$DB$79,Results!$D59,FALSE)),"",IF(HLOOKUP(AF$2,Monitoring_eng!$A$1:$DB$79,Results!$D59,FALSE)=$J59,$Q59,IF(HLOOKUP(AF$2,Monitoring_eng!$A$1:$DB$79,Results!$D59,FALSE)=$L59,$R59,IF(HLOOKUP(AF$2,Monitoring_eng!$A$1:$DB$79,Results!$D59,FALSE)=$N59,$S59,IF(HLOOKUP(AF$2,Monitoring_eng!$A$1:$DB$79,Results!$D59,FALSE)=$P59,$T59,"CHYBA")))))</f>
        <v>3</v>
      </c>
      <c r="AG59" s="60">
        <f>IF(ISBLANK(HLOOKUP(AG$2,Monitoring_eng!$A$1:$DB$79,Results!$D59,FALSE)),"",IF(HLOOKUP(AG$2,Monitoring_eng!$A$1:$DB$79,Results!$D59,FALSE)=$J59,$Q59,IF(HLOOKUP(AG$2,Monitoring_eng!$A$1:$DB$79,Results!$D59,FALSE)=$L59,$R59,IF(HLOOKUP(AG$2,Monitoring_eng!$A$1:$DB$79,Results!$D59,FALSE)=$N59,$S59,IF(HLOOKUP(AG$2,Monitoring_eng!$A$1:$DB$79,Results!$D59,FALSE)=$P59,$T59,"CHYBA")))))</f>
        <v>3</v>
      </c>
      <c r="AH59" s="60">
        <f>IF(ISBLANK(HLOOKUP(AH$2,Monitoring_eng!$A$1:$DB$79,Results!$D59,FALSE)),"",IF(HLOOKUP(AH$2,Monitoring_eng!$A$1:$DB$79,Results!$D59,FALSE)=$J59,$Q59,IF(HLOOKUP(AH$2,Monitoring_eng!$A$1:$DB$79,Results!$D59,FALSE)=$L59,$R59,IF(HLOOKUP(AH$2,Monitoring_eng!$A$1:$DB$79,Results!$D59,FALSE)=$N59,$S59,IF(HLOOKUP(AH$2,Monitoring_eng!$A$1:$DB$79,Results!$D59,FALSE)=$P59,$T59,"CHYBA")))))</f>
        <v>3</v>
      </c>
      <c r="AI59" s="60">
        <f>IF(ISBLANK(HLOOKUP(AI$2,Monitoring_eng!$A$1:$DB$79,Results!$D59,FALSE)),"",IF(HLOOKUP(AI$2,Monitoring_eng!$A$1:$DB$79,Results!$D59,FALSE)=$J59,$Q59,IF(HLOOKUP(AI$2,Monitoring_eng!$A$1:$DB$79,Results!$D59,FALSE)=$L59,$R59,IF(HLOOKUP(AI$2,Monitoring_eng!$A$1:$DB$79,Results!$D59,FALSE)=$N59,$S59,IF(HLOOKUP(AI$2,Monitoring_eng!$A$1:$DB$79,Results!$D59,FALSE)=$P59,$T59,"CHYBA")))))</f>
        <v>3</v>
      </c>
      <c r="AJ59" s="60">
        <f>IF(ISBLANK(HLOOKUP(AJ$2,Monitoring_eng!$A$1:$DB$79,Results!$D59,FALSE)),"",IF(HLOOKUP(AJ$2,Monitoring_eng!$A$1:$DB$79,Results!$D59,FALSE)=$J59,$Q59,IF(HLOOKUP(AJ$2,Monitoring_eng!$A$1:$DB$79,Results!$D59,FALSE)=$L59,$R59,IF(HLOOKUP(AJ$2,Monitoring_eng!$A$1:$DB$79,Results!$D59,FALSE)=$N59,$S59,IF(HLOOKUP(AJ$2,Monitoring_eng!$A$1:$DB$79,Results!$D59,FALSE)=$P59,$T59,"CHYBA")))))</f>
        <v>3</v>
      </c>
      <c r="AK59" s="60">
        <f>IF(ISBLANK(HLOOKUP(AK$2,Monitoring_eng!$A$1:$DB$79,Results!$D59,FALSE)),"",IF(HLOOKUP(AK$2,Monitoring_eng!$A$1:$DB$79,Results!$D59,FALSE)=$J59,$Q59,IF(HLOOKUP(AK$2,Monitoring_eng!$A$1:$DB$79,Results!$D59,FALSE)=$L59,$R59,IF(HLOOKUP(AK$2,Monitoring_eng!$A$1:$DB$79,Results!$D59,FALSE)=$N59,$S59,IF(HLOOKUP(AK$2,Monitoring_eng!$A$1:$DB$79,Results!$D59,FALSE)=$P59,$T59,"CHYBA")))))</f>
        <v>3</v>
      </c>
      <c r="AL59" s="60">
        <f>IF(ISBLANK(HLOOKUP(AL$2,Monitoring_eng!$A$1:$DB$79,Results!$D59,FALSE)),"",IF(HLOOKUP(AL$2,Monitoring_eng!$A$1:$DB$79,Results!$D59,FALSE)=$J59,$Q59,IF(HLOOKUP(AL$2,Monitoring_eng!$A$1:$DB$79,Results!$D59,FALSE)=$L59,$R59,IF(HLOOKUP(AL$2,Monitoring_eng!$A$1:$DB$79,Results!$D59,FALSE)=$N59,$S59,IF(HLOOKUP(AL$2,Monitoring_eng!$A$1:$DB$79,Results!$D59,FALSE)=$P59,$T59,"CHYBA")))))</f>
        <v>3</v>
      </c>
      <c r="AM59" s="60">
        <f>IF(ISBLANK(HLOOKUP(AM$2,Monitoring_eng!$A$1:$DB$79,Results!$D59,FALSE)),"",IF(HLOOKUP(AM$2,Monitoring_eng!$A$1:$DB$79,Results!$D59,FALSE)=$J59,$Q59,IF(HLOOKUP(AM$2,Monitoring_eng!$A$1:$DB$79,Results!$D59,FALSE)=$L59,$R59,IF(HLOOKUP(AM$2,Monitoring_eng!$A$1:$DB$79,Results!$D59,FALSE)=$N59,$S59,IF(HLOOKUP(AM$2,Monitoring_eng!$A$1:$DB$79,Results!$D59,FALSE)=$P59,$T59,"CHYBA")))))</f>
        <v>3</v>
      </c>
      <c r="AN59" s="60">
        <f>IF(ISBLANK(HLOOKUP(AN$2,Monitoring_eng!$A$1:$DB$79,Results!$D59,FALSE)),"",IF(HLOOKUP(AN$2,Monitoring_eng!$A$1:$DB$79,Results!$D59,FALSE)=$J59,$Q59,IF(HLOOKUP(AN$2,Monitoring_eng!$A$1:$DB$79,Results!$D59,FALSE)=$L59,$R59,IF(HLOOKUP(AN$2,Monitoring_eng!$A$1:$DB$79,Results!$D59,FALSE)=$N59,$S59,IF(HLOOKUP(AN$2,Monitoring_eng!$A$1:$DB$79,Results!$D59,FALSE)=$P59,$T59,"CHYBA")))))</f>
        <v>3</v>
      </c>
      <c r="AO59" s="60">
        <f>IF(ISBLANK(HLOOKUP(AO$2,Monitoring_eng!$A$1:$DB$79,Results!$D59,FALSE)),"",IF(HLOOKUP(AO$2,Monitoring_eng!$A$1:$DB$79,Results!$D59,FALSE)=$J59,$Q59,IF(HLOOKUP(AO$2,Monitoring_eng!$A$1:$DB$79,Results!$D59,FALSE)=$L59,$R59,IF(HLOOKUP(AO$2,Monitoring_eng!$A$1:$DB$79,Results!$D59,FALSE)=$N59,$S59,IF(HLOOKUP(AO$2,Monitoring_eng!$A$1:$DB$79,Results!$D59,FALSE)=$P59,$T59,"CHYBA")))))</f>
        <v>3</v>
      </c>
      <c r="AP59" s="60">
        <f>IF(ISBLANK(HLOOKUP(AP$2,Monitoring_eng!$A$1:$DB$79,Results!$D59,FALSE)),"",IF(HLOOKUP(AP$2,Monitoring_eng!$A$1:$DB$79,Results!$D59,FALSE)=$J59,$Q59,IF(HLOOKUP(AP$2,Monitoring_eng!$A$1:$DB$79,Results!$D59,FALSE)=$L59,$R59,IF(HLOOKUP(AP$2,Monitoring_eng!$A$1:$DB$79,Results!$D59,FALSE)=$N59,$S59,IF(HLOOKUP(AP$2,Monitoring_eng!$A$1:$DB$79,Results!$D59,FALSE)=$P59,$T59,"CHYBA")))))</f>
        <v>3</v>
      </c>
      <c r="AQ59" s="60">
        <f>IF(ISBLANK(HLOOKUP(AQ$2,Monitoring_eng!$A$1:$DB$79,Results!$D59,FALSE)),"",IF(HLOOKUP(AQ$2,Monitoring_eng!$A$1:$DB$79,Results!$D59,FALSE)=$J59,$Q59,IF(HLOOKUP(AQ$2,Monitoring_eng!$A$1:$DB$79,Results!$D59,FALSE)=$L59,$R59,IF(HLOOKUP(AQ$2,Monitoring_eng!$A$1:$DB$79,Results!$D59,FALSE)=$N59,$S59,IF(HLOOKUP(AQ$2,Monitoring_eng!$A$1:$DB$79,Results!$D59,FALSE)=$P59,$T59,"CHYBA")))))</f>
        <v>3</v>
      </c>
      <c r="AR59" s="60">
        <f>IF(ISBLANK(HLOOKUP(AR$2,Monitoring_eng!$A$1:$DB$79,Results!$D59,FALSE)),"",IF(HLOOKUP(AR$2,Monitoring_eng!$A$1:$DB$79,Results!$D59,FALSE)=$J59,$Q59,IF(HLOOKUP(AR$2,Monitoring_eng!$A$1:$DB$79,Results!$D59,FALSE)=$L59,$R59,IF(HLOOKUP(AR$2,Monitoring_eng!$A$1:$DB$79,Results!$D59,FALSE)=$N59,$S59,IF(HLOOKUP(AR$2,Monitoring_eng!$A$1:$DB$79,Results!$D59,FALSE)=$P59,$T59,"CHYBA")))))</f>
        <v>3</v>
      </c>
      <c r="AS59" s="60">
        <f>IF(ISBLANK(HLOOKUP(AS$2,Monitoring_eng!$A$1:$DB$79,Results!$D59,FALSE)),"",IF(HLOOKUP(AS$2,Monitoring_eng!$A$1:$DB$79,Results!$D59,FALSE)=$J59,$Q59,IF(HLOOKUP(AS$2,Monitoring_eng!$A$1:$DB$79,Results!$D59,FALSE)=$L59,$R59,IF(HLOOKUP(AS$2,Monitoring_eng!$A$1:$DB$79,Results!$D59,FALSE)=$N59,$S59,IF(HLOOKUP(AS$2,Monitoring_eng!$A$1:$DB$79,Results!$D59,FALSE)=$P59,$T59,"CHYBA")))))</f>
        <v>3</v>
      </c>
      <c r="AT59" s="60">
        <f>IF(ISBLANK(HLOOKUP(AT$2,Monitoring_eng!$A$1:$DB$79,Results!$D59,FALSE)),"",IF(HLOOKUP(AT$2,Monitoring_eng!$A$1:$DB$79,Results!$D59,FALSE)=$J59,$Q59,IF(HLOOKUP(AT$2,Monitoring_eng!$A$1:$DB$79,Results!$D59,FALSE)=$L59,$R59,IF(HLOOKUP(AT$2,Monitoring_eng!$A$1:$DB$79,Results!$D59,FALSE)=$N59,$S59,IF(HLOOKUP(AT$2,Monitoring_eng!$A$1:$DB$79,Results!$D59,FALSE)=$P59,$T59,"CHYBA")))))</f>
        <v>3</v>
      </c>
      <c r="AU59" s="60">
        <f>IF(ISBLANK(HLOOKUP(AU$2,Monitoring_eng!$A$1:$DB$79,Results!$D59,FALSE)),"",IF(HLOOKUP(AU$2,Monitoring_eng!$A$1:$DB$79,Results!$D59,FALSE)=$J59,$Q59,IF(HLOOKUP(AU$2,Monitoring_eng!$A$1:$DB$79,Results!$D59,FALSE)=$L59,$R59,IF(HLOOKUP(AU$2,Monitoring_eng!$A$1:$DB$79,Results!$D59,FALSE)=$N59,$S59,IF(HLOOKUP(AU$2,Monitoring_eng!$A$1:$DB$79,Results!$D59,FALSE)=$P59,$T59,"CHYBA")))))</f>
        <v>3</v>
      </c>
      <c r="AV59" s="60">
        <f>IF(ISBLANK(HLOOKUP(AV$2,Monitoring_eng!$A$1:$DB$79,Results!$D59,FALSE)),"",IF(HLOOKUP(AV$2,Monitoring_eng!$A$1:$DB$79,Results!$D59,FALSE)=$J59,$Q59,IF(HLOOKUP(AV$2,Monitoring_eng!$A$1:$DB$79,Results!$D59,FALSE)=$L59,$R59,IF(HLOOKUP(AV$2,Monitoring_eng!$A$1:$DB$79,Results!$D59,FALSE)=$N59,$S59,IF(HLOOKUP(AV$2,Monitoring_eng!$A$1:$DB$79,Results!$D59,FALSE)=$P59,$T59,"CHYBA")))))</f>
        <v>3</v>
      </c>
      <c r="AW59" s="60">
        <f>IF(ISBLANK(HLOOKUP(AW$2,Monitoring_eng!$A$1:$DB$79,Results!$D59,FALSE)),"",IF(HLOOKUP(AW$2,Monitoring_eng!$A$1:$DB$79,Results!$D59,FALSE)=$J59,$Q59,IF(HLOOKUP(AW$2,Monitoring_eng!$A$1:$DB$79,Results!$D59,FALSE)=$L59,$R59,IF(HLOOKUP(AW$2,Monitoring_eng!$A$1:$DB$79,Results!$D59,FALSE)=$N59,$S59,IF(HLOOKUP(AW$2,Monitoring_eng!$A$1:$DB$79,Results!$D59,FALSE)=$P59,$T59,"CHYBA")))))</f>
        <v>3</v>
      </c>
      <c r="AX59" s="60">
        <f>IF(ISBLANK(HLOOKUP(AX$2,Monitoring_eng!$A$1:$DB$79,Results!$D59,FALSE)),"",IF(HLOOKUP(AX$2,Monitoring_eng!$A$1:$DB$79,Results!$D59,FALSE)=$J59,$Q59,IF(HLOOKUP(AX$2,Monitoring_eng!$A$1:$DB$79,Results!$D59,FALSE)=$L59,$R59,IF(HLOOKUP(AX$2,Monitoring_eng!$A$1:$DB$79,Results!$D59,FALSE)=$N59,$S59,IF(HLOOKUP(AX$2,Monitoring_eng!$A$1:$DB$79,Results!$D59,FALSE)=$P59,$T59,"CHYBA")))))</f>
        <v>3</v>
      </c>
      <c r="AY59" s="60">
        <f>IF(ISBLANK(HLOOKUP(AY$2,Monitoring_eng!$A$1:$DB$79,Results!$D59,FALSE)),"",IF(HLOOKUP(AY$2,Monitoring_eng!$A$1:$DB$79,Results!$D59,FALSE)=$J59,$Q59,IF(HLOOKUP(AY$2,Monitoring_eng!$A$1:$DB$79,Results!$D59,FALSE)=$L59,$R59,IF(HLOOKUP(AY$2,Monitoring_eng!$A$1:$DB$79,Results!$D59,FALSE)=$N59,$S59,IF(HLOOKUP(AY$2,Monitoring_eng!$A$1:$DB$79,Results!$D59,FALSE)=$P59,$T59,"CHYBA")))))</f>
        <v>3</v>
      </c>
      <c r="AZ59" s="60">
        <f>IF(ISBLANK(HLOOKUP(AZ$2,Monitoring_eng!$A$1:$DB$79,Results!$D59,FALSE)),"",IF(HLOOKUP(AZ$2,Monitoring_eng!$A$1:$DB$79,Results!$D59,FALSE)=$J59,$Q59,IF(HLOOKUP(AZ$2,Monitoring_eng!$A$1:$DB$79,Results!$D59,FALSE)=$L59,$R59,IF(HLOOKUP(AZ$2,Monitoring_eng!$A$1:$DB$79,Results!$D59,FALSE)=$N59,$S59,IF(HLOOKUP(AZ$2,Monitoring_eng!$A$1:$DB$79,Results!$D59,FALSE)=$P59,$T59,"CHYBA")))))</f>
        <v>0</v>
      </c>
      <c r="BA59" s="60">
        <f>IF(ISBLANK(HLOOKUP(BA$2,Monitoring_eng!$A$1:$DB$79,Results!$D59,FALSE)),"",IF(HLOOKUP(BA$2,Monitoring_eng!$A$1:$DB$79,Results!$D59,FALSE)=$J59,$Q59,IF(HLOOKUP(BA$2,Monitoring_eng!$A$1:$DB$79,Results!$D59,FALSE)=$L59,$R59,IF(HLOOKUP(BA$2,Monitoring_eng!$A$1:$DB$79,Results!$D59,FALSE)=$N59,$S59,IF(HLOOKUP(BA$2,Monitoring_eng!$A$1:$DB$79,Results!$D59,FALSE)=$P59,$T59,"CHYBA")))))</f>
        <v>3</v>
      </c>
      <c r="BB59" s="60">
        <f>IF(ISBLANK(HLOOKUP(BB$2,Monitoring_eng!$A$1:$DB$79,Results!$D59,FALSE)),"",IF(HLOOKUP(BB$2,Monitoring_eng!$A$1:$DB$79,Results!$D59,FALSE)=$J59,$Q59,IF(HLOOKUP(BB$2,Monitoring_eng!$A$1:$DB$79,Results!$D59,FALSE)=$L59,$R59,IF(HLOOKUP(BB$2,Monitoring_eng!$A$1:$DB$79,Results!$D59,FALSE)=$N59,$S59,IF(HLOOKUP(BB$2,Monitoring_eng!$A$1:$DB$79,Results!$D59,FALSE)=$P59,$T59,"CHYBA")))))</f>
        <v>3</v>
      </c>
      <c r="BC59" s="60">
        <f>IF(ISBLANK(HLOOKUP(BC$2,Monitoring_eng!$A$1:$DB$79,Results!$D59,FALSE)),"",IF(HLOOKUP(BC$2,Monitoring_eng!$A$1:$DB$79,Results!$D59,FALSE)=$J59,$Q59,IF(HLOOKUP(BC$2,Monitoring_eng!$A$1:$DB$79,Results!$D59,FALSE)=$L59,$R59,IF(HLOOKUP(BC$2,Monitoring_eng!$A$1:$DB$79,Results!$D59,FALSE)=$N59,$S59,IF(HLOOKUP(BC$2,Monitoring_eng!$A$1:$DB$79,Results!$D59,FALSE)=$P59,$T59,"CHYBA")))))</f>
        <v>3</v>
      </c>
      <c r="BD59" s="60">
        <f>IF(ISBLANK(HLOOKUP(BD$2,Monitoring_eng!$A$1:$DB$79,Results!$D59,FALSE)),"",IF(HLOOKUP(BD$2,Monitoring_eng!$A$1:$DB$79,Results!$D59,FALSE)=$J59,$Q59,IF(HLOOKUP(BD$2,Monitoring_eng!$A$1:$DB$79,Results!$D59,FALSE)=$L59,$R59,IF(HLOOKUP(BD$2,Monitoring_eng!$A$1:$DB$79,Results!$D59,FALSE)=$N59,$S59,IF(HLOOKUP(BD$2,Monitoring_eng!$A$1:$DB$79,Results!$D59,FALSE)=$P59,$T59,"CHYBA")))))</f>
        <v>3</v>
      </c>
      <c r="BE59" s="60">
        <f>IF(ISBLANK(HLOOKUP(BE$2,Monitoring_eng!$A$1:$DB$79,Results!$D59,FALSE)),"",IF(HLOOKUP(BE$2,Monitoring_eng!$A$1:$DB$79,Results!$D59,FALSE)=$J59,$Q59,IF(HLOOKUP(BE$2,Monitoring_eng!$A$1:$DB$79,Results!$D59,FALSE)=$L59,$R59,IF(HLOOKUP(BE$2,Monitoring_eng!$A$1:$DB$79,Results!$D59,FALSE)=$N59,$S59,IF(HLOOKUP(BE$2,Monitoring_eng!$A$1:$DB$79,Results!$D59,FALSE)=$P59,$T59,"CHYBA")))))</f>
        <v>3</v>
      </c>
      <c r="BF59" s="60">
        <f>IF(ISBLANK(HLOOKUP(BF$2,Monitoring_eng!$A$1:$DB$79,Results!$D59,FALSE)),"",IF(HLOOKUP(BF$2,Monitoring_eng!$A$1:$DB$79,Results!$D59,FALSE)=$J59,$Q59,IF(HLOOKUP(BF$2,Monitoring_eng!$A$1:$DB$79,Results!$D59,FALSE)=$L59,$R59,IF(HLOOKUP(BF$2,Monitoring_eng!$A$1:$DB$79,Results!$D59,FALSE)=$N59,$S59,IF(HLOOKUP(BF$2,Monitoring_eng!$A$1:$DB$79,Results!$D59,FALSE)=$P59,$T59,"CHYBA")))))</f>
        <v>3</v>
      </c>
      <c r="BG59" s="60">
        <f>IF(ISBLANK(HLOOKUP(BG$2,Monitoring_eng!$A$1:$DB$79,Results!$D59,FALSE)),"",IF(HLOOKUP(BG$2,Monitoring_eng!$A$1:$DB$79,Results!$D59,FALSE)=$J59,$Q59,IF(HLOOKUP(BG$2,Monitoring_eng!$A$1:$DB$79,Results!$D59,FALSE)=$L59,$R59,IF(HLOOKUP(BG$2,Monitoring_eng!$A$1:$DB$79,Results!$D59,FALSE)=$N59,$S59,IF(HLOOKUP(BG$2,Monitoring_eng!$A$1:$DB$79,Results!$D59,FALSE)=$P59,$T59,"CHYBA")))))</f>
        <v>3</v>
      </c>
      <c r="BH59" s="60">
        <f>IF(ISBLANK(HLOOKUP(BH$2,Monitoring_eng!$A$1:$DB$79,Results!$D59,FALSE)),"",IF(HLOOKUP(BH$2,Monitoring_eng!$A$1:$DB$79,Results!$D59,FALSE)=$J59,$Q59,IF(HLOOKUP(BH$2,Monitoring_eng!$A$1:$DB$79,Results!$D59,FALSE)=$L59,$R59,IF(HLOOKUP(BH$2,Monitoring_eng!$A$1:$DB$79,Results!$D59,FALSE)=$N59,$S59,IF(HLOOKUP(BH$2,Monitoring_eng!$A$1:$DB$79,Results!$D59,FALSE)=$P59,$T59,"CHYBA")))))</f>
        <v>3</v>
      </c>
      <c r="BI59" s="60">
        <f>IF(ISBLANK(HLOOKUP(BI$2,Monitoring_eng!$A$1:$DB$79,Results!$D59,FALSE)),"",IF(HLOOKUP(BI$2,Monitoring_eng!$A$1:$DB$79,Results!$D59,FALSE)=$J59,$Q59,IF(HLOOKUP(BI$2,Monitoring_eng!$A$1:$DB$79,Results!$D59,FALSE)=$L59,$R59,IF(HLOOKUP(BI$2,Monitoring_eng!$A$1:$DB$79,Results!$D59,FALSE)=$N59,$S59,IF(HLOOKUP(BI$2,Monitoring_eng!$A$1:$DB$79,Results!$D59,FALSE)=$P59,$T59,"CHYBA")))))</f>
        <v>3</v>
      </c>
      <c r="BJ59" s="60">
        <f>IF(ISBLANK(HLOOKUP(BJ$2,Monitoring_eng!$A$1:$DB$79,Results!$D59,FALSE)),"",IF(HLOOKUP(BJ$2,Monitoring_eng!$A$1:$DB$79,Results!$D59,FALSE)=$J59,$Q59,IF(HLOOKUP(BJ$2,Monitoring_eng!$A$1:$DB$79,Results!$D59,FALSE)=$L59,$R59,IF(HLOOKUP(BJ$2,Monitoring_eng!$A$1:$DB$79,Results!$D59,FALSE)=$N59,$S59,IF(HLOOKUP(BJ$2,Monitoring_eng!$A$1:$DB$79,Results!$D59,FALSE)=$P59,$T59,"CHYBA")))))</f>
        <v>3</v>
      </c>
      <c r="BK59" s="60">
        <f>IF(ISBLANK(HLOOKUP(BK$2,Monitoring_eng!$A$1:$DB$79,Results!$D59,FALSE)),"",IF(HLOOKUP(BK$2,Monitoring_eng!$A$1:$DB$79,Results!$D59,FALSE)=$J59,$Q59,IF(HLOOKUP(BK$2,Monitoring_eng!$A$1:$DB$79,Results!$D59,FALSE)=$L59,$R59,IF(HLOOKUP(BK$2,Monitoring_eng!$A$1:$DB$79,Results!$D59,FALSE)=$N59,$S59,IF(HLOOKUP(BK$2,Monitoring_eng!$A$1:$DB$79,Results!$D59,FALSE)=$P59,$T59,"CHYBA")))))</f>
        <v>3</v>
      </c>
      <c r="BL59" s="60">
        <f>IF(ISBLANK(HLOOKUP(BL$2,Monitoring_eng!$A$1:$DB$79,Results!$D59,FALSE)),"",IF(HLOOKUP(BL$2,Monitoring_eng!$A$1:$DB$79,Results!$D59,FALSE)=$J59,$Q59,IF(HLOOKUP(BL$2,Monitoring_eng!$A$1:$DB$79,Results!$D59,FALSE)=$L59,$R59,IF(HLOOKUP(BL$2,Monitoring_eng!$A$1:$DB$79,Results!$D59,FALSE)=$N59,$S59,IF(HLOOKUP(BL$2,Monitoring_eng!$A$1:$DB$79,Results!$D59,FALSE)=$P59,$T59,"CHYBA")))))</f>
        <v>3</v>
      </c>
      <c r="BM59" s="60">
        <f>IF(ISBLANK(HLOOKUP(BM$2,Monitoring_eng!$A$1:$DB$79,Results!$D59,FALSE)),"",IF(HLOOKUP(BM$2,Monitoring_eng!$A$1:$DB$79,Results!$D59,FALSE)=$J59,$Q59,IF(HLOOKUP(BM$2,Monitoring_eng!$A$1:$DB$79,Results!$D59,FALSE)=$L59,$R59,IF(HLOOKUP(BM$2,Monitoring_eng!$A$1:$DB$79,Results!$D59,FALSE)=$N59,$S59,IF(HLOOKUP(BM$2,Monitoring_eng!$A$1:$DB$79,Results!$D59,FALSE)=$P59,$T59,"CHYBA")))))</f>
        <v>3</v>
      </c>
      <c r="BN59" s="60">
        <f>IF(ISBLANK(HLOOKUP(BN$2,Monitoring_eng!$A$1:$DB$79,Results!$D59,FALSE)),"",IF(HLOOKUP(BN$2,Monitoring_eng!$A$1:$DB$79,Results!$D59,FALSE)=$J59,$Q59,IF(HLOOKUP(BN$2,Monitoring_eng!$A$1:$DB$79,Results!$D59,FALSE)=$L59,$R59,IF(HLOOKUP(BN$2,Monitoring_eng!$A$1:$DB$79,Results!$D59,FALSE)=$N59,$S59,IF(HLOOKUP(BN$2,Monitoring_eng!$A$1:$DB$79,Results!$D59,FALSE)=$P59,$T59,"CHYBA")))))</f>
        <v>3</v>
      </c>
      <c r="BO59" s="60">
        <f>IF(ISBLANK(HLOOKUP(BO$2,Monitoring_eng!$A$1:$DB$79,Results!$D59,FALSE)),"",IF(HLOOKUP(BO$2,Monitoring_eng!$A$1:$DB$79,Results!$D59,FALSE)=$J59,$Q59,IF(HLOOKUP(BO$2,Monitoring_eng!$A$1:$DB$79,Results!$D59,FALSE)=$L59,$R59,IF(HLOOKUP(BO$2,Monitoring_eng!$A$1:$DB$79,Results!$D59,FALSE)=$N59,$S59,IF(HLOOKUP(BO$2,Monitoring_eng!$A$1:$DB$79,Results!$D59,FALSE)=$P59,$T59,"CHYBA")))))</f>
        <v>3</v>
      </c>
      <c r="BP59" s="60">
        <f>IF(ISBLANK(HLOOKUP(BP$2,Monitoring_eng!$A$1:$DB$79,Results!$D59,FALSE)),"",IF(HLOOKUP(BP$2,Monitoring_eng!$A$1:$DB$79,Results!$D59,FALSE)=$J59,$Q59,IF(HLOOKUP(BP$2,Monitoring_eng!$A$1:$DB$79,Results!$D59,FALSE)=$L59,$R59,IF(HLOOKUP(BP$2,Monitoring_eng!$A$1:$DB$79,Results!$D59,FALSE)=$N59,$S59,IF(HLOOKUP(BP$2,Monitoring_eng!$A$1:$DB$79,Results!$D59,FALSE)=$P59,$T59,"CHYBA")))))</f>
        <v>3</v>
      </c>
      <c r="BQ59" s="60">
        <f>IF(ISBLANK(HLOOKUP(BQ$2,Monitoring_eng!$A$1:$DB$79,Results!$D59,FALSE)),"",IF(HLOOKUP(BQ$2,Monitoring_eng!$A$1:$DB$79,Results!$D59,FALSE)=$J59,$Q59,IF(HLOOKUP(BQ$2,Monitoring_eng!$A$1:$DB$79,Results!$D59,FALSE)=$L59,$R59,IF(HLOOKUP(BQ$2,Monitoring_eng!$A$1:$DB$79,Results!$D59,FALSE)=$N59,$S59,IF(HLOOKUP(BQ$2,Monitoring_eng!$A$1:$DB$79,Results!$D59,FALSE)=$P59,$T59,"CHYBA")))))</f>
        <v>3</v>
      </c>
      <c r="BR59" s="60">
        <f>IF(ISBLANK(HLOOKUP(BR$2,Monitoring_eng!$A$1:$DB$79,Results!$D59,FALSE)),"",IF(HLOOKUP(BR$2,Monitoring_eng!$A$1:$DB$79,Results!$D59,FALSE)=$J59,$Q59,IF(HLOOKUP(BR$2,Monitoring_eng!$A$1:$DB$79,Results!$D59,FALSE)=$L59,$R59,IF(HLOOKUP(BR$2,Monitoring_eng!$A$1:$DB$79,Results!$D59,FALSE)=$N59,$S59,IF(HLOOKUP(BR$2,Monitoring_eng!$A$1:$DB$79,Results!$D59,FALSE)=$P59,$T59,"CHYBA")))))</f>
        <v>3</v>
      </c>
    </row>
    <row r="60" spans="1:70" x14ac:dyDescent="0.3">
      <c r="A60" s="37" t="s">
        <v>3880</v>
      </c>
      <c r="B60" s="37" t="s">
        <v>1061</v>
      </c>
      <c r="C60" s="37" t="s">
        <v>360</v>
      </c>
      <c r="D60" s="37">
        <v>59</v>
      </c>
      <c r="E60" s="49" t="s">
        <v>177</v>
      </c>
      <c r="F60" s="49" t="s">
        <v>189</v>
      </c>
      <c r="G60" s="50" t="s">
        <v>54</v>
      </c>
      <c r="H60" s="37">
        <v>3</v>
      </c>
      <c r="I60" s="37" t="s">
        <v>481</v>
      </c>
      <c r="J60" s="37" t="s">
        <v>757</v>
      </c>
      <c r="K60" s="37" t="s">
        <v>482</v>
      </c>
      <c r="L60" s="59" t="s">
        <v>758</v>
      </c>
      <c r="M60" s="37" t="s">
        <v>483</v>
      </c>
      <c r="N60" s="37" t="s">
        <v>759</v>
      </c>
      <c r="O60" s="37" t="s">
        <v>892</v>
      </c>
      <c r="P60" s="37" t="s">
        <v>892</v>
      </c>
      <c r="Q60" s="37">
        <f t="shared" si="0"/>
        <v>3</v>
      </c>
      <c r="R60" s="37">
        <v>0</v>
      </c>
      <c r="S60" s="37">
        <f t="shared" si="1"/>
        <v>1.5</v>
      </c>
      <c r="T60" s="37" t="s">
        <v>892</v>
      </c>
      <c r="U60" s="60">
        <f>IF(ISBLANK(HLOOKUP(U$2,Monitoring_eng!$A$1:$DB$79,Results!$D60,FALSE)),"",IF(HLOOKUP(U$2,Monitoring_eng!$A$1:$DB$79,Results!$D60,FALSE)=$J60,$Q60,IF(HLOOKUP(U$2,Monitoring_eng!$A$1:$DB$79,Results!$D60,FALSE)=$L60,$R60,IF(HLOOKUP(U$2,Monitoring_eng!$A$1:$DB$79,Results!$D60,FALSE)=$N60,$S60,IF(HLOOKUP(U$2,Monitoring_eng!$A$1:$DB$79,Results!$D60,FALSE)=$P60,$T60,"CHYBA")))))</f>
        <v>3</v>
      </c>
      <c r="V60" s="60">
        <f>IF(ISBLANK(HLOOKUP(V$2,Monitoring_eng!$A$1:$DB$79,Results!$D60,FALSE)),"",IF(HLOOKUP(V$2,Monitoring_eng!$A$1:$DB$79,Results!$D60,FALSE)=$J60,$Q60,IF(HLOOKUP(V$2,Monitoring_eng!$A$1:$DB$79,Results!$D60,FALSE)=$L60,$R60,IF(HLOOKUP(V$2,Monitoring_eng!$A$1:$DB$79,Results!$D60,FALSE)=$N60,$S60,IF(HLOOKUP(V$2,Monitoring_eng!$A$1:$DB$79,Results!$D60,FALSE)=$P60,$T60,"CHYBA")))))</f>
        <v>3</v>
      </c>
      <c r="W60" s="60">
        <f>IF(ISBLANK(HLOOKUP(W$2,Monitoring_eng!$A$1:$DB$79,Results!$D60,FALSE)),"",IF(HLOOKUP(W$2,Monitoring_eng!$A$1:$DB$79,Results!$D60,FALSE)=$J60,$Q60,IF(HLOOKUP(W$2,Monitoring_eng!$A$1:$DB$79,Results!$D60,FALSE)=$L60,$R60,IF(HLOOKUP(W$2,Monitoring_eng!$A$1:$DB$79,Results!$D60,FALSE)=$N60,$S60,IF(HLOOKUP(W$2,Monitoring_eng!$A$1:$DB$79,Results!$D60,FALSE)=$P60,$T60,"CHYBA")))))</f>
        <v>0</v>
      </c>
      <c r="X60" s="60">
        <f>IF(ISBLANK(HLOOKUP(X$2,Monitoring_eng!$A$1:$DB$79,Results!$D60,FALSE)),"",IF(HLOOKUP(X$2,Monitoring_eng!$A$1:$DB$79,Results!$D60,FALSE)=$J60,$Q60,IF(HLOOKUP(X$2,Monitoring_eng!$A$1:$DB$79,Results!$D60,FALSE)=$L60,$R60,IF(HLOOKUP(X$2,Monitoring_eng!$A$1:$DB$79,Results!$D60,FALSE)=$N60,$S60,IF(HLOOKUP(X$2,Monitoring_eng!$A$1:$DB$79,Results!$D60,FALSE)=$P60,$T60,"CHYBA")))))</f>
        <v>0</v>
      </c>
      <c r="Y60" s="60">
        <f>IF(ISBLANK(HLOOKUP(Y$2,Monitoring_eng!$A$1:$DB$79,Results!$D60,FALSE)),"",IF(HLOOKUP(Y$2,Monitoring_eng!$A$1:$DB$79,Results!$D60,FALSE)=$J60,$Q60,IF(HLOOKUP(Y$2,Monitoring_eng!$A$1:$DB$79,Results!$D60,FALSE)=$L60,$R60,IF(HLOOKUP(Y$2,Monitoring_eng!$A$1:$DB$79,Results!$D60,FALSE)=$N60,$S60,IF(HLOOKUP(Y$2,Monitoring_eng!$A$1:$DB$79,Results!$D60,FALSE)=$P60,$T60,"CHYBA")))))</f>
        <v>3</v>
      </c>
      <c r="Z60" s="60">
        <f>IF(ISBLANK(HLOOKUP(Z$2,Monitoring_eng!$A$1:$DB$79,Results!$D60,FALSE)),"",IF(HLOOKUP(Z$2,Monitoring_eng!$A$1:$DB$79,Results!$D60,FALSE)=$J60,$Q60,IF(HLOOKUP(Z$2,Monitoring_eng!$A$1:$DB$79,Results!$D60,FALSE)=$L60,$R60,IF(HLOOKUP(Z$2,Monitoring_eng!$A$1:$DB$79,Results!$D60,FALSE)=$N60,$S60,IF(HLOOKUP(Z$2,Monitoring_eng!$A$1:$DB$79,Results!$D60,FALSE)=$P60,$T60,"CHYBA")))))</f>
        <v>3</v>
      </c>
      <c r="AA60" s="60">
        <f>IF(ISBLANK(HLOOKUP(AA$2,Monitoring_eng!$A$1:$DB$79,Results!$D60,FALSE)),"",IF(HLOOKUP(AA$2,Monitoring_eng!$A$1:$DB$79,Results!$D60,FALSE)=$J60,$Q60,IF(HLOOKUP(AA$2,Monitoring_eng!$A$1:$DB$79,Results!$D60,FALSE)=$L60,$R60,IF(HLOOKUP(AA$2,Monitoring_eng!$A$1:$DB$79,Results!$D60,FALSE)=$N60,$S60,IF(HLOOKUP(AA$2,Monitoring_eng!$A$1:$DB$79,Results!$D60,FALSE)=$P60,$T60,"CHYBA")))))</f>
        <v>3</v>
      </c>
      <c r="AB60" s="60">
        <f>IF(ISBLANK(HLOOKUP(AB$2,Monitoring_eng!$A$1:$DB$79,Results!$D60,FALSE)),"",IF(HLOOKUP(AB$2,Monitoring_eng!$A$1:$DB$79,Results!$D60,FALSE)=$J60,$Q60,IF(HLOOKUP(AB$2,Monitoring_eng!$A$1:$DB$79,Results!$D60,FALSE)=$L60,$R60,IF(HLOOKUP(AB$2,Monitoring_eng!$A$1:$DB$79,Results!$D60,FALSE)=$N60,$S60,IF(HLOOKUP(AB$2,Monitoring_eng!$A$1:$DB$79,Results!$D60,FALSE)=$P60,$T60,"CHYBA")))))</f>
        <v>3</v>
      </c>
      <c r="AC60" s="60">
        <f>IF(ISBLANK(HLOOKUP(AC$2,Monitoring_eng!$A$1:$DB$79,Results!$D60,FALSE)),"",IF(HLOOKUP(AC$2,Monitoring_eng!$A$1:$DB$79,Results!$D60,FALSE)=$J60,$Q60,IF(HLOOKUP(AC$2,Monitoring_eng!$A$1:$DB$79,Results!$D60,FALSE)=$L60,$R60,IF(HLOOKUP(AC$2,Monitoring_eng!$A$1:$DB$79,Results!$D60,FALSE)=$N60,$S60,IF(HLOOKUP(AC$2,Monitoring_eng!$A$1:$DB$79,Results!$D60,FALSE)=$P60,$T60,"CHYBA")))))</f>
        <v>3</v>
      </c>
      <c r="AD60" s="60">
        <f>IF(ISBLANK(HLOOKUP(AD$2,Monitoring_eng!$A$1:$DB$79,Results!$D60,FALSE)),"",IF(HLOOKUP(AD$2,Monitoring_eng!$A$1:$DB$79,Results!$D60,FALSE)=$J60,$Q60,IF(HLOOKUP(AD$2,Monitoring_eng!$A$1:$DB$79,Results!$D60,FALSE)=$L60,$R60,IF(HLOOKUP(AD$2,Monitoring_eng!$A$1:$DB$79,Results!$D60,FALSE)=$N60,$S60,IF(HLOOKUP(AD$2,Monitoring_eng!$A$1:$DB$79,Results!$D60,FALSE)=$P60,$T60,"CHYBA")))))</f>
        <v>3</v>
      </c>
      <c r="AE60" s="60">
        <f>IF(ISBLANK(HLOOKUP(AE$2,Monitoring_eng!$A$1:$DB$79,Results!$D60,FALSE)),"",IF(HLOOKUP(AE$2,Monitoring_eng!$A$1:$DB$79,Results!$D60,FALSE)=$J60,$Q60,IF(HLOOKUP(AE$2,Monitoring_eng!$A$1:$DB$79,Results!$D60,FALSE)=$L60,$R60,IF(HLOOKUP(AE$2,Monitoring_eng!$A$1:$DB$79,Results!$D60,FALSE)=$N60,$S60,IF(HLOOKUP(AE$2,Monitoring_eng!$A$1:$DB$79,Results!$D60,FALSE)=$P60,$T60,"CHYBA")))))</f>
        <v>3</v>
      </c>
      <c r="AF60" s="60">
        <f>IF(ISBLANK(HLOOKUP(AF$2,Monitoring_eng!$A$1:$DB$79,Results!$D60,FALSE)),"",IF(HLOOKUP(AF$2,Monitoring_eng!$A$1:$DB$79,Results!$D60,FALSE)=$J60,$Q60,IF(HLOOKUP(AF$2,Monitoring_eng!$A$1:$DB$79,Results!$D60,FALSE)=$L60,$R60,IF(HLOOKUP(AF$2,Monitoring_eng!$A$1:$DB$79,Results!$D60,FALSE)=$N60,$S60,IF(HLOOKUP(AF$2,Monitoring_eng!$A$1:$DB$79,Results!$D60,FALSE)=$P60,$T60,"CHYBA")))))</f>
        <v>1.5</v>
      </c>
      <c r="AG60" s="60">
        <f>IF(ISBLANK(HLOOKUP(AG$2,Monitoring_eng!$A$1:$DB$79,Results!$D60,FALSE)),"",IF(HLOOKUP(AG$2,Monitoring_eng!$A$1:$DB$79,Results!$D60,FALSE)=$J60,$Q60,IF(HLOOKUP(AG$2,Monitoring_eng!$A$1:$DB$79,Results!$D60,FALSE)=$L60,$R60,IF(HLOOKUP(AG$2,Monitoring_eng!$A$1:$DB$79,Results!$D60,FALSE)=$N60,$S60,IF(HLOOKUP(AG$2,Monitoring_eng!$A$1:$DB$79,Results!$D60,FALSE)=$P60,$T60,"CHYBA")))))</f>
        <v>3</v>
      </c>
      <c r="AH60" s="60">
        <f>IF(ISBLANK(HLOOKUP(AH$2,Monitoring_eng!$A$1:$DB$79,Results!$D60,FALSE)),"",IF(HLOOKUP(AH$2,Monitoring_eng!$A$1:$DB$79,Results!$D60,FALSE)=$J60,$Q60,IF(HLOOKUP(AH$2,Monitoring_eng!$A$1:$DB$79,Results!$D60,FALSE)=$L60,$R60,IF(HLOOKUP(AH$2,Monitoring_eng!$A$1:$DB$79,Results!$D60,FALSE)=$N60,$S60,IF(HLOOKUP(AH$2,Monitoring_eng!$A$1:$DB$79,Results!$D60,FALSE)=$P60,$T60,"CHYBA")))))</f>
        <v>3</v>
      </c>
      <c r="AI60" s="60">
        <f>IF(ISBLANK(HLOOKUP(AI$2,Monitoring_eng!$A$1:$DB$79,Results!$D60,FALSE)),"",IF(HLOOKUP(AI$2,Monitoring_eng!$A$1:$DB$79,Results!$D60,FALSE)=$J60,$Q60,IF(HLOOKUP(AI$2,Monitoring_eng!$A$1:$DB$79,Results!$D60,FALSE)=$L60,$R60,IF(HLOOKUP(AI$2,Monitoring_eng!$A$1:$DB$79,Results!$D60,FALSE)=$N60,$S60,IF(HLOOKUP(AI$2,Monitoring_eng!$A$1:$DB$79,Results!$D60,FALSE)=$P60,$T60,"CHYBA")))))</f>
        <v>3</v>
      </c>
      <c r="AJ60" s="60">
        <f>IF(ISBLANK(HLOOKUP(AJ$2,Monitoring_eng!$A$1:$DB$79,Results!$D60,FALSE)),"",IF(HLOOKUP(AJ$2,Monitoring_eng!$A$1:$DB$79,Results!$D60,FALSE)=$J60,$Q60,IF(HLOOKUP(AJ$2,Monitoring_eng!$A$1:$DB$79,Results!$D60,FALSE)=$L60,$R60,IF(HLOOKUP(AJ$2,Monitoring_eng!$A$1:$DB$79,Results!$D60,FALSE)=$N60,$S60,IF(HLOOKUP(AJ$2,Monitoring_eng!$A$1:$DB$79,Results!$D60,FALSE)=$P60,$T60,"CHYBA")))))</f>
        <v>0</v>
      </c>
      <c r="AK60" s="60">
        <f>IF(ISBLANK(HLOOKUP(AK$2,Monitoring_eng!$A$1:$DB$79,Results!$D60,FALSE)),"",IF(HLOOKUP(AK$2,Monitoring_eng!$A$1:$DB$79,Results!$D60,FALSE)=$J60,$Q60,IF(HLOOKUP(AK$2,Monitoring_eng!$A$1:$DB$79,Results!$D60,FALSE)=$L60,$R60,IF(HLOOKUP(AK$2,Monitoring_eng!$A$1:$DB$79,Results!$D60,FALSE)=$N60,$S60,IF(HLOOKUP(AK$2,Monitoring_eng!$A$1:$DB$79,Results!$D60,FALSE)=$P60,$T60,"CHYBA")))))</f>
        <v>3</v>
      </c>
      <c r="AL60" s="60">
        <f>IF(ISBLANK(HLOOKUP(AL$2,Monitoring_eng!$A$1:$DB$79,Results!$D60,FALSE)),"",IF(HLOOKUP(AL$2,Monitoring_eng!$A$1:$DB$79,Results!$D60,FALSE)=$J60,$Q60,IF(HLOOKUP(AL$2,Monitoring_eng!$A$1:$DB$79,Results!$D60,FALSE)=$L60,$R60,IF(HLOOKUP(AL$2,Monitoring_eng!$A$1:$DB$79,Results!$D60,FALSE)=$N60,$S60,IF(HLOOKUP(AL$2,Monitoring_eng!$A$1:$DB$79,Results!$D60,FALSE)=$P60,$T60,"CHYBA")))))</f>
        <v>0</v>
      </c>
      <c r="AM60" s="60">
        <f>IF(ISBLANK(HLOOKUP(AM$2,Monitoring_eng!$A$1:$DB$79,Results!$D60,FALSE)),"",IF(HLOOKUP(AM$2,Monitoring_eng!$A$1:$DB$79,Results!$D60,FALSE)=$J60,$Q60,IF(HLOOKUP(AM$2,Monitoring_eng!$A$1:$DB$79,Results!$D60,FALSE)=$L60,$R60,IF(HLOOKUP(AM$2,Monitoring_eng!$A$1:$DB$79,Results!$D60,FALSE)=$N60,$S60,IF(HLOOKUP(AM$2,Monitoring_eng!$A$1:$DB$79,Results!$D60,FALSE)=$P60,$T60,"CHYBA")))))</f>
        <v>1.5</v>
      </c>
      <c r="AN60" s="60">
        <f>IF(ISBLANK(HLOOKUP(AN$2,Monitoring_eng!$A$1:$DB$79,Results!$D60,FALSE)),"",IF(HLOOKUP(AN$2,Monitoring_eng!$A$1:$DB$79,Results!$D60,FALSE)=$J60,$Q60,IF(HLOOKUP(AN$2,Monitoring_eng!$A$1:$DB$79,Results!$D60,FALSE)=$L60,$R60,IF(HLOOKUP(AN$2,Monitoring_eng!$A$1:$DB$79,Results!$D60,FALSE)=$N60,$S60,IF(HLOOKUP(AN$2,Monitoring_eng!$A$1:$DB$79,Results!$D60,FALSE)=$P60,$T60,"CHYBA")))))</f>
        <v>3</v>
      </c>
      <c r="AO60" s="60">
        <f>IF(ISBLANK(HLOOKUP(AO$2,Monitoring_eng!$A$1:$DB$79,Results!$D60,FALSE)),"",IF(HLOOKUP(AO$2,Monitoring_eng!$A$1:$DB$79,Results!$D60,FALSE)=$J60,$Q60,IF(HLOOKUP(AO$2,Monitoring_eng!$A$1:$DB$79,Results!$D60,FALSE)=$L60,$R60,IF(HLOOKUP(AO$2,Monitoring_eng!$A$1:$DB$79,Results!$D60,FALSE)=$N60,$S60,IF(HLOOKUP(AO$2,Monitoring_eng!$A$1:$DB$79,Results!$D60,FALSE)=$P60,$T60,"CHYBA")))))</f>
        <v>3</v>
      </c>
      <c r="AP60" s="60">
        <f>IF(ISBLANK(HLOOKUP(AP$2,Monitoring_eng!$A$1:$DB$79,Results!$D60,FALSE)),"",IF(HLOOKUP(AP$2,Monitoring_eng!$A$1:$DB$79,Results!$D60,FALSE)=$J60,$Q60,IF(HLOOKUP(AP$2,Monitoring_eng!$A$1:$DB$79,Results!$D60,FALSE)=$L60,$R60,IF(HLOOKUP(AP$2,Monitoring_eng!$A$1:$DB$79,Results!$D60,FALSE)=$N60,$S60,IF(HLOOKUP(AP$2,Monitoring_eng!$A$1:$DB$79,Results!$D60,FALSE)=$P60,$T60,"CHYBA")))))</f>
        <v>3</v>
      </c>
      <c r="AQ60" s="60">
        <f>IF(ISBLANK(HLOOKUP(AQ$2,Monitoring_eng!$A$1:$DB$79,Results!$D60,FALSE)),"",IF(HLOOKUP(AQ$2,Monitoring_eng!$A$1:$DB$79,Results!$D60,FALSE)=$J60,$Q60,IF(HLOOKUP(AQ$2,Monitoring_eng!$A$1:$DB$79,Results!$D60,FALSE)=$L60,$R60,IF(HLOOKUP(AQ$2,Monitoring_eng!$A$1:$DB$79,Results!$D60,FALSE)=$N60,$S60,IF(HLOOKUP(AQ$2,Monitoring_eng!$A$1:$DB$79,Results!$D60,FALSE)=$P60,$T60,"CHYBA")))))</f>
        <v>3</v>
      </c>
      <c r="AR60" s="60">
        <f>IF(ISBLANK(HLOOKUP(AR$2,Monitoring_eng!$A$1:$DB$79,Results!$D60,FALSE)),"",IF(HLOOKUP(AR$2,Monitoring_eng!$A$1:$DB$79,Results!$D60,FALSE)=$J60,$Q60,IF(HLOOKUP(AR$2,Monitoring_eng!$A$1:$DB$79,Results!$D60,FALSE)=$L60,$R60,IF(HLOOKUP(AR$2,Monitoring_eng!$A$1:$DB$79,Results!$D60,FALSE)=$N60,$S60,IF(HLOOKUP(AR$2,Monitoring_eng!$A$1:$DB$79,Results!$D60,FALSE)=$P60,$T60,"CHYBA")))))</f>
        <v>3</v>
      </c>
      <c r="AS60" s="60">
        <f>IF(ISBLANK(HLOOKUP(AS$2,Monitoring_eng!$A$1:$DB$79,Results!$D60,FALSE)),"",IF(HLOOKUP(AS$2,Monitoring_eng!$A$1:$DB$79,Results!$D60,FALSE)=$J60,$Q60,IF(HLOOKUP(AS$2,Monitoring_eng!$A$1:$DB$79,Results!$D60,FALSE)=$L60,$R60,IF(HLOOKUP(AS$2,Monitoring_eng!$A$1:$DB$79,Results!$D60,FALSE)=$N60,$S60,IF(HLOOKUP(AS$2,Monitoring_eng!$A$1:$DB$79,Results!$D60,FALSE)=$P60,$T60,"CHYBA")))))</f>
        <v>3</v>
      </c>
      <c r="AT60" s="60">
        <f>IF(ISBLANK(HLOOKUP(AT$2,Monitoring_eng!$A$1:$DB$79,Results!$D60,FALSE)),"",IF(HLOOKUP(AT$2,Monitoring_eng!$A$1:$DB$79,Results!$D60,FALSE)=$J60,$Q60,IF(HLOOKUP(AT$2,Monitoring_eng!$A$1:$DB$79,Results!$D60,FALSE)=$L60,$R60,IF(HLOOKUP(AT$2,Monitoring_eng!$A$1:$DB$79,Results!$D60,FALSE)=$N60,$S60,IF(HLOOKUP(AT$2,Monitoring_eng!$A$1:$DB$79,Results!$D60,FALSE)=$P60,$T60,"CHYBA")))))</f>
        <v>0</v>
      </c>
      <c r="AU60" s="60">
        <f>IF(ISBLANK(HLOOKUP(AU$2,Monitoring_eng!$A$1:$DB$79,Results!$D60,FALSE)),"",IF(HLOOKUP(AU$2,Monitoring_eng!$A$1:$DB$79,Results!$D60,FALSE)=$J60,$Q60,IF(HLOOKUP(AU$2,Monitoring_eng!$A$1:$DB$79,Results!$D60,FALSE)=$L60,$R60,IF(HLOOKUP(AU$2,Monitoring_eng!$A$1:$DB$79,Results!$D60,FALSE)=$N60,$S60,IF(HLOOKUP(AU$2,Monitoring_eng!$A$1:$DB$79,Results!$D60,FALSE)=$P60,$T60,"CHYBA")))))</f>
        <v>1.5</v>
      </c>
      <c r="AV60" s="60">
        <f>IF(ISBLANK(HLOOKUP(AV$2,Monitoring_eng!$A$1:$DB$79,Results!$D60,FALSE)),"",IF(HLOOKUP(AV$2,Monitoring_eng!$A$1:$DB$79,Results!$D60,FALSE)=$J60,$Q60,IF(HLOOKUP(AV$2,Monitoring_eng!$A$1:$DB$79,Results!$D60,FALSE)=$L60,$R60,IF(HLOOKUP(AV$2,Monitoring_eng!$A$1:$DB$79,Results!$D60,FALSE)=$N60,$S60,IF(HLOOKUP(AV$2,Monitoring_eng!$A$1:$DB$79,Results!$D60,FALSE)=$P60,$T60,"CHYBA")))))</f>
        <v>3</v>
      </c>
      <c r="AW60" s="60">
        <f>IF(ISBLANK(HLOOKUP(AW$2,Monitoring_eng!$A$1:$DB$79,Results!$D60,FALSE)),"",IF(HLOOKUP(AW$2,Monitoring_eng!$A$1:$DB$79,Results!$D60,FALSE)=$J60,$Q60,IF(HLOOKUP(AW$2,Monitoring_eng!$A$1:$DB$79,Results!$D60,FALSE)=$L60,$R60,IF(HLOOKUP(AW$2,Monitoring_eng!$A$1:$DB$79,Results!$D60,FALSE)=$N60,$S60,IF(HLOOKUP(AW$2,Monitoring_eng!$A$1:$DB$79,Results!$D60,FALSE)=$P60,$T60,"CHYBA")))))</f>
        <v>3</v>
      </c>
      <c r="AX60" s="60">
        <f>IF(ISBLANK(HLOOKUP(AX$2,Monitoring_eng!$A$1:$DB$79,Results!$D60,FALSE)),"",IF(HLOOKUP(AX$2,Monitoring_eng!$A$1:$DB$79,Results!$D60,FALSE)=$J60,$Q60,IF(HLOOKUP(AX$2,Monitoring_eng!$A$1:$DB$79,Results!$D60,FALSE)=$L60,$R60,IF(HLOOKUP(AX$2,Monitoring_eng!$A$1:$DB$79,Results!$D60,FALSE)=$N60,$S60,IF(HLOOKUP(AX$2,Monitoring_eng!$A$1:$DB$79,Results!$D60,FALSE)=$P60,$T60,"CHYBA")))))</f>
        <v>3</v>
      </c>
      <c r="AY60" s="60">
        <f>IF(ISBLANK(HLOOKUP(AY$2,Monitoring_eng!$A$1:$DB$79,Results!$D60,FALSE)),"",IF(HLOOKUP(AY$2,Monitoring_eng!$A$1:$DB$79,Results!$D60,FALSE)=$J60,$Q60,IF(HLOOKUP(AY$2,Monitoring_eng!$A$1:$DB$79,Results!$D60,FALSE)=$L60,$R60,IF(HLOOKUP(AY$2,Monitoring_eng!$A$1:$DB$79,Results!$D60,FALSE)=$N60,$S60,IF(HLOOKUP(AY$2,Monitoring_eng!$A$1:$DB$79,Results!$D60,FALSE)=$P60,$T60,"CHYBA")))))</f>
        <v>0</v>
      </c>
      <c r="AZ60" s="60">
        <f>IF(ISBLANK(HLOOKUP(AZ$2,Monitoring_eng!$A$1:$DB$79,Results!$D60,FALSE)),"",IF(HLOOKUP(AZ$2,Monitoring_eng!$A$1:$DB$79,Results!$D60,FALSE)=$J60,$Q60,IF(HLOOKUP(AZ$2,Monitoring_eng!$A$1:$DB$79,Results!$D60,FALSE)=$L60,$R60,IF(HLOOKUP(AZ$2,Monitoring_eng!$A$1:$DB$79,Results!$D60,FALSE)=$N60,$S60,IF(HLOOKUP(AZ$2,Monitoring_eng!$A$1:$DB$79,Results!$D60,FALSE)=$P60,$T60,"CHYBA")))))</f>
        <v>0</v>
      </c>
      <c r="BA60" s="60">
        <f>IF(ISBLANK(HLOOKUP(BA$2,Monitoring_eng!$A$1:$DB$79,Results!$D60,FALSE)),"",IF(HLOOKUP(BA$2,Monitoring_eng!$A$1:$DB$79,Results!$D60,FALSE)=$J60,$Q60,IF(HLOOKUP(BA$2,Monitoring_eng!$A$1:$DB$79,Results!$D60,FALSE)=$L60,$R60,IF(HLOOKUP(BA$2,Monitoring_eng!$A$1:$DB$79,Results!$D60,FALSE)=$N60,$S60,IF(HLOOKUP(BA$2,Monitoring_eng!$A$1:$DB$79,Results!$D60,FALSE)=$P60,$T60,"CHYBA")))))</f>
        <v>3</v>
      </c>
      <c r="BB60" s="60">
        <f>IF(ISBLANK(HLOOKUP(BB$2,Monitoring_eng!$A$1:$DB$79,Results!$D60,FALSE)),"",IF(HLOOKUP(BB$2,Monitoring_eng!$A$1:$DB$79,Results!$D60,FALSE)=$J60,$Q60,IF(HLOOKUP(BB$2,Monitoring_eng!$A$1:$DB$79,Results!$D60,FALSE)=$L60,$R60,IF(HLOOKUP(BB$2,Monitoring_eng!$A$1:$DB$79,Results!$D60,FALSE)=$N60,$S60,IF(HLOOKUP(BB$2,Monitoring_eng!$A$1:$DB$79,Results!$D60,FALSE)=$P60,$T60,"CHYBA")))))</f>
        <v>3</v>
      </c>
      <c r="BC60" s="60">
        <f>IF(ISBLANK(HLOOKUP(BC$2,Monitoring_eng!$A$1:$DB$79,Results!$D60,FALSE)),"",IF(HLOOKUP(BC$2,Monitoring_eng!$A$1:$DB$79,Results!$D60,FALSE)=$J60,$Q60,IF(HLOOKUP(BC$2,Monitoring_eng!$A$1:$DB$79,Results!$D60,FALSE)=$L60,$R60,IF(HLOOKUP(BC$2,Monitoring_eng!$A$1:$DB$79,Results!$D60,FALSE)=$N60,$S60,IF(HLOOKUP(BC$2,Monitoring_eng!$A$1:$DB$79,Results!$D60,FALSE)=$P60,$T60,"CHYBA")))))</f>
        <v>0</v>
      </c>
      <c r="BD60" s="60">
        <f>IF(ISBLANK(HLOOKUP(BD$2,Monitoring_eng!$A$1:$DB$79,Results!$D60,FALSE)),"",IF(HLOOKUP(BD$2,Monitoring_eng!$A$1:$DB$79,Results!$D60,FALSE)=$J60,$Q60,IF(HLOOKUP(BD$2,Monitoring_eng!$A$1:$DB$79,Results!$D60,FALSE)=$L60,$R60,IF(HLOOKUP(BD$2,Monitoring_eng!$A$1:$DB$79,Results!$D60,FALSE)=$N60,$S60,IF(HLOOKUP(BD$2,Monitoring_eng!$A$1:$DB$79,Results!$D60,FALSE)=$P60,$T60,"CHYBA")))))</f>
        <v>0</v>
      </c>
      <c r="BE60" s="60">
        <f>IF(ISBLANK(HLOOKUP(BE$2,Monitoring_eng!$A$1:$DB$79,Results!$D60,FALSE)),"",IF(HLOOKUP(BE$2,Monitoring_eng!$A$1:$DB$79,Results!$D60,FALSE)=$J60,$Q60,IF(HLOOKUP(BE$2,Monitoring_eng!$A$1:$DB$79,Results!$D60,FALSE)=$L60,$R60,IF(HLOOKUP(BE$2,Monitoring_eng!$A$1:$DB$79,Results!$D60,FALSE)=$N60,$S60,IF(HLOOKUP(BE$2,Monitoring_eng!$A$1:$DB$79,Results!$D60,FALSE)=$P60,$T60,"CHYBA")))))</f>
        <v>3</v>
      </c>
      <c r="BF60" s="60">
        <f>IF(ISBLANK(HLOOKUP(BF$2,Monitoring_eng!$A$1:$DB$79,Results!$D60,FALSE)),"",IF(HLOOKUP(BF$2,Monitoring_eng!$A$1:$DB$79,Results!$D60,FALSE)=$J60,$Q60,IF(HLOOKUP(BF$2,Monitoring_eng!$A$1:$DB$79,Results!$D60,FALSE)=$L60,$R60,IF(HLOOKUP(BF$2,Monitoring_eng!$A$1:$DB$79,Results!$D60,FALSE)=$N60,$S60,IF(HLOOKUP(BF$2,Monitoring_eng!$A$1:$DB$79,Results!$D60,FALSE)=$P60,$T60,"CHYBA")))))</f>
        <v>3</v>
      </c>
      <c r="BG60" s="60">
        <f>IF(ISBLANK(HLOOKUP(BG$2,Monitoring_eng!$A$1:$DB$79,Results!$D60,FALSE)),"",IF(HLOOKUP(BG$2,Monitoring_eng!$A$1:$DB$79,Results!$D60,FALSE)=$J60,$Q60,IF(HLOOKUP(BG$2,Monitoring_eng!$A$1:$DB$79,Results!$D60,FALSE)=$L60,$R60,IF(HLOOKUP(BG$2,Monitoring_eng!$A$1:$DB$79,Results!$D60,FALSE)=$N60,$S60,IF(HLOOKUP(BG$2,Monitoring_eng!$A$1:$DB$79,Results!$D60,FALSE)=$P60,$T60,"CHYBA")))))</f>
        <v>3</v>
      </c>
      <c r="BH60" s="60">
        <f>IF(ISBLANK(HLOOKUP(BH$2,Monitoring_eng!$A$1:$DB$79,Results!$D60,FALSE)),"",IF(HLOOKUP(BH$2,Monitoring_eng!$A$1:$DB$79,Results!$D60,FALSE)=$J60,$Q60,IF(HLOOKUP(BH$2,Monitoring_eng!$A$1:$DB$79,Results!$D60,FALSE)=$L60,$R60,IF(HLOOKUP(BH$2,Monitoring_eng!$A$1:$DB$79,Results!$D60,FALSE)=$N60,$S60,IF(HLOOKUP(BH$2,Monitoring_eng!$A$1:$DB$79,Results!$D60,FALSE)=$P60,$T60,"CHYBA")))))</f>
        <v>3</v>
      </c>
      <c r="BI60" s="60">
        <f>IF(ISBLANK(HLOOKUP(BI$2,Monitoring_eng!$A$1:$DB$79,Results!$D60,FALSE)),"",IF(HLOOKUP(BI$2,Monitoring_eng!$A$1:$DB$79,Results!$D60,FALSE)=$J60,$Q60,IF(HLOOKUP(BI$2,Monitoring_eng!$A$1:$DB$79,Results!$D60,FALSE)=$L60,$R60,IF(HLOOKUP(BI$2,Monitoring_eng!$A$1:$DB$79,Results!$D60,FALSE)=$N60,$S60,IF(HLOOKUP(BI$2,Monitoring_eng!$A$1:$DB$79,Results!$D60,FALSE)=$P60,$T60,"CHYBA")))))</f>
        <v>3</v>
      </c>
      <c r="BJ60" s="60">
        <f>IF(ISBLANK(HLOOKUP(BJ$2,Monitoring_eng!$A$1:$DB$79,Results!$D60,FALSE)),"",IF(HLOOKUP(BJ$2,Monitoring_eng!$A$1:$DB$79,Results!$D60,FALSE)=$J60,$Q60,IF(HLOOKUP(BJ$2,Monitoring_eng!$A$1:$DB$79,Results!$D60,FALSE)=$L60,$R60,IF(HLOOKUP(BJ$2,Monitoring_eng!$A$1:$DB$79,Results!$D60,FALSE)=$N60,$S60,IF(HLOOKUP(BJ$2,Monitoring_eng!$A$1:$DB$79,Results!$D60,FALSE)=$P60,$T60,"CHYBA")))))</f>
        <v>3</v>
      </c>
      <c r="BK60" s="60">
        <f>IF(ISBLANK(HLOOKUP(BK$2,Monitoring_eng!$A$1:$DB$79,Results!$D60,FALSE)),"",IF(HLOOKUP(BK$2,Monitoring_eng!$A$1:$DB$79,Results!$D60,FALSE)=$J60,$Q60,IF(HLOOKUP(BK$2,Monitoring_eng!$A$1:$DB$79,Results!$D60,FALSE)=$L60,$R60,IF(HLOOKUP(BK$2,Monitoring_eng!$A$1:$DB$79,Results!$D60,FALSE)=$N60,$S60,IF(HLOOKUP(BK$2,Monitoring_eng!$A$1:$DB$79,Results!$D60,FALSE)=$P60,$T60,"CHYBA")))))</f>
        <v>0</v>
      </c>
      <c r="BL60" s="60">
        <f>IF(ISBLANK(HLOOKUP(BL$2,Monitoring_eng!$A$1:$DB$79,Results!$D60,FALSE)),"",IF(HLOOKUP(BL$2,Monitoring_eng!$A$1:$DB$79,Results!$D60,FALSE)=$J60,$Q60,IF(HLOOKUP(BL$2,Monitoring_eng!$A$1:$DB$79,Results!$D60,FALSE)=$L60,$R60,IF(HLOOKUP(BL$2,Monitoring_eng!$A$1:$DB$79,Results!$D60,FALSE)=$N60,$S60,IF(HLOOKUP(BL$2,Monitoring_eng!$A$1:$DB$79,Results!$D60,FALSE)=$P60,$T60,"CHYBA")))))</f>
        <v>1.5</v>
      </c>
      <c r="BM60" s="60">
        <f>IF(ISBLANK(HLOOKUP(BM$2,Monitoring_eng!$A$1:$DB$79,Results!$D60,FALSE)),"",IF(HLOOKUP(BM$2,Monitoring_eng!$A$1:$DB$79,Results!$D60,FALSE)=$J60,$Q60,IF(HLOOKUP(BM$2,Monitoring_eng!$A$1:$DB$79,Results!$D60,FALSE)=$L60,$R60,IF(HLOOKUP(BM$2,Monitoring_eng!$A$1:$DB$79,Results!$D60,FALSE)=$N60,$S60,IF(HLOOKUP(BM$2,Monitoring_eng!$A$1:$DB$79,Results!$D60,FALSE)=$P60,$T60,"CHYBA")))))</f>
        <v>3</v>
      </c>
      <c r="BN60" s="60">
        <f>IF(ISBLANK(HLOOKUP(BN$2,Monitoring_eng!$A$1:$DB$79,Results!$D60,FALSE)),"",IF(HLOOKUP(BN$2,Monitoring_eng!$A$1:$DB$79,Results!$D60,FALSE)=$J60,$Q60,IF(HLOOKUP(BN$2,Monitoring_eng!$A$1:$DB$79,Results!$D60,FALSE)=$L60,$R60,IF(HLOOKUP(BN$2,Monitoring_eng!$A$1:$DB$79,Results!$D60,FALSE)=$N60,$S60,IF(HLOOKUP(BN$2,Monitoring_eng!$A$1:$DB$79,Results!$D60,FALSE)=$P60,$T60,"CHYBA")))))</f>
        <v>3</v>
      </c>
      <c r="BO60" s="60">
        <f>IF(ISBLANK(HLOOKUP(BO$2,Monitoring_eng!$A$1:$DB$79,Results!$D60,FALSE)),"",IF(HLOOKUP(BO$2,Monitoring_eng!$A$1:$DB$79,Results!$D60,FALSE)=$J60,$Q60,IF(HLOOKUP(BO$2,Monitoring_eng!$A$1:$DB$79,Results!$D60,FALSE)=$L60,$R60,IF(HLOOKUP(BO$2,Monitoring_eng!$A$1:$DB$79,Results!$D60,FALSE)=$N60,$S60,IF(HLOOKUP(BO$2,Monitoring_eng!$A$1:$DB$79,Results!$D60,FALSE)=$P60,$T60,"CHYBA")))))</f>
        <v>3</v>
      </c>
      <c r="BP60" s="60">
        <f>IF(ISBLANK(HLOOKUP(BP$2,Monitoring_eng!$A$1:$DB$79,Results!$D60,FALSE)),"",IF(HLOOKUP(BP$2,Monitoring_eng!$A$1:$DB$79,Results!$D60,FALSE)=$J60,$Q60,IF(HLOOKUP(BP$2,Monitoring_eng!$A$1:$DB$79,Results!$D60,FALSE)=$L60,$R60,IF(HLOOKUP(BP$2,Monitoring_eng!$A$1:$DB$79,Results!$D60,FALSE)=$N60,$S60,IF(HLOOKUP(BP$2,Monitoring_eng!$A$1:$DB$79,Results!$D60,FALSE)=$P60,$T60,"CHYBA")))))</f>
        <v>3</v>
      </c>
      <c r="BQ60" s="60">
        <f>IF(ISBLANK(HLOOKUP(BQ$2,Monitoring_eng!$A$1:$DB$79,Results!$D60,FALSE)),"",IF(HLOOKUP(BQ$2,Monitoring_eng!$A$1:$DB$79,Results!$D60,FALSE)=$J60,$Q60,IF(HLOOKUP(BQ$2,Monitoring_eng!$A$1:$DB$79,Results!$D60,FALSE)=$L60,$R60,IF(HLOOKUP(BQ$2,Monitoring_eng!$A$1:$DB$79,Results!$D60,FALSE)=$N60,$S60,IF(HLOOKUP(BQ$2,Monitoring_eng!$A$1:$DB$79,Results!$D60,FALSE)=$P60,$T60,"CHYBA")))))</f>
        <v>3</v>
      </c>
      <c r="BR60" s="60">
        <f>IF(ISBLANK(HLOOKUP(BR$2,Monitoring_eng!$A$1:$DB$79,Results!$D60,FALSE)),"",IF(HLOOKUP(BR$2,Monitoring_eng!$A$1:$DB$79,Results!$D60,FALSE)=$J60,$Q60,IF(HLOOKUP(BR$2,Monitoring_eng!$A$1:$DB$79,Results!$D60,FALSE)=$L60,$R60,IF(HLOOKUP(BR$2,Monitoring_eng!$A$1:$DB$79,Results!$D60,FALSE)=$N60,$S60,IF(HLOOKUP(BR$2,Monitoring_eng!$A$1:$DB$79,Results!$D60,FALSE)=$P60,$T60,"CHYBA")))))</f>
        <v>3</v>
      </c>
    </row>
    <row r="61" spans="1:70" x14ac:dyDescent="0.3">
      <c r="A61" s="37" t="s">
        <v>3881</v>
      </c>
      <c r="B61" s="37" t="s">
        <v>1062</v>
      </c>
      <c r="C61" s="37" t="s">
        <v>361</v>
      </c>
      <c r="D61" s="37">
        <v>60</v>
      </c>
      <c r="E61" s="49" t="s">
        <v>294</v>
      </c>
      <c r="F61" s="49" t="s">
        <v>293</v>
      </c>
      <c r="G61" s="50" t="s">
        <v>54</v>
      </c>
      <c r="H61" s="37">
        <v>1</v>
      </c>
      <c r="I61" s="37" t="s">
        <v>481</v>
      </c>
      <c r="J61" s="37" t="s">
        <v>757</v>
      </c>
      <c r="K61" s="37" t="s">
        <v>482</v>
      </c>
      <c r="L61" s="59" t="s">
        <v>758</v>
      </c>
      <c r="M61" s="37" t="s">
        <v>483</v>
      </c>
      <c r="N61" s="37" t="s">
        <v>759</v>
      </c>
      <c r="O61" s="37" t="s">
        <v>892</v>
      </c>
      <c r="P61" s="37" t="s">
        <v>892</v>
      </c>
      <c r="Q61" s="37">
        <f t="shared" si="0"/>
        <v>1</v>
      </c>
      <c r="R61" s="37">
        <v>0</v>
      </c>
      <c r="S61" s="37">
        <f t="shared" si="1"/>
        <v>0.5</v>
      </c>
      <c r="T61" s="37" t="s">
        <v>892</v>
      </c>
      <c r="U61" s="60">
        <f>IF(ISBLANK(HLOOKUP(U$2,Monitoring_eng!$A$1:$DB$79,Results!$D61,FALSE)),"",IF(HLOOKUP(U$2,Monitoring_eng!$A$1:$DB$79,Results!$D61,FALSE)=$J61,$Q61,IF(HLOOKUP(U$2,Monitoring_eng!$A$1:$DB$79,Results!$D61,FALSE)=$L61,$R61,IF(HLOOKUP(U$2,Monitoring_eng!$A$1:$DB$79,Results!$D61,FALSE)=$N61,$S61,IF(HLOOKUP(U$2,Monitoring_eng!$A$1:$DB$79,Results!$D61,FALSE)=$P61,$T61,"CHYBA")))))</f>
        <v>1</v>
      </c>
      <c r="V61" s="60">
        <f>IF(ISBLANK(HLOOKUP(V$2,Monitoring_eng!$A$1:$DB$79,Results!$D61,FALSE)),"",IF(HLOOKUP(V$2,Monitoring_eng!$A$1:$DB$79,Results!$D61,FALSE)=$J61,$Q61,IF(HLOOKUP(V$2,Monitoring_eng!$A$1:$DB$79,Results!$D61,FALSE)=$L61,$R61,IF(HLOOKUP(V$2,Monitoring_eng!$A$1:$DB$79,Results!$D61,FALSE)=$N61,$S61,IF(HLOOKUP(V$2,Monitoring_eng!$A$1:$DB$79,Results!$D61,FALSE)=$P61,$T61,"CHYBA")))))</f>
        <v>0</v>
      </c>
      <c r="W61" s="60">
        <f>IF(ISBLANK(HLOOKUP(W$2,Monitoring_eng!$A$1:$DB$79,Results!$D61,FALSE)),"",IF(HLOOKUP(W$2,Monitoring_eng!$A$1:$DB$79,Results!$D61,FALSE)=$J61,$Q61,IF(HLOOKUP(W$2,Monitoring_eng!$A$1:$DB$79,Results!$D61,FALSE)=$L61,$R61,IF(HLOOKUP(W$2,Monitoring_eng!$A$1:$DB$79,Results!$D61,FALSE)=$N61,$S61,IF(HLOOKUP(W$2,Monitoring_eng!$A$1:$DB$79,Results!$D61,FALSE)=$P61,$T61,"CHYBA")))))</f>
        <v>0</v>
      </c>
      <c r="X61" s="60">
        <f>IF(ISBLANK(HLOOKUP(X$2,Monitoring_eng!$A$1:$DB$79,Results!$D61,FALSE)),"",IF(HLOOKUP(X$2,Monitoring_eng!$A$1:$DB$79,Results!$D61,FALSE)=$J61,$Q61,IF(HLOOKUP(X$2,Monitoring_eng!$A$1:$DB$79,Results!$D61,FALSE)=$L61,$R61,IF(HLOOKUP(X$2,Monitoring_eng!$A$1:$DB$79,Results!$D61,FALSE)=$N61,$S61,IF(HLOOKUP(X$2,Monitoring_eng!$A$1:$DB$79,Results!$D61,FALSE)=$P61,$T61,"CHYBA")))))</f>
        <v>0</v>
      </c>
      <c r="Y61" s="60">
        <f>IF(ISBLANK(HLOOKUP(Y$2,Monitoring_eng!$A$1:$DB$79,Results!$D61,FALSE)),"",IF(HLOOKUP(Y$2,Monitoring_eng!$A$1:$DB$79,Results!$D61,FALSE)=$J61,$Q61,IF(HLOOKUP(Y$2,Monitoring_eng!$A$1:$DB$79,Results!$D61,FALSE)=$L61,$R61,IF(HLOOKUP(Y$2,Monitoring_eng!$A$1:$DB$79,Results!$D61,FALSE)=$N61,$S61,IF(HLOOKUP(Y$2,Monitoring_eng!$A$1:$DB$79,Results!$D61,FALSE)=$P61,$T61,"CHYBA")))))</f>
        <v>0</v>
      </c>
      <c r="Z61" s="60">
        <f>IF(ISBLANK(HLOOKUP(Z$2,Monitoring_eng!$A$1:$DB$79,Results!$D61,FALSE)),"",IF(HLOOKUP(Z$2,Monitoring_eng!$A$1:$DB$79,Results!$D61,FALSE)=$J61,$Q61,IF(HLOOKUP(Z$2,Monitoring_eng!$A$1:$DB$79,Results!$D61,FALSE)=$L61,$R61,IF(HLOOKUP(Z$2,Monitoring_eng!$A$1:$DB$79,Results!$D61,FALSE)=$N61,$S61,IF(HLOOKUP(Z$2,Monitoring_eng!$A$1:$DB$79,Results!$D61,FALSE)=$P61,$T61,"CHYBA")))))</f>
        <v>1</v>
      </c>
      <c r="AA61" s="60">
        <f>IF(ISBLANK(HLOOKUP(AA$2,Monitoring_eng!$A$1:$DB$79,Results!$D61,FALSE)),"",IF(HLOOKUP(AA$2,Monitoring_eng!$A$1:$DB$79,Results!$D61,FALSE)=$J61,$Q61,IF(HLOOKUP(AA$2,Monitoring_eng!$A$1:$DB$79,Results!$D61,FALSE)=$L61,$R61,IF(HLOOKUP(AA$2,Monitoring_eng!$A$1:$DB$79,Results!$D61,FALSE)=$N61,$S61,IF(HLOOKUP(AA$2,Monitoring_eng!$A$1:$DB$79,Results!$D61,FALSE)=$P61,$T61,"CHYBA")))))</f>
        <v>0</v>
      </c>
      <c r="AB61" s="60">
        <f>IF(ISBLANK(HLOOKUP(AB$2,Monitoring_eng!$A$1:$DB$79,Results!$D61,FALSE)),"",IF(HLOOKUP(AB$2,Monitoring_eng!$A$1:$DB$79,Results!$D61,FALSE)=$J61,$Q61,IF(HLOOKUP(AB$2,Monitoring_eng!$A$1:$DB$79,Results!$D61,FALSE)=$L61,$R61,IF(HLOOKUP(AB$2,Monitoring_eng!$A$1:$DB$79,Results!$D61,FALSE)=$N61,$S61,IF(HLOOKUP(AB$2,Monitoring_eng!$A$1:$DB$79,Results!$D61,FALSE)=$P61,$T61,"CHYBA")))))</f>
        <v>0</v>
      </c>
      <c r="AC61" s="60">
        <f>IF(ISBLANK(HLOOKUP(AC$2,Monitoring_eng!$A$1:$DB$79,Results!$D61,FALSE)),"",IF(HLOOKUP(AC$2,Monitoring_eng!$A$1:$DB$79,Results!$D61,FALSE)=$J61,$Q61,IF(HLOOKUP(AC$2,Monitoring_eng!$A$1:$DB$79,Results!$D61,FALSE)=$L61,$R61,IF(HLOOKUP(AC$2,Monitoring_eng!$A$1:$DB$79,Results!$D61,FALSE)=$N61,$S61,IF(HLOOKUP(AC$2,Monitoring_eng!$A$1:$DB$79,Results!$D61,FALSE)=$P61,$T61,"CHYBA")))))</f>
        <v>0</v>
      </c>
      <c r="AD61" s="60">
        <f>IF(ISBLANK(HLOOKUP(AD$2,Monitoring_eng!$A$1:$DB$79,Results!$D61,FALSE)),"",IF(HLOOKUP(AD$2,Monitoring_eng!$A$1:$DB$79,Results!$D61,FALSE)=$J61,$Q61,IF(HLOOKUP(AD$2,Monitoring_eng!$A$1:$DB$79,Results!$D61,FALSE)=$L61,$R61,IF(HLOOKUP(AD$2,Monitoring_eng!$A$1:$DB$79,Results!$D61,FALSE)=$N61,$S61,IF(HLOOKUP(AD$2,Monitoring_eng!$A$1:$DB$79,Results!$D61,FALSE)=$P61,$T61,"CHYBA")))))</f>
        <v>0</v>
      </c>
      <c r="AE61" s="60">
        <f>IF(ISBLANK(HLOOKUP(AE$2,Monitoring_eng!$A$1:$DB$79,Results!$D61,FALSE)),"",IF(HLOOKUP(AE$2,Monitoring_eng!$A$1:$DB$79,Results!$D61,FALSE)=$J61,$Q61,IF(HLOOKUP(AE$2,Monitoring_eng!$A$1:$DB$79,Results!$D61,FALSE)=$L61,$R61,IF(HLOOKUP(AE$2,Monitoring_eng!$A$1:$DB$79,Results!$D61,FALSE)=$N61,$S61,IF(HLOOKUP(AE$2,Monitoring_eng!$A$1:$DB$79,Results!$D61,FALSE)=$P61,$T61,"CHYBA")))))</f>
        <v>0</v>
      </c>
      <c r="AF61" s="60">
        <f>IF(ISBLANK(HLOOKUP(AF$2,Monitoring_eng!$A$1:$DB$79,Results!$D61,FALSE)),"",IF(HLOOKUP(AF$2,Monitoring_eng!$A$1:$DB$79,Results!$D61,FALSE)=$J61,$Q61,IF(HLOOKUP(AF$2,Monitoring_eng!$A$1:$DB$79,Results!$D61,FALSE)=$L61,$R61,IF(HLOOKUP(AF$2,Monitoring_eng!$A$1:$DB$79,Results!$D61,FALSE)=$N61,$S61,IF(HLOOKUP(AF$2,Monitoring_eng!$A$1:$DB$79,Results!$D61,FALSE)=$P61,$T61,"CHYBA")))))</f>
        <v>0</v>
      </c>
      <c r="AG61" s="60">
        <f>IF(ISBLANK(HLOOKUP(AG$2,Monitoring_eng!$A$1:$DB$79,Results!$D61,FALSE)),"",IF(HLOOKUP(AG$2,Monitoring_eng!$A$1:$DB$79,Results!$D61,FALSE)=$J61,$Q61,IF(HLOOKUP(AG$2,Monitoring_eng!$A$1:$DB$79,Results!$D61,FALSE)=$L61,$R61,IF(HLOOKUP(AG$2,Monitoring_eng!$A$1:$DB$79,Results!$D61,FALSE)=$N61,$S61,IF(HLOOKUP(AG$2,Monitoring_eng!$A$1:$DB$79,Results!$D61,FALSE)=$P61,$T61,"CHYBA")))))</f>
        <v>1</v>
      </c>
      <c r="AH61" s="60">
        <f>IF(ISBLANK(HLOOKUP(AH$2,Monitoring_eng!$A$1:$DB$79,Results!$D61,FALSE)),"",IF(HLOOKUP(AH$2,Monitoring_eng!$A$1:$DB$79,Results!$D61,FALSE)=$J61,$Q61,IF(HLOOKUP(AH$2,Monitoring_eng!$A$1:$DB$79,Results!$D61,FALSE)=$L61,$R61,IF(HLOOKUP(AH$2,Monitoring_eng!$A$1:$DB$79,Results!$D61,FALSE)=$N61,$S61,IF(HLOOKUP(AH$2,Monitoring_eng!$A$1:$DB$79,Results!$D61,FALSE)=$P61,$T61,"CHYBA")))))</f>
        <v>0</v>
      </c>
      <c r="AI61" s="60">
        <f>IF(ISBLANK(HLOOKUP(AI$2,Monitoring_eng!$A$1:$DB$79,Results!$D61,FALSE)),"",IF(HLOOKUP(AI$2,Monitoring_eng!$A$1:$DB$79,Results!$D61,FALSE)=$J61,$Q61,IF(HLOOKUP(AI$2,Monitoring_eng!$A$1:$DB$79,Results!$D61,FALSE)=$L61,$R61,IF(HLOOKUP(AI$2,Monitoring_eng!$A$1:$DB$79,Results!$D61,FALSE)=$N61,$S61,IF(HLOOKUP(AI$2,Monitoring_eng!$A$1:$DB$79,Results!$D61,FALSE)=$P61,$T61,"CHYBA")))))</f>
        <v>1</v>
      </c>
      <c r="AJ61" s="60">
        <f>IF(ISBLANK(HLOOKUP(AJ$2,Monitoring_eng!$A$1:$DB$79,Results!$D61,FALSE)),"",IF(HLOOKUP(AJ$2,Monitoring_eng!$A$1:$DB$79,Results!$D61,FALSE)=$J61,$Q61,IF(HLOOKUP(AJ$2,Monitoring_eng!$A$1:$DB$79,Results!$D61,FALSE)=$L61,$R61,IF(HLOOKUP(AJ$2,Monitoring_eng!$A$1:$DB$79,Results!$D61,FALSE)=$N61,$S61,IF(HLOOKUP(AJ$2,Monitoring_eng!$A$1:$DB$79,Results!$D61,FALSE)=$P61,$T61,"CHYBA")))))</f>
        <v>0</v>
      </c>
      <c r="AK61" s="60">
        <f>IF(ISBLANK(HLOOKUP(AK$2,Monitoring_eng!$A$1:$DB$79,Results!$D61,FALSE)),"",IF(HLOOKUP(AK$2,Monitoring_eng!$A$1:$DB$79,Results!$D61,FALSE)=$J61,$Q61,IF(HLOOKUP(AK$2,Monitoring_eng!$A$1:$DB$79,Results!$D61,FALSE)=$L61,$R61,IF(HLOOKUP(AK$2,Monitoring_eng!$A$1:$DB$79,Results!$D61,FALSE)=$N61,$S61,IF(HLOOKUP(AK$2,Monitoring_eng!$A$1:$DB$79,Results!$D61,FALSE)=$P61,$T61,"CHYBA")))))</f>
        <v>1</v>
      </c>
      <c r="AL61" s="60">
        <f>IF(ISBLANK(HLOOKUP(AL$2,Monitoring_eng!$A$1:$DB$79,Results!$D61,FALSE)),"",IF(HLOOKUP(AL$2,Monitoring_eng!$A$1:$DB$79,Results!$D61,FALSE)=$J61,$Q61,IF(HLOOKUP(AL$2,Monitoring_eng!$A$1:$DB$79,Results!$D61,FALSE)=$L61,$R61,IF(HLOOKUP(AL$2,Monitoring_eng!$A$1:$DB$79,Results!$D61,FALSE)=$N61,$S61,IF(HLOOKUP(AL$2,Monitoring_eng!$A$1:$DB$79,Results!$D61,FALSE)=$P61,$T61,"CHYBA")))))</f>
        <v>0</v>
      </c>
      <c r="AM61" s="60">
        <f>IF(ISBLANK(HLOOKUP(AM$2,Monitoring_eng!$A$1:$DB$79,Results!$D61,FALSE)),"",IF(HLOOKUP(AM$2,Monitoring_eng!$A$1:$DB$79,Results!$D61,FALSE)=$J61,$Q61,IF(HLOOKUP(AM$2,Monitoring_eng!$A$1:$DB$79,Results!$D61,FALSE)=$L61,$R61,IF(HLOOKUP(AM$2,Monitoring_eng!$A$1:$DB$79,Results!$D61,FALSE)=$N61,$S61,IF(HLOOKUP(AM$2,Monitoring_eng!$A$1:$DB$79,Results!$D61,FALSE)=$P61,$T61,"CHYBA")))))</f>
        <v>1</v>
      </c>
      <c r="AN61" s="60">
        <f>IF(ISBLANK(HLOOKUP(AN$2,Monitoring_eng!$A$1:$DB$79,Results!$D61,FALSE)),"",IF(HLOOKUP(AN$2,Monitoring_eng!$A$1:$DB$79,Results!$D61,FALSE)=$J61,$Q61,IF(HLOOKUP(AN$2,Monitoring_eng!$A$1:$DB$79,Results!$D61,FALSE)=$L61,$R61,IF(HLOOKUP(AN$2,Monitoring_eng!$A$1:$DB$79,Results!$D61,FALSE)=$N61,$S61,IF(HLOOKUP(AN$2,Monitoring_eng!$A$1:$DB$79,Results!$D61,FALSE)=$P61,$T61,"CHYBA")))))</f>
        <v>0</v>
      </c>
      <c r="AO61" s="60">
        <f>IF(ISBLANK(HLOOKUP(AO$2,Monitoring_eng!$A$1:$DB$79,Results!$D61,FALSE)),"",IF(HLOOKUP(AO$2,Monitoring_eng!$A$1:$DB$79,Results!$D61,FALSE)=$J61,$Q61,IF(HLOOKUP(AO$2,Monitoring_eng!$A$1:$DB$79,Results!$D61,FALSE)=$L61,$R61,IF(HLOOKUP(AO$2,Monitoring_eng!$A$1:$DB$79,Results!$D61,FALSE)=$N61,$S61,IF(HLOOKUP(AO$2,Monitoring_eng!$A$1:$DB$79,Results!$D61,FALSE)=$P61,$T61,"CHYBA")))))</f>
        <v>1</v>
      </c>
      <c r="AP61" s="60">
        <f>IF(ISBLANK(HLOOKUP(AP$2,Monitoring_eng!$A$1:$DB$79,Results!$D61,FALSE)),"",IF(HLOOKUP(AP$2,Monitoring_eng!$A$1:$DB$79,Results!$D61,FALSE)=$J61,$Q61,IF(HLOOKUP(AP$2,Monitoring_eng!$A$1:$DB$79,Results!$D61,FALSE)=$L61,$R61,IF(HLOOKUP(AP$2,Monitoring_eng!$A$1:$DB$79,Results!$D61,FALSE)=$N61,$S61,IF(HLOOKUP(AP$2,Monitoring_eng!$A$1:$DB$79,Results!$D61,FALSE)=$P61,$T61,"CHYBA")))))</f>
        <v>0</v>
      </c>
      <c r="AQ61" s="60">
        <f>IF(ISBLANK(HLOOKUP(AQ$2,Monitoring_eng!$A$1:$DB$79,Results!$D61,FALSE)),"",IF(HLOOKUP(AQ$2,Monitoring_eng!$A$1:$DB$79,Results!$D61,FALSE)=$J61,$Q61,IF(HLOOKUP(AQ$2,Monitoring_eng!$A$1:$DB$79,Results!$D61,FALSE)=$L61,$R61,IF(HLOOKUP(AQ$2,Monitoring_eng!$A$1:$DB$79,Results!$D61,FALSE)=$N61,$S61,IF(HLOOKUP(AQ$2,Monitoring_eng!$A$1:$DB$79,Results!$D61,FALSE)=$P61,$T61,"CHYBA")))))</f>
        <v>0</v>
      </c>
      <c r="AR61" s="60">
        <f>IF(ISBLANK(HLOOKUP(AR$2,Monitoring_eng!$A$1:$DB$79,Results!$D61,FALSE)),"",IF(HLOOKUP(AR$2,Monitoring_eng!$A$1:$DB$79,Results!$D61,FALSE)=$J61,$Q61,IF(HLOOKUP(AR$2,Monitoring_eng!$A$1:$DB$79,Results!$D61,FALSE)=$L61,$R61,IF(HLOOKUP(AR$2,Monitoring_eng!$A$1:$DB$79,Results!$D61,FALSE)=$N61,$S61,IF(HLOOKUP(AR$2,Monitoring_eng!$A$1:$DB$79,Results!$D61,FALSE)=$P61,$T61,"CHYBA")))))</f>
        <v>1</v>
      </c>
      <c r="AS61" s="60">
        <f>IF(ISBLANK(HLOOKUP(AS$2,Monitoring_eng!$A$1:$DB$79,Results!$D61,FALSE)),"",IF(HLOOKUP(AS$2,Monitoring_eng!$A$1:$DB$79,Results!$D61,FALSE)=$J61,$Q61,IF(HLOOKUP(AS$2,Monitoring_eng!$A$1:$DB$79,Results!$D61,FALSE)=$L61,$R61,IF(HLOOKUP(AS$2,Monitoring_eng!$A$1:$DB$79,Results!$D61,FALSE)=$N61,$S61,IF(HLOOKUP(AS$2,Monitoring_eng!$A$1:$DB$79,Results!$D61,FALSE)=$P61,$T61,"CHYBA")))))</f>
        <v>0</v>
      </c>
      <c r="AT61" s="60">
        <f>IF(ISBLANK(HLOOKUP(AT$2,Monitoring_eng!$A$1:$DB$79,Results!$D61,FALSE)),"",IF(HLOOKUP(AT$2,Monitoring_eng!$A$1:$DB$79,Results!$D61,FALSE)=$J61,$Q61,IF(HLOOKUP(AT$2,Monitoring_eng!$A$1:$DB$79,Results!$D61,FALSE)=$L61,$R61,IF(HLOOKUP(AT$2,Monitoring_eng!$A$1:$DB$79,Results!$D61,FALSE)=$N61,$S61,IF(HLOOKUP(AT$2,Monitoring_eng!$A$1:$DB$79,Results!$D61,FALSE)=$P61,$T61,"CHYBA")))))</f>
        <v>0</v>
      </c>
      <c r="AU61" s="60">
        <f>IF(ISBLANK(HLOOKUP(AU$2,Monitoring_eng!$A$1:$DB$79,Results!$D61,FALSE)),"",IF(HLOOKUP(AU$2,Monitoring_eng!$A$1:$DB$79,Results!$D61,FALSE)=$J61,$Q61,IF(HLOOKUP(AU$2,Monitoring_eng!$A$1:$DB$79,Results!$D61,FALSE)=$L61,$R61,IF(HLOOKUP(AU$2,Monitoring_eng!$A$1:$DB$79,Results!$D61,FALSE)=$N61,$S61,IF(HLOOKUP(AU$2,Monitoring_eng!$A$1:$DB$79,Results!$D61,FALSE)=$P61,$T61,"CHYBA")))))</f>
        <v>0</v>
      </c>
      <c r="AV61" s="60">
        <f>IF(ISBLANK(HLOOKUP(AV$2,Monitoring_eng!$A$1:$DB$79,Results!$D61,FALSE)),"",IF(HLOOKUP(AV$2,Monitoring_eng!$A$1:$DB$79,Results!$D61,FALSE)=$J61,$Q61,IF(HLOOKUP(AV$2,Monitoring_eng!$A$1:$DB$79,Results!$D61,FALSE)=$L61,$R61,IF(HLOOKUP(AV$2,Monitoring_eng!$A$1:$DB$79,Results!$D61,FALSE)=$N61,$S61,IF(HLOOKUP(AV$2,Monitoring_eng!$A$1:$DB$79,Results!$D61,FALSE)=$P61,$T61,"CHYBA")))))</f>
        <v>0</v>
      </c>
      <c r="AW61" s="60">
        <f>IF(ISBLANK(HLOOKUP(AW$2,Monitoring_eng!$A$1:$DB$79,Results!$D61,FALSE)),"",IF(HLOOKUP(AW$2,Monitoring_eng!$A$1:$DB$79,Results!$D61,FALSE)=$J61,$Q61,IF(HLOOKUP(AW$2,Monitoring_eng!$A$1:$DB$79,Results!$D61,FALSE)=$L61,$R61,IF(HLOOKUP(AW$2,Monitoring_eng!$A$1:$DB$79,Results!$D61,FALSE)=$N61,$S61,IF(HLOOKUP(AW$2,Monitoring_eng!$A$1:$DB$79,Results!$D61,FALSE)=$P61,$T61,"CHYBA")))))</f>
        <v>0</v>
      </c>
      <c r="AX61" s="60">
        <f>IF(ISBLANK(HLOOKUP(AX$2,Monitoring_eng!$A$1:$DB$79,Results!$D61,FALSE)),"",IF(HLOOKUP(AX$2,Monitoring_eng!$A$1:$DB$79,Results!$D61,FALSE)=$J61,$Q61,IF(HLOOKUP(AX$2,Monitoring_eng!$A$1:$DB$79,Results!$D61,FALSE)=$L61,$R61,IF(HLOOKUP(AX$2,Monitoring_eng!$A$1:$DB$79,Results!$D61,FALSE)=$N61,$S61,IF(HLOOKUP(AX$2,Monitoring_eng!$A$1:$DB$79,Results!$D61,FALSE)=$P61,$T61,"CHYBA")))))</f>
        <v>0</v>
      </c>
      <c r="AY61" s="60">
        <f>IF(ISBLANK(HLOOKUP(AY$2,Monitoring_eng!$A$1:$DB$79,Results!$D61,FALSE)),"",IF(HLOOKUP(AY$2,Monitoring_eng!$A$1:$DB$79,Results!$D61,FALSE)=$J61,$Q61,IF(HLOOKUP(AY$2,Monitoring_eng!$A$1:$DB$79,Results!$D61,FALSE)=$L61,$R61,IF(HLOOKUP(AY$2,Monitoring_eng!$A$1:$DB$79,Results!$D61,FALSE)=$N61,$S61,IF(HLOOKUP(AY$2,Monitoring_eng!$A$1:$DB$79,Results!$D61,FALSE)=$P61,$T61,"CHYBA")))))</f>
        <v>0</v>
      </c>
      <c r="AZ61" s="60">
        <f>IF(ISBLANK(HLOOKUP(AZ$2,Monitoring_eng!$A$1:$DB$79,Results!$D61,FALSE)),"",IF(HLOOKUP(AZ$2,Monitoring_eng!$A$1:$DB$79,Results!$D61,FALSE)=$J61,$Q61,IF(HLOOKUP(AZ$2,Monitoring_eng!$A$1:$DB$79,Results!$D61,FALSE)=$L61,$R61,IF(HLOOKUP(AZ$2,Monitoring_eng!$A$1:$DB$79,Results!$D61,FALSE)=$N61,$S61,IF(HLOOKUP(AZ$2,Monitoring_eng!$A$1:$DB$79,Results!$D61,FALSE)=$P61,$T61,"CHYBA")))))</f>
        <v>0</v>
      </c>
      <c r="BA61" s="60">
        <f>IF(ISBLANK(HLOOKUP(BA$2,Monitoring_eng!$A$1:$DB$79,Results!$D61,FALSE)),"",IF(HLOOKUP(BA$2,Monitoring_eng!$A$1:$DB$79,Results!$D61,FALSE)=$J61,$Q61,IF(HLOOKUP(BA$2,Monitoring_eng!$A$1:$DB$79,Results!$D61,FALSE)=$L61,$R61,IF(HLOOKUP(BA$2,Monitoring_eng!$A$1:$DB$79,Results!$D61,FALSE)=$N61,$S61,IF(HLOOKUP(BA$2,Monitoring_eng!$A$1:$DB$79,Results!$D61,FALSE)=$P61,$T61,"CHYBA")))))</f>
        <v>0</v>
      </c>
      <c r="BB61" s="60">
        <f>IF(ISBLANK(HLOOKUP(BB$2,Monitoring_eng!$A$1:$DB$79,Results!$D61,FALSE)),"",IF(HLOOKUP(BB$2,Monitoring_eng!$A$1:$DB$79,Results!$D61,FALSE)=$J61,$Q61,IF(HLOOKUP(BB$2,Monitoring_eng!$A$1:$DB$79,Results!$D61,FALSE)=$L61,$R61,IF(HLOOKUP(BB$2,Monitoring_eng!$A$1:$DB$79,Results!$D61,FALSE)=$N61,$S61,IF(HLOOKUP(BB$2,Monitoring_eng!$A$1:$DB$79,Results!$D61,FALSE)=$P61,$T61,"CHYBA")))))</f>
        <v>0</v>
      </c>
      <c r="BC61" s="60">
        <f>IF(ISBLANK(HLOOKUP(BC$2,Monitoring_eng!$A$1:$DB$79,Results!$D61,FALSE)),"",IF(HLOOKUP(BC$2,Monitoring_eng!$A$1:$DB$79,Results!$D61,FALSE)=$J61,$Q61,IF(HLOOKUP(BC$2,Monitoring_eng!$A$1:$DB$79,Results!$D61,FALSE)=$L61,$R61,IF(HLOOKUP(BC$2,Monitoring_eng!$A$1:$DB$79,Results!$D61,FALSE)=$N61,$S61,IF(HLOOKUP(BC$2,Monitoring_eng!$A$1:$DB$79,Results!$D61,FALSE)=$P61,$T61,"CHYBA")))))</f>
        <v>0</v>
      </c>
      <c r="BD61" s="60">
        <f>IF(ISBLANK(HLOOKUP(BD$2,Monitoring_eng!$A$1:$DB$79,Results!$D61,FALSE)),"",IF(HLOOKUP(BD$2,Monitoring_eng!$A$1:$DB$79,Results!$D61,FALSE)=$J61,$Q61,IF(HLOOKUP(BD$2,Monitoring_eng!$A$1:$DB$79,Results!$D61,FALSE)=$L61,$R61,IF(HLOOKUP(BD$2,Monitoring_eng!$A$1:$DB$79,Results!$D61,FALSE)=$N61,$S61,IF(HLOOKUP(BD$2,Monitoring_eng!$A$1:$DB$79,Results!$D61,FALSE)=$P61,$T61,"CHYBA")))))</f>
        <v>0</v>
      </c>
      <c r="BE61" s="60">
        <f>IF(ISBLANK(HLOOKUP(BE$2,Monitoring_eng!$A$1:$DB$79,Results!$D61,FALSE)),"",IF(HLOOKUP(BE$2,Monitoring_eng!$A$1:$DB$79,Results!$D61,FALSE)=$J61,$Q61,IF(HLOOKUP(BE$2,Monitoring_eng!$A$1:$DB$79,Results!$D61,FALSE)=$L61,$R61,IF(HLOOKUP(BE$2,Monitoring_eng!$A$1:$DB$79,Results!$D61,FALSE)=$N61,$S61,IF(HLOOKUP(BE$2,Monitoring_eng!$A$1:$DB$79,Results!$D61,FALSE)=$P61,$T61,"CHYBA")))))</f>
        <v>1</v>
      </c>
      <c r="BF61" s="60">
        <f>IF(ISBLANK(HLOOKUP(BF$2,Monitoring_eng!$A$1:$DB$79,Results!$D61,FALSE)),"",IF(HLOOKUP(BF$2,Monitoring_eng!$A$1:$DB$79,Results!$D61,FALSE)=$J61,$Q61,IF(HLOOKUP(BF$2,Monitoring_eng!$A$1:$DB$79,Results!$D61,FALSE)=$L61,$R61,IF(HLOOKUP(BF$2,Monitoring_eng!$A$1:$DB$79,Results!$D61,FALSE)=$N61,$S61,IF(HLOOKUP(BF$2,Monitoring_eng!$A$1:$DB$79,Results!$D61,FALSE)=$P61,$T61,"CHYBA")))))</f>
        <v>1</v>
      </c>
      <c r="BG61" s="60">
        <f>IF(ISBLANK(HLOOKUP(BG$2,Monitoring_eng!$A$1:$DB$79,Results!$D61,FALSE)),"",IF(HLOOKUP(BG$2,Monitoring_eng!$A$1:$DB$79,Results!$D61,FALSE)=$J61,$Q61,IF(HLOOKUP(BG$2,Monitoring_eng!$A$1:$DB$79,Results!$D61,FALSE)=$L61,$R61,IF(HLOOKUP(BG$2,Monitoring_eng!$A$1:$DB$79,Results!$D61,FALSE)=$N61,$S61,IF(HLOOKUP(BG$2,Monitoring_eng!$A$1:$DB$79,Results!$D61,FALSE)=$P61,$T61,"CHYBA")))))</f>
        <v>0</v>
      </c>
      <c r="BH61" s="60">
        <f>IF(ISBLANK(HLOOKUP(BH$2,Monitoring_eng!$A$1:$DB$79,Results!$D61,FALSE)),"",IF(HLOOKUP(BH$2,Monitoring_eng!$A$1:$DB$79,Results!$D61,FALSE)=$J61,$Q61,IF(HLOOKUP(BH$2,Monitoring_eng!$A$1:$DB$79,Results!$D61,FALSE)=$L61,$R61,IF(HLOOKUP(BH$2,Monitoring_eng!$A$1:$DB$79,Results!$D61,FALSE)=$N61,$S61,IF(HLOOKUP(BH$2,Monitoring_eng!$A$1:$DB$79,Results!$D61,FALSE)=$P61,$T61,"CHYBA")))))</f>
        <v>0</v>
      </c>
      <c r="BI61" s="60">
        <f>IF(ISBLANK(HLOOKUP(BI$2,Monitoring_eng!$A$1:$DB$79,Results!$D61,FALSE)),"",IF(HLOOKUP(BI$2,Monitoring_eng!$A$1:$DB$79,Results!$D61,FALSE)=$J61,$Q61,IF(HLOOKUP(BI$2,Monitoring_eng!$A$1:$DB$79,Results!$D61,FALSE)=$L61,$R61,IF(HLOOKUP(BI$2,Monitoring_eng!$A$1:$DB$79,Results!$D61,FALSE)=$N61,$S61,IF(HLOOKUP(BI$2,Monitoring_eng!$A$1:$DB$79,Results!$D61,FALSE)=$P61,$T61,"CHYBA")))))</f>
        <v>0</v>
      </c>
      <c r="BJ61" s="60">
        <f>IF(ISBLANK(HLOOKUP(BJ$2,Monitoring_eng!$A$1:$DB$79,Results!$D61,FALSE)),"",IF(HLOOKUP(BJ$2,Monitoring_eng!$A$1:$DB$79,Results!$D61,FALSE)=$J61,$Q61,IF(HLOOKUP(BJ$2,Monitoring_eng!$A$1:$DB$79,Results!$D61,FALSE)=$L61,$R61,IF(HLOOKUP(BJ$2,Monitoring_eng!$A$1:$DB$79,Results!$D61,FALSE)=$N61,$S61,IF(HLOOKUP(BJ$2,Monitoring_eng!$A$1:$DB$79,Results!$D61,FALSE)=$P61,$T61,"CHYBA")))))</f>
        <v>1</v>
      </c>
      <c r="BK61" s="60">
        <f>IF(ISBLANK(HLOOKUP(BK$2,Monitoring_eng!$A$1:$DB$79,Results!$D61,FALSE)),"",IF(HLOOKUP(BK$2,Monitoring_eng!$A$1:$DB$79,Results!$D61,FALSE)=$J61,$Q61,IF(HLOOKUP(BK$2,Monitoring_eng!$A$1:$DB$79,Results!$D61,FALSE)=$L61,$R61,IF(HLOOKUP(BK$2,Monitoring_eng!$A$1:$DB$79,Results!$D61,FALSE)=$N61,$S61,IF(HLOOKUP(BK$2,Monitoring_eng!$A$1:$DB$79,Results!$D61,FALSE)=$P61,$T61,"CHYBA")))))</f>
        <v>0</v>
      </c>
      <c r="BL61" s="60">
        <f>IF(ISBLANK(HLOOKUP(BL$2,Monitoring_eng!$A$1:$DB$79,Results!$D61,FALSE)),"",IF(HLOOKUP(BL$2,Monitoring_eng!$A$1:$DB$79,Results!$D61,FALSE)=$J61,$Q61,IF(HLOOKUP(BL$2,Monitoring_eng!$A$1:$DB$79,Results!$D61,FALSE)=$L61,$R61,IF(HLOOKUP(BL$2,Monitoring_eng!$A$1:$DB$79,Results!$D61,FALSE)=$N61,$S61,IF(HLOOKUP(BL$2,Monitoring_eng!$A$1:$DB$79,Results!$D61,FALSE)=$P61,$T61,"CHYBA")))))</f>
        <v>0</v>
      </c>
      <c r="BM61" s="60">
        <f>IF(ISBLANK(HLOOKUP(BM$2,Monitoring_eng!$A$1:$DB$79,Results!$D61,FALSE)),"",IF(HLOOKUP(BM$2,Monitoring_eng!$A$1:$DB$79,Results!$D61,FALSE)=$J61,$Q61,IF(HLOOKUP(BM$2,Monitoring_eng!$A$1:$DB$79,Results!$D61,FALSE)=$L61,$R61,IF(HLOOKUP(BM$2,Monitoring_eng!$A$1:$DB$79,Results!$D61,FALSE)=$N61,$S61,IF(HLOOKUP(BM$2,Monitoring_eng!$A$1:$DB$79,Results!$D61,FALSE)=$P61,$T61,"CHYBA")))))</f>
        <v>0</v>
      </c>
      <c r="BN61" s="60">
        <f>IF(ISBLANK(HLOOKUP(BN$2,Monitoring_eng!$A$1:$DB$79,Results!$D61,FALSE)),"",IF(HLOOKUP(BN$2,Monitoring_eng!$A$1:$DB$79,Results!$D61,FALSE)=$J61,$Q61,IF(HLOOKUP(BN$2,Monitoring_eng!$A$1:$DB$79,Results!$D61,FALSE)=$L61,$R61,IF(HLOOKUP(BN$2,Monitoring_eng!$A$1:$DB$79,Results!$D61,FALSE)=$N61,$S61,IF(HLOOKUP(BN$2,Monitoring_eng!$A$1:$DB$79,Results!$D61,FALSE)=$P61,$T61,"CHYBA")))))</f>
        <v>1</v>
      </c>
      <c r="BO61" s="60">
        <f>IF(ISBLANK(HLOOKUP(BO$2,Monitoring_eng!$A$1:$DB$79,Results!$D61,FALSE)),"",IF(HLOOKUP(BO$2,Monitoring_eng!$A$1:$DB$79,Results!$D61,FALSE)=$J61,$Q61,IF(HLOOKUP(BO$2,Monitoring_eng!$A$1:$DB$79,Results!$D61,FALSE)=$L61,$R61,IF(HLOOKUP(BO$2,Monitoring_eng!$A$1:$DB$79,Results!$D61,FALSE)=$N61,$S61,IF(HLOOKUP(BO$2,Monitoring_eng!$A$1:$DB$79,Results!$D61,FALSE)=$P61,$T61,"CHYBA")))))</f>
        <v>0</v>
      </c>
      <c r="BP61" s="60">
        <f>IF(ISBLANK(HLOOKUP(BP$2,Monitoring_eng!$A$1:$DB$79,Results!$D61,FALSE)),"",IF(HLOOKUP(BP$2,Monitoring_eng!$A$1:$DB$79,Results!$D61,FALSE)=$J61,$Q61,IF(HLOOKUP(BP$2,Monitoring_eng!$A$1:$DB$79,Results!$D61,FALSE)=$L61,$R61,IF(HLOOKUP(BP$2,Monitoring_eng!$A$1:$DB$79,Results!$D61,FALSE)=$N61,$S61,IF(HLOOKUP(BP$2,Monitoring_eng!$A$1:$DB$79,Results!$D61,FALSE)=$P61,$T61,"CHYBA")))))</f>
        <v>0</v>
      </c>
      <c r="BQ61" s="60">
        <f>IF(ISBLANK(HLOOKUP(BQ$2,Monitoring_eng!$A$1:$DB$79,Results!$D61,FALSE)),"",IF(HLOOKUP(BQ$2,Monitoring_eng!$A$1:$DB$79,Results!$D61,FALSE)=$J61,$Q61,IF(HLOOKUP(BQ$2,Monitoring_eng!$A$1:$DB$79,Results!$D61,FALSE)=$L61,$R61,IF(HLOOKUP(BQ$2,Monitoring_eng!$A$1:$DB$79,Results!$D61,FALSE)=$N61,$S61,IF(HLOOKUP(BQ$2,Monitoring_eng!$A$1:$DB$79,Results!$D61,FALSE)=$P61,$T61,"CHYBA")))))</f>
        <v>1</v>
      </c>
      <c r="BR61" s="60">
        <f>IF(ISBLANK(HLOOKUP(BR$2,Monitoring_eng!$A$1:$DB$79,Results!$D61,FALSE)),"",IF(HLOOKUP(BR$2,Monitoring_eng!$A$1:$DB$79,Results!$D61,FALSE)=$J61,$Q61,IF(HLOOKUP(BR$2,Monitoring_eng!$A$1:$DB$79,Results!$D61,FALSE)=$L61,$R61,IF(HLOOKUP(BR$2,Monitoring_eng!$A$1:$DB$79,Results!$D61,FALSE)=$N61,$S61,IF(HLOOKUP(BR$2,Monitoring_eng!$A$1:$DB$79,Results!$D61,FALSE)=$P61,$T61,"CHYBA")))))</f>
        <v>0</v>
      </c>
    </row>
    <row r="62" spans="1:70" x14ac:dyDescent="0.3">
      <c r="A62" s="37" t="s">
        <v>3882</v>
      </c>
      <c r="B62" s="37" t="s">
        <v>1063</v>
      </c>
      <c r="C62" s="37" t="s">
        <v>362</v>
      </c>
      <c r="D62" s="37">
        <v>61</v>
      </c>
      <c r="E62" s="51" t="s">
        <v>162</v>
      </c>
      <c r="F62" s="51" t="s">
        <v>191</v>
      </c>
      <c r="G62" s="52" t="s">
        <v>61</v>
      </c>
      <c r="H62" s="37">
        <v>1</v>
      </c>
      <c r="I62" s="37" t="s">
        <v>481</v>
      </c>
      <c r="J62" s="37" t="s">
        <v>757</v>
      </c>
      <c r="K62" s="37" t="s">
        <v>482</v>
      </c>
      <c r="L62" s="59" t="s">
        <v>758</v>
      </c>
      <c r="M62" s="37" t="s">
        <v>483</v>
      </c>
      <c r="N62" s="37" t="s">
        <v>759</v>
      </c>
      <c r="O62" s="37" t="s">
        <v>892</v>
      </c>
      <c r="P62" s="37" t="s">
        <v>892</v>
      </c>
      <c r="Q62" s="37">
        <f t="shared" si="0"/>
        <v>1</v>
      </c>
      <c r="R62" s="37">
        <v>0</v>
      </c>
      <c r="S62" s="37">
        <f t="shared" si="1"/>
        <v>0.5</v>
      </c>
      <c r="T62" s="37" t="s">
        <v>892</v>
      </c>
      <c r="U62" s="60">
        <f>IF(ISBLANK(HLOOKUP(U$2,Monitoring_eng!$A$1:$DB$79,Results!$D62,FALSE)),"",IF(HLOOKUP(U$2,Monitoring_eng!$A$1:$DB$79,Results!$D62,FALSE)=$J62,$Q62,IF(HLOOKUP(U$2,Monitoring_eng!$A$1:$DB$79,Results!$D62,FALSE)=$L62,$R62,IF(HLOOKUP(U$2,Monitoring_eng!$A$1:$DB$79,Results!$D62,FALSE)=$N62,$S62,IF(HLOOKUP(U$2,Monitoring_eng!$A$1:$DB$79,Results!$D62,FALSE)=$P62,$T62,"CHYBA")))))</f>
        <v>1</v>
      </c>
      <c r="V62" s="60">
        <f>IF(ISBLANK(HLOOKUP(V$2,Monitoring_eng!$A$1:$DB$79,Results!$D62,FALSE)),"",IF(HLOOKUP(V$2,Monitoring_eng!$A$1:$DB$79,Results!$D62,FALSE)=$J62,$Q62,IF(HLOOKUP(V$2,Monitoring_eng!$A$1:$DB$79,Results!$D62,FALSE)=$L62,$R62,IF(HLOOKUP(V$2,Monitoring_eng!$A$1:$DB$79,Results!$D62,FALSE)=$N62,$S62,IF(HLOOKUP(V$2,Monitoring_eng!$A$1:$DB$79,Results!$D62,FALSE)=$P62,$T62,"CHYBA")))))</f>
        <v>0</v>
      </c>
      <c r="W62" s="60">
        <f>IF(ISBLANK(HLOOKUP(W$2,Monitoring_eng!$A$1:$DB$79,Results!$D62,FALSE)),"",IF(HLOOKUP(W$2,Monitoring_eng!$A$1:$DB$79,Results!$D62,FALSE)=$J62,$Q62,IF(HLOOKUP(W$2,Monitoring_eng!$A$1:$DB$79,Results!$D62,FALSE)=$L62,$R62,IF(HLOOKUP(W$2,Monitoring_eng!$A$1:$DB$79,Results!$D62,FALSE)=$N62,$S62,IF(HLOOKUP(W$2,Monitoring_eng!$A$1:$DB$79,Results!$D62,FALSE)=$P62,$T62,"CHYBA")))))</f>
        <v>1</v>
      </c>
      <c r="X62" s="60">
        <f>IF(ISBLANK(HLOOKUP(X$2,Monitoring_eng!$A$1:$DB$79,Results!$D62,FALSE)),"",IF(HLOOKUP(X$2,Monitoring_eng!$A$1:$DB$79,Results!$D62,FALSE)=$J62,$Q62,IF(HLOOKUP(X$2,Monitoring_eng!$A$1:$DB$79,Results!$D62,FALSE)=$L62,$R62,IF(HLOOKUP(X$2,Monitoring_eng!$A$1:$DB$79,Results!$D62,FALSE)=$N62,$S62,IF(HLOOKUP(X$2,Monitoring_eng!$A$1:$DB$79,Results!$D62,FALSE)=$P62,$T62,"CHYBA")))))</f>
        <v>1</v>
      </c>
      <c r="Y62" s="60">
        <f>IF(ISBLANK(HLOOKUP(Y$2,Monitoring_eng!$A$1:$DB$79,Results!$D62,FALSE)),"",IF(HLOOKUP(Y$2,Monitoring_eng!$A$1:$DB$79,Results!$D62,FALSE)=$J62,$Q62,IF(HLOOKUP(Y$2,Monitoring_eng!$A$1:$DB$79,Results!$D62,FALSE)=$L62,$R62,IF(HLOOKUP(Y$2,Monitoring_eng!$A$1:$DB$79,Results!$D62,FALSE)=$N62,$S62,IF(HLOOKUP(Y$2,Monitoring_eng!$A$1:$DB$79,Results!$D62,FALSE)=$P62,$T62,"CHYBA")))))</f>
        <v>1</v>
      </c>
      <c r="Z62" s="60">
        <f>IF(ISBLANK(HLOOKUP(Z$2,Monitoring_eng!$A$1:$DB$79,Results!$D62,FALSE)),"",IF(HLOOKUP(Z$2,Monitoring_eng!$A$1:$DB$79,Results!$D62,FALSE)=$J62,$Q62,IF(HLOOKUP(Z$2,Monitoring_eng!$A$1:$DB$79,Results!$D62,FALSE)=$L62,$R62,IF(HLOOKUP(Z$2,Monitoring_eng!$A$1:$DB$79,Results!$D62,FALSE)=$N62,$S62,IF(HLOOKUP(Z$2,Monitoring_eng!$A$1:$DB$79,Results!$D62,FALSE)=$P62,$T62,"CHYBA")))))</f>
        <v>1</v>
      </c>
      <c r="AA62" s="60">
        <f>IF(ISBLANK(HLOOKUP(AA$2,Monitoring_eng!$A$1:$DB$79,Results!$D62,FALSE)),"",IF(HLOOKUP(AA$2,Monitoring_eng!$A$1:$DB$79,Results!$D62,FALSE)=$J62,$Q62,IF(HLOOKUP(AA$2,Monitoring_eng!$A$1:$DB$79,Results!$D62,FALSE)=$L62,$R62,IF(HLOOKUP(AA$2,Monitoring_eng!$A$1:$DB$79,Results!$D62,FALSE)=$N62,$S62,IF(HLOOKUP(AA$2,Monitoring_eng!$A$1:$DB$79,Results!$D62,FALSE)=$P62,$T62,"CHYBA")))))</f>
        <v>1</v>
      </c>
      <c r="AB62" s="60">
        <f>IF(ISBLANK(HLOOKUP(AB$2,Monitoring_eng!$A$1:$DB$79,Results!$D62,FALSE)),"",IF(HLOOKUP(AB$2,Monitoring_eng!$A$1:$DB$79,Results!$D62,FALSE)=$J62,$Q62,IF(HLOOKUP(AB$2,Monitoring_eng!$A$1:$DB$79,Results!$D62,FALSE)=$L62,$R62,IF(HLOOKUP(AB$2,Monitoring_eng!$A$1:$DB$79,Results!$D62,FALSE)=$N62,$S62,IF(HLOOKUP(AB$2,Monitoring_eng!$A$1:$DB$79,Results!$D62,FALSE)=$P62,$T62,"CHYBA")))))</f>
        <v>1</v>
      </c>
      <c r="AC62" s="60">
        <f>IF(ISBLANK(HLOOKUP(AC$2,Monitoring_eng!$A$1:$DB$79,Results!$D62,FALSE)),"",IF(HLOOKUP(AC$2,Monitoring_eng!$A$1:$DB$79,Results!$D62,FALSE)=$J62,$Q62,IF(HLOOKUP(AC$2,Monitoring_eng!$A$1:$DB$79,Results!$D62,FALSE)=$L62,$R62,IF(HLOOKUP(AC$2,Monitoring_eng!$A$1:$DB$79,Results!$D62,FALSE)=$N62,$S62,IF(HLOOKUP(AC$2,Monitoring_eng!$A$1:$DB$79,Results!$D62,FALSE)=$P62,$T62,"CHYBA")))))</f>
        <v>1</v>
      </c>
      <c r="AD62" s="60">
        <f>IF(ISBLANK(HLOOKUP(AD$2,Monitoring_eng!$A$1:$DB$79,Results!$D62,FALSE)),"",IF(HLOOKUP(AD$2,Monitoring_eng!$A$1:$DB$79,Results!$D62,FALSE)=$J62,$Q62,IF(HLOOKUP(AD$2,Monitoring_eng!$A$1:$DB$79,Results!$D62,FALSE)=$L62,$R62,IF(HLOOKUP(AD$2,Monitoring_eng!$A$1:$DB$79,Results!$D62,FALSE)=$N62,$S62,IF(HLOOKUP(AD$2,Monitoring_eng!$A$1:$DB$79,Results!$D62,FALSE)=$P62,$T62,"CHYBA")))))</f>
        <v>1</v>
      </c>
      <c r="AE62" s="60">
        <f>IF(ISBLANK(HLOOKUP(AE$2,Monitoring_eng!$A$1:$DB$79,Results!$D62,FALSE)),"",IF(HLOOKUP(AE$2,Monitoring_eng!$A$1:$DB$79,Results!$D62,FALSE)=$J62,$Q62,IF(HLOOKUP(AE$2,Monitoring_eng!$A$1:$DB$79,Results!$D62,FALSE)=$L62,$R62,IF(HLOOKUP(AE$2,Monitoring_eng!$A$1:$DB$79,Results!$D62,FALSE)=$N62,$S62,IF(HLOOKUP(AE$2,Monitoring_eng!$A$1:$DB$79,Results!$D62,FALSE)=$P62,$T62,"CHYBA")))))</f>
        <v>1</v>
      </c>
      <c r="AF62" s="60">
        <f>IF(ISBLANK(HLOOKUP(AF$2,Monitoring_eng!$A$1:$DB$79,Results!$D62,FALSE)),"",IF(HLOOKUP(AF$2,Monitoring_eng!$A$1:$DB$79,Results!$D62,FALSE)=$J62,$Q62,IF(HLOOKUP(AF$2,Monitoring_eng!$A$1:$DB$79,Results!$D62,FALSE)=$L62,$R62,IF(HLOOKUP(AF$2,Monitoring_eng!$A$1:$DB$79,Results!$D62,FALSE)=$N62,$S62,IF(HLOOKUP(AF$2,Monitoring_eng!$A$1:$DB$79,Results!$D62,FALSE)=$P62,$T62,"CHYBA")))))</f>
        <v>1</v>
      </c>
      <c r="AG62" s="60">
        <f>IF(ISBLANK(HLOOKUP(AG$2,Monitoring_eng!$A$1:$DB$79,Results!$D62,FALSE)),"",IF(HLOOKUP(AG$2,Monitoring_eng!$A$1:$DB$79,Results!$D62,FALSE)=$J62,$Q62,IF(HLOOKUP(AG$2,Monitoring_eng!$A$1:$DB$79,Results!$D62,FALSE)=$L62,$R62,IF(HLOOKUP(AG$2,Monitoring_eng!$A$1:$DB$79,Results!$D62,FALSE)=$N62,$S62,IF(HLOOKUP(AG$2,Monitoring_eng!$A$1:$DB$79,Results!$D62,FALSE)=$P62,$T62,"CHYBA")))))</f>
        <v>1</v>
      </c>
      <c r="AH62" s="60">
        <f>IF(ISBLANK(HLOOKUP(AH$2,Monitoring_eng!$A$1:$DB$79,Results!$D62,FALSE)),"",IF(HLOOKUP(AH$2,Monitoring_eng!$A$1:$DB$79,Results!$D62,FALSE)=$J62,$Q62,IF(HLOOKUP(AH$2,Monitoring_eng!$A$1:$DB$79,Results!$D62,FALSE)=$L62,$R62,IF(HLOOKUP(AH$2,Monitoring_eng!$A$1:$DB$79,Results!$D62,FALSE)=$N62,$S62,IF(HLOOKUP(AH$2,Monitoring_eng!$A$1:$DB$79,Results!$D62,FALSE)=$P62,$T62,"CHYBA")))))</f>
        <v>1</v>
      </c>
      <c r="AI62" s="60">
        <f>IF(ISBLANK(HLOOKUP(AI$2,Monitoring_eng!$A$1:$DB$79,Results!$D62,FALSE)),"",IF(HLOOKUP(AI$2,Monitoring_eng!$A$1:$DB$79,Results!$D62,FALSE)=$J62,$Q62,IF(HLOOKUP(AI$2,Monitoring_eng!$A$1:$DB$79,Results!$D62,FALSE)=$L62,$R62,IF(HLOOKUP(AI$2,Monitoring_eng!$A$1:$DB$79,Results!$D62,FALSE)=$N62,$S62,IF(HLOOKUP(AI$2,Monitoring_eng!$A$1:$DB$79,Results!$D62,FALSE)=$P62,$T62,"CHYBA")))))</f>
        <v>1</v>
      </c>
      <c r="AJ62" s="60">
        <f>IF(ISBLANK(HLOOKUP(AJ$2,Monitoring_eng!$A$1:$DB$79,Results!$D62,FALSE)),"",IF(HLOOKUP(AJ$2,Monitoring_eng!$A$1:$DB$79,Results!$D62,FALSE)=$J62,$Q62,IF(HLOOKUP(AJ$2,Monitoring_eng!$A$1:$DB$79,Results!$D62,FALSE)=$L62,$R62,IF(HLOOKUP(AJ$2,Monitoring_eng!$A$1:$DB$79,Results!$D62,FALSE)=$N62,$S62,IF(HLOOKUP(AJ$2,Monitoring_eng!$A$1:$DB$79,Results!$D62,FALSE)=$P62,$T62,"CHYBA")))))</f>
        <v>0</v>
      </c>
      <c r="AK62" s="60">
        <f>IF(ISBLANK(HLOOKUP(AK$2,Monitoring_eng!$A$1:$DB$79,Results!$D62,FALSE)),"",IF(HLOOKUP(AK$2,Monitoring_eng!$A$1:$DB$79,Results!$D62,FALSE)=$J62,$Q62,IF(HLOOKUP(AK$2,Monitoring_eng!$A$1:$DB$79,Results!$D62,FALSE)=$L62,$R62,IF(HLOOKUP(AK$2,Monitoring_eng!$A$1:$DB$79,Results!$D62,FALSE)=$N62,$S62,IF(HLOOKUP(AK$2,Monitoring_eng!$A$1:$DB$79,Results!$D62,FALSE)=$P62,$T62,"CHYBA")))))</f>
        <v>1</v>
      </c>
      <c r="AL62" s="60">
        <f>IF(ISBLANK(HLOOKUP(AL$2,Monitoring_eng!$A$1:$DB$79,Results!$D62,FALSE)),"",IF(HLOOKUP(AL$2,Monitoring_eng!$A$1:$DB$79,Results!$D62,FALSE)=$J62,$Q62,IF(HLOOKUP(AL$2,Monitoring_eng!$A$1:$DB$79,Results!$D62,FALSE)=$L62,$R62,IF(HLOOKUP(AL$2,Monitoring_eng!$A$1:$DB$79,Results!$D62,FALSE)=$N62,$S62,IF(HLOOKUP(AL$2,Monitoring_eng!$A$1:$DB$79,Results!$D62,FALSE)=$P62,$T62,"CHYBA")))))</f>
        <v>1</v>
      </c>
      <c r="AM62" s="60">
        <f>IF(ISBLANK(HLOOKUP(AM$2,Monitoring_eng!$A$1:$DB$79,Results!$D62,FALSE)),"",IF(HLOOKUP(AM$2,Monitoring_eng!$A$1:$DB$79,Results!$D62,FALSE)=$J62,$Q62,IF(HLOOKUP(AM$2,Monitoring_eng!$A$1:$DB$79,Results!$D62,FALSE)=$L62,$R62,IF(HLOOKUP(AM$2,Monitoring_eng!$A$1:$DB$79,Results!$D62,FALSE)=$N62,$S62,IF(HLOOKUP(AM$2,Monitoring_eng!$A$1:$DB$79,Results!$D62,FALSE)=$P62,$T62,"CHYBA")))))</f>
        <v>1</v>
      </c>
      <c r="AN62" s="60">
        <f>IF(ISBLANK(HLOOKUP(AN$2,Monitoring_eng!$A$1:$DB$79,Results!$D62,FALSE)),"",IF(HLOOKUP(AN$2,Monitoring_eng!$A$1:$DB$79,Results!$D62,FALSE)=$J62,$Q62,IF(HLOOKUP(AN$2,Monitoring_eng!$A$1:$DB$79,Results!$D62,FALSE)=$L62,$R62,IF(HLOOKUP(AN$2,Monitoring_eng!$A$1:$DB$79,Results!$D62,FALSE)=$N62,$S62,IF(HLOOKUP(AN$2,Monitoring_eng!$A$1:$DB$79,Results!$D62,FALSE)=$P62,$T62,"CHYBA")))))</f>
        <v>1</v>
      </c>
      <c r="AO62" s="60">
        <f>IF(ISBLANK(HLOOKUP(AO$2,Monitoring_eng!$A$1:$DB$79,Results!$D62,FALSE)),"",IF(HLOOKUP(AO$2,Monitoring_eng!$A$1:$DB$79,Results!$D62,FALSE)=$J62,$Q62,IF(HLOOKUP(AO$2,Monitoring_eng!$A$1:$DB$79,Results!$D62,FALSE)=$L62,$R62,IF(HLOOKUP(AO$2,Monitoring_eng!$A$1:$DB$79,Results!$D62,FALSE)=$N62,$S62,IF(HLOOKUP(AO$2,Monitoring_eng!$A$1:$DB$79,Results!$D62,FALSE)=$P62,$T62,"CHYBA")))))</f>
        <v>1</v>
      </c>
      <c r="AP62" s="60">
        <f>IF(ISBLANK(HLOOKUP(AP$2,Monitoring_eng!$A$1:$DB$79,Results!$D62,FALSE)),"",IF(HLOOKUP(AP$2,Monitoring_eng!$A$1:$DB$79,Results!$D62,FALSE)=$J62,$Q62,IF(HLOOKUP(AP$2,Monitoring_eng!$A$1:$DB$79,Results!$D62,FALSE)=$L62,$R62,IF(HLOOKUP(AP$2,Monitoring_eng!$A$1:$DB$79,Results!$D62,FALSE)=$N62,$S62,IF(HLOOKUP(AP$2,Monitoring_eng!$A$1:$DB$79,Results!$D62,FALSE)=$P62,$T62,"CHYBA")))))</f>
        <v>1</v>
      </c>
      <c r="AQ62" s="60">
        <f>IF(ISBLANK(HLOOKUP(AQ$2,Monitoring_eng!$A$1:$DB$79,Results!$D62,FALSE)),"",IF(HLOOKUP(AQ$2,Monitoring_eng!$A$1:$DB$79,Results!$D62,FALSE)=$J62,$Q62,IF(HLOOKUP(AQ$2,Monitoring_eng!$A$1:$DB$79,Results!$D62,FALSE)=$L62,$R62,IF(HLOOKUP(AQ$2,Monitoring_eng!$A$1:$DB$79,Results!$D62,FALSE)=$N62,$S62,IF(HLOOKUP(AQ$2,Monitoring_eng!$A$1:$DB$79,Results!$D62,FALSE)=$P62,$T62,"CHYBA")))))</f>
        <v>1</v>
      </c>
      <c r="AR62" s="60">
        <f>IF(ISBLANK(HLOOKUP(AR$2,Monitoring_eng!$A$1:$DB$79,Results!$D62,FALSE)),"",IF(HLOOKUP(AR$2,Monitoring_eng!$A$1:$DB$79,Results!$D62,FALSE)=$J62,$Q62,IF(HLOOKUP(AR$2,Monitoring_eng!$A$1:$DB$79,Results!$D62,FALSE)=$L62,$R62,IF(HLOOKUP(AR$2,Monitoring_eng!$A$1:$DB$79,Results!$D62,FALSE)=$N62,$S62,IF(HLOOKUP(AR$2,Monitoring_eng!$A$1:$DB$79,Results!$D62,FALSE)=$P62,$T62,"CHYBA")))))</f>
        <v>1</v>
      </c>
      <c r="AS62" s="60">
        <f>IF(ISBLANK(HLOOKUP(AS$2,Monitoring_eng!$A$1:$DB$79,Results!$D62,FALSE)),"",IF(HLOOKUP(AS$2,Monitoring_eng!$A$1:$DB$79,Results!$D62,FALSE)=$J62,$Q62,IF(HLOOKUP(AS$2,Monitoring_eng!$A$1:$DB$79,Results!$D62,FALSE)=$L62,$R62,IF(HLOOKUP(AS$2,Monitoring_eng!$A$1:$DB$79,Results!$D62,FALSE)=$N62,$S62,IF(HLOOKUP(AS$2,Monitoring_eng!$A$1:$DB$79,Results!$D62,FALSE)=$P62,$T62,"CHYBA")))))</f>
        <v>1</v>
      </c>
      <c r="AT62" s="60">
        <f>IF(ISBLANK(HLOOKUP(AT$2,Monitoring_eng!$A$1:$DB$79,Results!$D62,FALSE)),"",IF(HLOOKUP(AT$2,Monitoring_eng!$A$1:$DB$79,Results!$D62,FALSE)=$J62,$Q62,IF(HLOOKUP(AT$2,Monitoring_eng!$A$1:$DB$79,Results!$D62,FALSE)=$L62,$R62,IF(HLOOKUP(AT$2,Monitoring_eng!$A$1:$DB$79,Results!$D62,FALSE)=$N62,$S62,IF(HLOOKUP(AT$2,Monitoring_eng!$A$1:$DB$79,Results!$D62,FALSE)=$P62,$T62,"CHYBA")))))</f>
        <v>1</v>
      </c>
      <c r="AU62" s="60">
        <f>IF(ISBLANK(HLOOKUP(AU$2,Monitoring_eng!$A$1:$DB$79,Results!$D62,FALSE)),"",IF(HLOOKUP(AU$2,Monitoring_eng!$A$1:$DB$79,Results!$D62,FALSE)=$J62,$Q62,IF(HLOOKUP(AU$2,Monitoring_eng!$A$1:$DB$79,Results!$D62,FALSE)=$L62,$R62,IF(HLOOKUP(AU$2,Monitoring_eng!$A$1:$DB$79,Results!$D62,FALSE)=$N62,$S62,IF(HLOOKUP(AU$2,Monitoring_eng!$A$1:$DB$79,Results!$D62,FALSE)=$P62,$T62,"CHYBA")))))</f>
        <v>1</v>
      </c>
      <c r="AV62" s="60">
        <f>IF(ISBLANK(HLOOKUP(AV$2,Monitoring_eng!$A$1:$DB$79,Results!$D62,FALSE)),"",IF(HLOOKUP(AV$2,Monitoring_eng!$A$1:$DB$79,Results!$D62,FALSE)=$J62,$Q62,IF(HLOOKUP(AV$2,Monitoring_eng!$A$1:$DB$79,Results!$D62,FALSE)=$L62,$R62,IF(HLOOKUP(AV$2,Monitoring_eng!$A$1:$DB$79,Results!$D62,FALSE)=$N62,$S62,IF(HLOOKUP(AV$2,Monitoring_eng!$A$1:$DB$79,Results!$D62,FALSE)=$P62,$T62,"CHYBA")))))</f>
        <v>1</v>
      </c>
      <c r="AW62" s="60">
        <f>IF(ISBLANK(HLOOKUP(AW$2,Monitoring_eng!$A$1:$DB$79,Results!$D62,FALSE)),"",IF(HLOOKUP(AW$2,Monitoring_eng!$A$1:$DB$79,Results!$D62,FALSE)=$J62,$Q62,IF(HLOOKUP(AW$2,Monitoring_eng!$A$1:$DB$79,Results!$D62,FALSE)=$L62,$R62,IF(HLOOKUP(AW$2,Monitoring_eng!$A$1:$DB$79,Results!$D62,FALSE)=$N62,$S62,IF(HLOOKUP(AW$2,Monitoring_eng!$A$1:$DB$79,Results!$D62,FALSE)=$P62,$T62,"CHYBA")))))</f>
        <v>1</v>
      </c>
      <c r="AX62" s="60">
        <f>IF(ISBLANK(HLOOKUP(AX$2,Monitoring_eng!$A$1:$DB$79,Results!$D62,FALSE)),"",IF(HLOOKUP(AX$2,Monitoring_eng!$A$1:$DB$79,Results!$D62,FALSE)=$J62,$Q62,IF(HLOOKUP(AX$2,Monitoring_eng!$A$1:$DB$79,Results!$D62,FALSE)=$L62,$R62,IF(HLOOKUP(AX$2,Monitoring_eng!$A$1:$DB$79,Results!$D62,FALSE)=$N62,$S62,IF(HLOOKUP(AX$2,Monitoring_eng!$A$1:$DB$79,Results!$D62,FALSE)=$P62,$T62,"CHYBA")))))</f>
        <v>1</v>
      </c>
      <c r="AY62" s="60">
        <f>IF(ISBLANK(HLOOKUP(AY$2,Monitoring_eng!$A$1:$DB$79,Results!$D62,FALSE)),"",IF(HLOOKUP(AY$2,Monitoring_eng!$A$1:$DB$79,Results!$D62,FALSE)=$J62,$Q62,IF(HLOOKUP(AY$2,Monitoring_eng!$A$1:$DB$79,Results!$D62,FALSE)=$L62,$R62,IF(HLOOKUP(AY$2,Monitoring_eng!$A$1:$DB$79,Results!$D62,FALSE)=$N62,$S62,IF(HLOOKUP(AY$2,Monitoring_eng!$A$1:$DB$79,Results!$D62,FALSE)=$P62,$T62,"CHYBA")))))</f>
        <v>1</v>
      </c>
      <c r="AZ62" s="60">
        <f>IF(ISBLANK(HLOOKUP(AZ$2,Monitoring_eng!$A$1:$DB$79,Results!$D62,FALSE)),"",IF(HLOOKUP(AZ$2,Monitoring_eng!$A$1:$DB$79,Results!$D62,FALSE)=$J62,$Q62,IF(HLOOKUP(AZ$2,Monitoring_eng!$A$1:$DB$79,Results!$D62,FALSE)=$L62,$R62,IF(HLOOKUP(AZ$2,Monitoring_eng!$A$1:$DB$79,Results!$D62,FALSE)=$N62,$S62,IF(HLOOKUP(AZ$2,Monitoring_eng!$A$1:$DB$79,Results!$D62,FALSE)=$P62,$T62,"CHYBA")))))</f>
        <v>1</v>
      </c>
      <c r="BA62" s="60">
        <f>IF(ISBLANK(HLOOKUP(BA$2,Monitoring_eng!$A$1:$DB$79,Results!$D62,FALSE)),"",IF(HLOOKUP(BA$2,Monitoring_eng!$A$1:$DB$79,Results!$D62,FALSE)=$J62,$Q62,IF(HLOOKUP(BA$2,Monitoring_eng!$A$1:$DB$79,Results!$D62,FALSE)=$L62,$R62,IF(HLOOKUP(BA$2,Monitoring_eng!$A$1:$DB$79,Results!$D62,FALSE)=$N62,$S62,IF(HLOOKUP(BA$2,Monitoring_eng!$A$1:$DB$79,Results!$D62,FALSE)=$P62,$T62,"CHYBA")))))</f>
        <v>1</v>
      </c>
      <c r="BB62" s="60">
        <f>IF(ISBLANK(HLOOKUP(BB$2,Monitoring_eng!$A$1:$DB$79,Results!$D62,FALSE)),"",IF(HLOOKUP(BB$2,Monitoring_eng!$A$1:$DB$79,Results!$D62,FALSE)=$J62,$Q62,IF(HLOOKUP(BB$2,Monitoring_eng!$A$1:$DB$79,Results!$D62,FALSE)=$L62,$R62,IF(HLOOKUP(BB$2,Monitoring_eng!$A$1:$DB$79,Results!$D62,FALSE)=$N62,$S62,IF(HLOOKUP(BB$2,Monitoring_eng!$A$1:$DB$79,Results!$D62,FALSE)=$P62,$T62,"CHYBA")))))</f>
        <v>1</v>
      </c>
      <c r="BC62" s="60">
        <f>IF(ISBLANK(HLOOKUP(BC$2,Monitoring_eng!$A$1:$DB$79,Results!$D62,FALSE)),"",IF(HLOOKUP(BC$2,Monitoring_eng!$A$1:$DB$79,Results!$D62,FALSE)=$J62,$Q62,IF(HLOOKUP(BC$2,Monitoring_eng!$A$1:$DB$79,Results!$D62,FALSE)=$L62,$R62,IF(HLOOKUP(BC$2,Monitoring_eng!$A$1:$DB$79,Results!$D62,FALSE)=$N62,$S62,IF(HLOOKUP(BC$2,Monitoring_eng!$A$1:$DB$79,Results!$D62,FALSE)=$P62,$T62,"CHYBA")))))</f>
        <v>1</v>
      </c>
      <c r="BD62" s="60">
        <f>IF(ISBLANK(HLOOKUP(BD$2,Monitoring_eng!$A$1:$DB$79,Results!$D62,FALSE)),"",IF(HLOOKUP(BD$2,Monitoring_eng!$A$1:$DB$79,Results!$D62,FALSE)=$J62,$Q62,IF(HLOOKUP(BD$2,Monitoring_eng!$A$1:$DB$79,Results!$D62,FALSE)=$L62,$R62,IF(HLOOKUP(BD$2,Monitoring_eng!$A$1:$DB$79,Results!$D62,FALSE)=$N62,$S62,IF(HLOOKUP(BD$2,Monitoring_eng!$A$1:$DB$79,Results!$D62,FALSE)=$P62,$T62,"CHYBA")))))</f>
        <v>1</v>
      </c>
      <c r="BE62" s="60">
        <f>IF(ISBLANK(HLOOKUP(BE$2,Monitoring_eng!$A$1:$DB$79,Results!$D62,FALSE)),"",IF(HLOOKUP(BE$2,Monitoring_eng!$A$1:$DB$79,Results!$D62,FALSE)=$J62,$Q62,IF(HLOOKUP(BE$2,Monitoring_eng!$A$1:$DB$79,Results!$D62,FALSE)=$L62,$R62,IF(HLOOKUP(BE$2,Monitoring_eng!$A$1:$DB$79,Results!$D62,FALSE)=$N62,$S62,IF(HLOOKUP(BE$2,Monitoring_eng!$A$1:$DB$79,Results!$D62,FALSE)=$P62,$T62,"CHYBA")))))</f>
        <v>1</v>
      </c>
      <c r="BF62" s="60">
        <f>IF(ISBLANK(HLOOKUP(BF$2,Monitoring_eng!$A$1:$DB$79,Results!$D62,FALSE)),"",IF(HLOOKUP(BF$2,Monitoring_eng!$A$1:$DB$79,Results!$D62,FALSE)=$J62,$Q62,IF(HLOOKUP(BF$2,Monitoring_eng!$A$1:$DB$79,Results!$D62,FALSE)=$L62,$R62,IF(HLOOKUP(BF$2,Monitoring_eng!$A$1:$DB$79,Results!$D62,FALSE)=$N62,$S62,IF(HLOOKUP(BF$2,Monitoring_eng!$A$1:$DB$79,Results!$D62,FALSE)=$P62,$T62,"CHYBA")))))</f>
        <v>1</v>
      </c>
      <c r="BG62" s="60">
        <f>IF(ISBLANK(HLOOKUP(BG$2,Monitoring_eng!$A$1:$DB$79,Results!$D62,FALSE)),"",IF(HLOOKUP(BG$2,Monitoring_eng!$A$1:$DB$79,Results!$D62,FALSE)=$J62,$Q62,IF(HLOOKUP(BG$2,Monitoring_eng!$A$1:$DB$79,Results!$D62,FALSE)=$L62,$R62,IF(HLOOKUP(BG$2,Monitoring_eng!$A$1:$DB$79,Results!$D62,FALSE)=$N62,$S62,IF(HLOOKUP(BG$2,Monitoring_eng!$A$1:$DB$79,Results!$D62,FALSE)=$P62,$T62,"CHYBA")))))</f>
        <v>1</v>
      </c>
      <c r="BH62" s="60">
        <f>IF(ISBLANK(HLOOKUP(BH$2,Monitoring_eng!$A$1:$DB$79,Results!$D62,FALSE)),"",IF(HLOOKUP(BH$2,Monitoring_eng!$A$1:$DB$79,Results!$D62,FALSE)=$J62,$Q62,IF(HLOOKUP(BH$2,Monitoring_eng!$A$1:$DB$79,Results!$D62,FALSE)=$L62,$R62,IF(HLOOKUP(BH$2,Monitoring_eng!$A$1:$DB$79,Results!$D62,FALSE)=$N62,$S62,IF(HLOOKUP(BH$2,Monitoring_eng!$A$1:$DB$79,Results!$D62,FALSE)=$P62,$T62,"CHYBA")))))</f>
        <v>1</v>
      </c>
      <c r="BI62" s="60">
        <f>IF(ISBLANK(HLOOKUP(BI$2,Monitoring_eng!$A$1:$DB$79,Results!$D62,FALSE)),"",IF(HLOOKUP(BI$2,Monitoring_eng!$A$1:$DB$79,Results!$D62,FALSE)=$J62,$Q62,IF(HLOOKUP(BI$2,Monitoring_eng!$A$1:$DB$79,Results!$D62,FALSE)=$L62,$R62,IF(HLOOKUP(BI$2,Monitoring_eng!$A$1:$DB$79,Results!$D62,FALSE)=$N62,$S62,IF(HLOOKUP(BI$2,Monitoring_eng!$A$1:$DB$79,Results!$D62,FALSE)=$P62,$T62,"CHYBA")))))</f>
        <v>1</v>
      </c>
      <c r="BJ62" s="60">
        <f>IF(ISBLANK(HLOOKUP(BJ$2,Monitoring_eng!$A$1:$DB$79,Results!$D62,FALSE)),"",IF(HLOOKUP(BJ$2,Monitoring_eng!$A$1:$DB$79,Results!$D62,FALSE)=$J62,$Q62,IF(HLOOKUP(BJ$2,Monitoring_eng!$A$1:$DB$79,Results!$D62,FALSE)=$L62,$R62,IF(HLOOKUP(BJ$2,Monitoring_eng!$A$1:$DB$79,Results!$D62,FALSE)=$N62,$S62,IF(HLOOKUP(BJ$2,Monitoring_eng!$A$1:$DB$79,Results!$D62,FALSE)=$P62,$T62,"CHYBA")))))</f>
        <v>1</v>
      </c>
      <c r="BK62" s="60">
        <f>IF(ISBLANK(HLOOKUP(BK$2,Monitoring_eng!$A$1:$DB$79,Results!$D62,FALSE)),"",IF(HLOOKUP(BK$2,Monitoring_eng!$A$1:$DB$79,Results!$D62,FALSE)=$J62,$Q62,IF(HLOOKUP(BK$2,Monitoring_eng!$A$1:$DB$79,Results!$D62,FALSE)=$L62,$R62,IF(HLOOKUP(BK$2,Monitoring_eng!$A$1:$DB$79,Results!$D62,FALSE)=$N62,$S62,IF(HLOOKUP(BK$2,Monitoring_eng!$A$1:$DB$79,Results!$D62,FALSE)=$P62,$T62,"CHYBA")))))</f>
        <v>1</v>
      </c>
      <c r="BL62" s="60">
        <f>IF(ISBLANK(HLOOKUP(BL$2,Monitoring_eng!$A$1:$DB$79,Results!$D62,FALSE)),"",IF(HLOOKUP(BL$2,Monitoring_eng!$A$1:$DB$79,Results!$D62,FALSE)=$J62,$Q62,IF(HLOOKUP(BL$2,Monitoring_eng!$A$1:$DB$79,Results!$D62,FALSE)=$L62,$R62,IF(HLOOKUP(BL$2,Monitoring_eng!$A$1:$DB$79,Results!$D62,FALSE)=$N62,$S62,IF(HLOOKUP(BL$2,Monitoring_eng!$A$1:$DB$79,Results!$D62,FALSE)=$P62,$T62,"CHYBA")))))</f>
        <v>0</v>
      </c>
      <c r="BM62" s="60">
        <f>IF(ISBLANK(HLOOKUP(BM$2,Monitoring_eng!$A$1:$DB$79,Results!$D62,FALSE)),"",IF(HLOOKUP(BM$2,Monitoring_eng!$A$1:$DB$79,Results!$D62,FALSE)=$J62,$Q62,IF(HLOOKUP(BM$2,Monitoring_eng!$A$1:$DB$79,Results!$D62,FALSE)=$L62,$R62,IF(HLOOKUP(BM$2,Monitoring_eng!$A$1:$DB$79,Results!$D62,FALSE)=$N62,$S62,IF(HLOOKUP(BM$2,Monitoring_eng!$A$1:$DB$79,Results!$D62,FALSE)=$P62,$T62,"CHYBA")))))</f>
        <v>1</v>
      </c>
      <c r="BN62" s="60">
        <f>IF(ISBLANK(HLOOKUP(BN$2,Monitoring_eng!$A$1:$DB$79,Results!$D62,FALSE)),"",IF(HLOOKUP(BN$2,Monitoring_eng!$A$1:$DB$79,Results!$D62,FALSE)=$J62,$Q62,IF(HLOOKUP(BN$2,Monitoring_eng!$A$1:$DB$79,Results!$D62,FALSE)=$L62,$R62,IF(HLOOKUP(BN$2,Monitoring_eng!$A$1:$DB$79,Results!$D62,FALSE)=$N62,$S62,IF(HLOOKUP(BN$2,Monitoring_eng!$A$1:$DB$79,Results!$D62,FALSE)=$P62,$T62,"CHYBA")))))</f>
        <v>1</v>
      </c>
      <c r="BO62" s="60">
        <f>IF(ISBLANK(HLOOKUP(BO$2,Monitoring_eng!$A$1:$DB$79,Results!$D62,FALSE)),"",IF(HLOOKUP(BO$2,Monitoring_eng!$A$1:$DB$79,Results!$D62,FALSE)=$J62,$Q62,IF(HLOOKUP(BO$2,Monitoring_eng!$A$1:$DB$79,Results!$D62,FALSE)=$L62,$R62,IF(HLOOKUP(BO$2,Monitoring_eng!$A$1:$DB$79,Results!$D62,FALSE)=$N62,$S62,IF(HLOOKUP(BO$2,Monitoring_eng!$A$1:$DB$79,Results!$D62,FALSE)=$P62,$T62,"CHYBA")))))</f>
        <v>1</v>
      </c>
      <c r="BP62" s="60">
        <f>IF(ISBLANK(HLOOKUP(BP$2,Monitoring_eng!$A$1:$DB$79,Results!$D62,FALSE)),"",IF(HLOOKUP(BP$2,Monitoring_eng!$A$1:$DB$79,Results!$D62,FALSE)=$J62,$Q62,IF(HLOOKUP(BP$2,Monitoring_eng!$A$1:$DB$79,Results!$D62,FALSE)=$L62,$R62,IF(HLOOKUP(BP$2,Monitoring_eng!$A$1:$DB$79,Results!$D62,FALSE)=$N62,$S62,IF(HLOOKUP(BP$2,Monitoring_eng!$A$1:$DB$79,Results!$D62,FALSE)=$P62,$T62,"CHYBA")))))</f>
        <v>1</v>
      </c>
      <c r="BQ62" s="60">
        <f>IF(ISBLANK(HLOOKUP(BQ$2,Monitoring_eng!$A$1:$DB$79,Results!$D62,FALSE)),"",IF(HLOOKUP(BQ$2,Monitoring_eng!$A$1:$DB$79,Results!$D62,FALSE)=$J62,$Q62,IF(HLOOKUP(BQ$2,Monitoring_eng!$A$1:$DB$79,Results!$D62,FALSE)=$L62,$R62,IF(HLOOKUP(BQ$2,Monitoring_eng!$A$1:$DB$79,Results!$D62,FALSE)=$N62,$S62,IF(HLOOKUP(BQ$2,Monitoring_eng!$A$1:$DB$79,Results!$D62,FALSE)=$P62,$T62,"CHYBA")))))</f>
        <v>1</v>
      </c>
      <c r="BR62" s="60">
        <f>IF(ISBLANK(HLOOKUP(BR$2,Monitoring_eng!$A$1:$DB$79,Results!$D62,FALSE)),"",IF(HLOOKUP(BR$2,Monitoring_eng!$A$1:$DB$79,Results!$D62,FALSE)=$J62,$Q62,IF(HLOOKUP(BR$2,Monitoring_eng!$A$1:$DB$79,Results!$D62,FALSE)=$L62,$R62,IF(HLOOKUP(BR$2,Monitoring_eng!$A$1:$DB$79,Results!$D62,FALSE)=$N62,$S62,IF(HLOOKUP(BR$2,Monitoring_eng!$A$1:$DB$79,Results!$D62,FALSE)=$P62,$T62,"CHYBA")))))</f>
        <v>1</v>
      </c>
    </row>
    <row r="63" spans="1:70" x14ac:dyDescent="0.3">
      <c r="A63" s="37" t="s">
        <v>3883</v>
      </c>
      <c r="B63" s="37" t="s">
        <v>1064</v>
      </c>
      <c r="C63" s="37" t="s">
        <v>363</v>
      </c>
      <c r="D63" s="37">
        <v>62</v>
      </c>
      <c r="E63" s="51" t="s">
        <v>292</v>
      </c>
      <c r="F63" s="51" t="s">
        <v>484</v>
      </c>
      <c r="G63" s="52" t="s">
        <v>61</v>
      </c>
      <c r="H63" s="37">
        <v>1</v>
      </c>
      <c r="I63" s="37" t="s">
        <v>481</v>
      </c>
      <c r="J63" s="37" t="s">
        <v>757</v>
      </c>
      <c r="K63" s="37" t="s">
        <v>482</v>
      </c>
      <c r="L63" s="59" t="s">
        <v>758</v>
      </c>
      <c r="M63" s="37" t="s">
        <v>483</v>
      </c>
      <c r="N63" s="37" t="s">
        <v>759</v>
      </c>
      <c r="O63" s="37" t="s">
        <v>892</v>
      </c>
      <c r="P63" s="37" t="s">
        <v>892</v>
      </c>
      <c r="Q63" s="37">
        <f t="shared" si="0"/>
        <v>1</v>
      </c>
      <c r="R63" s="37">
        <v>0</v>
      </c>
      <c r="S63" s="37">
        <f t="shared" si="1"/>
        <v>0.5</v>
      </c>
      <c r="T63" s="37" t="s">
        <v>892</v>
      </c>
      <c r="U63" s="60">
        <f>IF(ISBLANK(HLOOKUP(U$2,Monitoring_eng!$A$1:$DB$79,Results!$D63,FALSE)),"",IF(HLOOKUP(U$2,Monitoring_eng!$A$1:$DB$79,Results!$D63,FALSE)=$J63,$Q63,IF(HLOOKUP(U$2,Monitoring_eng!$A$1:$DB$79,Results!$D63,FALSE)=$L63,$R63,IF(HLOOKUP(U$2,Monitoring_eng!$A$1:$DB$79,Results!$D63,FALSE)=$N63,$S63,IF(HLOOKUP(U$2,Monitoring_eng!$A$1:$DB$79,Results!$D63,FALSE)=$P63,$T63,"CHYBA")))))</f>
        <v>1</v>
      </c>
      <c r="V63" s="60">
        <f>IF(ISBLANK(HLOOKUP(V$2,Monitoring_eng!$A$1:$DB$79,Results!$D63,FALSE)),"",IF(HLOOKUP(V$2,Monitoring_eng!$A$1:$DB$79,Results!$D63,FALSE)=$J63,$Q63,IF(HLOOKUP(V$2,Monitoring_eng!$A$1:$DB$79,Results!$D63,FALSE)=$L63,$R63,IF(HLOOKUP(V$2,Monitoring_eng!$A$1:$DB$79,Results!$D63,FALSE)=$N63,$S63,IF(HLOOKUP(V$2,Monitoring_eng!$A$1:$DB$79,Results!$D63,FALSE)=$P63,$T63,"CHYBA")))))</f>
        <v>0</v>
      </c>
      <c r="W63" s="60">
        <f>IF(ISBLANK(HLOOKUP(W$2,Monitoring_eng!$A$1:$DB$79,Results!$D63,FALSE)),"",IF(HLOOKUP(W$2,Monitoring_eng!$A$1:$DB$79,Results!$D63,FALSE)=$J63,$Q63,IF(HLOOKUP(W$2,Monitoring_eng!$A$1:$DB$79,Results!$D63,FALSE)=$L63,$R63,IF(HLOOKUP(W$2,Monitoring_eng!$A$1:$DB$79,Results!$D63,FALSE)=$N63,$S63,IF(HLOOKUP(W$2,Monitoring_eng!$A$1:$DB$79,Results!$D63,FALSE)=$P63,$T63,"CHYBA")))))</f>
        <v>1</v>
      </c>
      <c r="X63" s="60">
        <f>IF(ISBLANK(HLOOKUP(X$2,Monitoring_eng!$A$1:$DB$79,Results!$D63,FALSE)),"",IF(HLOOKUP(X$2,Monitoring_eng!$A$1:$DB$79,Results!$D63,FALSE)=$J63,$Q63,IF(HLOOKUP(X$2,Monitoring_eng!$A$1:$DB$79,Results!$D63,FALSE)=$L63,$R63,IF(HLOOKUP(X$2,Monitoring_eng!$A$1:$DB$79,Results!$D63,FALSE)=$N63,$S63,IF(HLOOKUP(X$2,Monitoring_eng!$A$1:$DB$79,Results!$D63,FALSE)=$P63,$T63,"CHYBA")))))</f>
        <v>1</v>
      </c>
      <c r="Y63" s="60">
        <f>IF(ISBLANK(HLOOKUP(Y$2,Monitoring_eng!$A$1:$DB$79,Results!$D63,FALSE)),"",IF(HLOOKUP(Y$2,Monitoring_eng!$A$1:$DB$79,Results!$D63,FALSE)=$J63,$Q63,IF(HLOOKUP(Y$2,Monitoring_eng!$A$1:$DB$79,Results!$D63,FALSE)=$L63,$R63,IF(HLOOKUP(Y$2,Monitoring_eng!$A$1:$DB$79,Results!$D63,FALSE)=$N63,$S63,IF(HLOOKUP(Y$2,Monitoring_eng!$A$1:$DB$79,Results!$D63,FALSE)=$P63,$T63,"CHYBA")))))</f>
        <v>1</v>
      </c>
      <c r="Z63" s="60">
        <f>IF(ISBLANK(HLOOKUP(Z$2,Monitoring_eng!$A$1:$DB$79,Results!$D63,FALSE)),"",IF(HLOOKUP(Z$2,Monitoring_eng!$A$1:$DB$79,Results!$D63,FALSE)=$J63,$Q63,IF(HLOOKUP(Z$2,Monitoring_eng!$A$1:$DB$79,Results!$D63,FALSE)=$L63,$R63,IF(HLOOKUP(Z$2,Monitoring_eng!$A$1:$DB$79,Results!$D63,FALSE)=$N63,$S63,IF(HLOOKUP(Z$2,Monitoring_eng!$A$1:$DB$79,Results!$D63,FALSE)=$P63,$T63,"CHYBA")))))</f>
        <v>1</v>
      </c>
      <c r="AA63" s="60">
        <f>IF(ISBLANK(HLOOKUP(AA$2,Monitoring_eng!$A$1:$DB$79,Results!$D63,FALSE)),"",IF(HLOOKUP(AA$2,Monitoring_eng!$A$1:$DB$79,Results!$D63,FALSE)=$J63,$Q63,IF(HLOOKUP(AA$2,Monitoring_eng!$A$1:$DB$79,Results!$D63,FALSE)=$L63,$R63,IF(HLOOKUP(AA$2,Monitoring_eng!$A$1:$DB$79,Results!$D63,FALSE)=$N63,$S63,IF(HLOOKUP(AA$2,Monitoring_eng!$A$1:$DB$79,Results!$D63,FALSE)=$P63,$T63,"CHYBA")))))</f>
        <v>1</v>
      </c>
      <c r="AB63" s="60">
        <f>IF(ISBLANK(HLOOKUP(AB$2,Monitoring_eng!$A$1:$DB$79,Results!$D63,FALSE)),"",IF(HLOOKUP(AB$2,Monitoring_eng!$A$1:$DB$79,Results!$D63,FALSE)=$J63,$Q63,IF(HLOOKUP(AB$2,Monitoring_eng!$A$1:$DB$79,Results!$D63,FALSE)=$L63,$R63,IF(HLOOKUP(AB$2,Monitoring_eng!$A$1:$DB$79,Results!$D63,FALSE)=$N63,$S63,IF(HLOOKUP(AB$2,Monitoring_eng!$A$1:$DB$79,Results!$D63,FALSE)=$P63,$T63,"CHYBA")))))</f>
        <v>0</v>
      </c>
      <c r="AC63" s="60">
        <f>IF(ISBLANK(HLOOKUP(AC$2,Monitoring_eng!$A$1:$DB$79,Results!$D63,FALSE)),"",IF(HLOOKUP(AC$2,Monitoring_eng!$A$1:$DB$79,Results!$D63,FALSE)=$J63,$Q63,IF(HLOOKUP(AC$2,Monitoring_eng!$A$1:$DB$79,Results!$D63,FALSE)=$L63,$R63,IF(HLOOKUP(AC$2,Monitoring_eng!$A$1:$DB$79,Results!$D63,FALSE)=$N63,$S63,IF(HLOOKUP(AC$2,Monitoring_eng!$A$1:$DB$79,Results!$D63,FALSE)=$P63,$T63,"CHYBA")))))</f>
        <v>1</v>
      </c>
      <c r="AD63" s="60">
        <f>IF(ISBLANK(HLOOKUP(AD$2,Monitoring_eng!$A$1:$DB$79,Results!$D63,FALSE)),"",IF(HLOOKUP(AD$2,Monitoring_eng!$A$1:$DB$79,Results!$D63,FALSE)=$J63,$Q63,IF(HLOOKUP(AD$2,Monitoring_eng!$A$1:$DB$79,Results!$D63,FALSE)=$L63,$R63,IF(HLOOKUP(AD$2,Monitoring_eng!$A$1:$DB$79,Results!$D63,FALSE)=$N63,$S63,IF(HLOOKUP(AD$2,Monitoring_eng!$A$1:$DB$79,Results!$D63,FALSE)=$P63,$T63,"CHYBA")))))</f>
        <v>0</v>
      </c>
      <c r="AE63" s="60">
        <f>IF(ISBLANK(HLOOKUP(AE$2,Monitoring_eng!$A$1:$DB$79,Results!$D63,FALSE)),"",IF(HLOOKUP(AE$2,Monitoring_eng!$A$1:$DB$79,Results!$D63,FALSE)=$J63,$Q63,IF(HLOOKUP(AE$2,Monitoring_eng!$A$1:$DB$79,Results!$D63,FALSE)=$L63,$R63,IF(HLOOKUP(AE$2,Monitoring_eng!$A$1:$DB$79,Results!$D63,FALSE)=$N63,$S63,IF(HLOOKUP(AE$2,Monitoring_eng!$A$1:$DB$79,Results!$D63,FALSE)=$P63,$T63,"CHYBA")))))</f>
        <v>1</v>
      </c>
      <c r="AF63" s="60">
        <f>IF(ISBLANK(HLOOKUP(AF$2,Monitoring_eng!$A$1:$DB$79,Results!$D63,FALSE)),"",IF(HLOOKUP(AF$2,Monitoring_eng!$A$1:$DB$79,Results!$D63,FALSE)=$J63,$Q63,IF(HLOOKUP(AF$2,Monitoring_eng!$A$1:$DB$79,Results!$D63,FALSE)=$L63,$R63,IF(HLOOKUP(AF$2,Monitoring_eng!$A$1:$DB$79,Results!$D63,FALSE)=$N63,$S63,IF(HLOOKUP(AF$2,Monitoring_eng!$A$1:$DB$79,Results!$D63,FALSE)=$P63,$T63,"CHYBA")))))</f>
        <v>1</v>
      </c>
      <c r="AG63" s="60">
        <f>IF(ISBLANK(HLOOKUP(AG$2,Monitoring_eng!$A$1:$DB$79,Results!$D63,FALSE)),"",IF(HLOOKUP(AG$2,Monitoring_eng!$A$1:$DB$79,Results!$D63,FALSE)=$J63,$Q63,IF(HLOOKUP(AG$2,Monitoring_eng!$A$1:$DB$79,Results!$D63,FALSE)=$L63,$R63,IF(HLOOKUP(AG$2,Monitoring_eng!$A$1:$DB$79,Results!$D63,FALSE)=$N63,$S63,IF(HLOOKUP(AG$2,Monitoring_eng!$A$1:$DB$79,Results!$D63,FALSE)=$P63,$T63,"CHYBA")))))</f>
        <v>0</v>
      </c>
      <c r="AH63" s="60">
        <f>IF(ISBLANK(HLOOKUP(AH$2,Monitoring_eng!$A$1:$DB$79,Results!$D63,FALSE)),"",IF(HLOOKUP(AH$2,Monitoring_eng!$A$1:$DB$79,Results!$D63,FALSE)=$J63,$Q63,IF(HLOOKUP(AH$2,Monitoring_eng!$A$1:$DB$79,Results!$D63,FALSE)=$L63,$R63,IF(HLOOKUP(AH$2,Monitoring_eng!$A$1:$DB$79,Results!$D63,FALSE)=$N63,$S63,IF(HLOOKUP(AH$2,Monitoring_eng!$A$1:$DB$79,Results!$D63,FALSE)=$P63,$T63,"CHYBA")))))</f>
        <v>1</v>
      </c>
      <c r="AI63" s="60">
        <f>IF(ISBLANK(HLOOKUP(AI$2,Monitoring_eng!$A$1:$DB$79,Results!$D63,FALSE)),"",IF(HLOOKUP(AI$2,Monitoring_eng!$A$1:$DB$79,Results!$D63,FALSE)=$J63,$Q63,IF(HLOOKUP(AI$2,Monitoring_eng!$A$1:$DB$79,Results!$D63,FALSE)=$L63,$R63,IF(HLOOKUP(AI$2,Monitoring_eng!$A$1:$DB$79,Results!$D63,FALSE)=$N63,$S63,IF(HLOOKUP(AI$2,Monitoring_eng!$A$1:$DB$79,Results!$D63,FALSE)=$P63,$T63,"CHYBA")))))</f>
        <v>1</v>
      </c>
      <c r="AJ63" s="60">
        <f>IF(ISBLANK(HLOOKUP(AJ$2,Monitoring_eng!$A$1:$DB$79,Results!$D63,FALSE)),"",IF(HLOOKUP(AJ$2,Monitoring_eng!$A$1:$DB$79,Results!$D63,FALSE)=$J63,$Q63,IF(HLOOKUP(AJ$2,Monitoring_eng!$A$1:$DB$79,Results!$D63,FALSE)=$L63,$R63,IF(HLOOKUP(AJ$2,Monitoring_eng!$A$1:$DB$79,Results!$D63,FALSE)=$N63,$S63,IF(HLOOKUP(AJ$2,Monitoring_eng!$A$1:$DB$79,Results!$D63,FALSE)=$P63,$T63,"CHYBA")))))</f>
        <v>1</v>
      </c>
      <c r="AK63" s="60">
        <f>IF(ISBLANK(HLOOKUP(AK$2,Monitoring_eng!$A$1:$DB$79,Results!$D63,FALSE)),"",IF(HLOOKUP(AK$2,Monitoring_eng!$A$1:$DB$79,Results!$D63,FALSE)=$J63,$Q63,IF(HLOOKUP(AK$2,Monitoring_eng!$A$1:$DB$79,Results!$D63,FALSE)=$L63,$R63,IF(HLOOKUP(AK$2,Monitoring_eng!$A$1:$DB$79,Results!$D63,FALSE)=$N63,$S63,IF(HLOOKUP(AK$2,Monitoring_eng!$A$1:$DB$79,Results!$D63,FALSE)=$P63,$T63,"CHYBA")))))</f>
        <v>1</v>
      </c>
      <c r="AL63" s="60">
        <f>IF(ISBLANK(HLOOKUP(AL$2,Monitoring_eng!$A$1:$DB$79,Results!$D63,FALSE)),"",IF(HLOOKUP(AL$2,Monitoring_eng!$A$1:$DB$79,Results!$D63,FALSE)=$J63,$Q63,IF(HLOOKUP(AL$2,Monitoring_eng!$A$1:$DB$79,Results!$D63,FALSE)=$L63,$R63,IF(HLOOKUP(AL$2,Monitoring_eng!$A$1:$DB$79,Results!$D63,FALSE)=$N63,$S63,IF(HLOOKUP(AL$2,Monitoring_eng!$A$1:$DB$79,Results!$D63,FALSE)=$P63,$T63,"CHYBA")))))</f>
        <v>0</v>
      </c>
      <c r="AM63" s="60">
        <f>IF(ISBLANK(HLOOKUP(AM$2,Monitoring_eng!$A$1:$DB$79,Results!$D63,FALSE)),"",IF(HLOOKUP(AM$2,Monitoring_eng!$A$1:$DB$79,Results!$D63,FALSE)=$J63,$Q63,IF(HLOOKUP(AM$2,Monitoring_eng!$A$1:$DB$79,Results!$D63,FALSE)=$L63,$R63,IF(HLOOKUP(AM$2,Monitoring_eng!$A$1:$DB$79,Results!$D63,FALSE)=$N63,$S63,IF(HLOOKUP(AM$2,Monitoring_eng!$A$1:$DB$79,Results!$D63,FALSE)=$P63,$T63,"CHYBA")))))</f>
        <v>1</v>
      </c>
      <c r="AN63" s="60">
        <f>IF(ISBLANK(HLOOKUP(AN$2,Monitoring_eng!$A$1:$DB$79,Results!$D63,FALSE)),"",IF(HLOOKUP(AN$2,Monitoring_eng!$A$1:$DB$79,Results!$D63,FALSE)=$J63,$Q63,IF(HLOOKUP(AN$2,Monitoring_eng!$A$1:$DB$79,Results!$D63,FALSE)=$L63,$R63,IF(HLOOKUP(AN$2,Monitoring_eng!$A$1:$DB$79,Results!$D63,FALSE)=$N63,$S63,IF(HLOOKUP(AN$2,Monitoring_eng!$A$1:$DB$79,Results!$D63,FALSE)=$P63,$T63,"CHYBA")))))</f>
        <v>1</v>
      </c>
      <c r="AO63" s="60">
        <f>IF(ISBLANK(HLOOKUP(AO$2,Monitoring_eng!$A$1:$DB$79,Results!$D63,FALSE)),"",IF(HLOOKUP(AO$2,Monitoring_eng!$A$1:$DB$79,Results!$D63,FALSE)=$J63,$Q63,IF(HLOOKUP(AO$2,Monitoring_eng!$A$1:$DB$79,Results!$D63,FALSE)=$L63,$R63,IF(HLOOKUP(AO$2,Monitoring_eng!$A$1:$DB$79,Results!$D63,FALSE)=$N63,$S63,IF(HLOOKUP(AO$2,Monitoring_eng!$A$1:$DB$79,Results!$D63,FALSE)=$P63,$T63,"CHYBA")))))</f>
        <v>1</v>
      </c>
      <c r="AP63" s="60">
        <f>IF(ISBLANK(HLOOKUP(AP$2,Monitoring_eng!$A$1:$DB$79,Results!$D63,FALSE)),"",IF(HLOOKUP(AP$2,Monitoring_eng!$A$1:$DB$79,Results!$D63,FALSE)=$J63,$Q63,IF(HLOOKUP(AP$2,Monitoring_eng!$A$1:$DB$79,Results!$D63,FALSE)=$L63,$R63,IF(HLOOKUP(AP$2,Monitoring_eng!$A$1:$DB$79,Results!$D63,FALSE)=$N63,$S63,IF(HLOOKUP(AP$2,Monitoring_eng!$A$1:$DB$79,Results!$D63,FALSE)=$P63,$T63,"CHYBA")))))</f>
        <v>1</v>
      </c>
      <c r="AQ63" s="60">
        <f>IF(ISBLANK(HLOOKUP(AQ$2,Monitoring_eng!$A$1:$DB$79,Results!$D63,FALSE)),"",IF(HLOOKUP(AQ$2,Monitoring_eng!$A$1:$DB$79,Results!$D63,FALSE)=$J63,$Q63,IF(HLOOKUP(AQ$2,Monitoring_eng!$A$1:$DB$79,Results!$D63,FALSE)=$L63,$R63,IF(HLOOKUP(AQ$2,Monitoring_eng!$A$1:$DB$79,Results!$D63,FALSE)=$N63,$S63,IF(HLOOKUP(AQ$2,Monitoring_eng!$A$1:$DB$79,Results!$D63,FALSE)=$P63,$T63,"CHYBA")))))</f>
        <v>1</v>
      </c>
      <c r="AR63" s="60">
        <f>IF(ISBLANK(HLOOKUP(AR$2,Monitoring_eng!$A$1:$DB$79,Results!$D63,FALSE)),"",IF(HLOOKUP(AR$2,Monitoring_eng!$A$1:$DB$79,Results!$D63,FALSE)=$J63,$Q63,IF(HLOOKUP(AR$2,Monitoring_eng!$A$1:$DB$79,Results!$D63,FALSE)=$L63,$R63,IF(HLOOKUP(AR$2,Monitoring_eng!$A$1:$DB$79,Results!$D63,FALSE)=$N63,$S63,IF(HLOOKUP(AR$2,Monitoring_eng!$A$1:$DB$79,Results!$D63,FALSE)=$P63,$T63,"CHYBA")))))</f>
        <v>1</v>
      </c>
      <c r="AS63" s="60">
        <f>IF(ISBLANK(HLOOKUP(AS$2,Monitoring_eng!$A$1:$DB$79,Results!$D63,FALSE)),"",IF(HLOOKUP(AS$2,Monitoring_eng!$A$1:$DB$79,Results!$D63,FALSE)=$J63,$Q63,IF(HLOOKUP(AS$2,Monitoring_eng!$A$1:$DB$79,Results!$D63,FALSE)=$L63,$R63,IF(HLOOKUP(AS$2,Monitoring_eng!$A$1:$DB$79,Results!$D63,FALSE)=$N63,$S63,IF(HLOOKUP(AS$2,Monitoring_eng!$A$1:$DB$79,Results!$D63,FALSE)=$P63,$T63,"CHYBA")))))</f>
        <v>1</v>
      </c>
      <c r="AT63" s="60">
        <f>IF(ISBLANK(HLOOKUP(AT$2,Monitoring_eng!$A$1:$DB$79,Results!$D63,FALSE)),"",IF(HLOOKUP(AT$2,Monitoring_eng!$A$1:$DB$79,Results!$D63,FALSE)=$J63,$Q63,IF(HLOOKUP(AT$2,Monitoring_eng!$A$1:$DB$79,Results!$D63,FALSE)=$L63,$R63,IF(HLOOKUP(AT$2,Monitoring_eng!$A$1:$DB$79,Results!$D63,FALSE)=$N63,$S63,IF(HLOOKUP(AT$2,Monitoring_eng!$A$1:$DB$79,Results!$D63,FALSE)=$P63,$T63,"CHYBA")))))</f>
        <v>1</v>
      </c>
      <c r="AU63" s="60">
        <f>IF(ISBLANK(HLOOKUP(AU$2,Monitoring_eng!$A$1:$DB$79,Results!$D63,FALSE)),"",IF(HLOOKUP(AU$2,Monitoring_eng!$A$1:$DB$79,Results!$D63,FALSE)=$J63,$Q63,IF(HLOOKUP(AU$2,Monitoring_eng!$A$1:$DB$79,Results!$D63,FALSE)=$L63,$R63,IF(HLOOKUP(AU$2,Monitoring_eng!$A$1:$DB$79,Results!$D63,FALSE)=$N63,$S63,IF(HLOOKUP(AU$2,Monitoring_eng!$A$1:$DB$79,Results!$D63,FALSE)=$P63,$T63,"CHYBA")))))</f>
        <v>1</v>
      </c>
      <c r="AV63" s="60">
        <f>IF(ISBLANK(HLOOKUP(AV$2,Monitoring_eng!$A$1:$DB$79,Results!$D63,FALSE)),"",IF(HLOOKUP(AV$2,Monitoring_eng!$A$1:$DB$79,Results!$D63,FALSE)=$J63,$Q63,IF(HLOOKUP(AV$2,Monitoring_eng!$A$1:$DB$79,Results!$D63,FALSE)=$L63,$R63,IF(HLOOKUP(AV$2,Monitoring_eng!$A$1:$DB$79,Results!$D63,FALSE)=$N63,$S63,IF(HLOOKUP(AV$2,Monitoring_eng!$A$1:$DB$79,Results!$D63,FALSE)=$P63,$T63,"CHYBA")))))</f>
        <v>0</v>
      </c>
      <c r="AW63" s="60">
        <f>IF(ISBLANK(HLOOKUP(AW$2,Monitoring_eng!$A$1:$DB$79,Results!$D63,FALSE)),"",IF(HLOOKUP(AW$2,Monitoring_eng!$A$1:$DB$79,Results!$D63,FALSE)=$J63,$Q63,IF(HLOOKUP(AW$2,Monitoring_eng!$A$1:$DB$79,Results!$D63,FALSE)=$L63,$R63,IF(HLOOKUP(AW$2,Monitoring_eng!$A$1:$DB$79,Results!$D63,FALSE)=$N63,$S63,IF(HLOOKUP(AW$2,Monitoring_eng!$A$1:$DB$79,Results!$D63,FALSE)=$P63,$T63,"CHYBA")))))</f>
        <v>1</v>
      </c>
      <c r="AX63" s="60">
        <f>IF(ISBLANK(HLOOKUP(AX$2,Monitoring_eng!$A$1:$DB$79,Results!$D63,FALSE)),"",IF(HLOOKUP(AX$2,Monitoring_eng!$A$1:$DB$79,Results!$D63,FALSE)=$J63,$Q63,IF(HLOOKUP(AX$2,Monitoring_eng!$A$1:$DB$79,Results!$D63,FALSE)=$L63,$R63,IF(HLOOKUP(AX$2,Monitoring_eng!$A$1:$DB$79,Results!$D63,FALSE)=$N63,$S63,IF(HLOOKUP(AX$2,Monitoring_eng!$A$1:$DB$79,Results!$D63,FALSE)=$P63,$T63,"CHYBA")))))</f>
        <v>1</v>
      </c>
      <c r="AY63" s="60">
        <f>IF(ISBLANK(HLOOKUP(AY$2,Monitoring_eng!$A$1:$DB$79,Results!$D63,FALSE)),"",IF(HLOOKUP(AY$2,Monitoring_eng!$A$1:$DB$79,Results!$D63,FALSE)=$J63,$Q63,IF(HLOOKUP(AY$2,Monitoring_eng!$A$1:$DB$79,Results!$D63,FALSE)=$L63,$R63,IF(HLOOKUP(AY$2,Monitoring_eng!$A$1:$DB$79,Results!$D63,FALSE)=$N63,$S63,IF(HLOOKUP(AY$2,Monitoring_eng!$A$1:$DB$79,Results!$D63,FALSE)=$P63,$T63,"CHYBA")))))</f>
        <v>0</v>
      </c>
      <c r="AZ63" s="60">
        <f>IF(ISBLANK(HLOOKUP(AZ$2,Monitoring_eng!$A$1:$DB$79,Results!$D63,FALSE)),"",IF(HLOOKUP(AZ$2,Monitoring_eng!$A$1:$DB$79,Results!$D63,FALSE)=$J63,$Q63,IF(HLOOKUP(AZ$2,Monitoring_eng!$A$1:$DB$79,Results!$D63,FALSE)=$L63,$R63,IF(HLOOKUP(AZ$2,Monitoring_eng!$A$1:$DB$79,Results!$D63,FALSE)=$N63,$S63,IF(HLOOKUP(AZ$2,Monitoring_eng!$A$1:$DB$79,Results!$D63,FALSE)=$P63,$T63,"CHYBA")))))</f>
        <v>0</v>
      </c>
      <c r="BA63" s="60">
        <f>IF(ISBLANK(HLOOKUP(BA$2,Monitoring_eng!$A$1:$DB$79,Results!$D63,FALSE)),"",IF(HLOOKUP(BA$2,Monitoring_eng!$A$1:$DB$79,Results!$D63,FALSE)=$J63,$Q63,IF(HLOOKUP(BA$2,Monitoring_eng!$A$1:$DB$79,Results!$D63,FALSE)=$L63,$R63,IF(HLOOKUP(BA$2,Monitoring_eng!$A$1:$DB$79,Results!$D63,FALSE)=$N63,$S63,IF(HLOOKUP(BA$2,Monitoring_eng!$A$1:$DB$79,Results!$D63,FALSE)=$P63,$T63,"CHYBA")))))</f>
        <v>0</v>
      </c>
      <c r="BB63" s="60">
        <f>IF(ISBLANK(HLOOKUP(BB$2,Monitoring_eng!$A$1:$DB$79,Results!$D63,FALSE)),"",IF(HLOOKUP(BB$2,Monitoring_eng!$A$1:$DB$79,Results!$D63,FALSE)=$J63,$Q63,IF(HLOOKUP(BB$2,Monitoring_eng!$A$1:$DB$79,Results!$D63,FALSE)=$L63,$R63,IF(HLOOKUP(BB$2,Monitoring_eng!$A$1:$DB$79,Results!$D63,FALSE)=$N63,$S63,IF(HLOOKUP(BB$2,Monitoring_eng!$A$1:$DB$79,Results!$D63,FALSE)=$P63,$T63,"CHYBA")))))</f>
        <v>0</v>
      </c>
      <c r="BC63" s="60">
        <f>IF(ISBLANK(HLOOKUP(BC$2,Monitoring_eng!$A$1:$DB$79,Results!$D63,FALSE)),"",IF(HLOOKUP(BC$2,Monitoring_eng!$A$1:$DB$79,Results!$D63,FALSE)=$J63,$Q63,IF(HLOOKUP(BC$2,Monitoring_eng!$A$1:$DB$79,Results!$D63,FALSE)=$L63,$R63,IF(HLOOKUP(BC$2,Monitoring_eng!$A$1:$DB$79,Results!$D63,FALSE)=$N63,$S63,IF(HLOOKUP(BC$2,Monitoring_eng!$A$1:$DB$79,Results!$D63,FALSE)=$P63,$T63,"CHYBA")))))</f>
        <v>0</v>
      </c>
      <c r="BD63" s="60">
        <f>IF(ISBLANK(HLOOKUP(BD$2,Monitoring_eng!$A$1:$DB$79,Results!$D63,FALSE)),"",IF(HLOOKUP(BD$2,Monitoring_eng!$A$1:$DB$79,Results!$D63,FALSE)=$J63,$Q63,IF(HLOOKUP(BD$2,Monitoring_eng!$A$1:$DB$79,Results!$D63,FALSE)=$L63,$R63,IF(HLOOKUP(BD$2,Monitoring_eng!$A$1:$DB$79,Results!$D63,FALSE)=$N63,$S63,IF(HLOOKUP(BD$2,Monitoring_eng!$A$1:$DB$79,Results!$D63,FALSE)=$P63,$T63,"CHYBA")))))</f>
        <v>1</v>
      </c>
      <c r="BE63" s="60">
        <f>IF(ISBLANK(HLOOKUP(BE$2,Monitoring_eng!$A$1:$DB$79,Results!$D63,FALSE)),"",IF(HLOOKUP(BE$2,Monitoring_eng!$A$1:$DB$79,Results!$D63,FALSE)=$J63,$Q63,IF(HLOOKUP(BE$2,Monitoring_eng!$A$1:$DB$79,Results!$D63,FALSE)=$L63,$R63,IF(HLOOKUP(BE$2,Monitoring_eng!$A$1:$DB$79,Results!$D63,FALSE)=$N63,$S63,IF(HLOOKUP(BE$2,Monitoring_eng!$A$1:$DB$79,Results!$D63,FALSE)=$P63,$T63,"CHYBA")))))</f>
        <v>0</v>
      </c>
      <c r="BF63" s="60">
        <f>IF(ISBLANK(HLOOKUP(BF$2,Monitoring_eng!$A$1:$DB$79,Results!$D63,FALSE)),"",IF(HLOOKUP(BF$2,Monitoring_eng!$A$1:$DB$79,Results!$D63,FALSE)=$J63,$Q63,IF(HLOOKUP(BF$2,Monitoring_eng!$A$1:$DB$79,Results!$D63,FALSE)=$L63,$R63,IF(HLOOKUP(BF$2,Monitoring_eng!$A$1:$DB$79,Results!$D63,FALSE)=$N63,$S63,IF(HLOOKUP(BF$2,Monitoring_eng!$A$1:$DB$79,Results!$D63,FALSE)=$P63,$T63,"CHYBA")))))</f>
        <v>1</v>
      </c>
      <c r="BG63" s="60">
        <f>IF(ISBLANK(HLOOKUP(BG$2,Monitoring_eng!$A$1:$DB$79,Results!$D63,FALSE)),"",IF(HLOOKUP(BG$2,Monitoring_eng!$A$1:$DB$79,Results!$D63,FALSE)=$J63,$Q63,IF(HLOOKUP(BG$2,Monitoring_eng!$A$1:$DB$79,Results!$D63,FALSE)=$L63,$R63,IF(HLOOKUP(BG$2,Monitoring_eng!$A$1:$DB$79,Results!$D63,FALSE)=$N63,$S63,IF(HLOOKUP(BG$2,Monitoring_eng!$A$1:$DB$79,Results!$D63,FALSE)=$P63,$T63,"CHYBA")))))</f>
        <v>1</v>
      </c>
      <c r="BH63" s="60">
        <f>IF(ISBLANK(HLOOKUP(BH$2,Monitoring_eng!$A$1:$DB$79,Results!$D63,FALSE)),"",IF(HLOOKUP(BH$2,Monitoring_eng!$A$1:$DB$79,Results!$D63,FALSE)=$J63,$Q63,IF(HLOOKUP(BH$2,Monitoring_eng!$A$1:$DB$79,Results!$D63,FALSE)=$L63,$R63,IF(HLOOKUP(BH$2,Monitoring_eng!$A$1:$DB$79,Results!$D63,FALSE)=$N63,$S63,IF(HLOOKUP(BH$2,Monitoring_eng!$A$1:$DB$79,Results!$D63,FALSE)=$P63,$T63,"CHYBA")))))</f>
        <v>1</v>
      </c>
      <c r="BI63" s="60">
        <f>IF(ISBLANK(HLOOKUP(BI$2,Monitoring_eng!$A$1:$DB$79,Results!$D63,FALSE)),"",IF(HLOOKUP(BI$2,Monitoring_eng!$A$1:$DB$79,Results!$D63,FALSE)=$J63,$Q63,IF(HLOOKUP(BI$2,Monitoring_eng!$A$1:$DB$79,Results!$D63,FALSE)=$L63,$R63,IF(HLOOKUP(BI$2,Monitoring_eng!$A$1:$DB$79,Results!$D63,FALSE)=$N63,$S63,IF(HLOOKUP(BI$2,Monitoring_eng!$A$1:$DB$79,Results!$D63,FALSE)=$P63,$T63,"CHYBA")))))</f>
        <v>1</v>
      </c>
      <c r="BJ63" s="60">
        <f>IF(ISBLANK(HLOOKUP(BJ$2,Monitoring_eng!$A$1:$DB$79,Results!$D63,FALSE)),"",IF(HLOOKUP(BJ$2,Monitoring_eng!$A$1:$DB$79,Results!$D63,FALSE)=$J63,$Q63,IF(HLOOKUP(BJ$2,Monitoring_eng!$A$1:$DB$79,Results!$D63,FALSE)=$L63,$R63,IF(HLOOKUP(BJ$2,Monitoring_eng!$A$1:$DB$79,Results!$D63,FALSE)=$N63,$S63,IF(HLOOKUP(BJ$2,Monitoring_eng!$A$1:$DB$79,Results!$D63,FALSE)=$P63,$T63,"CHYBA")))))</f>
        <v>1</v>
      </c>
      <c r="BK63" s="60">
        <f>IF(ISBLANK(HLOOKUP(BK$2,Monitoring_eng!$A$1:$DB$79,Results!$D63,FALSE)),"",IF(HLOOKUP(BK$2,Monitoring_eng!$A$1:$DB$79,Results!$D63,FALSE)=$J63,$Q63,IF(HLOOKUP(BK$2,Monitoring_eng!$A$1:$DB$79,Results!$D63,FALSE)=$L63,$R63,IF(HLOOKUP(BK$2,Monitoring_eng!$A$1:$DB$79,Results!$D63,FALSE)=$N63,$S63,IF(HLOOKUP(BK$2,Monitoring_eng!$A$1:$DB$79,Results!$D63,FALSE)=$P63,$T63,"CHYBA")))))</f>
        <v>1</v>
      </c>
      <c r="BL63" s="60">
        <f>IF(ISBLANK(HLOOKUP(BL$2,Monitoring_eng!$A$1:$DB$79,Results!$D63,FALSE)),"",IF(HLOOKUP(BL$2,Monitoring_eng!$A$1:$DB$79,Results!$D63,FALSE)=$J63,$Q63,IF(HLOOKUP(BL$2,Monitoring_eng!$A$1:$DB$79,Results!$D63,FALSE)=$L63,$R63,IF(HLOOKUP(BL$2,Monitoring_eng!$A$1:$DB$79,Results!$D63,FALSE)=$N63,$S63,IF(HLOOKUP(BL$2,Monitoring_eng!$A$1:$DB$79,Results!$D63,FALSE)=$P63,$T63,"CHYBA")))))</f>
        <v>0</v>
      </c>
      <c r="BM63" s="60">
        <f>IF(ISBLANK(HLOOKUP(BM$2,Monitoring_eng!$A$1:$DB$79,Results!$D63,FALSE)),"",IF(HLOOKUP(BM$2,Monitoring_eng!$A$1:$DB$79,Results!$D63,FALSE)=$J63,$Q63,IF(HLOOKUP(BM$2,Monitoring_eng!$A$1:$DB$79,Results!$D63,FALSE)=$L63,$R63,IF(HLOOKUP(BM$2,Monitoring_eng!$A$1:$DB$79,Results!$D63,FALSE)=$N63,$S63,IF(HLOOKUP(BM$2,Monitoring_eng!$A$1:$DB$79,Results!$D63,FALSE)=$P63,$T63,"CHYBA")))))</f>
        <v>1</v>
      </c>
      <c r="BN63" s="60">
        <f>IF(ISBLANK(HLOOKUP(BN$2,Monitoring_eng!$A$1:$DB$79,Results!$D63,FALSE)),"",IF(HLOOKUP(BN$2,Monitoring_eng!$A$1:$DB$79,Results!$D63,FALSE)=$J63,$Q63,IF(HLOOKUP(BN$2,Monitoring_eng!$A$1:$DB$79,Results!$D63,FALSE)=$L63,$R63,IF(HLOOKUP(BN$2,Monitoring_eng!$A$1:$DB$79,Results!$D63,FALSE)=$N63,$S63,IF(HLOOKUP(BN$2,Monitoring_eng!$A$1:$DB$79,Results!$D63,FALSE)=$P63,$T63,"CHYBA")))))</f>
        <v>1</v>
      </c>
      <c r="BO63" s="60">
        <f>IF(ISBLANK(HLOOKUP(BO$2,Monitoring_eng!$A$1:$DB$79,Results!$D63,FALSE)),"",IF(HLOOKUP(BO$2,Monitoring_eng!$A$1:$DB$79,Results!$D63,FALSE)=$J63,$Q63,IF(HLOOKUP(BO$2,Monitoring_eng!$A$1:$DB$79,Results!$D63,FALSE)=$L63,$R63,IF(HLOOKUP(BO$2,Monitoring_eng!$A$1:$DB$79,Results!$D63,FALSE)=$N63,$S63,IF(HLOOKUP(BO$2,Monitoring_eng!$A$1:$DB$79,Results!$D63,FALSE)=$P63,$T63,"CHYBA")))))</f>
        <v>1</v>
      </c>
      <c r="BP63" s="60">
        <f>IF(ISBLANK(HLOOKUP(BP$2,Monitoring_eng!$A$1:$DB$79,Results!$D63,FALSE)),"",IF(HLOOKUP(BP$2,Monitoring_eng!$A$1:$DB$79,Results!$D63,FALSE)=$J63,$Q63,IF(HLOOKUP(BP$2,Monitoring_eng!$A$1:$DB$79,Results!$D63,FALSE)=$L63,$R63,IF(HLOOKUP(BP$2,Monitoring_eng!$A$1:$DB$79,Results!$D63,FALSE)=$N63,$S63,IF(HLOOKUP(BP$2,Monitoring_eng!$A$1:$DB$79,Results!$D63,FALSE)=$P63,$T63,"CHYBA")))))</f>
        <v>1</v>
      </c>
      <c r="BQ63" s="60">
        <f>IF(ISBLANK(HLOOKUP(BQ$2,Monitoring_eng!$A$1:$DB$79,Results!$D63,FALSE)),"",IF(HLOOKUP(BQ$2,Monitoring_eng!$A$1:$DB$79,Results!$D63,FALSE)=$J63,$Q63,IF(HLOOKUP(BQ$2,Monitoring_eng!$A$1:$DB$79,Results!$D63,FALSE)=$L63,$R63,IF(HLOOKUP(BQ$2,Monitoring_eng!$A$1:$DB$79,Results!$D63,FALSE)=$N63,$S63,IF(HLOOKUP(BQ$2,Monitoring_eng!$A$1:$DB$79,Results!$D63,FALSE)=$P63,$T63,"CHYBA")))))</f>
        <v>1</v>
      </c>
      <c r="BR63" s="60">
        <f>IF(ISBLANK(HLOOKUP(BR$2,Monitoring_eng!$A$1:$DB$79,Results!$D63,FALSE)),"",IF(HLOOKUP(BR$2,Monitoring_eng!$A$1:$DB$79,Results!$D63,FALSE)=$J63,$Q63,IF(HLOOKUP(BR$2,Monitoring_eng!$A$1:$DB$79,Results!$D63,FALSE)=$L63,$R63,IF(HLOOKUP(BR$2,Monitoring_eng!$A$1:$DB$79,Results!$D63,FALSE)=$N63,$S63,IF(HLOOKUP(BR$2,Monitoring_eng!$A$1:$DB$79,Results!$D63,FALSE)=$P63,$T63,"CHYBA")))))</f>
        <v>0</v>
      </c>
    </row>
    <row r="64" spans="1:70" x14ac:dyDescent="0.3">
      <c r="A64" s="37" t="s">
        <v>3884</v>
      </c>
      <c r="B64" s="37" t="s">
        <v>1065</v>
      </c>
      <c r="C64" s="37" t="s">
        <v>364</v>
      </c>
      <c r="D64" s="37">
        <v>63</v>
      </c>
      <c r="E64" s="51" t="s">
        <v>163</v>
      </c>
      <c r="F64" s="51" t="s">
        <v>192</v>
      </c>
      <c r="G64" s="52" t="s">
        <v>61</v>
      </c>
      <c r="H64" s="37">
        <v>1</v>
      </c>
      <c r="I64" s="37" t="s">
        <v>481</v>
      </c>
      <c r="J64" s="37" t="s">
        <v>757</v>
      </c>
      <c r="K64" s="37" t="s">
        <v>482</v>
      </c>
      <c r="L64" s="59" t="s">
        <v>758</v>
      </c>
      <c r="M64" s="37" t="s">
        <v>483</v>
      </c>
      <c r="N64" s="37" t="s">
        <v>759</v>
      </c>
      <c r="O64" s="37" t="s">
        <v>892</v>
      </c>
      <c r="P64" s="37" t="s">
        <v>892</v>
      </c>
      <c r="Q64" s="37">
        <f t="shared" si="0"/>
        <v>1</v>
      </c>
      <c r="R64" s="37">
        <v>0</v>
      </c>
      <c r="S64" s="37">
        <f t="shared" si="1"/>
        <v>0.5</v>
      </c>
      <c r="T64" s="37" t="s">
        <v>892</v>
      </c>
      <c r="U64" s="60">
        <f>IF(ISBLANK(HLOOKUP(U$2,Monitoring_eng!$A$1:$DB$79,Results!$D64,FALSE)),"",IF(HLOOKUP(U$2,Monitoring_eng!$A$1:$DB$79,Results!$D64,FALSE)=$J64,$Q64,IF(HLOOKUP(U$2,Monitoring_eng!$A$1:$DB$79,Results!$D64,FALSE)=$L64,$R64,IF(HLOOKUP(U$2,Monitoring_eng!$A$1:$DB$79,Results!$D64,FALSE)=$N64,$S64,IF(HLOOKUP(U$2,Monitoring_eng!$A$1:$DB$79,Results!$D64,FALSE)=$P64,$T64,"CHYBA")))))</f>
        <v>1</v>
      </c>
      <c r="V64" s="60">
        <f>IF(ISBLANK(HLOOKUP(V$2,Monitoring_eng!$A$1:$DB$79,Results!$D64,FALSE)),"",IF(HLOOKUP(V$2,Monitoring_eng!$A$1:$DB$79,Results!$D64,FALSE)=$J64,$Q64,IF(HLOOKUP(V$2,Monitoring_eng!$A$1:$DB$79,Results!$D64,FALSE)=$L64,$R64,IF(HLOOKUP(V$2,Monitoring_eng!$A$1:$DB$79,Results!$D64,FALSE)=$N64,$S64,IF(HLOOKUP(V$2,Monitoring_eng!$A$1:$DB$79,Results!$D64,FALSE)=$P64,$T64,"CHYBA")))))</f>
        <v>0</v>
      </c>
      <c r="W64" s="60">
        <f>IF(ISBLANK(HLOOKUP(W$2,Monitoring_eng!$A$1:$DB$79,Results!$D64,FALSE)),"",IF(HLOOKUP(W$2,Monitoring_eng!$A$1:$DB$79,Results!$D64,FALSE)=$J64,$Q64,IF(HLOOKUP(W$2,Monitoring_eng!$A$1:$DB$79,Results!$D64,FALSE)=$L64,$R64,IF(HLOOKUP(W$2,Monitoring_eng!$A$1:$DB$79,Results!$D64,FALSE)=$N64,$S64,IF(HLOOKUP(W$2,Monitoring_eng!$A$1:$DB$79,Results!$D64,FALSE)=$P64,$T64,"CHYBA")))))</f>
        <v>1</v>
      </c>
      <c r="X64" s="60">
        <f>IF(ISBLANK(HLOOKUP(X$2,Monitoring_eng!$A$1:$DB$79,Results!$D64,FALSE)),"",IF(HLOOKUP(X$2,Monitoring_eng!$A$1:$DB$79,Results!$D64,FALSE)=$J64,$Q64,IF(HLOOKUP(X$2,Monitoring_eng!$A$1:$DB$79,Results!$D64,FALSE)=$L64,$R64,IF(HLOOKUP(X$2,Monitoring_eng!$A$1:$DB$79,Results!$D64,FALSE)=$N64,$S64,IF(HLOOKUP(X$2,Monitoring_eng!$A$1:$DB$79,Results!$D64,FALSE)=$P64,$T64,"CHYBA")))))</f>
        <v>1</v>
      </c>
      <c r="Y64" s="60">
        <f>IF(ISBLANK(HLOOKUP(Y$2,Monitoring_eng!$A$1:$DB$79,Results!$D64,FALSE)),"",IF(HLOOKUP(Y$2,Monitoring_eng!$A$1:$DB$79,Results!$D64,FALSE)=$J64,$Q64,IF(HLOOKUP(Y$2,Monitoring_eng!$A$1:$DB$79,Results!$D64,FALSE)=$L64,$R64,IF(HLOOKUP(Y$2,Monitoring_eng!$A$1:$DB$79,Results!$D64,FALSE)=$N64,$S64,IF(HLOOKUP(Y$2,Monitoring_eng!$A$1:$DB$79,Results!$D64,FALSE)=$P64,$T64,"CHYBA")))))</f>
        <v>1</v>
      </c>
      <c r="Z64" s="60">
        <f>IF(ISBLANK(HLOOKUP(Z$2,Monitoring_eng!$A$1:$DB$79,Results!$D64,FALSE)),"",IF(HLOOKUP(Z$2,Monitoring_eng!$A$1:$DB$79,Results!$D64,FALSE)=$J64,$Q64,IF(HLOOKUP(Z$2,Monitoring_eng!$A$1:$DB$79,Results!$D64,FALSE)=$L64,$R64,IF(HLOOKUP(Z$2,Monitoring_eng!$A$1:$DB$79,Results!$D64,FALSE)=$N64,$S64,IF(HLOOKUP(Z$2,Monitoring_eng!$A$1:$DB$79,Results!$D64,FALSE)=$P64,$T64,"CHYBA")))))</f>
        <v>1</v>
      </c>
      <c r="AA64" s="60">
        <f>IF(ISBLANK(HLOOKUP(AA$2,Monitoring_eng!$A$1:$DB$79,Results!$D64,FALSE)),"",IF(HLOOKUP(AA$2,Monitoring_eng!$A$1:$DB$79,Results!$D64,FALSE)=$J64,$Q64,IF(HLOOKUP(AA$2,Monitoring_eng!$A$1:$DB$79,Results!$D64,FALSE)=$L64,$R64,IF(HLOOKUP(AA$2,Monitoring_eng!$A$1:$DB$79,Results!$D64,FALSE)=$N64,$S64,IF(HLOOKUP(AA$2,Monitoring_eng!$A$1:$DB$79,Results!$D64,FALSE)=$P64,$T64,"CHYBA")))))</f>
        <v>1</v>
      </c>
      <c r="AB64" s="60">
        <f>IF(ISBLANK(HLOOKUP(AB$2,Monitoring_eng!$A$1:$DB$79,Results!$D64,FALSE)),"",IF(HLOOKUP(AB$2,Monitoring_eng!$A$1:$DB$79,Results!$D64,FALSE)=$J64,$Q64,IF(HLOOKUP(AB$2,Monitoring_eng!$A$1:$DB$79,Results!$D64,FALSE)=$L64,$R64,IF(HLOOKUP(AB$2,Monitoring_eng!$A$1:$DB$79,Results!$D64,FALSE)=$N64,$S64,IF(HLOOKUP(AB$2,Monitoring_eng!$A$1:$DB$79,Results!$D64,FALSE)=$P64,$T64,"CHYBA")))))</f>
        <v>1</v>
      </c>
      <c r="AC64" s="60">
        <f>IF(ISBLANK(HLOOKUP(AC$2,Monitoring_eng!$A$1:$DB$79,Results!$D64,FALSE)),"",IF(HLOOKUP(AC$2,Monitoring_eng!$A$1:$DB$79,Results!$D64,FALSE)=$J64,$Q64,IF(HLOOKUP(AC$2,Monitoring_eng!$A$1:$DB$79,Results!$D64,FALSE)=$L64,$R64,IF(HLOOKUP(AC$2,Monitoring_eng!$A$1:$DB$79,Results!$D64,FALSE)=$N64,$S64,IF(HLOOKUP(AC$2,Monitoring_eng!$A$1:$DB$79,Results!$D64,FALSE)=$P64,$T64,"CHYBA")))))</f>
        <v>1</v>
      </c>
      <c r="AD64" s="60">
        <f>IF(ISBLANK(HLOOKUP(AD$2,Monitoring_eng!$A$1:$DB$79,Results!$D64,FALSE)),"",IF(HLOOKUP(AD$2,Monitoring_eng!$A$1:$DB$79,Results!$D64,FALSE)=$J64,$Q64,IF(HLOOKUP(AD$2,Monitoring_eng!$A$1:$DB$79,Results!$D64,FALSE)=$L64,$R64,IF(HLOOKUP(AD$2,Monitoring_eng!$A$1:$DB$79,Results!$D64,FALSE)=$N64,$S64,IF(HLOOKUP(AD$2,Monitoring_eng!$A$1:$DB$79,Results!$D64,FALSE)=$P64,$T64,"CHYBA")))))</f>
        <v>1</v>
      </c>
      <c r="AE64" s="60">
        <f>IF(ISBLANK(HLOOKUP(AE$2,Monitoring_eng!$A$1:$DB$79,Results!$D64,FALSE)),"",IF(HLOOKUP(AE$2,Monitoring_eng!$A$1:$DB$79,Results!$D64,FALSE)=$J64,$Q64,IF(HLOOKUP(AE$2,Monitoring_eng!$A$1:$DB$79,Results!$D64,FALSE)=$L64,$R64,IF(HLOOKUP(AE$2,Monitoring_eng!$A$1:$DB$79,Results!$D64,FALSE)=$N64,$S64,IF(HLOOKUP(AE$2,Monitoring_eng!$A$1:$DB$79,Results!$D64,FALSE)=$P64,$T64,"CHYBA")))))</f>
        <v>1</v>
      </c>
      <c r="AF64" s="60">
        <f>IF(ISBLANK(HLOOKUP(AF$2,Monitoring_eng!$A$1:$DB$79,Results!$D64,FALSE)),"",IF(HLOOKUP(AF$2,Monitoring_eng!$A$1:$DB$79,Results!$D64,FALSE)=$J64,$Q64,IF(HLOOKUP(AF$2,Monitoring_eng!$A$1:$DB$79,Results!$D64,FALSE)=$L64,$R64,IF(HLOOKUP(AF$2,Monitoring_eng!$A$1:$DB$79,Results!$D64,FALSE)=$N64,$S64,IF(HLOOKUP(AF$2,Monitoring_eng!$A$1:$DB$79,Results!$D64,FALSE)=$P64,$T64,"CHYBA")))))</f>
        <v>1</v>
      </c>
      <c r="AG64" s="60">
        <f>IF(ISBLANK(HLOOKUP(AG$2,Monitoring_eng!$A$1:$DB$79,Results!$D64,FALSE)),"",IF(HLOOKUP(AG$2,Monitoring_eng!$A$1:$DB$79,Results!$D64,FALSE)=$J64,$Q64,IF(HLOOKUP(AG$2,Monitoring_eng!$A$1:$DB$79,Results!$D64,FALSE)=$L64,$R64,IF(HLOOKUP(AG$2,Monitoring_eng!$A$1:$DB$79,Results!$D64,FALSE)=$N64,$S64,IF(HLOOKUP(AG$2,Monitoring_eng!$A$1:$DB$79,Results!$D64,FALSE)=$P64,$T64,"CHYBA")))))</f>
        <v>1</v>
      </c>
      <c r="AH64" s="60">
        <f>IF(ISBLANK(HLOOKUP(AH$2,Monitoring_eng!$A$1:$DB$79,Results!$D64,FALSE)),"",IF(HLOOKUP(AH$2,Monitoring_eng!$A$1:$DB$79,Results!$D64,FALSE)=$J64,$Q64,IF(HLOOKUP(AH$2,Monitoring_eng!$A$1:$DB$79,Results!$D64,FALSE)=$L64,$R64,IF(HLOOKUP(AH$2,Monitoring_eng!$A$1:$DB$79,Results!$D64,FALSE)=$N64,$S64,IF(HLOOKUP(AH$2,Monitoring_eng!$A$1:$DB$79,Results!$D64,FALSE)=$P64,$T64,"CHYBA")))))</f>
        <v>1</v>
      </c>
      <c r="AI64" s="60">
        <f>IF(ISBLANK(HLOOKUP(AI$2,Monitoring_eng!$A$1:$DB$79,Results!$D64,FALSE)),"",IF(HLOOKUP(AI$2,Monitoring_eng!$A$1:$DB$79,Results!$D64,FALSE)=$J64,$Q64,IF(HLOOKUP(AI$2,Monitoring_eng!$A$1:$DB$79,Results!$D64,FALSE)=$L64,$R64,IF(HLOOKUP(AI$2,Monitoring_eng!$A$1:$DB$79,Results!$D64,FALSE)=$N64,$S64,IF(HLOOKUP(AI$2,Monitoring_eng!$A$1:$DB$79,Results!$D64,FALSE)=$P64,$T64,"CHYBA")))))</f>
        <v>1</v>
      </c>
      <c r="AJ64" s="60">
        <f>IF(ISBLANK(HLOOKUP(AJ$2,Monitoring_eng!$A$1:$DB$79,Results!$D64,FALSE)),"",IF(HLOOKUP(AJ$2,Monitoring_eng!$A$1:$DB$79,Results!$D64,FALSE)=$J64,$Q64,IF(HLOOKUP(AJ$2,Monitoring_eng!$A$1:$DB$79,Results!$D64,FALSE)=$L64,$R64,IF(HLOOKUP(AJ$2,Monitoring_eng!$A$1:$DB$79,Results!$D64,FALSE)=$N64,$S64,IF(HLOOKUP(AJ$2,Monitoring_eng!$A$1:$DB$79,Results!$D64,FALSE)=$P64,$T64,"CHYBA")))))</f>
        <v>0</v>
      </c>
      <c r="AK64" s="60">
        <f>IF(ISBLANK(HLOOKUP(AK$2,Monitoring_eng!$A$1:$DB$79,Results!$D64,FALSE)),"",IF(HLOOKUP(AK$2,Monitoring_eng!$A$1:$DB$79,Results!$D64,FALSE)=$J64,$Q64,IF(HLOOKUP(AK$2,Monitoring_eng!$A$1:$DB$79,Results!$D64,FALSE)=$L64,$R64,IF(HLOOKUP(AK$2,Monitoring_eng!$A$1:$DB$79,Results!$D64,FALSE)=$N64,$S64,IF(HLOOKUP(AK$2,Monitoring_eng!$A$1:$DB$79,Results!$D64,FALSE)=$P64,$T64,"CHYBA")))))</f>
        <v>1</v>
      </c>
      <c r="AL64" s="60">
        <f>IF(ISBLANK(HLOOKUP(AL$2,Monitoring_eng!$A$1:$DB$79,Results!$D64,FALSE)),"",IF(HLOOKUP(AL$2,Monitoring_eng!$A$1:$DB$79,Results!$D64,FALSE)=$J64,$Q64,IF(HLOOKUP(AL$2,Monitoring_eng!$A$1:$DB$79,Results!$D64,FALSE)=$L64,$R64,IF(HLOOKUP(AL$2,Monitoring_eng!$A$1:$DB$79,Results!$D64,FALSE)=$N64,$S64,IF(HLOOKUP(AL$2,Monitoring_eng!$A$1:$DB$79,Results!$D64,FALSE)=$P64,$T64,"CHYBA")))))</f>
        <v>1</v>
      </c>
      <c r="AM64" s="60">
        <f>IF(ISBLANK(HLOOKUP(AM$2,Monitoring_eng!$A$1:$DB$79,Results!$D64,FALSE)),"",IF(HLOOKUP(AM$2,Monitoring_eng!$A$1:$DB$79,Results!$D64,FALSE)=$J64,$Q64,IF(HLOOKUP(AM$2,Monitoring_eng!$A$1:$DB$79,Results!$D64,FALSE)=$L64,$R64,IF(HLOOKUP(AM$2,Monitoring_eng!$A$1:$DB$79,Results!$D64,FALSE)=$N64,$S64,IF(HLOOKUP(AM$2,Monitoring_eng!$A$1:$DB$79,Results!$D64,FALSE)=$P64,$T64,"CHYBA")))))</f>
        <v>1</v>
      </c>
      <c r="AN64" s="60">
        <f>IF(ISBLANK(HLOOKUP(AN$2,Monitoring_eng!$A$1:$DB$79,Results!$D64,FALSE)),"",IF(HLOOKUP(AN$2,Monitoring_eng!$A$1:$DB$79,Results!$D64,FALSE)=$J64,$Q64,IF(HLOOKUP(AN$2,Monitoring_eng!$A$1:$DB$79,Results!$D64,FALSE)=$L64,$R64,IF(HLOOKUP(AN$2,Monitoring_eng!$A$1:$DB$79,Results!$D64,FALSE)=$N64,$S64,IF(HLOOKUP(AN$2,Monitoring_eng!$A$1:$DB$79,Results!$D64,FALSE)=$P64,$T64,"CHYBA")))))</f>
        <v>1</v>
      </c>
      <c r="AO64" s="60">
        <f>IF(ISBLANK(HLOOKUP(AO$2,Monitoring_eng!$A$1:$DB$79,Results!$D64,FALSE)),"",IF(HLOOKUP(AO$2,Monitoring_eng!$A$1:$DB$79,Results!$D64,FALSE)=$J64,$Q64,IF(HLOOKUP(AO$2,Monitoring_eng!$A$1:$DB$79,Results!$D64,FALSE)=$L64,$R64,IF(HLOOKUP(AO$2,Monitoring_eng!$A$1:$DB$79,Results!$D64,FALSE)=$N64,$S64,IF(HLOOKUP(AO$2,Monitoring_eng!$A$1:$DB$79,Results!$D64,FALSE)=$P64,$T64,"CHYBA")))))</f>
        <v>1</v>
      </c>
      <c r="AP64" s="60">
        <f>IF(ISBLANK(HLOOKUP(AP$2,Monitoring_eng!$A$1:$DB$79,Results!$D64,FALSE)),"",IF(HLOOKUP(AP$2,Monitoring_eng!$A$1:$DB$79,Results!$D64,FALSE)=$J64,$Q64,IF(HLOOKUP(AP$2,Monitoring_eng!$A$1:$DB$79,Results!$D64,FALSE)=$L64,$R64,IF(HLOOKUP(AP$2,Monitoring_eng!$A$1:$DB$79,Results!$D64,FALSE)=$N64,$S64,IF(HLOOKUP(AP$2,Monitoring_eng!$A$1:$DB$79,Results!$D64,FALSE)=$P64,$T64,"CHYBA")))))</f>
        <v>1</v>
      </c>
      <c r="AQ64" s="60">
        <f>IF(ISBLANK(HLOOKUP(AQ$2,Monitoring_eng!$A$1:$DB$79,Results!$D64,FALSE)),"",IF(HLOOKUP(AQ$2,Monitoring_eng!$A$1:$DB$79,Results!$D64,FALSE)=$J64,$Q64,IF(HLOOKUP(AQ$2,Monitoring_eng!$A$1:$DB$79,Results!$D64,FALSE)=$L64,$R64,IF(HLOOKUP(AQ$2,Monitoring_eng!$A$1:$DB$79,Results!$D64,FALSE)=$N64,$S64,IF(HLOOKUP(AQ$2,Monitoring_eng!$A$1:$DB$79,Results!$D64,FALSE)=$P64,$T64,"CHYBA")))))</f>
        <v>1</v>
      </c>
      <c r="AR64" s="60">
        <f>IF(ISBLANK(HLOOKUP(AR$2,Monitoring_eng!$A$1:$DB$79,Results!$D64,FALSE)),"",IF(HLOOKUP(AR$2,Monitoring_eng!$A$1:$DB$79,Results!$D64,FALSE)=$J64,$Q64,IF(HLOOKUP(AR$2,Monitoring_eng!$A$1:$DB$79,Results!$D64,FALSE)=$L64,$R64,IF(HLOOKUP(AR$2,Monitoring_eng!$A$1:$DB$79,Results!$D64,FALSE)=$N64,$S64,IF(HLOOKUP(AR$2,Monitoring_eng!$A$1:$DB$79,Results!$D64,FALSE)=$P64,$T64,"CHYBA")))))</f>
        <v>1</v>
      </c>
      <c r="AS64" s="60">
        <f>IF(ISBLANK(HLOOKUP(AS$2,Monitoring_eng!$A$1:$DB$79,Results!$D64,FALSE)),"",IF(HLOOKUP(AS$2,Monitoring_eng!$A$1:$DB$79,Results!$D64,FALSE)=$J64,$Q64,IF(HLOOKUP(AS$2,Monitoring_eng!$A$1:$DB$79,Results!$D64,FALSE)=$L64,$R64,IF(HLOOKUP(AS$2,Monitoring_eng!$A$1:$DB$79,Results!$D64,FALSE)=$N64,$S64,IF(HLOOKUP(AS$2,Monitoring_eng!$A$1:$DB$79,Results!$D64,FALSE)=$P64,$T64,"CHYBA")))))</f>
        <v>1</v>
      </c>
      <c r="AT64" s="60">
        <f>IF(ISBLANK(HLOOKUP(AT$2,Monitoring_eng!$A$1:$DB$79,Results!$D64,FALSE)),"",IF(HLOOKUP(AT$2,Monitoring_eng!$A$1:$DB$79,Results!$D64,FALSE)=$J64,$Q64,IF(HLOOKUP(AT$2,Monitoring_eng!$A$1:$DB$79,Results!$D64,FALSE)=$L64,$R64,IF(HLOOKUP(AT$2,Monitoring_eng!$A$1:$DB$79,Results!$D64,FALSE)=$N64,$S64,IF(HLOOKUP(AT$2,Monitoring_eng!$A$1:$DB$79,Results!$D64,FALSE)=$P64,$T64,"CHYBA")))))</f>
        <v>1</v>
      </c>
      <c r="AU64" s="60">
        <f>IF(ISBLANK(HLOOKUP(AU$2,Monitoring_eng!$A$1:$DB$79,Results!$D64,FALSE)),"",IF(HLOOKUP(AU$2,Monitoring_eng!$A$1:$DB$79,Results!$D64,FALSE)=$J64,$Q64,IF(HLOOKUP(AU$2,Monitoring_eng!$A$1:$DB$79,Results!$D64,FALSE)=$L64,$R64,IF(HLOOKUP(AU$2,Monitoring_eng!$A$1:$DB$79,Results!$D64,FALSE)=$N64,$S64,IF(HLOOKUP(AU$2,Monitoring_eng!$A$1:$DB$79,Results!$D64,FALSE)=$P64,$T64,"CHYBA")))))</f>
        <v>1</v>
      </c>
      <c r="AV64" s="60">
        <f>IF(ISBLANK(HLOOKUP(AV$2,Monitoring_eng!$A$1:$DB$79,Results!$D64,FALSE)),"",IF(HLOOKUP(AV$2,Monitoring_eng!$A$1:$DB$79,Results!$D64,FALSE)=$J64,$Q64,IF(HLOOKUP(AV$2,Monitoring_eng!$A$1:$DB$79,Results!$D64,FALSE)=$L64,$R64,IF(HLOOKUP(AV$2,Monitoring_eng!$A$1:$DB$79,Results!$D64,FALSE)=$N64,$S64,IF(HLOOKUP(AV$2,Monitoring_eng!$A$1:$DB$79,Results!$D64,FALSE)=$P64,$T64,"CHYBA")))))</f>
        <v>1</v>
      </c>
      <c r="AW64" s="60">
        <f>IF(ISBLANK(HLOOKUP(AW$2,Monitoring_eng!$A$1:$DB$79,Results!$D64,FALSE)),"",IF(HLOOKUP(AW$2,Monitoring_eng!$A$1:$DB$79,Results!$D64,FALSE)=$J64,$Q64,IF(HLOOKUP(AW$2,Monitoring_eng!$A$1:$DB$79,Results!$D64,FALSE)=$L64,$R64,IF(HLOOKUP(AW$2,Monitoring_eng!$A$1:$DB$79,Results!$D64,FALSE)=$N64,$S64,IF(HLOOKUP(AW$2,Monitoring_eng!$A$1:$DB$79,Results!$D64,FALSE)=$P64,$T64,"CHYBA")))))</f>
        <v>1</v>
      </c>
      <c r="AX64" s="60">
        <f>IF(ISBLANK(HLOOKUP(AX$2,Monitoring_eng!$A$1:$DB$79,Results!$D64,FALSE)),"",IF(HLOOKUP(AX$2,Monitoring_eng!$A$1:$DB$79,Results!$D64,FALSE)=$J64,$Q64,IF(HLOOKUP(AX$2,Monitoring_eng!$A$1:$DB$79,Results!$D64,FALSE)=$L64,$R64,IF(HLOOKUP(AX$2,Monitoring_eng!$A$1:$DB$79,Results!$D64,FALSE)=$N64,$S64,IF(HLOOKUP(AX$2,Monitoring_eng!$A$1:$DB$79,Results!$D64,FALSE)=$P64,$T64,"CHYBA")))))</f>
        <v>1</v>
      </c>
      <c r="AY64" s="60">
        <f>IF(ISBLANK(HLOOKUP(AY$2,Monitoring_eng!$A$1:$DB$79,Results!$D64,FALSE)),"",IF(HLOOKUP(AY$2,Monitoring_eng!$A$1:$DB$79,Results!$D64,FALSE)=$J64,$Q64,IF(HLOOKUP(AY$2,Monitoring_eng!$A$1:$DB$79,Results!$D64,FALSE)=$L64,$R64,IF(HLOOKUP(AY$2,Monitoring_eng!$A$1:$DB$79,Results!$D64,FALSE)=$N64,$S64,IF(HLOOKUP(AY$2,Monitoring_eng!$A$1:$DB$79,Results!$D64,FALSE)=$P64,$T64,"CHYBA")))))</f>
        <v>1</v>
      </c>
      <c r="AZ64" s="60">
        <f>IF(ISBLANK(HLOOKUP(AZ$2,Monitoring_eng!$A$1:$DB$79,Results!$D64,FALSE)),"",IF(HLOOKUP(AZ$2,Monitoring_eng!$A$1:$DB$79,Results!$D64,FALSE)=$J64,$Q64,IF(HLOOKUP(AZ$2,Monitoring_eng!$A$1:$DB$79,Results!$D64,FALSE)=$L64,$R64,IF(HLOOKUP(AZ$2,Monitoring_eng!$A$1:$DB$79,Results!$D64,FALSE)=$N64,$S64,IF(HLOOKUP(AZ$2,Monitoring_eng!$A$1:$DB$79,Results!$D64,FALSE)=$P64,$T64,"CHYBA")))))</f>
        <v>1</v>
      </c>
      <c r="BA64" s="60">
        <f>IF(ISBLANK(HLOOKUP(BA$2,Monitoring_eng!$A$1:$DB$79,Results!$D64,FALSE)),"",IF(HLOOKUP(BA$2,Monitoring_eng!$A$1:$DB$79,Results!$D64,FALSE)=$J64,$Q64,IF(HLOOKUP(BA$2,Monitoring_eng!$A$1:$DB$79,Results!$D64,FALSE)=$L64,$R64,IF(HLOOKUP(BA$2,Monitoring_eng!$A$1:$DB$79,Results!$D64,FALSE)=$N64,$S64,IF(HLOOKUP(BA$2,Monitoring_eng!$A$1:$DB$79,Results!$D64,FALSE)=$P64,$T64,"CHYBA")))))</f>
        <v>1</v>
      </c>
      <c r="BB64" s="60">
        <f>IF(ISBLANK(HLOOKUP(BB$2,Monitoring_eng!$A$1:$DB$79,Results!$D64,FALSE)),"",IF(HLOOKUP(BB$2,Monitoring_eng!$A$1:$DB$79,Results!$D64,FALSE)=$J64,$Q64,IF(HLOOKUP(BB$2,Monitoring_eng!$A$1:$DB$79,Results!$D64,FALSE)=$L64,$R64,IF(HLOOKUP(BB$2,Monitoring_eng!$A$1:$DB$79,Results!$D64,FALSE)=$N64,$S64,IF(HLOOKUP(BB$2,Monitoring_eng!$A$1:$DB$79,Results!$D64,FALSE)=$P64,$T64,"CHYBA")))))</f>
        <v>1</v>
      </c>
      <c r="BC64" s="60">
        <f>IF(ISBLANK(HLOOKUP(BC$2,Monitoring_eng!$A$1:$DB$79,Results!$D64,FALSE)),"",IF(HLOOKUP(BC$2,Monitoring_eng!$A$1:$DB$79,Results!$D64,FALSE)=$J64,$Q64,IF(HLOOKUP(BC$2,Monitoring_eng!$A$1:$DB$79,Results!$D64,FALSE)=$L64,$R64,IF(HLOOKUP(BC$2,Monitoring_eng!$A$1:$DB$79,Results!$D64,FALSE)=$N64,$S64,IF(HLOOKUP(BC$2,Monitoring_eng!$A$1:$DB$79,Results!$D64,FALSE)=$P64,$T64,"CHYBA")))))</f>
        <v>1</v>
      </c>
      <c r="BD64" s="60">
        <f>IF(ISBLANK(HLOOKUP(BD$2,Monitoring_eng!$A$1:$DB$79,Results!$D64,FALSE)),"",IF(HLOOKUP(BD$2,Monitoring_eng!$A$1:$DB$79,Results!$D64,FALSE)=$J64,$Q64,IF(HLOOKUP(BD$2,Monitoring_eng!$A$1:$DB$79,Results!$D64,FALSE)=$L64,$R64,IF(HLOOKUP(BD$2,Monitoring_eng!$A$1:$DB$79,Results!$D64,FALSE)=$N64,$S64,IF(HLOOKUP(BD$2,Monitoring_eng!$A$1:$DB$79,Results!$D64,FALSE)=$P64,$T64,"CHYBA")))))</f>
        <v>1</v>
      </c>
      <c r="BE64" s="60">
        <f>IF(ISBLANK(HLOOKUP(BE$2,Monitoring_eng!$A$1:$DB$79,Results!$D64,FALSE)),"",IF(HLOOKUP(BE$2,Monitoring_eng!$A$1:$DB$79,Results!$D64,FALSE)=$J64,$Q64,IF(HLOOKUP(BE$2,Monitoring_eng!$A$1:$DB$79,Results!$D64,FALSE)=$L64,$R64,IF(HLOOKUP(BE$2,Monitoring_eng!$A$1:$DB$79,Results!$D64,FALSE)=$N64,$S64,IF(HLOOKUP(BE$2,Monitoring_eng!$A$1:$DB$79,Results!$D64,FALSE)=$P64,$T64,"CHYBA")))))</f>
        <v>1</v>
      </c>
      <c r="BF64" s="60">
        <f>IF(ISBLANK(HLOOKUP(BF$2,Monitoring_eng!$A$1:$DB$79,Results!$D64,FALSE)),"",IF(HLOOKUP(BF$2,Monitoring_eng!$A$1:$DB$79,Results!$D64,FALSE)=$J64,$Q64,IF(HLOOKUP(BF$2,Monitoring_eng!$A$1:$DB$79,Results!$D64,FALSE)=$L64,$R64,IF(HLOOKUP(BF$2,Monitoring_eng!$A$1:$DB$79,Results!$D64,FALSE)=$N64,$S64,IF(HLOOKUP(BF$2,Monitoring_eng!$A$1:$DB$79,Results!$D64,FALSE)=$P64,$T64,"CHYBA")))))</f>
        <v>1</v>
      </c>
      <c r="BG64" s="60">
        <f>IF(ISBLANK(HLOOKUP(BG$2,Monitoring_eng!$A$1:$DB$79,Results!$D64,FALSE)),"",IF(HLOOKUP(BG$2,Monitoring_eng!$A$1:$DB$79,Results!$D64,FALSE)=$J64,$Q64,IF(HLOOKUP(BG$2,Monitoring_eng!$A$1:$DB$79,Results!$D64,FALSE)=$L64,$R64,IF(HLOOKUP(BG$2,Monitoring_eng!$A$1:$DB$79,Results!$D64,FALSE)=$N64,$S64,IF(HLOOKUP(BG$2,Monitoring_eng!$A$1:$DB$79,Results!$D64,FALSE)=$P64,$T64,"CHYBA")))))</f>
        <v>1</v>
      </c>
      <c r="BH64" s="60">
        <f>IF(ISBLANK(HLOOKUP(BH$2,Monitoring_eng!$A$1:$DB$79,Results!$D64,FALSE)),"",IF(HLOOKUP(BH$2,Monitoring_eng!$A$1:$DB$79,Results!$D64,FALSE)=$J64,$Q64,IF(HLOOKUP(BH$2,Monitoring_eng!$A$1:$DB$79,Results!$D64,FALSE)=$L64,$R64,IF(HLOOKUP(BH$2,Monitoring_eng!$A$1:$DB$79,Results!$D64,FALSE)=$N64,$S64,IF(HLOOKUP(BH$2,Monitoring_eng!$A$1:$DB$79,Results!$D64,FALSE)=$P64,$T64,"CHYBA")))))</f>
        <v>1</v>
      </c>
      <c r="BI64" s="60">
        <f>IF(ISBLANK(HLOOKUP(BI$2,Monitoring_eng!$A$1:$DB$79,Results!$D64,FALSE)),"",IF(HLOOKUP(BI$2,Monitoring_eng!$A$1:$DB$79,Results!$D64,FALSE)=$J64,$Q64,IF(HLOOKUP(BI$2,Monitoring_eng!$A$1:$DB$79,Results!$D64,FALSE)=$L64,$R64,IF(HLOOKUP(BI$2,Monitoring_eng!$A$1:$DB$79,Results!$D64,FALSE)=$N64,$S64,IF(HLOOKUP(BI$2,Monitoring_eng!$A$1:$DB$79,Results!$D64,FALSE)=$P64,$T64,"CHYBA")))))</f>
        <v>1</v>
      </c>
      <c r="BJ64" s="60">
        <f>IF(ISBLANK(HLOOKUP(BJ$2,Monitoring_eng!$A$1:$DB$79,Results!$D64,FALSE)),"",IF(HLOOKUP(BJ$2,Monitoring_eng!$A$1:$DB$79,Results!$D64,FALSE)=$J64,$Q64,IF(HLOOKUP(BJ$2,Monitoring_eng!$A$1:$DB$79,Results!$D64,FALSE)=$L64,$R64,IF(HLOOKUP(BJ$2,Monitoring_eng!$A$1:$DB$79,Results!$D64,FALSE)=$N64,$S64,IF(HLOOKUP(BJ$2,Monitoring_eng!$A$1:$DB$79,Results!$D64,FALSE)=$P64,$T64,"CHYBA")))))</f>
        <v>1</v>
      </c>
      <c r="BK64" s="60">
        <f>IF(ISBLANK(HLOOKUP(BK$2,Monitoring_eng!$A$1:$DB$79,Results!$D64,FALSE)),"",IF(HLOOKUP(BK$2,Monitoring_eng!$A$1:$DB$79,Results!$D64,FALSE)=$J64,$Q64,IF(HLOOKUP(BK$2,Monitoring_eng!$A$1:$DB$79,Results!$D64,FALSE)=$L64,$R64,IF(HLOOKUP(BK$2,Monitoring_eng!$A$1:$DB$79,Results!$D64,FALSE)=$N64,$S64,IF(HLOOKUP(BK$2,Monitoring_eng!$A$1:$DB$79,Results!$D64,FALSE)=$P64,$T64,"CHYBA")))))</f>
        <v>1</v>
      </c>
      <c r="BL64" s="60">
        <f>IF(ISBLANK(HLOOKUP(BL$2,Monitoring_eng!$A$1:$DB$79,Results!$D64,FALSE)),"",IF(HLOOKUP(BL$2,Monitoring_eng!$A$1:$DB$79,Results!$D64,FALSE)=$J64,$Q64,IF(HLOOKUP(BL$2,Monitoring_eng!$A$1:$DB$79,Results!$D64,FALSE)=$L64,$R64,IF(HLOOKUP(BL$2,Monitoring_eng!$A$1:$DB$79,Results!$D64,FALSE)=$N64,$S64,IF(HLOOKUP(BL$2,Monitoring_eng!$A$1:$DB$79,Results!$D64,FALSE)=$P64,$T64,"CHYBA")))))</f>
        <v>1</v>
      </c>
      <c r="BM64" s="60">
        <f>IF(ISBLANK(HLOOKUP(BM$2,Monitoring_eng!$A$1:$DB$79,Results!$D64,FALSE)),"",IF(HLOOKUP(BM$2,Monitoring_eng!$A$1:$DB$79,Results!$D64,FALSE)=$J64,$Q64,IF(HLOOKUP(BM$2,Monitoring_eng!$A$1:$DB$79,Results!$D64,FALSE)=$L64,$R64,IF(HLOOKUP(BM$2,Monitoring_eng!$A$1:$DB$79,Results!$D64,FALSE)=$N64,$S64,IF(HLOOKUP(BM$2,Monitoring_eng!$A$1:$DB$79,Results!$D64,FALSE)=$P64,$T64,"CHYBA")))))</f>
        <v>1</v>
      </c>
      <c r="BN64" s="60">
        <f>IF(ISBLANK(HLOOKUP(BN$2,Monitoring_eng!$A$1:$DB$79,Results!$D64,FALSE)),"",IF(HLOOKUP(BN$2,Monitoring_eng!$A$1:$DB$79,Results!$D64,FALSE)=$J64,$Q64,IF(HLOOKUP(BN$2,Monitoring_eng!$A$1:$DB$79,Results!$D64,FALSE)=$L64,$R64,IF(HLOOKUP(BN$2,Monitoring_eng!$A$1:$DB$79,Results!$D64,FALSE)=$N64,$S64,IF(HLOOKUP(BN$2,Monitoring_eng!$A$1:$DB$79,Results!$D64,FALSE)=$P64,$T64,"CHYBA")))))</f>
        <v>1</v>
      </c>
      <c r="BO64" s="60">
        <f>IF(ISBLANK(HLOOKUP(BO$2,Monitoring_eng!$A$1:$DB$79,Results!$D64,FALSE)),"",IF(HLOOKUP(BO$2,Monitoring_eng!$A$1:$DB$79,Results!$D64,FALSE)=$J64,$Q64,IF(HLOOKUP(BO$2,Monitoring_eng!$A$1:$DB$79,Results!$D64,FALSE)=$L64,$R64,IF(HLOOKUP(BO$2,Monitoring_eng!$A$1:$DB$79,Results!$D64,FALSE)=$N64,$S64,IF(HLOOKUP(BO$2,Monitoring_eng!$A$1:$DB$79,Results!$D64,FALSE)=$P64,$T64,"CHYBA")))))</f>
        <v>1</v>
      </c>
      <c r="BP64" s="60">
        <f>IF(ISBLANK(HLOOKUP(BP$2,Monitoring_eng!$A$1:$DB$79,Results!$D64,FALSE)),"",IF(HLOOKUP(BP$2,Monitoring_eng!$A$1:$DB$79,Results!$D64,FALSE)=$J64,$Q64,IF(HLOOKUP(BP$2,Monitoring_eng!$A$1:$DB$79,Results!$D64,FALSE)=$L64,$R64,IF(HLOOKUP(BP$2,Monitoring_eng!$A$1:$DB$79,Results!$D64,FALSE)=$N64,$S64,IF(HLOOKUP(BP$2,Monitoring_eng!$A$1:$DB$79,Results!$D64,FALSE)=$P64,$T64,"CHYBA")))))</f>
        <v>1</v>
      </c>
      <c r="BQ64" s="60">
        <f>IF(ISBLANK(HLOOKUP(BQ$2,Monitoring_eng!$A$1:$DB$79,Results!$D64,FALSE)),"",IF(HLOOKUP(BQ$2,Monitoring_eng!$A$1:$DB$79,Results!$D64,FALSE)=$J64,$Q64,IF(HLOOKUP(BQ$2,Monitoring_eng!$A$1:$DB$79,Results!$D64,FALSE)=$L64,$R64,IF(HLOOKUP(BQ$2,Monitoring_eng!$A$1:$DB$79,Results!$D64,FALSE)=$N64,$S64,IF(HLOOKUP(BQ$2,Monitoring_eng!$A$1:$DB$79,Results!$D64,FALSE)=$P64,$T64,"CHYBA")))))</f>
        <v>1</v>
      </c>
      <c r="BR64" s="60">
        <f>IF(ISBLANK(HLOOKUP(BR$2,Monitoring_eng!$A$1:$DB$79,Results!$D64,FALSE)),"",IF(HLOOKUP(BR$2,Monitoring_eng!$A$1:$DB$79,Results!$D64,FALSE)=$J64,$Q64,IF(HLOOKUP(BR$2,Monitoring_eng!$A$1:$DB$79,Results!$D64,FALSE)=$L64,$R64,IF(HLOOKUP(BR$2,Monitoring_eng!$A$1:$DB$79,Results!$D64,FALSE)=$N64,$S64,IF(HLOOKUP(BR$2,Monitoring_eng!$A$1:$DB$79,Results!$D64,FALSE)=$P64,$T64,"CHYBA")))))</f>
        <v>1</v>
      </c>
    </row>
    <row r="65" spans="1:70" x14ac:dyDescent="0.3">
      <c r="A65" s="37" t="s">
        <v>3885</v>
      </c>
      <c r="B65" s="37" t="s">
        <v>1066</v>
      </c>
      <c r="C65" s="37" t="s">
        <v>365</v>
      </c>
      <c r="D65" s="37">
        <v>64</v>
      </c>
      <c r="E65" s="51" t="s">
        <v>164</v>
      </c>
      <c r="F65" s="51" t="s">
        <v>193</v>
      </c>
      <c r="G65" s="52" t="s">
        <v>61</v>
      </c>
      <c r="H65" s="37">
        <v>1</v>
      </c>
      <c r="I65" s="37" t="s">
        <v>481</v>
      </c>
      <c r="J65" s="37" t="s">
        <v>757</v>
      </c>
      <c r="K65" s="37" t="s">
        <v>482</v>
      </c>
      <c r="L65" s="59" t="s">
        <v>758</v>
      </c>
      <c r="M65" s="37" t="s">
        <v>483</v>
      </c>
      <c r="N65" s="37" t="s">
        <v>759</v>
      </c>
      <c r="O65" s="37" t="s">
        <v>892</v>
      </c>
      <c r="P65" s="37" t="s">
        <v>892</v>
      </c>
      <c r="Q65" s="37">
        <f t="shared" si="0"/>
        <v>1</v>
      </c>
      <c r="R65" s="37">
        <v>0</v>
      </c>
      <c r="S65" s="37">
        <f t="shared" si="1"/>
        <v>0.5</v>
      </c>
      <c r="T65" s="37" t="s">
        <v>892</v>
      </c>
      <c r="U65" s="60">
        <f>IF(ISBLANK(HLOOKUP(U$2,Monitoring_eng!$A$1:$DB$79,Results!$D65,FALSE)),"",IF(HLOOKUP(U$2,Monitoring_eng!$A$1:$DB$79,Results!$D65,FALSE)=$J65,$Q65,IF(HLOOKUP(U$2,Monitoring_eng!$A$1:$DB$79,Results!$D65,FALSE)=$L65,$R65,IF(HLOOKUP(U$2,Monitoring_eng!$A$1:$DB$79,Results!$D65,FALSE)=$N65,$S65,IF(HLOOKUP(U$2,Monitoring_eng!$A$1:$DB$79,Results!$D65,FALSE)=$P65,$T65,"CHYBA")))))</f>
        <v>1</v>
      </c>
      <c r="V65" s="60">
        <f>IF(ISBLANK(HLOOKUP(V$2,Monitoring_eng!$A$1:$DB$79,Results!$D65,FALSE)),"",IF(HLOOKUP(V$2,Monitoring_eng!$A$1:$DB$79,Results!$D65,FALSE)=$J65,$Q65,IF(HLOOKUP(V$2,Monitoring_eng!$A$1:$DB$79,Results!$D65,FALSE)=$L65,$R65,IF(HLOOKUP(V$2,Monitoring_eng!$A$1:$DB$79,Results!$D65,FALSE)=$N65,$S65,IF(HLOOKUP(V$2,Monitoring_eng!$A$1:$DB$79,Results!$D65,FALSE)=$P65,$T65,"CHYBA")))))</f>
        <v>0</v>
      </c>
      <c r="W65" s="60">
        <f>IF(ISBLANK(HLOOKUP(W$2,Monitoring_eng!$A$1:$DB$79,Results!$D65,FALSE)),"",IF(HLOOKUP(W$2,Monitoring_eng!$A$1:$DB$79,Results!$D65,FALSE)=$J65,$Q65,IF(HLOOKUP(W$2,Monitoring_eng!$A$1:$DB$79,Results!$D65,FALSE)=$L65,$R65,IF(HLOOKUP(W$2,Monitoring_eng!$A$1:$DB$79,Results!$D65,FALSE)=$N65,$S65,IF(HLOOKUP(W$2,Monitoring_eng!$A$1:$DB$79,Results!$D65,FALSE)=$P65,$T65,"CHYBA")))))</f>
        <v>0</v>
      </c>
      <c r="X65" s="60">
        <f>IF(ISBLANK(HLOOKUP(X$2,Monitoring_eng!$A$1:$DB$79,Results!$D65,FALSE)),"",IF(HLOOKUP(X$2,Monitoring_eng!$A$1:$DB$79,Results!$D65,FALSE)=$J65,$Q65,IF(HLOOKUP(X$2,Monitoring_eng!$A$1:$DB$79,Results!$D65,FALSE)=$L65,$R65,IF(HLOOKUP(X$2,Monitoring_eng!$A$1:$DB$79,Results!$D65,FALSE)=$N65,$S65,IF(HLOOKUP(X$2,Monitoring_eng!$A$1:$DB$79,Results!$D65,FALSE)=$P65,$T65,"CHYBA")))))</f>
        <v>1</v>
      </c>
      <c r="Y65" s="60">
        <f>IF(ISBLANK(HLOOKUP(Y$2,Monitoring_eng!$A$1:$DB$79,Results!$D65,FALSE)),"",IF(HLOOKUP(Y$2,Monitoring_eng!$A$1:$DB$79,Results!$D65,FALSE)=$J65,$Q65,IF(HLOOKUP(Y$2,Monitoring_eng!$A$1:$DB$79,Results!$D65,FALSE)=$L65,$R65,IF(HLOOKUP(Y$2,Monitoring_eng!$A$1:$DB$79,Results!$D65,FALSE)=$N65,$S65,IF(HLOOKUP(Y$2,Monitoring_eng!$A$1:$DB$79,Results!$D65,FALSE)=$P65,$T65,"CHYBA")))))</f>
        <v>0</v>
      </c>
      <c r="Z65" s="60">
        <f>IF(ISBLANK(HLOOKUP(Z$2,Monitoring_eng!$A$1:$DB$79,Results!$D65,FALSE)),"",IF(HLOOKUP(Z$2,Monitoring_eng!$A$1:$DB$79,Results!$D65,FALSE)=$J65,$Q65,IF(HLOOKUP(Z$2,Monitoring_eng!$A$1:$DB$79,Results!$D65,FALSE)=$L65,$R65,IF(HLOOKUP(Z$2,Monitoring_eng!$A$1:$DB$79,Results!$D65,FALSE)=$N65,$S65,IF(HLOOKUP(Z$2,Monitoring_eng!$A$1:$DB$79,Results!$D65,FALSE)=$P65,$T65,"CHYBA")))))</f>
        <v>1</v>
      </c>
      <c r="AA65" s="60">
        <f>IF(ISBLANK(HLOOKUP(AA$2,Monitoring_eng!$A$1:$DB$79,Results!$D65,FALSE)),"",IF(HLOOKUP(AA$2,Monitoring_eng!$A$1:$DB$79,Results!$D65,FALSE)=$J65,$Q65,IF(HLOOKUP(AA$2,Monitoring_eng!$A$1:$DB$79,Results!$D65,FALSE)=$L65,$R65,IF(HLOOKUP(AA$2,Monitoring_eng!$A$1:$DB$79,Results!$D65,FALSE)=$N65,$S65,IF(HLOOKUP(AA$2,Monitoring_eng!$A$1:$DB$79,Results!$D65,FALSE)=$P65,$T65,"CHYBA")))))</f>
        <v>1</v>
      </c>
      <c r="AB65" s="60">
        <f>IF(ISBLANK(HLOOKUP(AB$2,Monitoring_eng!$A$1:$DB$79,Results!$D65,FALSE)),"",IF(HLOOKUP(AB$2,Monitoring_eng!$A$1:$DB$79,Results!$D65,FALSE)=$J65,$Q65,IF(HLOOKUP(AB$2,Monitoring_eng!$A$1:$DB$79,Results!$D65,FALSE)=$L65,$R65,IF(HLOOKUP(AB$2,Monitoring_eng!$A$1:$DB$79,Results!$D65,FALSE)=$N65,$S65,IF(HLOOKUP(AB$2,Monitoring_eng!$A$1:$DB$79,Results!$D65,FALSE)=$P65,$T65,"CHYBA")))))</f>
        <v>0</v>
      </c>
      <c r="AC65" s="60">
        <f>IF(ISBLANK(HLOOKUP(AC$2,Monitoring_eng!$A$1:$DB$79,Results!$D65,FALSE)),"",IF(HLOOKUP(AC$2,Monitoring_eng!$A$1:$DB$79,Results!$D65,FALSE)=$J65,$Q65,IF(HLOOKUP(AC$2,Monitoring_eng!$A$1:$DB$79,Results!$D65,FALSE)=$L65,$R65,IF(HLOOKUP(AC$2,Monitoring_eng!$A$1:$DB$79,Results!$D65,FALSE)=$N65,$S65,IF(HLOOKUP(AC$2,Monitoring_eng!$A$1:$DB$79,Results!$D65,FALSE)=$P65,$T65,"CHYBA")))))</f>
        <v>1</v>
      </c>
      <c r="AD65" s="60">
        <f>IF(ISBLANK(HLOOKUP(AD$2,Monitoring_eng!$A$1:$DB$79,Results!$D65,FALSE)),"",IF(HLOOKUP(AD$2,Monitoring_eng!$A$1:$DB$79,Results!$D65,FALSE)=$J65,$Q65,IF(HLOOKUP(AD$2,Monitoring_eng!$A$1:$DB$79,Results!$D65,FALSE)=$L65,$R65,IF(HLOOKUP(AD$2,Monitoring_eng!$A$1:$DB$79,Results!$D65,FALSE)=$N65,$S65,IF(HLOOKUP(AD$2,Monitoring_eng!$A$1:$DB$79,Results!$D65,FALSE)=$P65,$T65,"CHYBA")))))</f>
        <v>0</v>
      </c>
      <c r="AE65" s="60">
        <f>IF(ISBLANK(HLOOKUP(AE$2,Monitoring_eng!$A$1:$DB$79,Results!$D65,FALSE)),"",IF(HLOOKUP(AE$2,Monitoring_eng!$A$1:$DB$79,Results!$D65,FALSE)=$J65,$Q65,IF(HLOOKUP(AE$2,Monitoring_eng!$A$1:$DB$79,Results!$D65,FALSE)=$L65,$R65,IF(HLOOKUP(AE$2,Monitoring_eng!$A$1:$DB$79,Results!$D65,FALSE)=$N65,$S65,IF(HLOOKUP(AE$2,Monitoring_eng!$A$1:$DB$79,Results!$D65,FALSE)=$P65,$T65,"CHYBA")))))</f>
        <v>1</v>
      </c>
      <c r="AF65" s="60">
        <f>IF(ISBLANK(HLOOKUP(AF$2,Monitoring_eng!$A$1:$DB$79,Results!$D65,FALSE)),"",IF(HLOOKUP(AF$2,Monitoring_eng!$A$1:$DB$79,Results!$D65,FALSE)=$J65,$Q65,IF(HLOOKUP(AF$2,Monitoring_eng!$A$1:$DB$79,Results!$D65,FALSE)=$L65,$R65,IF(HLOOKUP(AF$2,Monitoring_eng!$A$1:$DB$79,Results!$D65,FALSE)=$N65,$S65,IF(HLOOKUP(AF$2,Monitoring_eng!$A$1:$DB$79,Results!$D65,FALSE)=$P65,$T65,"CHYBA")))))</f>
        <v>0</v>
      </c>
      <c r="AG65" s="60">
        <f>IF(ISBLANK(HLOOKUP(AG$2,Monitoring_eng!$A$1:$DB$79,Results!$D65,FALSE)),"",IF(HLOOKUP(AG$2,Monitoring_eng!$A$1:$DB$79,Results!$D65,FALSE)=$J65,$Q65,IF(HLOOKUP(AG$2,Monitoring_eng!$A$1:$DB$79,Results!$D65,FALSE)=$L65,$R65,IF(HLOOKUP(AG$2,Monitoring_eng!$A$1:$DB$79,Results!$D65,FALSE)=$N65,$S65,IF(HLOOKUP(AG$2,Monitoring_eng!$A$1:$DB$79,Results!$D65,FALSE)=$P65,$T65,"CHYBA")))))</f>
        <v>1</v>
      </c>
      <c r="AH65" s="60">
        <f>IF(ISBLANK(HLOOKUP(AH$2,Monitoring_eng!$A$1:$DB$79,Results!$D65,FALSE)),"",IF(HLOOKUP(AH$2,Monitoring_eng!$A$1:$DB$79,Results!$D65,FALSE)=$J65,$Q65,IF(HLOOKUP(AH$2,Monitoring_eng!$A$1:$DB$79,Results!$D65,FALSE)=$L65,$R65,IF(HLOOKUP(AH$2,Monitoring_eng!$A$1:$DB$79,Results!$D65,FALSE)=$N65,$S65,IF(HLOOKUP(AH$2,Monitoring_eng!$A$1:$DB$79,Results!$D65,FALSE)=$P65,$T65,"CHYBA")))))</f>
        <v>1</v>
      </c>
      <c r="AI65" s="60">
        <f>IF(ISBLANK(HLOOKUP(AI$2,Monitoring_eng!$A$1:$DB$79,Results!$D65,FALSE)),"",IF(HLOOKUP(AI$2,Monitoring_eng!$A$1:$DB$79,Results!$D65,FALSE)=$J65,$Q65,IF(HLOOKUP(AI$2,Monitoring_eng!$A$1:$DB$79,Results!$D65,FALSE)=$L65,$R65,IF(HLOOKUP(AI$2,Monitoring_eng!$A$1:$DB$79,Results!$D65,FALSE)=$N65,$S65,IF(HLOOKUP(AI$2,Monitoring_eng!$A$1:$DB$79,Results!$D65,FALSE)=$P65,$T65,"CHYBA")))))</f>
        <v>1</v>
      </c>
      <c r="AJ65" s="60">
        <f>IF(ISBLANK(HLOOKUP(AJ$2,Monitoring_eng!$A$1:$DB$79,Results!$D65,FALSE)),"",IF(HLOOKUP(AJ$2,Monitoring_eng!$A$1:$DB$79,Results!$D65,FALSE)=$J65,$Q65,IF(HLOOKUP(AJ$2,Monitoring_eng!$A$1:$DB$79,Results!$D65,FALSE)=$L65,$R65,IF(HLOOKUP(AJ$2,Monitoring_eng!$A$1:$DB$79,Results!$D65,FALSE)=$N65,$S65,IF(HLOOKUP(AJ$2,Monitoring_eng!$A$1:$DB$79,Results!$D65,FALSE)=$P65,$T65,"CHYBA")))))</f>
        <v>0</v>
      </c>
      <c r="AK65" s="60">
        <f>IF(ISBLANK(HLOOKUP(AK$2,Monitoring_eng!$A$1:$DB$79,Results!$D65,FALSE)),"",IF(HLOOKUP(AK$2,Monitoring_eng!$A$1:$DB$79,Results!$D65,FALSE)=$J65,$Q65,IF(HLOOKUP(AK$2,Monitoring_eng!$A$1:$DB$79,Results!$D65,FALSE)=$L65,$R65,IF(HLOOKUP(AK$2,Monitoring_eng!$A$1:$DB$79,Results!$D65,FALSE)=$N65,$S65,IF(HLOOKUP(AK$2,Monitoring_eng!$A$1:$DB$79,Results!$D65,FALSE)=$P65,$T65,"CHYBA")))))</f>
        <v>0</v>
      </c>
      <c r="AL65" s="60">
        <f>IF(ISBLANK(HLOOKUP(AL$2,Monitoring_eng!$A$1:$DB$79,Results!$D65,FALSE)),"",IF(HLOOKUP(AL$2,Monitoring_eng!$A$1:$DB$79,Results!$D65,FALSE)=$J65,$Q65,IF(HLOOKUP(AL$2,Monitoring_eng!$A$1:$DB$79,Results!$D65,FALSE)=$L65,$R65,IF(HLOOKUP(AL$2,Monitoring_eng!$A$1:$DB$79,Results!$D65,FALSE)=$N65,$S65,IF(HLOOKUP(AL$2,Monitoring_eng!$A$1:$DB$79,Results!$D65,FALSE)=$P65,$T65,"CHYBA")))))</f>
        <v>0</v>
      </c>
      <c r="AM65" s="60">
        <f>IF(ISBLANK(HLOOKUP(AM$2,Monitoring_eng!$A$1:$DB$79,Results!$D65,FALSE)),"",IF(HLOOKUP(AM$2,Monitoring_eng!$A$1:$DB$79,Results!$D65,FALSE)=$J65,$Q65,IF(HLOOKUP(AM$2,Monitoring_eng!$A$1:$DB$79,Results!$D65,FALSE)=$L65,$R65,IF(HLOOKUP(AM$2,Monitoring_eng!$A$1:$DB$79,Results!$D65,FALSE)=$N65,$S65,IF(HLOOKUP(AM$2,Monitoring_eng!$A$1:$DB$79,Results!$D65,FALSE)=$P65,$T65,"CHYBA")))))</f>
        <v>1</v>
      </c>
      <c r="AN65" s="60">
        <f>IF(ISBLANK(HLOOKUP(AN$2,Monitoring_eng!$A$1:$DB$79,Results!$D65,FALSE)),"",IF(HLOOKUP(AN$2,Monitoring_eng!$A$1:$DB$79,Results!$D65,FALSE)=$J65,$Q65,IF(HLOOKUP(AN$2,Monitoring_eng!$A$1:$DB$79,Results!$D65,FALSE)=$L65,$R65,IF(HLOOKUP(AN$2,Monitoring_eng!$A$1:$DB$79,Results!$D65,FALSE)=$N65,$S65,IF(HLOOKUP(AN$2,Monitoring_eng!$A$1:$DB$79,Results!$D65,FALSE)=$P65,$T65,"CHYBA")))))</f>
        <v>0</v>
      </c>
      <c r="AO65" s="60">
        <f>IF(ISBLANK(HLOOKUP(AO$2,Monitoring_eng!$A$1:$DB$79,Results!$D65,FALSE)),"",IF(HLOOKUP(AO$2,Monitoring_eng!$A$1:$DB$79,Results!$D65,FALSE)=$J65,$Q65,IF(HLOOKUP(AO$2,Monitoring_eng!$A$1:$DB$79,Results!$D65,FALSE)=$L65,$R65,IF(HLOOKUP(AO$2,Monitoring_eng!$A$1:$DB$79,Results!$D65,FALSE)=$N65,$S65,IF(HLOOKUP(AO$2,Monitoring_eng!$A$1:$DB$79,Results!$D65,FALSE)=$P65,$T65,"CHYBA")))))</f>
        <v>0</v>
      </c>
      <c r="AP65" s="60">
        <f>IF(ISBLANK(HLOOKUP(AP$2,Monitoring_eng!$A$1:$DB$79,Results!$D65,FALSE)),"",IF(HLOOKUP(AP$2,Monitoring_eng!$A$1:$DB$79,Results!$D65,FALSE)=$J65,$Q65,IF(HLOOKUP(AP$2,Monitoring_eng!$A$1:$DB$79,Results!$D65,FALSE)=$L65,$R65,IF(HLOOKUP(AP$2,Monitoring_eng!$A$1:$DB$79,Results!$D65,FALSE)=$N65,$S65,IF(HLOOKUP(AP$2,Monitoring_eng!$A$1:$DB$79,Results!$D65,FALSE)=$P65,$T65,"CHYBA")))))</f>
        <v>1</v>
      </c>
      <c r="AQ65" s="60">
        <f>IF(ISBLANK(HLOOKUP(AQ$2,Monitoring_eng!$A$1:$DB$79,Results!$D65,FALSE)),"",IF(HLOOKUP(AQ$2,Monitoring_eng!$A$1:$DB$79,Results!$D65,FALSE)=$J65,$Q65,IF(HLOOKUP(AQ$2,Monitoring_eng!$A$1:$DB$79,Results!$D65,FALSE)=$L65,$R65,IF(HLOOKUP(AQ$2,Monitoring_eng!$A$1:$DB$79,Results!$D65,FALSE)=$N65,$S65,IF(HLOOKUP(AQ$2,Monitoring_eng!$A$1:$DB$79,Results!$D65,FALSE)=$P65,$T65,"CHYBA")))))</f>
        <v>0</v>
      </c>
      <c r="AR65" s="60">
        <f>IF(ISBLANK(HLOOKUP(AR$2,Monitoring_eng!$A$1:$DB$79,Results!$D65,FALSE)),"",IF(HLOOKUP(AR$2,Monitoring_eng!$A$1:$DB$79,Results!$D65,FALSE)=$J65,$Q65,IF(HLOOKUP(AR$2,Monitoring_eng!$A$1:$DB$79,Results!$D65,FALSE)=$L65,$R65,IF(HLOOKUP(AR$2,Monitoring_eng!$A$1:$DB$79,Results!$D65,FALSE)=$N65,$S65,IF(HLOOKUP(AR$2,Monitoring_eng!$A$1:$DB$79,Results!$D65,FALSE)=$P65,$T65,"CHYBA")))))</f>
        <v>1</v>
      </c>
      <c r="AS65" s="60">
        <f>IF(ISBLANK(HLOOKUP(AS$2,Monitoring_eng!$A$1:$DB$79,Results!$D65,FALSE)),"",IF(HLOOKUP(AS$2,Monitoring_eng!$A$1:$DB$79,Results!$D65,FALSE)=$J65,$Q65,IF(HLOOKUP(AS$2,Monitoring_eng!$A$1:$DB$79,Results!$D65,FALSE)=$L65,$R65,IF(HLOOKUP(AS$2,Monitoring_eng!$A$1:$DB$79,Results!$D65,FALSE)=$N65,$S65,IF(HLOOKUP(AS$2,Monitoring_eng!$A$1:$DB$79,Results!$D65,FALSE)=$P65,$T65,"CHYBA")))))</f>
        <v>0</v>
      </c>
      <c r="AT65" s="60">
        <f>IF(ISBLANK(HLOOKUP(AT$2,Monitoring_eng!$A$1:$DB$79,Results!$D65,FALSE)),"",IF(HLOOKUP(AT$2,Monitoring_eng!$A$1:$DB$79,Results!$D65,FALSE)=$J65,$Q65,IF(HLOOKUP(AT$2,Monitoring_eng!$A$1:$DB$79,Results!$D65,FALSE)=$L65,$R65,IF(HLOOKUP(AT$2,Monitoring_eng!$A$1:$DB$79,Results!$D65,FALSE)=$N65,$S65,IF(HLOOKUP(AT$2,Monitoring_eng!$A$1:$DB$79,Results!$D65,FALSE)=$P65,$T65,"CHYBA")))))</f>
        <v>0</v>
      </c>
      <c r="AU65" s="60">
        <f>IF(ISBLANK(HLOOKUP(AU$2,Monitoring_eng!$A$1:$DB$79,Results!$D65,FALSE)),"",IF(HLOOKUP(AU$2,Monitoring_eng!$A$1:$DB$79,Results!$D65,FALSE)=$J65,$Q65,IF(HLOOKUP(AU$2,Monitoring_eng!$A$1:$DB$79,Results!$D65,FALSE)=$L65,$R65,IF(HLOOKUP(AU$2,Monitoring_eng!$A$1:$DB$79,Results!$D65,FALSE)=$N65,$S65,IF(HLOOKUP(AU$2,Monitoring_eng!$A$1:$DB$79,Results!$D65,FALSE)=$P65,$T65,"CHYBA")))))</f>
        <v>1</v>
      </c>
      <c r="AV65" s="60">
        <f>IF(ISBLANK(HLOOKUP(AV$2,Monitoring_eng!$A$1:$DB$79,Results!$D65,FALSE)),"",IF(HLOOKUP(AV$2,Monitoring_eng!$A$1:$DB$79,Results!$D65,FALSE)=$J65,$Q65,IF(HLOOKUP(AV$2,Monitoring_eng!$A$1:$DB$79,Results!$D65,FALSE)=$L65,$R65,IF(HLOOKUP(AV$2,Monitoring_eng!$A$1:$DB$79,Results!$D65,FALSE)=$N65,$S65,IF(HLOOKUP(AV$2,Monitoring_eng!$A$1:$DB$79,Results!$D65,FALSE)=$P65,$T65,"CHYBA")))))</f>
        <v>0</v>
      </c>
      <c r="AW65" s="60">
        <f>IF(ISBLANK(HLOOKUP(AW$2,Monitoring_eng!$A$1:$DB$79,Results!$D65,FALSE)),"",IF(HLOOKUP(AW$2,Monitoring_eng!$A$1:$DB$79,Results!$D65,FALSE)=$J65,$Q65,IF(HLOOKUP(AW$2,Monitoring_eng!$A$1:$DB$79,Results!$D65,FALSE)=$L65,$R65,IF(HLOOKUP(AW$2,Monitoring_eng!$A$1:$DB$79,Results!$D65,FALSE)=$N65,$S65,IF(HLOOKUP(AW$2,Monitoring_eng!$A$1:$DB$79,Results!$D65,FALSE)=$P65,$T65,"CHYBA")))))</f>
        <v>1</v>
      </c>
      <c r="AX65" s="60">
        <f>IF(ISBLANK(HLOOKUP(AX$2,Monitoring_eng!$A$1:$DB$79,Results!$D65,FALSE)),"",IF(HLOOKUP(AX$2,Monitoring_eng!$A$1:$DB$79,Results!$D65,FALSE)=$J65,$Q65,IF(HLOOKUP(AX$2,Monitoring_eng!$A$1:$DB$79,Results!$D65,FALSE)=$L65,$R65,IF(HLOOKUP(AX$2,Monitoring_eng!$A$1:$DB$79,Results!$D65,FALSE)=$N65,$S65,IF(HLOOKUP(AX$2,Monitoring_eng!$A$1:$DB$79,Results!$D65,FALSE)=$P65,$T65,"CHYBA")))))</f>
        <v>1</v>
      </c>
      <c r="AY65" s="60">
        <f>IF(ISBLANK(HLOOKUP(AY$2,Monitoring_eng!$A$1:$DB$79,Results!$D65,FALSE)),"",IF(HLOOKUP(AY$2,Monitoring_eng!$A$1:$DB$79,Results!$D65,FALSE)=$J65,$Q65,IF(HLOOKUP(AY$2,Monitoring_eng!$A$1:$DB$79,Results!$D65,FALSE)=$L65,$R65,IF(HLOOKUP(AY$2,Monitoring_eng!$A$1:$DB$79,Results!$D65,FALSE)=$N65,$S65,IF(HLOOKUP(AY$2,Monitoring_eng!$A$1:$DB$79,Results!$D65,FALSE)=$P65,$T65,"CHYBA")))))</f>
        <v>0</v>
      </c>
      <c r="AZ65" s="60">
        <f>IF(ISBLANK(HLOOKUP(AZ$2,Monitoring_eng!$A$1:$DB$79,Results!$D65,FALSE)),"",IF(HLOOKUP(AZ$2,Monitoring_eng!$A$1:$DB$79,Results!$D65,FALSE)=$J65,$Q65,IF(HLOOKUP(AZ$2,Monitoring_eng!$A$1:$DB$79,Results!$D65,FALSE)=$L65,$R65,IF(HLOOKUP(AZ$2,Monitoring_eng!$A$1:$DB$79,Results!$D65,FALSE)=$N65,$S65,IF(HLOOKUP(AZ$2,Monitoring_eng!$A$1:$DB$79,Results!$D65,FALSE)=$P65,$T65,"CHYBA")))))</f>
        <v>0</v>
      </c>
      <c r="BA65" s="60">
        <f>IF(ISBLANK(HLOOKUP(BA$2,Monitoring_eng!$A$1:$DB$79,Results!$D65,FALSE)),"",IF(HLOOKUP(BA$2,Monitoring_eng!$A$1:$DB$79,Results!$D65,FALSE)=$J65,$Q65,IF(HLOOKUP(BA$2,Monitoring_eng!$A$1:$DB$79,Results!$D65,FALSE)=$L65,$R65,IF(HLOOKUP(BA$2,Monitoring_eng!$A$1:$DB$79,Results!$D65,FALSE)=$N65,$S65,IF(HLOOKUP(BA$2,Monitoring_eng!$A$1:$DB$79,Results!$D65,FALSE)=$P65,$T65,"CHYBA")))))</f>
        <v>0</v>
      </c>
      <c r="BB65" s="60">
        <f>IF(ISBLANK(HLOOKUP(BB$2,Monitoring_eng!$A$1:$DB$79,Results!$D65,FALSE)),"",IF(HLOOKUP(BB$2,Monitoring_eng!$A$1:$DB$79,Results!$D65,FALSE)=$J65,$Q65,IF(HLOOKUP(BB$2,Monitoring_eng!$A$1:$DB$79,Results!$D65,FALSE)=$L65,$R65,IF(HLOOKUP(BB$2,Monitoring_eng!$A$1:$DB$79,Results!$D65,FALSE)=$N65,$S65,IF(HLOOKUP(BB$2,Monitoring_eng!$A$1:$DB$79,Results!$D65,FALSE)=$P65,$T65,"CHYBA")))))</f>
        <v>0</v>
      </c>
      <c r="BC65" s="60">
        <f>IF(ISBLANK(HLOOKUP(BC$2,Monitoring_eng!$A$1:$DB$79,Results!$D65,FALSE)),"",IF(HLOOKUP(BC$2,Monitoring_eng!$A$1:$DB$79,Results!$D65,FALSE)=$J65,$Q65,IF(HLOOKUP(BC$2,Monitoring_eng!$A$1:$DB$79,Results!$D65,FALSE)=$L65,$R65,IF(HLOOKUP(BC$2,Monitoring_eng!$A$1:$DB$79,Results!$D65,FALSE)=$N65,$S65,IF(HLOOKUP(BC$2,Monitoring_eng!$A$1:$DB$79,Results!$D65,FALSE)=$P65,$T65,"CHYBA")))))</f>
        <v>0</v>
      </c>
      <c r="BD65" s="60">
        <f>IF(ISBLANK(HLOOKUP(BD$2,Monitoring_eng!$A$1:$DB$79,Results!$D65,FALSE)),"",IF(HLOOKUP(BD$2,Monitoring_eng!$A$1:$DB$79,Results!$D65,FALSE)=$J65,$Q65,IF(HLOOKUP(BD$2,Monitoring_eng!$A$1:$DB$79,Results!$D65,FALSE)=$L65,$R65,IF(HLOOKUP(BD$2,Monitoring_eng!$A$1:$DB$79,Results!$D65,FALSE)=$N65,$S65,IF(HLOOKUP(BD$2,Monitoring_eng!$A$1:$DB$79,Results!$D65,FALSE)=$P65,$T65,"CHYBA")))))</f>
        <v>0</v>
      </c>
      <c r="BE65" s="60">
        <f>IF(ISBLANK(HLOOKUP(BE$2,Monitoring_eng!$A$1:$DB$79,Results!$D65,FALSE)),"",IF(HLOOKUP(BE$2,Monitoring_eng!$A$1:$DB$79,Results!$D65,FALSE)=$J65,$Q65,IF(HLOOKUP(BE$2,Monitoring_eng!$A$1:$DB$79,Results!$D65,FALSE)=$L65,$R65,IF(HLOOKUP(BE$2,Monitoring_eng!$A$1:$DB$79,Results!$D65,FALSE)=$N65,$S65,IF(HLOOKUP(BE$2,Monitoring_eng!$A$1:$DB$79,Results!$D65,FALSE)=$P65,$T65,"CHYBA")))))</f>
        <v>0</v>
      </c>
      <c r="BF65" s="60">
        <f>IF(ISBLANK(HLOOKUP(BF$2,Monitoring_eng!$A$1:$DB$79,Results!$D65,FALSE)),"",IF(HLOOKUP(BF$2,Monitoring_eng!$A$1:$DB$79,Results!$D65,FALSE)=$J65,$Q65,IF(HLOOKUP(BF$2,Monitoring_eng!$A$1:$DB$79,Results!$D65,FALSE)=$L65,$R65,IF(HLOOKUP(BF$2,Monitoring_eng!$A$1:$DB$79,Results!$D65,FALSE)=$N65,$S65,IF(HLOOKUP(BF$2,Monitoring_eng!$A$1:$DB$79,Results!$D65,FALSE)=$P65,$T65,"CHYBA")))))</f>
        <v>1</v>
      </c>
      <c r="BG65" s="60">
        <f>IF(ISBLANK(HLOOKUP(BG$2,Monitoring_eng!$A$1:$DB$79,Results!$D65,FALSE)),"",IF(HLOOKUP(BG$2,Monitoring_eng!$A$1:$DB$79,Results!$D65,FALSE)=$J65,$Q65,IF(HLOOKUP(BG$2,Monitoring_eng!$A$1:$DB$79,Results!$D65,FALSE)=$L65,$R65,IF(HLOOKUP(BG$2,Monitoring_eng!$A$1:$DB$79,Results!$D65,FALSE)=$N65,$S65,IF(HLOOKUP(BG$2,Monitoring_eng!$A$1:$DB$79,Results!$D65,FALSE)=$P65,$T65,"CHYBA")))))</f>
        <v>1</v>
      </c>
      <c r="BH65" s="60">
        <f>IF(ISBLANK(HLOOKUP(BH$2,Monitoring_eng!$A$1:$DB$79,Results!$D65,FALSE)),"",IF(HLOOKUP(BH$2,Monitoring_eng!$A$1:$DB$79,Results!$D65,FALSE)=$J65,$Q65,IF(HLOOKUP(BH$2,Monitoring_eng!$A$1:$DB$79,Results!$D65,FALSE)=$L65,$R65,IF(HLOOKUP(BH$2,Monitoring_eng!$A$1:$DB$79,Results!$D65,FALSE)=$N65,$S65,IF(HLOOKUP(BH$2,Monitoring_eng!$A$1:$DB$79,Results!$D65,FALSE)=$P65,$T65,"CHYBA")))))</f>
        <v>1</v>
      </c>
      <c r="BI65" s="60">
        <f>IF(ISBLANK(HLOOKUP(BI$2,Monitoring_eng!$A$1:$DB$79,Results!$D65,FALSE)),"",IF(HLOOKUP(BI$2,Monitoring_eng!$A$1:$DB$79,Results!$D65,FALSE)=$J65,$Q65,IF(HLOOKUP(BI$2,Monitoring_eng!$A$1:$DB$79,Results!$D65,FALSE)=$L65,$R65,IF(HLOOKUP(BI$2,Monitoring_eng!$A$1:$DB$79,Results!$D65,FALSE)=$N65,$S65,IF(HLOOKUP(BI$2,Monitoring_eng!$A$1:$DB$79,Results!$D65,FALSE)=$P65,$T65,"CHYBA")))))</f>
        <v>0</v>
      </c>
      <c r="BJ65" s="60">
        <f>IF(ISBLANK(HLOOKUP(BJ$2,Monitoring_eng!$A$1:$DB$79,Results!$D65,FALSE)),"",IF(HLOOKUP(BJ$2,Monitoring_eng!$A$1:$DB$79,Results!$D65,FALSE)=$J65,$Q65,IF(HLOOKUP(BJ$2,Monitoring_eng!$A$1:$DB$79,Results!$D65,FALSE)=$L65,$R65,IF(HLOOKUP(BJ$2,Monitoring_eng!$A$1:$DB$79,Results!$D65,FALSE)=$N65,$S65,IF(HLOOKUP(BJ$2,Monitoring_eng!$A$1:$DB$79,Results!$D65,FALSE)=$P65,$T65,"CHYBA")))))</f>
        <v>1</v>
      </c>
      <c r="BK65" s="60">
        <f>IF(ISBLANK(HLOOKUP(BK$2,Monitoring_eng!$A$1:$DB$79,Results!$D65,FALSE)),"",IF(HLOOKUP(BK$2,Monitoring_eng!$A$1:$DB$79,Results!$D65,FALSE)=$J65,$Q65,IF(HLOOKUP(BK$2,Monitoring_eng!$A$1:$DB$79,Results!$D65,FALSE)=$L65,$R65,IF(HLOOKUP(BK$2,Monitoring_eng!$A$1:$DB$79,Results!$D65,FALSE)=$N65,$S65,IF(HLOOKUP(BK$2,Monitoring_eng!$A$1:$DB$79,Results!$D65,FALSE)=$P65,$T65,"CHYBA")))))</f>
        <v>1</v>
      </c>
      <c r="BL65" s="60">
        <f>IF(ISBLANK(HLOOKUP(BL$2,Monitoring_eng!$A$1:$DB$79,Results!$D65,FALSE)),"",IF(HLOOKUP(BL$2,Monitoring_eng!$A$1:$DB$79,Results!$D65,FALSE)=$J65,$Q65,IF(HLOOKUP(BL$2,Monitoring_eng!$A$1:$DB$79,Results!$D65,FALSE)=$L65,$R65,IF(HLOOKUP(BL$2,Monitoring_eng!$A$1:$DB$79,Results!$D65,FALSE)=$N65,$S65,IF(HLOOKUP(BL$2,Monitoring_eng!$A$1:$DB$79,Results!$D65,FALSE)=$P65,$T65,"CHYBA")))))</f>
        <v>0</v>
      </c>
      <c r="BM65" s="60">
        <f>IF(ISBLANK(HLOOKUP(BM$2,Monitoring_eng!$A$1:$DB$79,Results!$D65,FALSE)),"",IF(HLOOKUP(BM$2,Monitoring_eng!$A$1:$DB$79,Results!$D65,FALSE)=$J65,$Q65,IF(HLOOKUP(BM$2,Monitoring_eng!$A$1:$DB$79,Results!$D65,FALSE)=$L65,$R65,IF(HLOOKUP(BM$2,Monitoring_eng!$A$1:$DB$79,Results!$D65,FALSE)=$N65,$S65,IF(HLOOKUP(BM$2,Monitoring_eng!$A$1:$DB$79,Results!$D65,FALSE)=$P65,$T65,"CHYBA")))))</f>
        <v>0</v>
      </c>
      <c r="BN65" s="60">
        <f>IF(ISBLANK(HLOOKUP(BN$2,Monitoring_eng!$A$1:$DB$79,Results!$D65,FALSE)),"",IF(HLOOKUP(BN$2,Monitoring_eng!$A$1:$DB$79,Results!$D65,FALSE)=$J65,$Q65,IF(HLOOKUP(BN$2,Monitoring_eng!$A$1:$DB$79,Results!$D65,FALSE)=$L65,$R65,IF(HLOOKUP(BN$2,Monitoring_eng!$A$1:$DB$79,Results!$D65,FALSE)=$N65,$S65,IF(HLOOKUP(BN$2,Monitoring_eng!$A$1:$DB$79,Results!$D65,FALSE)=$P65,$T65,"CHYBA")))))</f>
        <v>1</v>
      </c>
      <c r="BO65" s="60">
        <f>IF(ISBLANK(HLOOKUP(BO$2,Monitoring_eng!$A$1:$DB$79,Results!$D65,FALSE)),"",IF(HLOOKUP(BO$2,Monitoring_eng!$A$1:$DB$79,Results!$D65,FALSE)=$J65,$Q65,IF(HLOOKUP(BO$2,Monitoring_eng!$A$1:$DB$79,Results!$D65,FALSE)=$L65,$R65,IF(HLOOKUP(BO$2,Monitoring_eng!$A$1:$DB$79,Results!$D65,FALSE)=$N65,$S65,IF(HLOOKUP(BO$2,Monitoring_eng!$A$1:$DB$79,Results!$D65,FALSE)=$P65,$T65,"CHYBA")))))</f>
        <v>0</v>
      </c>
      <c r="BP65" s="60">
        <f>IF(ISBLANK(HLOOKUP(BP$2,Monitoring_eng!$A$1:$DB$79,Results!$D65,FALSE)),"",IF(HLOOKUP(BP$2,Monitoring_eng!$A$1:$DB$79,Results!$D65,FALSE)=$J65,$Q65,IF(HLOOKUP(BP$2,Monitoring_eng!$A$1:$DB$79,Results!$D65,FALSE)=$L65,$R65,IF(HLOOKUP(BP$2,Monitoring_eng!$A$1:$DB$79,Results!$D65,FALSE)=$N65,$S65,IF(HLOOKUP(BP$2,Monitoring_eng!$A$1:$DB$79,Results!$D65,FALSE)=$P65,$T65,"CHYBA")))))</f>
        <v>1</v>
      </c>
      <c r="BQ65" s="60">
        <f>IF(ISBLANK(HLOOKUP(BQ$2,Monitoring_eng!$A$1:$DB$79,Results!$D65,FALSE)),"",IF(HLOOKUP(BQ$2,Monitoring_eng!$A$1:$DB$79,Results!$D65,FALSE)=$J65,$Q65,IF(HLOOKUP(BQ$2,Monitoring_eng!$A$1:$DB$79,Results!$D65,FALSE)=$L65,$R65,IF(HLOOKUP(BQ$2,Monitoring_eng!$A$1:$DB$79,Results!$D65,FALSE)=$N65,$S65,IF(HLOOKUP(BQ$2,Monitoring_eng!$A$1:$DB$79,Results!$D65,FALSE)=$P65,$T65,"CHYBA")))))</f>
        <v>1</v>
      </c>
      <c r="BR65" s="60">
        <f>IF(ISBLANK(HLOOKUP(BR$2,Monitoring_eng!$A$1:$DB$79,Results!$D65,FALSE)),"",IF(HLOOKUP(BR$2,Monitoring_eng!$A$1:$DB$79,Results!$D65,FALSE)=$J65,$Q65,IF(HLOOKUP(BR$2,Monitoring_eng!$A$1:$DB$79,Results!$D65,FALSE)=$L65,$R65,IF(HLOOKUP(BR$2,Monitoring_eng!$A$1:$DB$79,Results!$D65,FALSE)=$N65,$S65,IF(HLOOKUP(BR$2,Monitoring_eng!$A$1:$DB$79,Results!$D65,FALSE)=$P65,$T65,"CHYBA")))))</f>
        <v>0</v>
      </c>
    </row>
    <row r="66" spans="1:70" x14ac:dyDescent="0.3">
      <c r="A66" s="37" t="s">
        <v>3886</v>
      </c>
      <c r="B66" s="37" t="s">
        <v>1067</v>
      </c>
      <c r="C66" s="37" t="s">
        <v>366</v>
      </c>
      <c r="D66" s="37">
        <v>65</v>
      </c>
      <c r="E66" s="51" t="s">
        <v>165</v>
      </c>
      <c r="F66" s="51" t="s">
        <v>194</v>
      </c>
      <c r="G66" s="52" t="s">
        <v>61</v>
      </c>
      <c r="H66" s="37">
        <v>1</v>
      </c>
      <c r="I66" s="37" t="s">
        <v>481</v>
      </c>
      <c r="J66" s="37" t="s">
        <v>757</v>
      </c>
      <c r="K66" s="37" t="s">
        <v>482</v>
      </c>
      <c r="L66" s="59" t="s">
        <v>758</v>
      </c>
      <c r="M66" s="37" t="s">
        <v>483</v>
      </c>
      <c r="N66" s="37" t="s">
        <v>759</v>
      </c>
      <c r="O66" s="37" t="s">
        <v>892</v>
      </c>
      <c r="P66" s="37" t="s">
        <v>892</v>
      </c>
      <c r="Q66" s="37">
        <f t="shared" si="0"/>
        <v>1</v>
      </c>
      <c r="R66" s="37">
        <v>0</v>
      </c>
      <c r="S66" s="37">
        <f t="shared" si="1"/>
        <v>0.5</v>
      </c>
      <c r="T66" s="37" t="s">
        <v>892</v>
      </c>
      <c r="U66" s="60">
        <f>IF(ISBLANK(HLOOKUP(U$2,Monitoring_eng!$A$1:$DB$79,Results!$D66,FALSE)),"",IF(HLOOKUP(U$2,Monitoring_eng!$A$1:$DB$79,Results!$D66,FALSE)=$J66,$Q66,IF(HLOOKUP(U$2,Monitoring_eng!$A$1:$DB$79,Results!$D66,FALSE)=$L66,$R66,IF(HLOOKUP(U$2,Monitoring_eng!$A$1:$DB$79,Results!$D66,FALSE)=$N66,$S66,IF(HLOOKUP(U$2,Monitoring_eng!$A$1:$DB$79,Results!$D66,FALSE)=$P66,$T66,"CHYBA")))))</f>
        <v>1</v>
      </c>
      <c r="V66" s="60">
        <f>IF(ISBLANK(HLOOKUP(V$2,Monitoring_eng!$A$1:$DB$79,Results!$D66,FALSE)),"",IF(HLOOKUP(V$2,Monitoring_eng!$A$1:$DB$79,Results!$D66,FALSE)=$J66,$Q66,IF(HLOOKUP(V$2,Monitoring_eng!$A$1:$DB$79,Results!$D66,FALSE)=$L66,$R66,IF(HLOOKUP(V$2,Monitoring_eng!$A$1:$DB$79,Results!$D66,FALSE)=$N66,$S66,IF(HLOOKUP(V$2,Monitoring_eng!$A$1:$DB$79,Results!$D66,FALSE)=$P66,$T66,"CHYBA")))))</f>
        <v>0</v>
      </c>
      <c r="W66" s="60">
        <f>IF(ISBLANK(HLOOKUP(W$2,Monitoring_eng!$A$1:$DB$79,Results!$D66,FALSE)),"",IF(HLOOKUP(W$2,Monitoring_eng!$A$1:$DB$79,Results!$D66,FALSE)=$J66,$Q66,IF(HLOOKUP(W$2,Monitoring_eng!$A$1:$DB$79,Results!$D66,FALSE)=$L66,$R66,IF(HLOOKUP(W$2,Monitoring_eng!$A$1:$DB$79,Results!$D66,FALSE)=$N66,$S66,IF(HLOOKUP(W$2,Monitoring_eng!$A$1:$DB$79,Results!$D66,FALSE)=$P66,$T66,"CHYBA")))))</f>
        <v>1</v>
      </c>
      <c r="X66" s="60">
        <f>IF(ISBLANK(HLOOKUP(X$2,Monitoring_eng!$A$1:$DB$79,Results!$D66,FALSE)),"",IF(HLOOKUP(X$2,Monitoring_eng!$A$1:$DB$79,Results!$D66,FALSE)=$J66,$Q66,IF(HLOOKUP(X$2,Monitoring_eng!$A$1:$DB$79,Results!$D66,FALSE)=$L66,$R66,IF(HLOOKUP(X$2,Monitoring_eng!$A$1:$DB$79,Results!$D66,FALSE)=$N66,$S66,IF(HLOOKUP(X$2,Monitoring_eng!$A$1:$DB$79,Results!$D66,FALSE)=$P66,$T66,"CHYBA")))))</f>
        <v>1</v>
      </c>
      <c r="Y66" s="60">
        <f>IF(ISBLANK(HLOOKUP(Y$2,Monitoring_eng!$A$1:$DB$79,Results!$D66,FALSE)),"",IF(HLOOKUP(Y$2,Monitoring_eng!$A$1:$DB$79,Results!$D66,FALSE)=$J66,$Q66,IF(HLOOKUP(Y$2,Monitoring_eng!$A$1:$DB$79,Results!$D66,FALSE)=$L66,$R66,IF(HLOOKUP(Y$2,Monitoring_eng!$A$1:$DB$79,Results!$D66,FALSE)=$N66,$S66,IF(HLOOKUP(Y$2,Monitoring_eng!$A$1:$DB$79,Results!$D66,FALSE)=$P66,$T66,"CHYBA")))))</f>
        <v>0</v>
      </c>
      <c r="Z66" s="60">
        <f>IF(ISBLANK(HLOOKUP(Z$2,Monitoring_eng!$A$1:$DB$79,Results!$D66,FALSE)),"",IF(HLOOKUP(Z$2,Monitoring_eng!$A$1:$DB$79,Results!$D66,FALSE)=$J66,$Q66,IF(HLOOKUP(Z$2,Monitoring_eng!$A$1:$DB$79,Results!$D66,FALSE)=$L66,$R66,IF(HLOOKUP(Z$2,Monitoring_eng!$A$1:$DB$79,Results!$D66,FALSE)=$N66,$S66,IF(HLOOKUP(Z$2,Monitoring_eng!$A$1:$DB$79,Results!$D66,FALSE)=$P66,$T66,"CHYBA")))))</f>
        <v>1</v>
      </c>
      <c r="AA66" s="60">
        <f>IF(ISBLANK(HLOOKUP(AA$2,Monitoring_eng!$A$1:$DB$79,Results!$D66,FALSE)),"",IF(HLOOKUP(AA$2,Monitoring_eng!$A$1:$DB$79,Results!$D66,FALSE)=$J66,$Q66,IF(HLOOKUP(AA$2,Monitoring_eng!$A$1:$DB$79,Results!$D66,FALSE)=$L66,$R66,IF(HLOOKUP(AA$2,Monitoring_eng!$A$1:$DB$79,Results!$D66,FALSE)=$N66,$S66,IF(HLOOKUP(AA$2,Monitoring_eng!$A$1:$DB$79,Results!$D66,FALSE)=$P66,$T66,"CHYBA")))))</f>
        <v>1</v>
      </c>
      <c r="AB66" s="60">
        <f>IF(ISBLANK(HLOOKUP(AB$2,Monitoring_eng!$A$1:$DB$79,Results!$D66,FALSE)),"",IF(HLOOKUP(AB$2,Monitoring_eng!$A$1:$DB$79,Results!$D66,FALSE)=$J66,$Q66,IF(HLOOKUP(AB$2,Monitoring_eng!$A$1:$DB$79,Results!$D66,FALSE)=$L66,$R66,IF(HLOOKUP(AB$2,Monitoring_eng!$A$1:$DB$79,Results!$D66,FALSE)=$N66,$S66,IF(HLOOKUP(AB$2,Monitoring_eng!$A$1:$DB$79,Results!$D66,FALSE)=$P66,$T66,"CHYBA")))))</f>
        <v>0</v>
      </c>
      <c r="AC66" s="60">
        <f>IF(ISBLANK(HLOOKUP(AC$2,Monitoring_eng!$A$1:$DB$79,Results!$D66,FALSE)),"",IF(HLOOKUP(AC$2,Monitoring_eng!$A$1:$DB$79,Results!$D66,FALSE)=$J66,$Q66,IF(HLOOKUP(AC$2,Monitoring_eng!$A$1:$DB$79,Results!$D66,FALSE)=$L66,$R66,IF(HLOOKUP(AC$2,Monitoring_eng!$A$1:$DB$79,Results!$D66,FALSE)=$N66,$S66,IF(HLOOKUP(AC$2,Monitoring_eng!$A$1:$DB$79,Results!$D66,FALSE)=$P66,$T66,"CHYBA")))))</f>
        <v>1</v>
      </c>
      <c r="AD66" s="60">
        <f>IF(ISBLANK(HLOOKUP(AD$2,Monitoring_eng!$A$1:$DB$79,Results!$D66,FALSE)),"",IF(HLOOKUP(AD$2,Monitoring_eng!$A$1:$DB$79,Results!$D66,FALSE)=$J66,$Q66,IF(HLOOKUP(AD$2,Monitoring_eng!$A$1:$DB$79,Results!$D66,FALSE)=$L66,$R66,IF(HLOOKUP(AD$2,Monitoring_eng!$A$1:$DB$79,Results!$D66,FALSE)=$N66,$S66,IF(HLOOKUP(AD$2,Monitoring_eng!$A$1:$DB$79,Results!$D66,FALSE)=$P66,$T66,"CHYBA")))))</f>
        <v>0</v>
      </c>
      <c r="AE66" s="60">
        <f>IF(ISBLANK(HLOOKUP(AE$2,Monitoring_eng!$A$1:$DB$79,Results!$D66,FALSE)),"",IF(HLOOKUP(AE$2,Monitoring_eng!$A$1:$DB$79,Results!$D66,FALSE)=$J66,$Q66,IF(HLOOKUP(AE$2,Monitoring_eng!$A$1:$DB$79,Results!$D66,FALSE)=$L66,$R66,IF(HLOOKUP(AE$2,Monitoring_eng!$A$1:$DB$79,Results!$D66,FALSE)=$N66,$S66,IF(HLOOKUP(AE$2,Monitoring_eng!$A$1:$DB$79,Results!$D66,FALSE)=$P66,$T66,"CHYBA")))))</f>
        <v>1</v>
      </c>
      <c r="AF66" s="60">
        <f>IF(ISBLANK(HLOOKUP(AF$2,Monitoring_eng!$A$1:$DB$79,Results!$D66,FALSE)),"",IF(HLOOKUP(AF$2,Monitoring_eng!$A$1:$DB$79,Results!$D66,FALSE)=$J66,$Q66,IF(HLOOKUP(AF$2,Monitoring_eng!$A$1:$DB$79,Results!$D66,FALSE)=$L66,$R66,IF(HLOOKUP(AF$2,Monitoring_eng!$A$1:$DB$79,Results!$D66,FALSE)=$N66,$S66,IF(HLOOKUP(AF$2,Monitoring_eng!$A$1:$DB$79,Results!$D66,FALSE)=$P66,$T66,"CHYBA")))))</f>
        <v>0</v>
      </c>
      <c r="AG66" s="60">
        <f>IF(ISBLANK(HLOOKUP(AG$2,Monitoring_eng!$A$1:$DB$79,Results!$D66,FALSE)),"",IF(HLOOKUP(AG$2,Monitoring_eng!$A$1:$DB$79,Results!$D66,FALSE)=$J66,$Q66,IF(HLOOKUP(AG$2,Monitoring_eng!$A$1:$DB$79,Results!$D66,FALSE)=$L66,$R66,IF(HLOOKUP(AG$2,Monitoring_eng!$A$1:$DB$79,Results!$D66,FALSE)=$N66,$S66,IF(HLOOKUP(AG$2,Monitoring_eng!$A$1:$DB$79,Results!$D66,FALSE)=$P66,$T66,"CHYBA")))))</f>
        <v>1</v>
      </c>
      <c r="AH66" s="60">
        <f>IF(ISBLANK(HLOOKUP(AH$2,Monitoring_eng!$A$1:$DB$79,Results!$D66,FALSE)),"",IF(HLOOKUP(AH$2,Monitoring_eng!$A$1:$DB$79,Results!$D66,FALSE)=$J66,$Q66,IF(HLOOKUP(AH$2,Monitoring_eng!$A$1:$DB$79,Results!$D66,FALSE)=$L66,$R66,IF(HLOOKUP(AH$2,Monitoring_eng!$A$1:$DB$79,Results!$D66,FALSE)=$N66,$S66,IF(HLOOKUP(AH$2,Monitoring_eng!$A$1:$DB$79,Results!$D66,FALSE)=$P66,$T66,"CHYBA")))))</f>
        <v>1</v>
      </c>
      <c r="AI66" s="60">
        <f>IF(ISBLANK(HLOOKUP(AI$2,Monitoring_eng!$A$1:$DB$79,Results!$D66,FALSE)),"",IF(HLOOKUP(AI$2,Monitoring_eng!$A$1:$DB$79,Results!$D66,FALSE)=$J66,$Q66,IF(HLOOKUP(AI$2,Monitoring_eng!$A$1:$DB$79,Results!$D66,FALSE)=$L66,$R66,IF(HLOOKUP(AI$2,Monitoring_eng!$A$1:$DB$79,Results!$D66,FALSE)=$N66,$S66,IF(HLOOKUP(AI$2,Monitoring_eng!$A$1:$DB$79,Results!$D66,FALSE)=$P66,$T66,"CHYBA")))))</f>
        <v>0.5</v>
      </c>
      <c r="AJ66" s="60">
        <f>IF(ISBLANK(HLOOKUP(AJ$2,Monitoring_eng!$A$1:$DB$79,Results!$D66,FALSE)),"",IF(HLOOKUP(AJ$2,Monitoring_eng!$A$1:$DB$79,Results!$D66,FALSE)=$J66,$Q66,IF(HLOOKUP(AJ$2,Monitoring_eng!$A$1:$DB$79,Results!$D66,FALSE)=$L66,$R66,IF(HLOOKUP(AJ$2,Monitoring_eng!$A$1:$DB$79,Results!$D66,FALSE)=$N66,$S66,IF(HLOOKUP(AJ$2,Monitoring_eng!$A$1:$DB$79,Results!$D66,FALSE)=$P66,$T66,"CHYBA")))))</f>
        <v>0</v>
      </c>
      <c r="AK66" s="60">
        <f>IF(ISBLANK(HLOOKUP(AK$2,Monitoring_eng!$A$1:$DB$79,Results!$D66,FALSE)),"",IF(HLOOKUP(AK$2,Monitoring_eng!$A$1:$DB$79,Results!$D66,FALSE)=$J66,$Q66,IF(HLOOKUP(AK$2,Monitoring_eng!$A$1:$DB$79,Results!$D66,FALSE)=$L66,$R66,IF(HLOOKUP(AK$2,Monitoring_eng!$A$1:$DB$79,Results!$D66,FALSE)=$N66,$S66,IF(HLOOKUP(AK$2,Monitoring_eng!$A$1:$DB$79,Results!$D66,FALSE)=$P66,$T66,"CHYBA")))))</f>
        <v>0</v>
      </c>
      <c r="AL66" s="60">
        <f>IF(ISBLANK(HLOOKUP(AL$2,Monitoring_eng!$A$1:$DB$79,Results!$D66,FALSE)),"",IF(HLOOKUP(AL$2,Monitoring_eng!$A$1:$DB$79,Results!$D66,FALSE)=$J66,$Q66,IF(HLOOKUP(AL$2,Monitoring_eng!$A$1:$DB$79,Results!$D66,FALSE)=$L66,$R66,IF(HLOOKUP(AL$2,Monitoring_eng!$A$1:$DB$79,Results!$D66,FALSE)=$N66,$S66,IF(HLOOKUP(AL$2,Monitoring_eng!$A$1:$DB$79,Results!$D66,FALSE)=$P66,$T66,"CHYBA")))))</f>
        <v>0</v>
      </c>
      <c r="AM66" s="60">
        <f>IF(ISBLANK(HLOOKUP(AM$2,Monitoring_eng!$A$1:$DB$79,Results!$D66,FALSE)),"",IF(HLOOKUP(AM$2,Monitoring_eng!$A$1:$DB$79,Results!$D66,FALSE)=$J66,$Q66,IF(HLOOKUP(AM$2,Monitoring_eng!$A$1:$DB$79,Results!$D66,FALSE)=$L66,$R66,IF(HLOOKUP(AM$2,Monitoring_eng!$A$1:$DB$79,Results!$D66,FALSE)=$N66,$S66,IF(HLOOKUP(AM$2,Monitoring_eng!$A$1:$DB$79,Results!$D66,FALSE)=$P66,$T66,"CHYBA")))))</f>
        <v>1</v>
      </c>
      <c r="AN66" s="60">
        <f>IF(ISBLANK(HLOOKUP(AN$2,Monitoring_eng!$A$1:$DB$79,Results!$D66,FALSE)),"",IF(HLOOKUP(AN$2,Monitoring_eng!$A$1:$DB$79,Results!$D66,FALSE)=$J66,$Q66,IF(HLOOKUP(AN$2,Monitoring_eng!$A$1:$DB$79,Results!$D66,FALSE)=$L66,$R66,IF(HLOOKUP(AN$2,Monitoring_eng!$A$1:$DB$79,Results!$D66,FALSE)=$N66,$S66,IF(HLOOKUP(AN$2,Monitoring_eng!$A$1:$DB$79,Results!$D66,FALSE)=$P66,$T66,"CHYBA")))))</f>
        <v>0</v>
      </c>
      <c r="AO66" s="60">
        <f>IF(ISBLANK(HLOOKUP(AO$2,Monitoring_eng!$A$1:$DB$79,Results!$D66,FALSE)),"",IF(HLOOKUP(AO$2,Monitoring_eng!$A$1:$DB$79,Results!$D66,FALSE)=$J66,$Q66,IF(HLOOKUP(AO$2,Monitoring_eng!$A$1:$DB$79,Results!$D66,FALSE)=$L66,$R66,IF(HLOOKUP(AO$2,Monitoring_eng!$A$1:$DB$79,Results!$D66,FALSE)=$N66,$S66,IF(HLOOKUP(AO$2,Monitoring_eng!$A$1:$DB$79,Results!$D66,FALSE)=$P66,$T66,"CHYBA")))))</f>
        <v>0</v>
      </c>
      <c r="AP66" s="60">
        <f>IF(ISBLANK(HLOOKUP(AP$2,Monitoring_eng!$A$1:$DB$79,Results!$D66,FALSE)),"",IF(HLOOKUP(AP$2,Monitoring_eng!$A$1:$DB$79,Results!$D66,FALSE)=$J66,$Q66,IF(HLOOKUP(AP$2,Monitoring_eng!$A$1:$DB$79,Results!$D66,FALSE)=$L66,$R66,IF(HLOOKUP(AP$2,Monitoring_eng!$A$1:$DB$79,Results!$D66,FALSE)=$N66,$S66,IF(HLOOKUP(AP$2,Monitoring_eng!$A$1:$DB$79,Results!$D66,FALSE)=$P66,$T66,"CHYBA")))))</f>
        <v>1</v>
      </c>
      <c r="AQ66" s="60">
        <f>IF(ISBLANK(HLOOKUP(AQ$2,Monitoring_eng!$A$1:$DB$79,Results!$D66,FALSE)),"",IF(HLOOKUP(AQ$2,Monitoring_eng!$A$1:$DB$79,Results!$D66,FALSE)=$J66,$Q66,IF(HLOOKUP(AQ$2,Monitoring_eng!$A$1:$DB$79,Results!$D66,FALSE)=$L66,$R66,IF(HLOOKUP(AQ$2,Monitoring_eng!$A$1:$DB$79,Results!$D66,FALSE)=$N66,$S66,IF(HLOOKUP(AQ$2,Monitoring_eng!$A$1:$DB$79,Results!$D66,FALSE)=$P66,$T66,"CHYBA")))))</f>
        <v>0</v>
      </c>
      <c r="AR66" s="60">
        <f>IF(ISBLANK(HLOOKUP(AR$2,Monitoring_eng!$A$1:$DB$79,Results!$D66,FALSE)),"",IF(HLOOKUP(AR$2,Monitoring_eng!$A$1:$DB$79,Results!$D66,FALSE)=$J66,$Q66,IF(HLOOKUP(AR$2,Monitoring_eng!$A$1:$DB$79,Results!$D66,FALSE)=$L66,$R66,IF(HLOOKUP(AR$2,Monitoring_eng!$A$1:$DB$79,Results!$D66,FALSE)=$N66,$S66,IF(HLOOKUP(AR$2,Monitoring_eng!$A$1:$DB$79,Results!$D66,FALSE)=$P66,$T66,"CHYBA")))))</f>
        <v>0</v>
      </c>
      <c r="AS66" s="60">
        <f>IF(ISBLANK(HLOOKUP(AS$2,Monitoring_eng!$A$1:$DB$79,Results!$D66,FALSE)),"",IF(HLOOKUP(AS$2,Monitoring_eng!$A$1:$DB$79,Results!$D66,FALSE)=$J66,$Q66,IF(HLOOKUP(AS$2,Monitoring_eng!$A$1:$DB$79,Results!$D66,FALSE)=$L66,$R66,IF(HLOOKUP(AS$2,Monitoring_eng!$A$1:$DB$79,Results!$D66,FALSE)=$N66,$S66,IF(HLOOKUP(AS$2,Monitoring_eng!$A$1:$DB$79,Results!$D66,FALSE)=$P66,$T66,"CHYBA")))))</f>
        <v>1</v>
      </c>
      <c r="AT66" s="60">
        <f>IF(ISBLANK(HLOOKUP(AT$2,Monitoring_eng!$A$1:$DB$79,Results!$D66,FALSE)),"",IF(HLOOKUP(AT$2,Monitoring_eng!$A$1:$DB$79,Results!$D66,FALSE)=$J66,$Q66,IF(HLOOKUP(AT$2,Monitoring_eng!$A$1:$DB$79,Results!$D66,FALSE)=$L66,$R66,IF(HLOOKUP(AT$2,Monitoring_eng!$A$1:$DB$79,Results!$D66,FALSE)=$N66,$S66,IF(HLOOKUP(AT$2,Monitoring_eng!$A$1:$DB$79,Results!$D66,FALSE)=$P66,$T66,"CHYBA")))))</f>
        <v>0</v>
      </c>
      <c r="AU66" s="60">
        <f>IF(ISBLANK(HLOOKUP(AU$2,Monitoring_eng!$A$1:$DB$79,Results!$D66,FALSE)),"",IF(HLOOKUP(AU$2,Monitoring_eng!$A$1:$DB$79,Results!$D66,FALSE)=$J66,$Q66,IF(HLOOKUP(AU$2,Monitoring_eng!$A$1:$DB$79,Results!$D66,FALSE)=$L66,$R66,IF(HLOOKUP(AU$2,Monitoring_eng!$A$1:$DB$79,Results!$D66,FALSE)=$N66,$S66,IF(HLOOKUP(AU$2,Monitoring_eng!$A$1:$DB$79,Results!$D66,FALSE)=$P66,$T66,"CHYBA")))))</f>
        <v>0.5</v>
      </c>
      <c r="AV66" s="60">
        <f>IF(ISBLANK(HLOOKUP(AV$2,Monitoring_eng!$A$1:$DB$79,Results!$D66,FALSE)),"",IF(HLOOKUP(AV$2,Monitoring_eng!$A$1:$DB$79,Results!$D66,FALSE)=$J66,$Q66,IF(HLOOKUP(AV$2,Monitoring_eng!$A$1:$DB$79,Results!$D66,FALSE)=$L66,$R66,IF(HLOOKUP(AV$2,Monitoring_eng!$A$1:$DB$79,Results!$D66,FALSE)=$N66,$S66,IF(HLOOKUP(AV$2,Monitoring_eng!$A$1:$DB$79,Results!$D66,FALSE)=$P66,$T66,"CHYBA")))))</f>
        <v>0</v>
      </c>
      <c r="AW66" s="60">
        <f>IF(ISBLANK(HLOOKUP(AW$2,Monitoring_eng!$A$1:$DB$79,Results!$D66,FALSE)),"",IF(HLOOKUP(AW$2,Monitoring_eng!$A$1:$DB$79,Results!$D66,FALSE)=$J66,$Q66,IF(HLOOKUP(AW$2,Monitoring_eng!$A$1:$DB$79,Results!$D66,FALSE)=$L66,$R66,IF(HLOOKUP(AW$2,Monitoring_eng!$A$1:$DB$79,Results!$D66,FALSE)=$N66,$S66,IF(HLOOKUP(AW$2,Monitoring_eng!$A$1:$DB$79,Results!$D66,FALSE)=$P66,$T66,"CHYBA")))))</f>
        <v>1</v>
      </c>
      <c r="AX66" s="60">
        <f>IF(ISBLANK(HLOOKUP(AX$2,Monitoring_eng!$A$1:$DB$79,Results!$D66,FALSE)),"",IF(HLOOKUP(AX$2,Monitoring_eng!$A$1:$DB$79,Results!$D66,FALSE)=$J66,$Q66,IF(HLOOKUP(AX$2,Monitoring_eng!$A$1:$DB$79,Results!$D66,FALSE)=$L66,$R66,IF(HLOOKUP(AX$2,Monitoring_eng!$A$1:$DB$79,Results!$D66,FALSE)=$N66,$S66,IF(HLOOKUP(AX$2,Monitoring_eng!$A$1:$DB$79,Results!$D66,FALSE)=$P66,$T66,"CHYBA")))))</f>
        <v>1</v>
      </c>
      <c r="AY66" s="60">
        <f>IF(ISBLANK(HLOOKUP(AY$2,Monitoring_eng!$A$1:$DB$79,Results!$D66,FALSE)),"",IF(HLOOKUP(AY$2,Monitoring_eng!$A$1:$DB$79,Results!$D66,FALSE)=$J66,$Q66,IF(HLOOKUP(AY$2,Monitoring_eng!$A$1:$DB$79,Results!$D66,FALSE)=$L66,$R66,IF(HLOOKUP(AY$2,Monitoring_eng!$A$1:$DB$79,Results!$D66,FALSE)=$N66,$S66,IF(HLOOKUP(AY$2,Monitoring_eng!$A$1:$DB$79,Results!$D66,FALSE)=$P66,$T66,"CHYBA")))))</f>
        <v>0</v>
      </c>
      <c r="AZ66" s="60">
        <f>IF(ISBLANK(HLOOKUP(AZ$2,Monitoring_eng!$A$1:$DB$79,Results!$D66,FALSE)),"",IF(HLOOKUP(AZ$2,Monitoring_eng!$A$1:$DB$79,Results!$D66,FALSE)=$J66,$Q66,IF(HLOOKUP(AZ$2,Monitoring_eng!$A$1:$DB$79,Results!$D66,FALSE)=$L66,$R66,IF(HLOOKUP(AZ$2,Monitoring_eng!$A$1:$DB$79,Results!$D66,FALSE)=$N66,$S66,IF(HLOOKUP(AZ$2,Monitoring_eng!$A$1:$DB$79,Results!$D66,FALSE)=$P66,$T66,"CHYBA")))))</f>
        <v>0</v>
      </c>
      <c r="BA66" s="60">
        <f>IF(ISBLANK(HLOOKUP(BA$2,Monitoring_eng!$A$1:$DB$79,Results!$D66,FALSE)),"",IF(HLOOKUP(BA$2,Monitoring_eng!$A$1:$DB$79,Results!$D66,FALSE)=$J66,$Q66,IF(HLOOKUP(BA$2,Monitoring_eng!$A$1:$DB$79,Results!$D66,FALSE)=$L66,$R66,IF(HLOOKUP(BA$2,Monitoring_eng!$A$1:$DB$79,Results!$D66,FALSE)=$N66,$S66,IF(HLOOKUP(BA$2,Monitoring_eng!$A$1:$DB$79,Results!$D66,FALSE)=$P66,$T66,"CHYBA")))))</f>
        <v>0</v>
      </c>
      <c r="BB66" s="60">
        <f>IF(ISBLANK(HLOOKUP(BB$2,Monitoring_eng!$A$1:$DB$79,Results!$D66,FALSE)),"",IF(HLOOKUP(BB$2,Monitoring_eng!$A$1:$DB$79,Results!$D66,FALSE)=$J66,$Q66,IF(HLOOKUP(BB$2,Monitoring_eng!$A$1:$DB$79,Results!$D66,FALSE)=$L66,$R66,IF(HLOOKUP(BB$2,Monitoring_eng!$A$1:$DB$79,Results!$D66,FALSE)=$N66,$S66,IF(HLOOKUP(BB$2,Monitoring_eng!$A$1:$DB$79,Results!$D66,FALSE)=$P66,$T66,"CHYBA")))))</f>
        <v>0</v>
      </c>
      <c r="BC66" s="60">
        <f>IF(ISBLANK(HLOOKUP(BC$2,Monitoring_eng!$A$1:$DB$79,Results!$D66,FALSE)),"",IF(HLOOKUP(BC$2,Monitoring_eng!$A$1:$DB$79,Results!$D66,FALSE)=$J66,$Q66,IF(HLOOKUP(BC$2,Monitoring_eng!$A$1:$DB$79,Results!$D66,FALSE)=$L66,$R66,IF(HLOOKUP(BC$2,Monitoring_eng!$A$1:$DB$79,Results!$D66,FALSE)=$N66,$S66,IF(HLOOKUP(BC$2,Monitoring_eng!$A$1:$DB$79,Results!$D66,FALSE)=$P66,$T66,"CHYBA")))))</f>
        <v>0</v>
      </c>
      <c r="BD66" s="60">
        <f>IF(ISBLANK(HLOOKUP(BD$2,Monitoring_eng!$A$1:$DB$79,Results!$D66,FALSE)),"",IF(HLOOKUP(BD$2,Monitoring_eng!$A$1:$DB$79,Results!$D66,FALSE)=$J66,$Q66,IF(HLOOKUP(BD$2,Monitoring_eng!$A$1:$DB$79,Results!$D66,FALSE)=$L66,$R66,IF(HLOOKUP(BD$2,Monitoring_eng!$A$1:$DB$79,Results!$D66,FALSE)=$N66,$S66,IF(HLOOKUP(BD$2,Monitoring_eng!$A$1:$DB$79,Results!$D66,FALSE)=$P66,$T66,"CHYBA")))))</f>
        <v>0</v>
      </c>
      <c r="BE66" s="60">
        <f>IF(ISBLANK(HLOOKUP(BE$2,Monitoring_eng!$A$1:$DB$79,Results!$D66,FALSE)),"",IF(HLOOKUP(BE$2,Monitoring_eng!$A$1:$DB$79,Results!$D66,FALSE)=$J66,$Q66,IF(HLOOKUP(BE$2,Monitoring_eng!$A$1:$DB$79,Results!$D66,FALSE)=$L66,$R66,IF(HLOOKUP(BE$2,Monitoring_eng!$A$1:$DB$79,Results!$D66,FALSE)=$N66,$S66,IF(HLOOKUP(BE$2,Monitoring_eng!$A$1:$DB$79,Results!$D66,FALSE)=$P66,$T66,"CHYBA")))))</f>
        <v>0</v>
      </c>
      <c r="BF66" s="60">
        <f>IF(ISBLANK(HLOOKUP(BF$2,Monitoring_eng!$A$1:$DB$79,Results!$D66,FALSE)),"",IF(HLOOKUP(BF$2,Monitoring_eng!$A$1:$DB$79,Results!$D66,FALSE)=$J66,$Q66,IF(HLOOKUP(BF$2,Monitoring_eng!$A$1:$DB$79,Results!$D66,FALSE)=$L66,$R66,IF(HLOOKUP(BF$2,Monitoring_eng!$A$1:$DB$79,Results!$D66,FALSE)=$N66,$S66,IF(HLOOKUP(BF$2,Monitoring_eng!$A$1:$DB$79,Results!$D66,FALSE)=$P66,$T66,"CHYBA")))))</f>
        <v>1</v>
      </c>
      <c r="BG66" s="60">
        <f>IF(ISBLANK(HLOOKUP(BG$2,Monitoring_eng!$A$1:$DB$79,Results!$D66,FALSE)),"",IF(HLOOKUP(BG$2,Monitoring_eng!$A$1:$DB$79,Results!$D66,FALSE)=$J66,$Q66,IF(HLOOKUP(BG$2,Monitoring_eng!$A$1:$DB$79,Results!$D66,FALSE)=$L66,$R66,IF(HLOOKUP(BG$2,Monitoring_eng!$A$1:$DB$79,Results!$D66,FALSE)=$N66,$S66,IF(HLOOKUP(BG$2,Monitoring_eng!$A$1:$DB$79,Results!$D66,FALSE)=$P66,$T66,"CHYBA")))))</f>
        <v>1</v>
      </c>
      <c r="BH66" s="60">
        <f>IF(ISBLANK(HLOOKUP(BH$2,Monitoring_eng!$A$1:$DB$79,Results!$D66,FALSE)),"",IF(HLOOKUP(BH$2,Monitoring_eng!$A$1:$DB$79,Results!$D66,FALSE)=$J66,$Q66,IF(HLOOKUP(BH$2,Monitoring_eng!$A$1:$DB$79,Results!$D66,FALSE)=$L66,$R66,IF(HLOOKUP(BH$2,Monitoring_eng!$A$1:$DB$79,Results!$D66,FALSE)=$N66,$S66,IF(HLOOKUP(BH$2,Monitoring_eng!$A$1:$DB$79,Results!$D66,FALSE)=$P66,$T66,"CHYBA")))))</f>
        <v>1</v>
      </c>
      <c r="BI66" s="60">
        <f>IF(ISBLANK(HLOOKUP(BI$2,Monitoring_eng!$A$1:$DB$79,Results!$D66,FALSE)),"",IF(HLOOKUP(BI$2,Monitoring_eng!$A$1:$DB$79,Results!$D66,FALSE)=$J66,$Q66,IF(HLOOKUP(BI$2,Monitoring_eng!$A$1:$DB$79,Results!$D66,FALSE)=$L66,$R66,IF(HLOOKUP(BI$2,Monitoring_eng!$A$1:$DB$79,Results!$D66,FALSE)=$N66,$S66,IF(HLOOKUP(BI$2,Monitoring_eng!$A$1:$DB$79,Results!$D66,FALSE)=$P66,$T66,"CHYBA")))))</f>
        <v>0</v>
      </c>
      <c r="BJ66" s="60">
        <f>IF(ISBLANK(HLOOKUP(BJ$2,Monitoring_eng!$A$1:$DB$79,Results!$D66,FALSE)),"",IF(HLOOKUP(BJ$2,Monitoring_eng!$A$1:$DB$79,Results!$D66,FALSE)=$J66,$Q66,IF(HLOOKUP(BJ$2,Monitoring_eng!$A$1:$DB$79,Results!$D66,FALSE)=$L66,$R66,IF(HLOOKUP(BJ$2,Monitoring_eng!$A$1:$DB$79,Results!$D66,FALSE)=$N66,$S66,IF(HLOOKUP(BJ$2,Monitoring_eng!$A$1:$DB$79,Results!$D66,FALSE)=$P66,$T66,"CHYBA")))))</f>
        <v>1</v>
      </c>
      <c r="BK66" s="60">
        <f>IF(ISBLANK(HLOOKUP(BK$2,Monitoring_eng!$A$1:$DB$79,Results!$D66,FALSE)),"",IF(HLOOKUP(BK$2,Monitoring_eng!$A$1:$DB$79,Results!$D66,FALSE)=$J66,$Q66,IF(HLOOKUP(BK$2,Monitoring_eng!$A$1:$DB$79,Results!$D66,FALSE)=$L66,$R66,IF(HLOOKUP(BK$2,Monitoring_eng!$A$1:$DB$79,Results!$D66,FALSE)=$N66,$S66,IF(HLOOKUP(BK$2,Monitoring_eng!$A$1:$DB$79,Results!$D66,FALSE)=$P66,$T66,"CHYBA")))))</f>
        <v>0</v>
      </c>
      <c r="BL66" s="60">
        <f>IF(ISBLANK(HLOOKUP(BL$2,Monitoring_eng!$A$1:$DB$79,Results!$D66,FALSE)),"",IF(HLOOKUP(BL$2,Monitoring_eng!$A$1:$DB$79,Results!$D66,FALSE)=$J66,$Q66,IF(HLOOKUP(BL$2,Monitoring_eng!$A$1:$DB$79,Results!$D66,FALSE)=$L66,$R66,IF(HLOOKUP(BL$2,Monitoring_eng!$A$1:$DB$79,Results!$D66,FALSE)=$N66,$S66,IF(HLOOKUP(BL$2,Monitoring_eng!$A$1:$DB$79,Results!$D66,FALSE)=$P66,$T66,"CHYBA")))))</f>
        <v>1</v>
      </c>
      <c r="BM66" s="60">
        <f>IF(ISBLANK(HLOOKUP(BM$2,Monitoring_eng!$A$1:$DB$79,Results!$D66,FALSE)),"",IF(HLOOKUP(BM$2,Monitoring_eng!$A$1:$DB$79,Results!$D66,FALSE)=$J66,$Q66,IF(HLOOKUP(BM$2,Monitoring_eng!$A$1:$DB$79,Results!$D66,FALSE)=$L66,$R66,IF(HLOOKUP(BM$2,Monitoring_eng!$A$1:$DB$79,Results!$D66,FALSE)=$N66,$S66,IF(HLOOKUP(BM$2,Monitoring_eng!$A$1:$DB$79,Results!$D66,FALSE)=$P66,$T66,"CHYBA")))))</f>
        <v>0</v>
      </c>
      <c r="BN66" s="60">
        <f>IF(ISBLANK(HLOOKUP(BN$2,Monitoring_eng!$A$1:$DB$79,Results!$D66,FALSE)),"",IF(HLOOKUP(BN$2,Monitoring_eng!$A$1:$DB$79,Results!$D66,FALSE)=$J66,$Q66,IF(HLOOKUP(BN$2,Monitoring_eng!$A$1:$DB$79,Results!$D66,FALSE)=$L66,$R66,IF(HLOOKUP(BN$2,Monitoring_eng!$A$1:$DB$79,Results!$D66,FALSE)=$N66,$S66,IF(HLOOKUP(BN$2,Monitoring_eng!$A$1:$DB$79,Results!$D66,FALSE)=$P66,$T66,"CHYBA")))))</f>
        <v>1</v>
      </c>
      <c r="BO66" s="60">
        <f>IF(ISBLANK(HLOOKUP(BO$2,Monitoring_eng!$A$1:$DB$79,Results!$D66,FALSE)),"",IF(HLOOKUP(BO$2,Monitoring_eng!$A$1:$DB$79,Results!$D66,FALSE)=$J66,$Q66,IF(HLOOKUP(BO$2,Monitoring_eng!$A$1:$DB$79,Results!$D66,FALSE)=$L66,$R66,IF(HLOOKUP(BO$2,Monitoring_eng!$A$1:$DB$79,Results!$D66,FALSE)=$N66,$S66,IF(HLOOKUP(BO$2,Monitoring_eng!$A$1:$DB$79,Results!$D66,FALSE)=$P66,$T66,"CHYBA")))))</f>
        <v>0</v>
      </c>
      <c r="BP66" s="60">
        <f>IF(ISBLANK(HLOOKUP(BP$2,Monitoring_eng!$A$1:$DB$79,Results!$D66,FALSE)),"",IF(HLOOKUP(BP$2,Monitoring_eng!$A$1:$DB$79,Results!$D66,FALSE)=$J66,$Q66,IF(HLOOKUP(BP$2,Monitoring_eng!$A$1:$DB$79,Results!$D66,FALSE)=$L66,$R66,IF(HLOOKUP(BP$2,Monitoring_eng!$A$1:$DB$79,Results!$D66,FALSE)=$N66,$S66,IF(HLOOKUP(BP$2,Monitoring_eng!$A$1:$DB$79,Results!$D66,FALSE)=$P66,$T66,"CHYBA")))))</f>
        <v>1</v>
      </c>
      <c r="BQ66" s="60">
        <f>IF(ISBLANK(HLOOKUP(BQ$2,Monitoring_eng!$A$1:$DB$79,Results!$D66,FALSE)),"",IF(HLOOKUP(BQ$2,Monitoring_eng!$A$1:$DB$79,Results!$D66,FALSE)=$J66,$Q66,IF(HLOOKUP(BQ$2,Monitoring_eng!$A$1:$DB$79,Results!$D66,FALSE)=$L66,$R66,IF(HLOOKUP(BQ$2,Monitoring_eng!$A$1:$DB$79,Results!$D66,FALSE)=$N66,$S66,IF(HLOOKUP(BQ$2,Monitoring_eng!$A$1:$DB$79,Results!$D66,FALSE)=$P66,$T66,"CHYBA")))))</f>
        <v>1</v>
      </c>
      <c r="BR66" s="60">
        <f>IF(ISBLANK(HLOOKUP(BR$2,Monitoring_eng!$A$1:$DB$79,Results!$D66,FALSE)),"",IF(HLOOKUP(BR$2,Monitoring_eng!$A$1:$DB$79,Results!$D66,FALSE)=$J66,$Q66,IF(HLOOKUP(BR$2,Monitoring_eng!$A$1:$DB$79,Results!$D66,FALSE)=$L66,$R66,IF(HLOOKUP(BR$2,Monitoring_eng!$A$1:$DB$79,Results!$D66,FALSE)=$N66,$S66,IF(HLOOKUP(BR$2,Monitoring_eng!$A$1:$DB$79,Results!$D66,FALSE)=$P66,$T66,"CHYBA")))))</f>
        <v>0</v>
      </c>
    </row>
    <row r="67" spans="1:70" x14ac:dyDescent="0.3">
      <c r="A67" s="37" t="s">
        <v>3887</v>
      </c>
      <c r="B67" s="37" t="s">
        <v>1068</v>
      </c>
      <c r="C67" s="37" t="s">
        <v>367</v>
      </c>
      <c r="D67" s="37">
        <v>66</v>
      </c>
      <c r="E67" s="45" t="s">
        <v>301</v>
      </c>
      <c r="F67" s="45" t="s">
        <v>300</v>
      </c>
      <c r="G67" s="53" t="s">
        <v>67</v>
      </c>
      <c r="H67" s="37">
        <v>1</v>
      </c>
      <c r="I67" s="37" t="s">
        <v>481</v>
      </c>
      <c r="J67" s="37" t="s">
        <v>757</v>
      </c>
      <c r="K67" s="37" t="s">
        <v>482</v>
      </c>
      <c r="L67" s="59" t="s">
        <v>758</v>
      </c>
      <c r="M67" s="37" t="s">
        <v>483</v>
      </c>
      <c r="N67" s="37" t="s">
        <v>759</v>
      </c>
      <c r="O67" s="37" t="s">
        <v>892</v>
      </c>
      <c r="P67" s="37" t="s">
        <v>892</v>
      </c>
      <c r="Q67" s="37">
        <f t="shared" si="0"/>
        <v>1</v>
      </c>
      <c r="R67" s="37">
        <v>0</v>
      </c>
      <c r="S67" s="37">
        <f t="shared" si="1"/>
        <v>0.5</v>
      </c>
      <c r="T67" s="37" t="s">
        <v>892</v>
      </c>
      <c r="U67" s="60">
        <f>IF(ISBLANK(HLOOKUP(U$2,Monitoring_eng!$A$1:$DB$79,Results!$D67,FALSE)),"",IF(HLOOKUP(U$2,Monitoring_eng!$A$1:$DB$79,Results!$D67,FALSE)=$J67,$Q67,IF(HLOOKUP(U$2,Monitoring_eng!$A$1:$DB$79,Results!$D67,FALSE)=$L67,$R67,IF(HLOOKUP(U$2,Monitoring_eng!$A$1:$DB$79,Results!$D67,FALSE)=$N67,$S67,IF(HLOOKUP(U$2,Monitoring_eng!$A$1:$DB$79,Results!$D67,FALSE)=$P67,$T67,"CHYBA")))))</f>
        <v>1</v>
      </c>
      <c r="V67" s="60">
        <f>IF(ISBLANK(HLOOKUP(V$2,Monitoring_eng!$A$1:$DB$79,Results!$D67,FALSE)),"",IF(HLOOKUP(V$2,Monitoring_eng!$A$1:$DB$79,Results!$D67,FALSE)=$J67,$Q67,IF(HLOOKUP(V$2,Monitoring_eng!$A$1:$DB$79,Results!$D67,FALSE)=$L67,$R67,IF(HLOOKUP(V$2,Monitoring_eng!$A$1:$DB$79,Results!$D67,FALSE)=$N67,$S67,IF(HLOOKUP(V$2,Monitoring_eng!$A$1:$DB$79,Results!$D67,FALSE)=$P67,$T67,"CHYBA")))))</f>
        <v>1</v>
      </c>
      <c r="W67" s="60">
        <f>IF(ISBLANK(HLOOKUP(W$2,Monitoring_eng!$A$1:$DB$79,Results!$D67,FALSE)),"",IF(HLOOKUP(W$2,Monitoring_eng!$A$1:$DB$79,Results!$D67,FALSE)=$J67,$Q67,IF(HLOOKUP(W$2,Monitoring_eng!$A$1:$DB$79,Results!$D67,FALSE)=$L67,$R67,IF(HLOOKUP(W$2,Monitoring_eng!$A$1:$DB$79,Results!$D67,FALSE)=$N67,$S67,IF(HLOOKUP(W$2,Monitoring_eng!$A$1:$DB$79,Results!$D67,FALSE)=$P67,$T67,"CHYBA")))))</f>
        <v>1</v>
      </c>
      <c r="X67" s="60">
        <f>IF(ISBLANK(HLOOKUP(X$2,Monitoring_eng!$A$1:$DB$79,Results!$D67,FALSE)),"",IF(HLOOKUP(X$2,Monitoring_eng!$A$1:$DB$79,Results!$D67,FALSE)=$J67,$Q67,IF(HLOOKUP(X$2,Monitoring_eng!$A$1:$DB$79,Results!$D67,FALSE)=$L67,$R67,IF(HLOOKUP(X$2,Monitoring_eng!$A$1:$DB$79,Results!$D67,FALSE)=$N67,$S67,IF(HLOOKUP(X$2,Monitoring_eng!$A$1:$DB$79,Results!$D67,FALSE)=$P67,$T67,"CHYBA")))))</f>
        <v>1</v>
      </c>
      <c r="Y67" s="60">
        <f>IF(ISBLANK(HLOOKUP(Y$2,Monitoring_eng!$A$1:$DB$79,Results!$D67,FALSE)),"",IF(HLOOKUP(Y$2,Monitoring_eng!$A$1:$DB$79,Results!$D67,FALSE)=$J67,$Q67,IF(HLOOKUP(Y$2,Monitoring_eng!$A$1:$DB$79,Results!$D67,FALSE)=$L67,$R67,IF(HLOOKUP(Y$2,Monitoring_eng!$A$1:$DB$79,Results!$D67,FALSE)=$N67,$S67,IF(HLOOKUP(Y$2,Monitoring_eng!$A$1:$DB$79,Results!$D67,FALSE)=$P67,$T67,"CHYBA")))))</f>
        <v>1</v>
      </c>
      <c r="Z67" s="60">
        <f>IF(ISBLANK(HLOOKUP(Z$2,Monitoring_eng!$A$1:$DB$79,Results!$D67,FALSE)),"",IF(HLOOKUP(Z$2,Monitoring_eng!$A$1:$DB$79,Results!$D67,FALSE)=$J67,$Q67,IF(HLOOKUP(Z$2,Monitoring_eng!$A$1:$DB$79,Results!$D67,FALSE)=$L67,$R67,IF(HLOOKUP(Z$2,Monitoring_eng!$A$1:$DB$79,Results!$D67,FALSE)=$N67,$S67,IF(HLOOKUP(Z$2,Monitoring_eng!$A$1:$DB$79,Results!$D67,FALSE)=$P67,$T67,"CHYBA")))))</f>
        <v>1</v>
      </c>
      <c r="AA67" s="60">
        <f>IF(ISBLANK(HLOOKUP(AA$2,Monitoring_eng!$A$1:$DB$79,Results!$D67,FALSE)),"",IF(HLOOKUP(AA$2,Monitoring_eng!$A$1:$DB$79,Results!$D67,FALSE)=$J67,$Q67,IF(HLOOKUP(AA$2,Monitoring_eng!$A$1:$DB$79,Results!$D67,FALSE)=$L67,$R67,IF(HLOOKUP(AA$2,Monitoring_eng!$A$1:$DB$79,Results!$D67,FALSE)=$N67,$S67,IF(HLOOKUP(AA$2,Monitoring_eng!$A$1:$DB$79,Results!$D67,FALSE)=$P67,$T67,"CHYBA")))))</f>
        <v>1</v>
      </c>
      <c r="AB67" s="60">
        <f>IF(ISBLANK(HLOOKUP(AB$2,Monitoring_eng!$A$1:$DB$79,Results!$D67,FALSE)),"",IF(HLOOKUP(AB$2,Monitoring_eng!$A$1:$DB$79,Results!$D67,FALSE)=$J67,$Q67,IF(HLOOKUP(AB$2,Monitoring_eng!$A$1:$DB$79,Results!$D67,FALSE)=$L67,$R67,IF(HLOOKUP(AB$2,Monitoring_eng!$A$1:$DB$79,Results!$D67,FALSE)=$N67,$S67,IF(HLOOKUP(AB$2,Monitoring_eng!$A$1:$DB$79,Results!$D67,FALSE)=$P67,$T67,"CHYBA")))))</f>
        <v>0</v>
      </c>
      <c r="AC67" s="60">
        <f>IF(ISBLANK(HLOOKUP(AC$2,Monitoring_eng!$A$1:$DB$79,Results!$D67,FALSE)),"",IF(HLOOKUP(AC$2,Monitoring_eng!$A$1:$DB$79,Results!$D67,FALSE)=$J67,$Q67,IF(HLOOKUP(AC$2,Monitoring_eng!$A$1:$DB$79,Results!$D67,FALSE)=$L67,$R67,IF(HLOOKUP(AC$2,Monitoring_eng!$A$1:$DB$79,Results!$D67,FALSE)=$N67,$S67,IF(HLOOKUP(AC$2,Monitoring_eng!$A$1:$DB$79,Results!$D67,FALSE)=$P67,$T67,"CHYBA")))))</f>
        <v>1</v>
      </c>
      <c r="AD67" s="60">
        <f>IF(ISBLANK(HLOOKUP(AD$2,Monitoring_eng!$A$1:$DB$79,Results!$D67,FALSE)),"",IF(HLOOKUP(AD$2,Monitoring_eng!$A$1:$DB$79,Results!$D67,FALSE)=$J67,$Q67,IF(HLOOKUP(AD$2,Monitoring_eng!$A$1:$DB$79,Results!$D67,FALSE)=$L67,$R67,IF(HLOOKUP(AD$2,Monitoring_eng!$A$1:$DB$79,Results!$D67,FALSE)=$N67,$S67,IF(HLOOKUP(AD$2,Monitoring_eng!$A$1:$DB$79,Results!$D67,FALSE)=$P67,$T67,"CHYBA")))))</f>
        <v>0</v>
      </c>
      <c r="AE67" s="60">
        <f>IF(ISBLANK(HLOOKUP(AE$2,Monitoring_eng!$A$1:$DB$79,Results!$D67,FALSE)),"",IF(HLOOKUP(AE$2,Monitoring_eng!$A$1:$DB$79,Results!$D67,FALSE)=$J67,$Q67,IF(HLOOKUP(AE$2,Monitoring_eng!$A$1:$DB$79,Results!$D67,FALSE)=$L67,$R67,IF(HLOOKUP(AE$2,Monitoring_eng!$A$1:$DB$79,Results!$D67,FALSE)=$N67,$S67,IF(HLOOKUP(AE$2,Monitoring_eng!$A$1:$DB$79,Results!$D67,FALSE)=$P67,$T67,"CHYBA")))))</f>
        <v>1</v>
      </c>
      <c r="AF67" s="60">
        <f>IF(ISBLANK(HLOOKUP(AF$2,Monitoring_eng!$A$1:$DB$79,Results!$D67,FALSE)),"",IF(HLOOKUP(AF$2,Monitoring_eng!$A$1:$DB$79,Results!$D67,FALSE)=$J67,$Q67,IF(HLOOKUP(AF$2,Monitoring_eng!$A$1:$DB$79,Results!$D67,FALSE)=$L67,$R67,IF(HLOOKUP(AF$2,Monitoring_eng!$A$1:$DB$79,Results!$D67,FALSE)=$N67,$S67,IF(HLOOKUP(AF$2,Monitoring_eng!$A$1:$DB$79,Results!$D67,FALSE)=$P67,$T67,"CHYBA")))))</f>
        <v>0</v>
      </c>
      <c r="AG67" s="60">
        <f>IF(ISBLANK(HLOOKUP(AG$2,Monitoring_eng!$A$1:$DB$79,Results!$D67,FALSE)),"",IF(HLOOKUP(AG$2,Monitoring_eng!$A$1:$DB$79,Results!$D67,FALSE)=$J67,$Q67,IF(HLOOKUP(AG$2,Monitoring_eng!$A$1:$DB$79,Results!$D67,FALSE)=$L67,$R67,IF(HLOOKUP(AG$2,Monitoring_eng!$A$1:$DB$79,Results!$D67,FALSE)=$N67,$S67,IF(HLOOKUP(AG$2,Monitoring_eng!$A$1:$DB$79,Results!$D67,FALSE)=$P67,$T67,"CHYBA")))))</f>
        <v>0</v>
      </c>
      <c r="AH67" s="60">
        <f>IF(ISBLANK(HLOOKUP(AH$2,Monitoring_eng!$A$1:$DB$79,Results!$D67,FALSE)),"",IF(HLOOKUP(AH$2,Monitoring_eng!$A$1:$DB$79,Results!$D67,FALSE)=$J67,$Q67,IF(HLOOKUP(AH$2,Monitoring_eng!$A$1:$DB$79,Results!$D67,FALSE)=$L67,$R67,IF(HLOOKUP(AH$2,Monitoring_eng!$A$1:$DB$79,Results!$D67,FALSE)=$N67,$S67,IF(HLOOKUP(AH$2,Monitoring_eng!$A$1:$DB$79,Results!$D67,FALSE)=$P67,$T67,"CHYBA")))))</f>
        <v>1</v>
      </c>
      <c r="AI67" s="60">
        <f>IF(ISBLANK(HLOOKUP(AI$2,Monitoring_eng!$A$1:$DB$79,Results!$D67,FALSE)),"",IF(HLOOKUP(AI$2,Monitoring_eng!$A$1:$DB$79,Results!$D67,FALSE)=$J67,$Q67,IF(HLOOKUP(AI$2,Monitoring_eng!$A$1:$DB$79,Results!$D67,FALSE)=$L67,$R67,IF(HLOOKUP(AI$2,Monitoring_eng!$A$1:$DB$79,Results!$D67,FALSE)=$N67,$S67,IF(HLOOKUP(AI$2,Monitoring_eng!$A$1:$DB$79,Results!$D67,FALSE)=$P67,$T67,"CHYBA")))))</f>
        <v>1</v>
      </c>
      <c r="AJ67" s="60">
        <f>IF(ISBLANK(HLOOKUP(AJ$2,Monitoring_eng!$A$1:$DB$79,Results!$D67,FALSE)),"",IF(HLOOKUP(AJ$2,Monitoring_eng!$A$1:$DB$79,Results!$D67,FALSE)=$J67,$Q67,IF(HLOOKUP(AJ$2,Monitoring_eng!$A$1:$DB$79,Results!$D67,FALSE)=$L67,$R67,IF(HLOOKUP(AJ$2,Monitoring_eng!$A$1:$DB$79,Results!$D67,FALSE)=$N67,$S67,IF(HLOOKUP(AJ$2,Monitoring_eng!$A$1:$DB$79,Results!$D67,FALSE)=$P67,$T67,"CHYBA")))))</f>
        <v>0</v>
      </c>
      <c r="AK67" s="60">
        <f>IF(ISBLANK(HLOOKUP(AK$2,Monitoring_eng!$A$1:$DB$79,Results!$D67,FALSE)),"",IF(HLOOKUP(AK$2,Monitoring_eng!$A$1:$DB$79,Results!$D67,FALSE)=$J67,$Q67,IF(HLOOKUP(AK$2,Monitoring_eng!$A$1:$DB$79,Results!$D67,FALSE)=$L67,$R67,IF(HLOOKUP(AK$2,Monitoring_eng!$A$1:$DB$79,Results!$D67,FALSE)=$N67,$S67,IF(HLOOKUP(AK$2,Monitoring_eng!$A$1:$DB$79,Results!$D67,FALSE)=$P67,$T67,"CHYBA")))))</f>
        <v>1</v>
      </c>
      <c r="AL67" s="60">
        <f>IF(ISBLANK(HLOOKUP(AL$2,Monitoring_eng!$A$1:$DB$79,Results!$D67,FALSE)),"",IF(HLOOKUP(AL$2,Monitoring_eng!$A$1:$DB$79,Results!$D67,FALSE)=$J67,$Q67,IF(HLOOKUP(AL$2,Monitoring_eng!$A$1:$DB$79,Results!$D67,FALSE)=$L67,$R67,IF(HLOOKUP(AL$2,Monitoring_eng!$A$1:$DB$79,Results!$D67,FALSE)=$N67,$S67,IF(HLOOKUP(AL$2,Monitoring_eng!$A$1:$DB$79,Results!$D67,FALSE)=$P67,$T67,"CHYBA")))))</f>
        <v>0</v>
      </c>
      <c r="AM67" s="60">
        <f>IF(ISBLANK(HLOOKUP(AM$2,Monitoring_eng!$A$1:$DB$79,Results!$D67,FALSE)),"",IF(HLOOKUP(AM$2,Monitoring_eng!$A$1:$DB$79,Results!$D67,FALSE)=$J67,$Q67,IF(HLOOKUP(AM$2,Monitoring_eng!$A$1:$DB$79,Results!$D67,FALSE)=$L67,$R67,IF(HLOOKUP(AM$2,Monitoring_eng!$A$1:$DB$79,Results!$D67,FALSE)=$N67,$S67,IF(HLOOKUP(AM$2,Monitoring_eng!$A$1:$DB$79,Results!$D67,FALSE)=$P67,$T67,"CHYBA")))))</f>
        <v>0</v>
      </c>
      <c r="AN67" s="60">
        <f>IF(ISBLANK(HLOOKUP(AN$2,Monitoring_eng!$A$1:$DB$79,Results!$D67,FALSE)),"",IF(HLOOKUP(AN$2,Monitoring_eng!$A$1:$DB$79,Results!$D67,FALSE)=$J67,$Q67,IF(HLOOKUP(AN$2,Monitoring_eng!$A$1:$DB$79,Results!$D67,FALSE)=$L67,$R67,IF(HLOOKUP(AN$2,Monitoring_eng!$A$1:$DB$79,Results!$D67,FALSE)=$N67,$S67,IF(HLOOKUP(AN$2,Monitoring_eng!$A$1:$DB$79,Results!$D67,FALSE)=$P67,$T67,"CHYBA")))))</f>
        <v>1</v>
      </c>
      <c r="AO67" s="60">
        <f>IF(ISBLANK(HLOOKUP(AO$2,Monitoring_eng!$A$1:$DB$79,Results!$D67,FALSE)),"",IF(HLOOKUP(AO$2,Monitoring_eng!$A$1:$DB$79,Results!$D67,FALSE)=$J67,$Q67,IF(HLOOKUP(AO$2,Monitoring_eng!$A$1:$DB$79,Results!$D67,FALSE)=$L67,$R67,IF(HLOOKUP(AO$2,Monitoring_eng!$A$1:$DB$79,Results!$D67,FALSE)=$N67,$S67,IF(HLOOKUP(AO$2,Monitoring_eng!$A$1:$DB$79,Results!$D67,FALSE)=$P67,$T67,"CHYBA")))))</f>
        <v>1</v>
      </c>
      <c r="AP67" s="60">
        <f>IF(ISBLANK(HLOOKUP(AP$2,Monitoring_eng!$A$1:$DB$79,Results!$D67,FALSE)),"",IF(HLOOKUP(AP$2,Monitoring_eng!$A$1:$DB$79,Results!$D67,FALSE)=$J67,$Q67,IF(HLOOKUP(AP$2,Monitoring_eng!$A$1:$DB$79,Results!$D67,FALSE)=$L67,$R67,IF(HLOOKUP(AP$2,Monitoring_eng!$A$1:$DB$79,Results!$D67,FALSE)=$N67,$S67,IF(HLOOKUP(AP$2,Monitoring_eng!$A$1:$DB$79,Results!$D67,FALSE)=$P67,$T67,"CHYBA")))))</f>
        <v>1</v>
      </c>
      <c r="AQ67" s="60">
        <f>IF(ISBLANK(HLOOKUP(AQ$2,Monitoring_eng!$A$1:$DB$79,Results!$D67,FALSE)),"",IF(HLOOKUP(AQ$2,Monitoring_eng!$A$1:$DB$79,Results!$D67,FALSE)=$J67,$Q67,IF(HLOOKUP(AQ$2,Monitoring_eng!$A$1:$DB$79,Results!$D67,FALSE)=$L67,$R67,IF(HLOOKUP(AQ$2,Monitoring_eng!$A$1:$DB$79,Results!$D67,FALSE)=$N67,$S67,IF(HLOOKUP(AQ$2,Monitoring_eng!$A$1:$DB$79,Results!$D67,FALSE)=$P67,$T67,"CHYBA")))))</f>
        <v>1</v>
      </c>
      <c r="AR67" s="60">
        <f>IF(ISBLANK(HLOOKUP(AR$2,Monitoring_eng!$A$1:$DB$79,Results!$D67,FALSE)),"",IF(HLOOKUP(AR$2,Monitoring_eng!$A$1:$DB$79,Results!$D67,FALSE)=$J67,$Q67,IF(HLOOKUP(AR$2,Monitoring_eng!$A$1:$DB$79,Results!$D67,FALSE)=$L67,$R67,IF(HLOOKUP(AR$2,Monitoring_eng!$A$1:$DB$79,Results!$D67,FALSE)=$N67,$S67,IF(HLOOKUP(AR$2,Monitoring_eng!$A$1:$DB$79,Results!$D67,FALSE)=$P67,$T67,"CHYBA")))))</f>
        <v>1</v>
      </c>
      <c r="AS67" s="60">
        <f>IF(ISBLANK(HLOOKUP(AS$2,Monitoring_eng!$A$1:$DB$79,Results!$D67,FALSE)),"",IF(HLOOKUP(AS$2,Monitoring_eng!$A$1:$DB$79,Results!$D67,FALSE)=$J67,$Q67,IF(HLOOKUP(AS$2,Monitoring_eng!$A$1:$DB$79,Results!$D67,FALSE)=$L67,$R67,IF(HLOOKUP(AS$2,Monitoring_eng!$A$1:$DB$79,Results!$D67,FALSE)=$N67,$S67,IF(HLOOKUP(AS$2,Monitoring_eng!$A$1:$DB$79,Results!$D67,FALSE)=$P67,$T67,"CHYBA")))))</f>
        <v>0</v>
      </c>
      <c r="AT67" s="60">
        <f>IF(ISBLANK(HLOOKUP(AT$2,Monitoring_eng!$A$1:$DB$79,Results!$D67,FALSE)),"",IF(HLOOKUP(AT$2,Monitoring_eng!$A$1:$DB$79,Results!$D67,FALSE)=$J67,$Q67,IF(HLOOKUP(AT$2,Monitoring_eng!$A$1:$DB$79,Results!$D67,FALSE)=$L67,$R67,IF(HLOOKUP(AT$2,Monitoring_eng!$A$1:$DB$79,Results!$D67,FALSE)=$N67,$S67,IF(HLOOKUP(AT$2,Monitoring_eng!$A$1:$DB$79,Results!$D67,FALSE)=$P67,$T67,"CHYBA")))))</f>
        <v>1</v>
      </c>
      <c r="AU67" s="60">
        <f>IF(ISBLANK(HLOOKUP(AU$2,Monitoring_eng!$A$1:$DB$79,Results!$D67,FALSE)),"",IF(HLOOKUP(AU$2,Monitoring_eng!$A$1:$DB$79,Results!$D67,FALSE)=$J67,$Q67,IF(HLOOKUP(AU$2,Monitoring_eng!$A$1:$DB$79,Results!$D67,FALSE)=$L67,$R67,IF(HLOOKUP(AU$2,Monitoring_eng!$A$1:$DB$79,Results!$D67,FALSE)=$N67,$S67,IF(HLOOKUP(AU$2,Monitoring_eng!$A$1:$DB$79,Results!$D67,FALSE)=$P67,$T67,"CHYBA")))))</f>
        <v>1</v>
      </c>
      <c r="AV67" s="60">
        <f>IF(ISBLANK(HLOOKUP(AV$2,Monitoring_eng!$A$1:$DB$79,Results!$D67,FALSE)),"",IF(HLOOKUP(AV$2,Monitoring_eng!$A$1:$DB$79,Results!$D67,FALSE)=$J67,$Q67,IF(HLOOKUP(AV$2,Monitoring_eng!$A$1:$DB$79,Results!$D67,FALSE)=$L67,$R67,IF(HLOOKUP(AV$2,Monitoring_eng!$A$1:$DB$79,Results!$D67,FALSE)=$N67,$S67,IF(HLOOKUP(AV$2,Monitoring_eng!$A$1:$DB$79,Results!$D67,FALSE)=$P67,$T67,"CHYBA")))))</f>
        <v>1</v>
      </c>
      <c r="AW67" s="60">
        <f>IF(ISBLANK(HLOOKUP(AW$2,Monitoring_eng!$A$1:$DB$79,Results!$D67,FALSE)),"",IF(HLOOKUP(AW$2,Monitoring_eng!$A$1:$DB$79,Results!$D67,FALSE)=$J67,$Q67,IF(HLOOKUP(AW$2,Monitoring_eng!$A$1:$DB$79,Results!$D67,FALSE)=$L67,$R67,IF(HLOOKUP(AW$2,Monitoring_eng!$A$1:$DB$79,Results!$D67,FALSE)=$N67,$S67,IF(HLOOKUP(AW$2,Monitoring_eng!$A$1:$DB$79,Results!$D67,FALSE)=$P67,$T67,"CHYBA")))))</f>
        <v>1</v>
      </c>
      <c r="AX67" s="60">
        <f>IF(ISBLANK(HLOOKUP(AX$2,Monitoring_eng!$A$1:$DB$79,Results!$D67,FALSE)),"",IF(HLOOKUP(AX$2,Monitoring_eng!$A$1:$DB$79,Results!$D67,FALSE)=$J67,$Q67,IF(HLOOKUP(AX$2,Monitoring_eng!$A$1:$DB$79,Results!$D67,FALSE)=$L67,$R67,IF(HLOOKUP(AX$2,Monitoring_eng!$A$1:$DB$79,Results!$D67,FALSE)=$N67,$S67,IF(HLOOKUP(AX$2,Monitoring_eng!$A$1:$DB$79,Results!$D67,FALSE)=$P67,$T67,"CHYBA")))))</f>
        <v>1</v>
      </c>
      <c r="AY67" s="60">
        <f>IF(ISBLANK(HLOOKUP(AY$2,Monitoring_eng!$A$1:$DB$79,Results!$D67,FALSE)),"",IF(HLOOKUP(AY$2,Monitoring_eng!$A$1:$DB$79,Results!$D67,FALSE)=$J67,$Q67,IF(HLOOKUP(AY$2,Monitoring_eng!$A$1:$DB$79,Results!$D67,FALSE)=$L67,$R67,IF(HLOOKUP(AY$2,Monitoring_eng!$A$1:$DB$79,Results!$D67,FALSE)=$N67,$S67,IF(HLOOKUP(AY$2,Monitoring_eng!$A$1:$DB$79,Results!$D67,FALSE)=$P67,$T67,"CHYBA")))))</f>
        <v>0</v>
      </c>
      <c r="AZ67" s="60">
        <f>IF(ISBLANK(HLOOKUP(AZ$2,Monitoring_eng!$A$1:$DB$79,Results!$D67,FALSE)),"",IF(HLOOKUP(AZ$2,Monitoring_eng!$A$1:$DB$79,Results!$D67,FALSE)=$J67,$Q67,IF(HLOOKUP(AZ$2,Monitoring_eng!$A$1:$DB$79,Results!$D67,FALSE)=$L67,$R67,IF(HLOOKUP(AZ$2,Monitoring_eng!$A$1:$DB$79,Results!$D67,FALSE)=$N67,$S67,IF(HLOOKUP(AZ$2,Monitoring_eng!$A$1:$DB$79,Results!$D67,FALSE)=$P67,$T67,"CHYBA")))))</f>
        <v>0</v>
      </c>
      <c r="BA67" s="60">
        <f>IF(ISBLANK(HLOOKUP(BA$2,Monitoring_eng!$A$1:$DB$79,Results!$D67,FALSE)),"",IF(HLOOKUP(BA$2,Monitoring_eng!$A$1:$DB$79,Results!$D67,FALSE)=$J67,$Q67,IF(HLOOKUP(BA$2,Monitoring_eng!$A$1:$DB$79,Results!$D67,FALSE)=$L67,$R67,IF(HLOOKUP(BA$2,Monitoring_eng!$A$1:$DB$79,Results!$D67,FALSE)=$N67,$S67,IF(HLOOKUP(BA$2,Monitoring_eng!$A$1:$DB$79,Results!$D67,FALSE)=$P67,$T67,"CHYBA")))))</f>
        <v>0</v>
      </c>
      <c r="BB67" s="60">
        <f>IF(ISBLANK(HLOOKUP(BB$2,Monitoring_eng!$A$1:$DB$79,Results!$D67,FALSE)),"",IF(HLOOKUP(BB$2,Monitoring_eng!$A$1:$DB$79,Results!$D67,FALSE)=$J67,$Q67,IF(HLOOKUP(BB$2,Monitoring_eng!$A$1:$DB$79,Results!$D67,FALSE)=$L67,$R67,IF(HLOOKUP(BB$2,Monitoring_eng!$A$1:$DB$79,Results!$D67,FALSE)=$N67,$S67,IF(HLOOKUP(BB$2,Monitoring_eng!$A$1:$DB$79,Results!$D67,FALSE)=$P67,$T67,"CHYBA")))))</f>
        <v>1</v>
      </c>
      <c r="BC67" s="60">
        <f>IF(ISBLANK(HLOOKUP(BC$2,Monitoring_eng!$A$1:$DB$79,Results!$D67,FALSE)),"",IF(HLOOKUP(BC$2,Monitoring_eng!$A$1:$DB$79,Results!$D67,FALSE)=$J67,$Q67,IF(HLOOKUP(BC$2,Monitoring_eng!$A$1:$DB$79,Results!$D67,FALSE)=$L67,$R67,IF(HLOOKUP(BC$2,Monitoring_eng!$A$1:$DB$79,Results!$D67,FALSE)=$N67,$S67,IF(HLOOKUP(BC$2,Monitoring_eng!$A$1:$DB$79,Results!$D67,FALSE)=$P67,$T67,"CHYBA")))))</f>
        <v>0</v>
      </c>
      <c r="BD67" s="60">
        <f>IF(ISBLANK(HLOOKUP(BD$2,Monitoring_eng!$A$1:$DB$79,Results!$D67,FALSE)),"",IF(HLOOKUP(BD$2,Monitoring_eng!$A$1:$DB$79,Results!$D67,FALSE)=$J67,$Q67,IF(HLOOKUP(BD$2,Monitoring_eng!$A$1:$DB$79,Results!$D67,FALSE)=$L67,$R67,IF(HLOOKUP(BD$2,Monitoring_eng!$A$1:$DB$79,Results!$D67,FALSE)=$N67,$S67,IF(HLOOKUP(BD$2,Monitoring_eng!$A$1:$DB$79,Results!$D67,FALSE)=$P67,$T67,"CHYBA")))))</f>
        <v>0</v>
      </c>
      <c r="BE67" s="60">
        <f>IF(ISBLANK(HLOOKUP(BE$2,Monitoring_eng!$A$1:$DB$79,Results!$D67,FALSE)),"",IF(HLOOKUP(BE$2,Monitoring_eng!$A$1:$DB$79,Results!$D67,FALSE)=$J67,$Q67,IF(HLOOKUP(BE$2,Monitoring_eng!$A$1:$DB$79,Results!$D67,FALSE)=$L67,$R67,IF(HLOOKUP(BE$2,Monitoring_eng!$A$1:$DB$79,Results!$D67,FALSE)=$N67,$S67,IF(HLOOKUP(BE$2,Monitoring_eng!$A$1:$DB$79,Results!$D67,FALSE)=$P67,$T67,"CHYBA")))))</f>
        <v>0</v>
      </c>
      <c r="BF67" s="60">
        <f>IF(ISBLANK(HLOOKUP(BF$2,Monitoring_eng!$A$1:$DB$79,Results!$D67,FALSE)),"",IF(HLOOKUP(BF$2,Monitoring_eng!$A$1:$DB$79,Results!$D67,FALSE)=$J67,$Q67,IF(HLOOKUP(BF$2,Monitoring_eng!$A$1:$DB$79,Results!$D67,FALSE)=$L67,$R67,IF(HLOOKUP(BF$2,Monitoring_eng!$A$1:$DB$79,Results!$D67,FALSE)=$N67,$S67,IF(HLOOKUP(BF$2,Monitoring_eng!$A$1:$DB$79,Results!$D67,FALSE)=$P67,$T67,"CHYBA")))))</f>
        <v>1</v>
      </c>
      <c r="BG67" s="60">
        <f>IF(ISBLANK(HLOOKUP(BG$2,Monitoring_eng!$A$1:$DB$79,Results!$D67,FALSE)),"",IF(HLOOKUP(BG$2,Monitoring_eng!$A$1:$DB$79,Results!$D67,FALSE)=$J67,$Q67,IF(HLOOKUP(BG$2,Monitoring_eng!$A$1:$DB$79,Results!$D67,FALSE)=$L67,$R67,IF(HLOOKUP(BG$2,Monitoring_eng!$A$1:$DB$79,Results!$D67,FALSE)=$N67,$S67,IF(HLOOKUP(BG$2,Monitoring_eng!$A$1:$DB$79,Results!$D67,FALSE)=$P67,$T67,"CHYBA")))))</f>
        <v>1</v>
      </c>
      <c r="BH67" s="60">
        <f>IF(ISBLANK(HLOOKUP(BH$2,Monitoring_eng!$A$1:$DB$79,Results!$D67,FALSE)),"",IF(HLOOKUP(BH$2,Monitoring_eng!$A$1:$DB$79,Results!$D67,FALSE)=$J67,$Q67,IF(HLOOKUP(BH$2,Monitoring_eng!$A$1:$DB$79,Results!$D67,FALSE)=$L67,$R67,IF(HLOOKUP(BH$2,Monitoring_eng!$A$1:$DB$79,Results!$D67,FALSE)=$N67,$S67,IF(HLOOKUP(BH$2,Monitoring_eng!$A$1:$DB$79,Results!$D67,FALSE)=$P67,$T67,"CHYBA")))))</f>
        <v>1</v>
      </c>
      <c r="BI67" s="60">
        <f>IF(ISBLANK(HLOOKUP(BI$2,Monitoring_eng!$A$1:$DB$79,Results!$D67,FALSE)),"",IF(HLOOKUP(BI$2,Monitoring_eng!$A$1:$DB$79,Results!$D67,FALSE)=$J67,$Q67,IF(HLOOKUP(BI$2,Monitoring_eng!$A$1:$DB$79,Results!$D67,FALSE)=$L67,$R67,IF(HLOOKUP(BI$2,Monitoring_eng!$A$1:$DB$79,Results!$D67,FALSE)=$N67,$S67,IF(HLOOKUP(BI$2,Monitoring_eng!$A$1:$DB$79,Results!$D67,FALSE)=$P67,$T67,"CHYBA")))))</f>
        <v>1</v>
      </c>
      <c r="BJ67" s="60">
        <f>IF(ISBLANK(HLOOKUP(BJ$2,Monitoring_eng!$A$1:$DB$79,Results!$D67,FALSE)),"",IF(HLOOKUP(BJ$2,Monitoring_eng!$A$1:$DB$79,Results!$D67,FALSE)=$J67,$Q67,IF(HLOOKUP(BJ$2,Monitoring_eng!$A$1:$DB$79,Results!$D67,FALSE)=$L67,$R67,IF(HLOOKUP(BJ$2,Monitoring_eng!$A$1:$DB$79,Results!$D67,FALSE)=$N67,$S67,IF(HLOOKUP(BJ$2,Monitoring_eng!$A$1:$DB$79,Results!$D67,FALSE)=$P67,$T67,"CHYBA")))))</f>
        <v>1</v>
      </c>
      <c r="BK67" s="60">
        <f>IF(ISBLANK(HLOOKUP(BK$2,Monitoring_eng!$A$1:$DB$79,Results!$D67,FALSE)),"",IF(HLOOKUP(BK$2,Monitoring_eng!$A$1:$DB$79,Results!$D67,FALSE)=$J67,$Q67,IF(HLOOKUP(BK$2,Monitoring_eng!$A$1:$DB$79,Results!$D67,FALSE)=$L67,$R67,IF(HLOOKUP(BK$2,Monitoring_eng!$A$1:$DB$79,Results!$D67,FALSE)=$N67,$S67,IF(HLOOKUP(BK$2,Monitoring_eng!$A$1:$DB$79,Results!$D67,FALSE)=$P67,$T67,"CHYBA")))))</f>
        <v>0</v>
      </c>
      <c r="BL67" s="60">
        <f>IF(ISBLANK(HLOOKUP(BL$2,Monitoring_eng!$A$1:$DB$79,Results!$D67,FALSE)),"",IF(HLOOKUP(BL$2,Monitoring_eng!$A$1:$DB$79,Results!$D67,FALSE)=$J67,$Q67,IF(HLOOKUP(BL$2,Monitoring_eng!$A$1:$DB$79,Results!$D67,FALSE)=$L67,$R67,IF(HLOOKUP(BL$2,Monitoring_eng!$A$1:$DB$79,Results!$D67,FALSE)=$N67,$S67,IF(HLOOKUP(BL$2,Monitoring_eng!$A$1:$DB$79,Results!$D67,FALSE)=$P67,$T67,"CHYBA")))))</f>
        <v>0</v>
      </c>
      <c r="BM67" s="60">
        <f>IF(ISBLANK(HLOOKUP(BM$2,Monitoring_eng!$A$1:$DB$79,Results!$D67,FALSE)),"",IF(HLOOKUP(BM$2,Monitoring_eng!$A$1:$DB$79,Results!$D67,FALSE)=$J67,$Q67,IF(HLOOKUP(BM$2,Monitoring_eng!$A$1:$DB$79,Results!$D67,FALSE)=$L67,$R67,IF(HLOOKUP(BM$2,Monitoring_eng!$A$1:$DB$79,Results!$D67,FALSE)=$N67,$S67,IF(HLOOKUP(BM$2,Monitoring_eng!$A$1:$DB$79,Results!$D67,FALSE)=$P67,$T67,"CHYBA")))))</f>
        <v>1</v>
      </c>
      <c r="BN67" s="60">
        <f>IF(ISBLANK(HLOOKUP(BN$2,Monitoring_eng!$A$1:$DB$79,Results!$D67,FALSE)),"",IF(HLOOKUP(BN$2,Monitoring_eng!$A$1:$DB$79,Results!$D67,FALSE)=$J67,$Q67,IF(HLOOKUP(BN$2,Monitoring_eng!$A$1:$DB$79,Results!$D67,FALSE)=$L67,$R67,IF(HLOOKUP(BN$2,Monitoring_eng!$A$1:$DB$79,Results!$D67,FALSE)=$N67,$S67,IF(HLOOKUP(BN$2,Monitoring_eng!$A$1:$DB$79,Results!$D67,FALSE)=$P67,$T67,"CHYBA")))))</f>
        <v>1</v>
      </c>
      <c r="BO67" s="60">
        <f>IF(ISBLANK(HLOOKUP(BO$2,Monitoring_eng!$A$1:$DB$79,Results!$D67,FALSE)),"",IF(HLOOKUP(BO$2,Monitoring_eng!$A$1:$DB$79,Results!$D67,FALSE)=$J67,$Q67,IF(HLOOKUP(BO$2,Monitoring_eng!$A$1:$DB$79,Results!$D67,FALSE)=$L67,$R67,IF(HLOOKUP(BO$2,Monitoring_eng!$A$1:$DB$79,Results!$D67,FALSE)=$N67,$S67,IF(HLOOKUP(BO$2,Monitoring_eng!$A$1:$DB$79,Results!$D67,FALSE)=$P67,$T67,"CHYBA")))))</f>
        <v>1</v>
      </c>
      <c r="BP67" s="60">
        <f>IF(ISBLANK(HLOOKUP(BP$2,Monitoring_eng!$A$1:$DB$79,Results!$D67,FALSE)),"",IF(HLOOKUP(BP$2,Monitoring_eng!$A$1:$DB$79,Results!$D67,FALSE)=$J67,$Q67,IF(HLOOKUP(BP$2,Monitoring_eng!$A$1:$DB$79,Results!$D67,FALSE)=$L67,$R67,IF(HLOOKUP(BP$2,Monitoring_eng!$A$1:$DB$79,Results!$D67,FALSE)=$N67,$S67,IF(HLOOKUP(BP$2,Monitoring_eng!$A$1:$DB$79,Results!$D67,FALSE)=$P67,$T67,"CHYBA")))))</f>
        <v>1</v>
      </c>
      <c r="BQ67" s="60">
        <f>IF(ISBLANK(HLOOKUP(BQ$2,Monitoring_eng!$A$1:$DB$79,Results!$D67,FALSE)),"",IF(HLOOKUP(BQ$2,Monitoring_eng!$A$1:$DB$79,Results!$D67,FALSE)=$J67,$Q67,IF(HLOOKUP(BQ$2,Monitoring_eng!$A$1:$DB$79,Results!$D67,FALSE)=$L67,$R67,IF(HLOOKUP(BQ$2,Monitoring_eng!$A$1:$DB$79,Results!$D67,FALSE)=$N67,$S67,IF(HLOOKUP(BQ$2,Monitoring_eng!$A$1:$DB$79,Results!$D67,FALSE)=$P67,$T67,"CHYBA")))))</f>
        <v>0</v>
      </c>
      <c r="BR67" s="60">
        <f>IF(ISBLANK(HLOOKUP(BR$2,Monitoring_eng!$A$1:$DB$79,Results!$D67,FALSE)),"",IF(HLOOKUP(BR$2,Monitoring_eng!$A$1:$DB$79,Results!$D67,FALSE)=$J67,$Q67,IF(HLOOKUP(BR$2,Monitoring_eng!$A$1:$DB$79,Results!$D67,FALSE)=$L67,$R67,IF(HLOOKUP(BR$2,Monitoring_eng!$A$1:$DB$79,Results!$D67,FALSE)=$N67,$S67,IF(HLOOKUP(BR$2,Monitoring_eng!$A$1:$DB$79,Results!$D67,FALSE)=$P67,$T67,"CHYBA")))))</f>
        <v>1</v>
      </c>
    </row>
    <row r="68" spans="1:70" x14ac:dyDescent="0.3">
      <c r="A68" s="37" t="s">
        <v>3888</v>
      </c>
      <c r="B68" s="37" t="s">
        <v>1069</v>
      </c>
      <c r="C68" s="37" t="s">
        <v>368</v>
      </c>
      <c r="D68" s="37">
        <v>67</v>
      </c>
      <c r="E68" s="45" t="s">
        <v>166</v>
      </c>
      <c r="F68" s="45" t="s">
        <v>195</v>
      </c>
      <c r="G68" s="53" t="s">
        <v>67</v>
      </c>
      <c r="H68" s="37">
        <v>4</v>
      </c>
      <c r="I68" s="37" t="s">
        <v>481</v>
      </c>
      <c r="J68" s="37" t="s">
        <v>757</v>
      </c>
      <c r="K68" s="37" t="s">
        <v>482</v>
      </c>
      <c r="L68" s="59" t="s">
        <v>758</v>
      </c>
      <c r="M68" s="37" t="s">
        <v>483</v>
      </c>
      <c r="N68" s="37" t="s">
        <v>759</v>
      </c>
      <c r="O68" s="37" t="s">
        <v>892</v>
      </c>
      <c r="P68" s="37" t="s">
        <v>892</v>
      </c>
      <c r="Q68" s="37">
        <f t="shared" ref="Q68:Q79" si="2">H68</f>
        <v>4</v>
      </c>
      <c r="R68" s="37">
        <v>0</v>
      </c>
      <c r="S68" s="37">
        <f t="shared" ref="S68:S79" si="3">H68/2</f>
        <v>2</v>
      </c>
      <c r="T68" s="37" t="s">
        <v>892</v>
      </c>
      <c r="U68" s="60">
        <f>IF(ISBLANK(HLOOKUP(U$2,Monitoring_eng!$A$1:$DB$79,Results!$D68,FALSE)),"",IF(HLOOKUP(U$2,Monitoring_eng!$A$1:$DB$79,Results!$D68,FALSE)=$J68,$Q68,IF(HLOOKUP(U$2,Monitoring_eng!$A$1:$DB$79,Results!$D68,FALSE)=$L68,$R68,IF(HLOOKUP(U$2,Monitoring_eng!$A$1:$DB$79,Results!$D68,FALSE)=$N68,$S68,IF(HLOOKUP(U$2,Monitoring_eng!$A$1:$DB$79,Results!$D68,FALSE)=$P68,$T68,"CHYBA")))))</f>
        <v>0</v>
      </c>
      <c r="V68" s="60">
        <f>IF(ISBLANK(HLOOKUP(V$2,Monitoring_eng!$A$1:$DB$79,Results!$D68,FALSE)),"",IF(HLOOKUP(V$2,Monitoring_eng!$A$1:$DB$79,Results!$D68,FALSE)=$J68,$Q68,IF(HLOOKUP(V$2,Monitoring_eng!$A$1:$DB$79,Results!$D68,FALSE)=$L68,$R68,IF(HLOOKUP(V$2,Monitoring_eng!$A$1:$DB$79,Results!$D68,FALSE)=$N68,$S68,IF(HLOOKUP(V$2,Monitoring_eng!$A$1:$DB$79,Results!$D68,FALSE)=$P68,$T68,"CHYBA")))))</f>
        <v>4</v>
      </c>
      <c r="W68" s="60">
        <f>IF(ISBLANK(HLOOKUP(W$2,Monitoring_eng!$A$1:$DB$79,Results!$D68,FALSE)),"",IF(HLOOKUP(W$2,Monitoring_eng!$A$1:$DB$79,Results!$D68,FALSE)=$J68,$Q68,IF(HLOOKUP(W$2,Monitoring_eng!$A$1:$DB$79,Results!$D68,FALSE)=$L68,$R68,IF(HLOOKUP(W$2,Monitoring_eng!$A$1:$DB$79,Results!$D68,FALSE)=$N68,$S68,IF(HLOOKUP(W$2,Monitoring_eng!$A$1:$DB$79,Results!$D68,FALSE)=$P68,$T68,"CHYBA")))))</f>
        <v>4</v>
      </c>
      <c r="X68" s="60">
        <f>IF(ISBLANK(HLOOKUP(X$2,Monitoring_eng!$A$1:$DB$79,Results!$D68,FALSE)),"",IF(HLOOKUP(X$2,Monitoring_eng!$A$1:$DB$79,Results!$D68,FALSE)=$J68,$Q68,IF(HLOOKUP(X$2,Monitoring_eng!$A$1:$DB$79,Results!$D68,FALSE)=$L68,$R68,IF(HLOOKUP(X$2,Monitoring_eng!$A$1:$DB$79,Results!$D68,FALSE)=$N68,$S68,IF(HLOOKUP(X$2,Monitoring_eng!$A$1:$DB$79,Results!$D68,FALSE)=$P68,$T68,"CHYBA")))))</f>
        <v>0</v>
      </c>
      <c r="Y68" s="60">
        <f>IF(ISBLANK(HLOOKUP(Y$2,Monitoring_eng!$A$1:$DB$79,Results!$D68,FALSE)),"",IF(HLOOKUP(Y$2,Monitoring_eng!$A$1:$DB$79,Results!$D68,FALSE)=$J68,$Q68,IF(HLOOKUP(Y$2,Monitoring_eng!$A$1:$DB$79,Results!$D68,FALSE)=$L68,$R68,IF(HLOOKUP(Y$2,Monitoring_eng!$A$1:$DB$79,Results!$D68,FALSE)=$N68,$S68,IF(HLOOKUP(Y$2,Monitoring_eng!$A$1:$DB$79,Results!$D68,FALSE)=$P68,$T68,"CHYBA")))))</f>
        <v>0</v>
      </c>
      <c r="Z68" s="60">
        <f>IF(ISBLANK(HLOOKUP(Z$2,Monitoring_eng!$A$1:$DB$79,Results!$D68,FALSE)),"",IF(HLOOKUP(Z$2,Monitoring_eng!$A$1:$DB$79,Results!$D68,FALSE)=$J68,$Q68,IF(HLOOKUP(Z$2,Monitoring_eng!$A$1:$DB$79,Results!$D68,FALSE)=$L68,$R68,IF(HLOOKUP(Z$2,Monitoring_eng!$A$1:$DB$79,Results!$D68,FALSE)=$N68,$S68,IF(HLOOKUP(Z$2,Monitoring_eng!$A$1:$DB$79,Results!$D68,FALSE)=$P68,$T68,"CHYBA")))))</f>
        <v>4</v>
      </c>
      <c r="AA68" s="60">
        <f>IF(ISBLANK(HLOOKUP(AA$2,Monitoring_eng!$A$1:$DB$79,Results!$D68,FALSE)),"",IF(HLOOKUP(AA$2,Monitoring_eng!$A$1:$DB$79,Results!$D68,FALSE)=$J68,$Q68,IF(HLOOKUP(AA$2,Monitoring_eng!$A$1:$DB$79,Results!$D68,FALSE)=$L68,$R68,IF(HLOOKUP(AA$2,Monitoring_eng!$A$1:$DB$79,Results!$D68,FALSE)=$N68,$S68,IF(HLOOKUP(AA$2,Monitoring_eng!$A$1:$DB$79,Results!$D68,FALSE)=$P68,$T68,"CHYBA")))))</f>
        <v>4</v>
      </c>
      <c r="AB68" s="60">
        <f>IF(ISBLANK(HLOOKUP(AB$2,Monitoring_eng!$A$1:$DB$79,Results!$D68,FALSE)),"",IF(HLOOKUP(AB$2,Monitoring_eng!$A$1:$DB$79,Results!$D68,FALSE)=$J68,$Q68,IF(HLOOKUP(AB$2,Monitoring_eng!$A$1:$DB$79,Results!$D68,FALSE)=$L68,$R68,IF(HLOOKUP(AB$2,Monitoring_eng!$A$1:$DB$79,Results!$D68,FALSE)=$N68,$S68,IF(HLOOKUP(AB$2,Monitoring_eng!$A$1:$DB$79,Results!$D68,FALSE)=$P68,$T68,"CHYBA")))))</f>
        <v>4</v>
      </c>
      <c r="AC68" s="60">
        <f>IF(ISBLANK(HLOOKUP(AC$2,Monitoring_eng!$A$1:$DB$79,Results!$D68,FALSE)),"",IF(HLOOKUP(AC$2,Monitoring_eng!$A$1:$DB$79,Results!$D68,FALSE)=$J68,$Q68,IF(HLOOKUP(AC$2,Monitoring_eng!$A$1:$DB$79,Results!$D68,FALSE)=$L68,$R68,IF(HLOOKUP(AC$2,Monitoring_eng!$A$1:$DB$79,Results!$D68,FALSE)=$N68,$S68,IF(HLOOKUP(AC$2,Monitoring_eng!$A$1:$DB$79,Results!$D68,FALSE)=$P68,$T68,"CHYBA")))))</f>
        <v>4</v>
      </c>
      <c r="AD68" s="60">
        <f>IF(ISBLANK(HLOOKUP(AD$2,Monitoring_eng!$A$1:$DB$79,Results!$D68,FALSE)),"",IF(HLOOKUP(AD$2,Monitoring_eng!$A$1:$DB$79,Results!$D68,FALSE)=$J68,$Q68,IF(HLOOKUP(AD$2,Monitoring_eng!$A$1:$DB$79,Results!$D68,FALSE)=$L68,$R68,IF(HLOOKUP(AD$2,Monitoring_eng!$A$1:$DB$79,Results!$D68,FALSE)=$N68,$S68,IF(HLOOKUP(AD$2,Monitoring_eng!$A$1:$DB$79,Results!$D68,FALSE)=$P68,$T68,"CHYBA")))))</f>
        <v>0</v>
      </c>
      <c r="AE68" s="60">
        <f>IF(ISBLANK(HLOOKUP(AE$2,Monitoring_eng!$A$1:$DB$79,Results!$D68,FALSE)),"",IF(HLOOKUP(AE$2,Monitoring_eng!$A$1:$DB$79,Results!$D68,FALSE)=$J68,$Q68,IF(HLOOKUP(AE$2,Monitoring_eng!$A$1:$DB$79,Results!$D68,FALSE)=$L68,$R68,IF(HLOOKUP(AE$2,Monitoring_eng!$A$1:$DB$79,Results!$D68,FALSE)=$N68,$S68,IF(HLOOKUP(AE$2,Monitoring_eng!$A$1:$DB$79,Results!$D68,FALSE)=$P68,$T68,"CHYBA")))))</f>
        <v>2</v>
      </c>
      <c r="AF68" s="60">
        <f>IF(ISBLANK(HLOOKUP(AF$2,Monitoring_eng!$A$1:$DB$79,Results!$D68,FALSE)),"",IF(HLOOKUP(AF$2,Monitoring_eng!$A$1:$DB$79,Results!$D68,FALSE)=$J68,$Q68,IF(HLOOKUP(AF$2,Monitoring_eng!$A$1:$DB$79,Results!$D68,FALSE)=$L68,$R68,IF(HLOOKUP(AF$2,Monitoring_eng!$A$1:$DB$79,Results!$D68,FALSE)=$N68,$S68,IF(HLOOKUP(AF$2,Monitoring_eng!$A$1:$DB$79,Results!$D68,FALSE)=$P68,$T68,"CHYBA")))))</f>
        <v>4</v>
      </c>
      <c r="AG68" s="60">
        <f>IF(ISBLANK(HLOOKUP(AG$2,Monitoring_eng!$A$1:$DB$79,Results!$D68,FALSE)),"",IF(HLOOKUP(AG$2,Monitoring_eng!$A$1:$DB$79,Results!$D68,FALSE)=$J68,$Q68,IF(HLOOKUP(AG$2,Monitoring_eng!$A$1:$DB$79,Results!$D68,FALSE)=$L68,$R68,IF(HLOOKUP(AG$2,Monitoring_eng!$A$1:$DB$79,Results!$D68,FALSE)=$N68,$S68,IF(HLOOKUP(AG$2,Monitoring_eng!$A$1:$DB$79,Results!$D68,FALSE)=$P68,$T68,"CHYBA")))))</f>
        <v>0</v>
      </c>
      <c r="AH68" s="60">
        <f>IF(ISBLANK(HLOOKUP(AH$2,Monitoring_eng!$A$1:$DB$79,Results!$D68,FALSE)),"",IF(HLOOKUP(AH$2,Monitoring_eng!$A$1:$DB$79,Results!$D68,FALSE)=$J68,$Q68,IF(HLOOKUP(AH$2,Monitoring_eng!$A$1:$DB$79,Results!$D68,FALSE)=$L68,$R68,IF(HLOOKUP(AH$2,Monitoring_eng!$A$1:$DB$79,Results!$D68,FALSE)=$N68,$S68,IF(HLOOKUP(AH$2,Monitoring_eng!$A$1:$DB$79,Results!$D68,FALSE)=$P68,$T68,"CHYBA")))))</f>
        <v>0</v>
      </c>
      <c r="AI68" s="60">
        <f>IF(ISBLANK(HLOOKUP(AI$2,Monitoring_eng!$A$1:$DB$79,Results!$D68,FALSE)),"",IF(HLOOKUP(AI$2,Monitoring_eng!$A$1:$DB$79,Results!$D68,FALSE)=$J68,$Q68,IF(HLOOKUP(AI$2,Monitoring_eng!$A$1:$DB$79,Results!$D68,FALSE)=$L68,$R68,IF(HLOOKUP(AI$2,Monitoring_eng!$A$1:$DB$79,Results!$D68,FALSE)=$N68,$S68,IF(HLOOKUP(AI$2,Monitoring_eng!$A$1:$DB$79,Results!$D68,FALSE)=$P68,$T68,"CHYBA")))))</f>
        <v>4</v>
      </c>
      <c r="AJ68" s="60">
        <f>IF(ISBLANK(HLOOKUP(AJ$2,Monitoring_eng!$A$1:$DB$79,Results!$D68,FALSE)),"",IF(HLOOKUP(AJ$2,Monitoring_eng!$A$1:$DB$79,Results!$D68,FALSE)=$J68,$Q68,IF(HLOOKUP(AJ$2,Monitoring_eng!$A$1:$DB$79,Results!$D68,FALSE)=$L68,$R68,IF(HLOOKUP(AJ$2,Monitoring_eng!$A$1:$DB$79,Results!$D68,FALSE)=$N68,$S68,IF(HLOOKUP(AJ$2,Monitoring_eng!$A$1:$DB$79,Results!$D68,FALSE)=$P68,$T68,"CHYBA")))))</f>
        <v>4</v>
      </c>
      <c r="AK68" s="60">
        <f>IF(ISBLANK(HLOOKUP(AK$2,Monitoring_eng!$A$1:$DB$79,Results!$D68,FALSE)),"",IF(HLOOKUP(AK$2,Monitoring_eng!$A$1:$DB$79,Results!$D68,FALSE)=$J68,$Q68,IF(HLOOKUP(AK$2,Monitoring_eng!$A$1:$DB$79,Results!$D68,FALSE)=$L68,$R68,IF(HLOOKUP(AK$2,Monitoring_eng!$A$1:$DB$79,Results!$D68,FALSE)=$N68,$S68,IF(HLOOKUP(AK$2,Monitoring_eng!$A$1:$DB$79,Results!$D68,FALSE)=$P68,$T68,"CHYBA")))))</f>
        <v>4</v>
      </c>
      <c r="AL68" s="60">
        <f>IF(ISBLANK(HLOOKUP(AL$2,Monitoring_eng!$A$1:$DB$79,Results!$D68,FALSE)),"",IF(HLOOKUP(AL$2,Monitoring_eng!$A$1:$DB$79,Results!$D68,FALSE)=$J68,$Q68,IF(HLOOKUP(AL$2,Monitoring_eng!$A$1:$DB$79,Results!$D68,FALSE)=$L68,$R68,IF(HLOOKUP(AL$2,Monitoring_eng!$A$1:$DB$79,Results!$D68,FALSE)=$N68,$S68,IF(HLOOKUP(AL$2,Monitoring_eng!$A$1:$DB$79,Results!$D68,FALSE)=$P68,$T68,"CHYBA")))))</f>
        <v>4</v>
      </c>
      <c r="AM68" s="60">
        <f>IF(ISBLANK(HLOOKUP(AM$2,Monitoring_eng!$A$1:$DB$79,Results!$D68,FALSE)),"",IF(HLOOKUP(AM$2,Monitoring_eng!$A$1:$DB$79,Results!$D68,FALSE)=$J68,$Q68,IF(HLOOKUP(AM$2,Monitoring_eng!$A$1:$DB$79,Results!$D68,FALSE)=$L68,$R68,IF(HLOOKUP(AM$2,Monitoring_eng!$A$1:$DB$79,Results!$D68,FALSE)=$N68,$S68,IF(HLOOKUP(AM$2,Monitoring_eng!$A$1:$DB$79,Results!$D68,FALSE)=$P68,$T68,"CHYBA")))))</f>
        <v>4</v>
      </c>
      <c r="AN68" s="60">
        <f>IF(ISBLANK(HLOOKUP(AN$2,Monitoring_eng!$A$1:$DB$79,Results!$D68,FALSE)),"",IF(HLOOKUP(AN$2,Monitoring_eng!$A$1:$DB$79,Results!$D68,FALSE)=$J68,$Q68,IF(HLOOKUP(AN$2,Monitoring_eng!$A$1:$DB$79,Results!$D68,FALSE)=$L68,$R68,IF(HLOOKUP(AN$2,Monitoring_eng!$A$1:$DB$79,Results!$D68,FALSE)=$N68,$S68,IF(HLOOKUP(AN$2,Monitoring_eng!$A$1:$DB$79,Results!$D68,FALSE)=$P68,$T68,"CHYBA")))))</f>
        <v>2</v>
      </c>
      <c r="AO68" s="60">
        <f>IF(ISBLANK(HLOOKUP(AO$2,Monitoring_eng!$A$1:$DB$79,Results!$D68,FALSE)),"",IF(HLOOKUP(AO$2,Monitoring_eng!$A$1:$DB$79,Results!$D68,FALSE)=$J68,$Q68,IF(HLOOKUP(AO$2,Monitoring_eng!$A$1:$DB$79,Results!$D68,FALSE)=$L68,$R68,IF(HLOOKUP(AO$2,Monitoring_eng!$A$1:$DB$79,Results!$D68,FALSE)=$N68,$S68,IF(HLOOKUP(AO$2,Monitoring_eng!$A$1:$DB$79,Results!$D68,FALSE)=$P68,$T68,"CHYBA")))))</f>
        <v>0</v>
      </c>
      <c r="AP68" s="60">
        <f>IF(ISBLANK(HLOOKUP(AP$2,Monitoring_eng!$A$1:$DB$79,Results!$D68,FALSE)),"",IF(HLOOKUP(AP$2,Monitoring_eng!$A$1:$DB$79,Results!$D68,FALSE)=$J68,$Q68,IF(HLOOKUP(AP$2,Monitoring_eng!$A$1:$DB$79,Results!$D68,FALSE)=$L68,$R68,IF(HLOOKUP(AP$2,Monitoring_eng!$A$1:$DB$79,Results!$D68,FALSE)=$N68,$S68,IF(HLOOKUP(AP$2,Monitoring_eng!$A$1:$DB$79,Results!$D68,FALSE)=$P68,$T68,"CHYBA")))))</f>
        <v>0</v>
      </c>
      <c r="AQ68" s="60">
        <f>IF(ISBLANK(HLOOKUP(AQ$2,Monitoring_eng!$A$1:$DB$79,Results!$D68,FALSE)),"",IF(HLOOKUP(AQ$2,Monitoring_eng!$A$1:$DB$79,Results!$D68,FALSE)=$J68,$Q68,IF(HLOOKUP(AQ$2,Monitoring_eng!$A$1:$DB$79,Results!$D68,FALSE)=$L68,$R68,IF(HLOOKUP(AQ$2,Monitoring_eng!$A$1:$DB$79,Results!$D68,FALSE)=$N68,$S68,IF(HLOOKUP(AQ$2,Monitoring_eng!$A$1:$DB$79,Results!$D68,FALSE)=$P68,$T68,"CHYBA")))))</f>
        <v>0</v>
      </c>
      <c r="AR68" s="60">
        <f>IF(ISBLANK(HLOOKUP(AR$2,Monitoring_eng!$A$1:$DB$79,Results!$D68,FALSE)),"",IF(HLOOKUP(AR$2,Monitoring_eng!$A$1:$DB$79,Results!$D68,FALSE)=$J68,$Q68,IF(HLOOKUP(AR$2,Monitoring_eng!$A$1:$DB$79,Results!$D68,FALSE)=$L68,$R68,IF(HLOOKUP(AR$2,Monitoring_eng!$A$1:$DB$79,Results!$D68,FALSE)=$N68,$S68,IF(HLOOKUP(AR$2,Monitoring_eng!$A$1:$DB$79,Results!$D68,FALSE)=$P68,$T68,"CHYBA")))))</f>
        <v>4</v>
      </c>
      <c r="AS68" s="60">
        <f>IF(ISBLANK(HLOOKUP(AS$2,Monitoring_eng!$A$1:$DB$79,Results!$D68,FALSE)),"",IF(HLOOKUP(AS$2,Monitoring_eng!$A$1:$DB$79,Results!$D68,FALSE)=$J68,$Q68,IF(HLOOKUP(AS$2,Monitoring_eng!$A$1:$DB$79,Results!$D68,FALSE)=$L68,$R68,IF(HLOOKUP(AS$2,Monitoring_eng!$A$1:$DB$79,Results!$D68,FALSE)=$N68,$S68,IF(HLOOKUP(AS$2,Monitoring_eng!$A$1:$DB$79,Results!$D68,FALSE)=$P68,$T68,"CHYBA")))))</f>
        <v>4</v>
      </c>
      <c r="AT68" s="60">
        <f>IF(ISBLANK(HLOOKUP(AT$2,Monitoring_eng!$A$1:$DB$79,Results!$D68,FALSE)),"",IF(HLOOKUP(AT$2,Monitoring_eng!$A$1:$DB$79,Results!$D68,FALSE)=$J68,$Q68,IF(HLOOKUP(AT$2,Monitoring_eng!$A$1:$DB$79,Results!$D68,FALSE)=$L68,$R68,IF(HLOOKUP(AT$2,Monitoring_eng!$A$1:$DB$79,Results!$D68,FALSE)=$N68,$S68,IF(HLOOKUP(AT$2,Monitoring_eng!$A$1:$DB$79,Results!$D68,FALSE)=$P68,$T68,"CHYBA")))))</f>
        <v>0</v>
      </c>
      <c r="AU68" s="60">
        <f>IF(ISBLANK(HLOOKUP(AU$2,Monitoring_eng!$A$1:$DB$79,Results!$D68,FALSE)),"",IF(HLOOKUP(AU$2,Monitoring_eng!$A$1:$DB$79,Results!$D68,FALSE)=$J68,$Q68,IF(HLOOKUP(AU$2,Monitoring_eng!$A$1:$DB$79,Results!$D68,FALSE)=$L68,$R68,IF(HLOOKUP(AU$2,Monitoring_eng!$A$1:$DB$79,Results!$D68,FALSE)=$N68,$S68,IF(HLOOKUP(AU$2,Monitoring_eng!$A$1:$DB$79,Results!$D68,FALSE)=$P68,$T68,"CHYBA")))))</f>
        <v>4</v>
      </c>
      <c r="AV68" s="60">
        <f>IF(ISBLANK(HLOOKUP(AV$2,Monitoring_eng!$A$1:$DB$79,Results!$D68,FALSE)),"",IF(HLOOKUP(AV$2,Monitoring_eng!$A$1:$DB$79,Results!$D68,FALSE)=$J68,$Q68,IF(HLOOKUP(AV$2,Monitoring_eng!$A$1:$DB$79,Results!$D68,FALSE)=$L68,$R68,IF(HLOOKUP(AV$2,Monitoring_eng!$A$1:$DB$79,Results!$D68,FALSE)=$N68,$S68,IF(HLOOKUP(AV$2,Monitoring_eng!$A$1:$DB$79,Results!$D68,FALSE)=$P68,$T68,"CHYBA")))))</f>
        <v>0</v>
      </c>
      <c r="AW68" s="60">
        <f>IF(ISBLANK(HLOOKUP(AW$2,Monitoring_eng!$A$1:$DB$79,Results!$D68,FALSE)),"",IF(HLOOKUP(AW$2,Monitoring_eng!$A$1:$DB$79,Results!$D68,FALSE)=$J68,$Q68,IF(HLOOKUP(AW$2,Monitoring_eng!$A$1:$DB$79,Results!$D68,FALSE)=$L68,$R68,IF(HLOOKUP(AW$2,Monitoring_eng!$A$1:$DB$79,Results!$D68,FALSE)=$N68,$S68,IF(HLOOKUP(AW$2,Monitoring_eng!$A$1:$DB$79,Results!$D68,FALSE)=$P68,$T68,"CHYBA")))))</f>
        <v>4</v>
      </c>
      <c r="AX68" s="60">
        <f>IF(ISBLANK(HLOOKUP(AX$2,Monitoring_eng!$A$1:$DB$79,Results!$D68,FALSE)),"",IF(HLOOKUP(AX$2,Monitoring_eng!$A$1:$DB$79,Results!$D68,FALSE)=$J68,$Q68,IF(HLOOKUP(AX$2,Monitoring_eng!$A$1:$DB$79,Results!$D68,FALSE)=$L68,$R68,IF(HLOOKUP(AX$2,Monitoring_eng!$A$1:$DB$79,Results!$D68,FALSE)=$N68,$S68,IF(HLOOKUP(AX$2,Monitoring_eng!$A$1:$DB$79,Results!$D68,FALSE)=$P68,$T68,"CHYBA")))))</f>
        <v>0</v>
      </c>
      <c r="AY68" s="60">
        <f>IF(ISBLANK(HLOOKUP(AY$2,Monitoring_eng!$A$1:$DB$79,Results!$D68,FALSE)),"",IF(HLOOKUP(AY$2,Monitoring_eng!$A$1:$DB$79,Results!$D68,FALSE)=$J68,$Q68,IF(HLOOKUP(AY$2,Monitoring_eng!$A$1:$DB$79,Results!$D68,FALSE)=$L68,$R68,IF(HLOOKUP(AY$2,Monitoring_eng!$A$1:$DB$79,Results!$D68,FALSE)=$N68,$S68,IF(HLOOKUP(AY$2,Monitoring_eng!$A$1:$DB$79,Results!$D68,FALSE)=$P68,$T68,"CHYBA")))))</f>
        <v>2</v>
      </c>
      <c r="AZ68" s="60">
        <f>IF(ISBLANK(HLOOKUP(AZ$2,Monitoring_eng!$A$1:$DB$79,Results!$D68,FALSE)),"",IF(HLOOKUP(AZ$2,Monitoring_eng!$A$1:$DB$79,Results!$D68,FALSE)=$J68,$Q68,IF(HLOOKUP(AZ$2,Monitoring_eng!$A$1:$DB$79,Results!$D68,FALSE)=$L68,$R68,IF(HLOOKUP(AZ$2,Monitoring_eng!$A$1:$DB$79,Results!$D68,FALSE)=$N68,$S68,IF(HLOOKUP(AZ$2,Monitoring_eng!$A$1:$DB$79,Results!$D68,FALSE)=$P68,$T68,"CHYBA")))))</f>
        <v>0</v>
      </c>
      <c r="BA68" s="60">
        <f>IF(ISBLANK(HLOOKUP(BA$2,Monitoring_eng!$A$1:$DB$79,Results!$D68,FALSE)),"",IF(HLOOKUP(BA$2,Monitoring_eng!$A$1:$DB$79,Results!$D68,FALSE)=$J68,$Q68,IF(HLOOKUP(BA$2,Monitoring_eng!$A$1:$DB$79,Results!$D68,FALSE)=$L68,$R68,IF(HLOOKUP(BA$2,Monitoring_eng!$A$1:$DB$79,Results!$D68,FALSE)=$N68,$S68,IF(HLOOKUP(BA$2,Monitoring_eng!$A$1:$DB$79,Results!$D68,FALSE)=$P68,$T68,"CHYBA")))))</f>
        <v>4</v>
      </c>
      <c r="BB68" s="60">
        <f>IF(ISBLANK(HLOOKUP(BB$2,Monitoring_eng!$A$1:$DB$79,Results!$D68,FALSE)),"",IF(HLOOKUP(BB$2,Monitoring_eng!$A$1:$DB$79,Results!$D68,FALSE)=$J68,$Q68,IF(HLOOKUP(BB$2,Monitoring_eng!$A$1:$DB$79,Results!$D68,FALSE)=$L68,$R68,IF(HLOOKUP(BB$2,Monitoring_eng!$A$1:$DB$79,Results!$D68,FALSE)=$N68,$S68,IF(HLOOKUP(BB$2,Monitoring_eng!$A$1:$DB$79,Results!$D68,FALSE)=$P68,$T68,"CHYBA")))))</f>
        <v>4</v>
      </c>
      <c r="BC68" s="60">
        <f>IF(ISBLANK(HLOOKUP(BC$2,Monitoring_eng!$A$1:$DB$79,Results!$D68,FALSE)),"",IF(HLOOKUP(BC$2,Monitoring_eng!$A$1:$DB$79,Results!$D68,FALSE)=$J68,$Q68,IF(HLOOKUP(BC$2,Monitoring_eng!$A$1:$DB$79,Results!$D68,FALSE)=$L68,$R68,IF(HLOOKUP(BC$2,Monitoring_eng!$A$1:$DB$79,Results!$D68,FALSE)=$N68,$S68,IF(HLOOKUP(BC$2,Monitoring_eng!$A$1:$DB$79,Results!$D68,FALSE)=$P68,$T68,"CHYBA")))))</f>
        <v>2</v>
      </c>
      <c r="BD68" s="60">
        <f>IF(ISBLANK(HLOOKUP(BD$2,Monitoring_eng!$A$1:$DB$79,Results!$D68,FALSE)),"",IF(HLOOKUP(BD$2,Monitoring_eng!$A$1:$DB$79,Results!$D68,FALSE)=$J68,$Q68,IF(HLOOKUP(BD$2,Monitoring_eng!$A$1:$DB$79,Results!$D68,FALSE)=$L68,$R68,IF(HLOOKUP(BD$2,Monitoring_eng!$A$1:$DB$79,Results!$D68,FALSE)=$N68,$S68,IF(HLOOKUP(BD$2,Monitoring_eng!$A$1:$DB$79,Results!$D68,FALSE)=$P68,$T68,"CHYBA")))))</f>
        <v>0</v>
      </c>
      <c r="BE68" s="60">
        <f>IF(ISBLANK(HLOOKUP(BE$2,Monitoring_eng!$A$1:$DB$79,Results!$D68,FALSE)),"",IF(HLOOKUP(BE$2,Monitoring_eng!$A$1:$DB$79,Results!$D68,FALSE)=$J68,$Q68,IF(HLOOKUP(BE$2,Monitoring_eng!$A$1:$DB$79,Results!$D68,FALSE)=$L68,$R68,IF(HLOOKUP(BE$2,Monitoring_eng!$A$1:$DB$79,Results!$D68,FALSE)=$N68,$S68,IF(HLOOKUP(BE$2,Monitoring_eng!$A$1:$DB$79,Results!$D68,FALSE)=$P68,$T68,"CHYBA")))))</f>
        <v>2</v>
      </c>
      <c r="BF68" s="60">
        <f>IF(ISBLANK(HLOOKUP(BF$2,Monitoring_eng!$A$1:$DB$79,Results!$D68,FALSE)),"",IF(HLOOKUP(BF$2,Monitoring_eng!$A$1:$DB$79,Results!$D68,FALSE)=$J68,$Q68,IF(HLOOKUP(BF$2,Monitoring_eng!$A$1:$DB$79,Results!$D68,FALSE)=$L68,$R68,IF(HLOOKUP(BF$2,Monitoring_eng!$A$1:$DB$79,Results!$D68,FALSE)=$N68,$S68,IF(HLOOKUP(BF$2,Monitoring_eng!$A$1:$DB$79,Results!$D68,FALSE)=$P68,$T68,"CHYBA")))))</f>
        <v>4</v>
      </c>
      <c r="BG68" s="60">
        <f>IF(ISBLANK(HLOOKUP(BG$2,Monitoring_eng!$A$1:$DB$79,Results!$D68,FALSE)),"",IF(HLOOKUP(BG$2,Monitoring_eng!$A$1:$DB$79,Results!$D68,FALSE)=$J68,$Q68,IF(HLOOKUP(BG$2,Monitoring_eng!$A$1:$DB$79,Results!$D68,FALSE)=$L68,$R68,IF(HLOOKUP(BG$2,Monitoring_eng!$A$1:$DB$79,Results!$D68,FALSE)=$N68,$S68,IF(HLOOKUP(BG$2,Monitoring_eng!$A$1:$DB$79,Results!$D68,FALSE)=$P68,$T68,"CHYBA")))))</f>
        <v>2</v>
      </c>
      <c r="BH68" s="60">
        <f>IF(ISBLANK(HLOOKUP(BH$2,Monitoring_eng!$A$1:$DB$79,Results!$D68,FALSE)),"",IF(HLOOKUP(BH$2,Monitoring_eng!$A$1:$DB$79,Results!$D68,FALSE)=$J68,$Q68,IF(HLOOKUP(BH$2,Monitoring_eng!$A$1:$DB$79,Results!$D68,FALSE)=$L68,$R68,IF(HLOOKUP(BH$2,Monitoring_eng!$A$1:$DB$79,Results!$D68,FALSE)=$N68,$S68,IF(HLOOKUP(BH$2,Monitoring_eng!$A$1:$DB$79,Results!$D68,FALSE)=$P68,$T68,"CHYBA")))))</f>
        <v>4</v>
      </c>
      <c r="BI68" s="60">
        <f>IF(ISBLANK(HLOOKUP(BI$2,Monitoring_eng!$A$1:$DB$79,Results!$D68,FALSE)),"",IF(HLOOKUP(BI$2,Monitoring_eng!$A$1:$DB$79,Results!$D68,FALSE)=$J68,$Q68,IF(HLOOKUP(BI$2,Monitoring_eng!$A$1:$DB$79,Results!$D68,FALSE)=$L68,$R68,IF(HLOOKUP(BI$2,Monitoring_eng!$A$1:$DB$79,Results!$D68,FALSE)=$N68,$S68,IF(HLOOKUP(BI$2,Monitoring_eng!$A$1:$DB$79,Results!$D68,FALSE)=$P68,$T68,"CHYBA")))))</f>
        <v>4</v>
      </c>
      <c r="BJ68" s="60">
        <f>IF(ISBLANK(HLOOKUP(BJ$2,Monitoring_eng!$A$1:$DB$79,Results!$D68,FALSE)),"",IF(HLOOKUP(BJ$2,Monitoring_eng!$A$1:$DB$79,Results!$D68,FALSE)=$J68,$Q68,IF(HLOOKUP(BJ$2,Monitoring_eng!$A$1:$DB$79,Results!$D68,FALSE)=$L68,$R68,IF(HLOOKUP(BJ$2,Monitoring_eng!$A$1:$DB$79,Results!$D68,FALSE)=$N68,$S68,IF(HLOOKUP(BJ$2,Monitoring_eng!$A$1:$DB$79,Results!$D68,FALSE)=$P68,$T68,"CHYBA")))))</f>
        <v>4</v>
      </c>
      <c r="BK68" s="60">
        <f>IF(ISBLANK(HLOOKUP(BK$2,Monitoring_eng!$A$1:$DB$79,Results!$D68,FALSE)),"",IF(HLOOKUP(BK$2,Monitoring_eng!$A$1:$DB$79,Results!$D68,FALSE)=$J68,$Q68,IF(HLOOKUP(BK$2,Monitoring_eng!$A$1:$DB$79,Results!$D68,FALSE)=$L68,$R68,IF(HLOOKUP(BK$2,Monitoring_eng!$A$1:$DB$79,Results!$D68,FALSE)=$N68,$S68,IF(HLOOKUP(BK$2,Monitoring_eng!$A$1:$DB$79,Results!$D68,FALSE)=$P68,$T68,"CHYBA")))))</f>
        <v>0</v>
      </c>
      <c r="BL68" s="60">
        <f>IF(ISBLANK(HLOOKUP(BL$2,Monitoring_eng!$A$1:$DB$79,Results!$D68,FALSE)),"",IF(HLOOKUP(BL$2,Monitoring_eng!$A$1:$DB$79,Results!$D68,FALSE)=$J68,$Q68,IF(HLOOKUP(BL$2,Monitoring_eng!$A$1:$DB$79,Results!$D68,FALSE)=$L68,$R68,IF(HLOOKUP(BL$2,Monitoring_eng!$A$1:$DB$79,Results!$D68,FALSE)=$N68,$S68,IF(HLOOKUP(BL$2,Monitoring_eng!$A$1:$DB$79,Results!$D68,FALSE)=$P68,$T68,"CHYBA")))))</f>
        <v>2</v>
      </c>
      <c r="BM68" s="60">
        <f>IF(ISBLANK(HLOOKUP(BM$2,Monitoring_eng!$A$1:$DB$79,Results!$D68,FALSE)),"",IF(HLOOKUP(BM$2,Monitoring_eng!$A$1:$DB$79,Results!$D68,FALSE)=$J68,$Q68,IF(HLOOKUP(BM$2,Monitoring_eng!$A$1:$DB$79,Results!$D68,FALSE)=$L68,$R68,IF(HLOOKUP(BM$2,Monitoring_eng!$A$1:$DB$79,Results!$D68,FALSE)=$N68,$S68,IF(HLOOKUP(BM$2,Monitoring_eng!$A$1:$DB$79,Results!$D68,FALSE)=$P68,$T68,"CHYBA")))))</f>
        <v>0</v>
      </c>
      <c r="BN68" s="60">
        <f>IF(ISBLANK(HLOOKUP(BN$2,Monitoring_eng!$A$1:$DB$79,Results!$D68,FALSE)),"",IF(HLOOKUP(BN$2,Monitoring_eng!$A$1:$DB$79,Results!$D68,FALSE)=$J68,$Q68,IF(HLOOKUP(BN$2,Monitoring_eng!$A$1:$DB$79,Results!$D68,FALSE)=$L68,$R68,IF(HLOOKUP(BN$2,Monitoring_eng!$A$1:$DB$79,Results!$D68,FALSE)=$N68,$S68,IF(HLOOKUP(BN$2,Monitoring_eng!$A$1:$DB$79,Results!$D68,FALSE)=$P68,$T68,"CHYBA")))))</f>
        <v>4</v>
      </c>
      <c r="BO68" s="60">
        <f>IF(ISBLANK(HLOOKUP(BO$2,Monitoring_eng!$A$1:$DB$79,Results!$D68,FALSE)),"",IF(HLOOKUP(BO$2,Monitoring_eng!$A$1:$DB$79,Results!$D68,FALSE)=$J68,$Q68,IF(HLOOKUP(BO$2,Monitoring_eng!$A$1:$DB$79,Results!$D68,FALSE)=$L68,$R68,IF(HLOOKUP(BO$2,Monitoring_eng!$A$1:$DB$79,Results!$D68,FALSE)=$N68,$S68,IF(HLOOKUP(BO$2,Monitoring_eng!$A$1:$DB$79,Results!$D68,FALSE)=$P68,$T68,"CHYBA")))))</f>
        <v>2</v>
      </c>
      <c r="BP68" s="60">
        <f>IF(ISBLANK(HLOOKUP(BP$2,Monitoring_eng!$A$1:$DB$79,Results!$D68,FALSE)),"",IF(HLOOKUP(BP$2,Monitoring_eng!$A$1:$DB$79,Results!$D68,FALSE)=$J68,$Q68,IF(HLOOKUP(BP$2,Monitoring_eng!$A$1:$DB$79,Results!$D68,FALSE)=$L68,$R68,IF(HLOOKUP(BP$2,Monitoring_eng!$A$1:$DB$79,Results!$D68,FALSE)=$N68,$S68,IF(HLOOKUP(BP$2,Monitoring_eng!$A$1:$DB$79,Results!$D68,FALSE)=$P68,$T68,"CHYBA")))))</f>
        <v>4</v>
      </c>
      <c r="BQ68" s="60">
        <f>IF(ISBLANK(HLOOKUP(BQ$2,Monitoring_eng!$A$1:$DB$79,Results!$D68,FALSE)),"",IF(HLOOKUP(BQ$2,Monitoring_eng!$A$1:$DB$79,Results!$D68,FALSE)=$J68,$Q68,IF(HLOOKUP(BQ$2,Monitoring_eng!$A$1:$DB$79,Results!$D68,FALSE)=$L68,$R68,IF(HLOOKUP(BQ$2,Monitoring_eng!$A$1:$DB$79,Results!$D68,FALSE)=$N68,$S68,IF(HLOOKUP(BQ$2,Monitoring_eng!$A$1:$DB$79,Results!$D68,FALSE)=$P68,$T68,"CHYBA")))))</f>
        <v>2</v>
      </c>
      <c r="BR68" s="60">
        <f>IF(ISBLANK(HLOOKUP(BR$2,Monitoring_eng!$A$1:$DB$79,Results!$D68,FALSE)),"",IF(HLOOKUP(BR$2,Monitoring_eng!$A$1:$DB$79,Results!$D68,FALSE)=$J68,$Q68,IF(HLOOKUP(BR$2,Monitoring_eng!$A$1:$DB$79,Results!$D68,FALSE)=$L68,$R68,IF(HLOOKUP(BR$2,Monitoring_eng!$A$1:$DB$79,Results!$D68,FALSE)=$N68,$S68,IF(HLOOKUP(BR$2,Monitoring_eng!$A$1:$DB$79,Results!$D68,FALSE)=$P68,$T68,"CHYBA")))))</f>
        <v>2</v>
      </c>
    </row>
    <row r="69" spans="1:70" x14ac:dyDescent="0.3">
      <c r="A69" s="37" t="s">
        <v>3889</v>
      </c>
      <c r="B69" s="37" t="s">
        <v>1070</v>
      </c>
      <c r="C69" s="37" t="s">
        <v>369</v>
      </c>
      <c r="D69" s="37">
        <v>68</v>
      </c>
      <c r="E69" s="45" t="s">
        <v>284</v>
      </c>
      <c r="F69" s="45" t="s">
        <v>283</v>
      </c>
      <c r="G69" s="53" t="s">
        <v>67</v>
      </c>
      <c r="H69" s="37">
        <v>1</v>
      </c>
      <c r="I69" s="37" t="s">
        <v>481</v>
      </c>
      <c r="J69" s="37" t="s">
        <v>757</v>
      </c>
      <c r="K69" s="37" t="s">
        <v>482</v>
      </c>
      <c r="L69" s="59" t="s">
        <v>758</v>
      </c>
      <c r="M69" s="37" t="s">
        <v>483</v>
      </c>
      <c r="N69" s="37" t="s">
        <v>759</v>
      </c>
      <c r="O69" s="37" t="s">
        <v>892</v>
      </c>
      <c r="P69" s="37" t="s">
        <v>892</v>
      </c>
      <c r="Q69" s="37">
        <f t="shared" si="2"/>
        <v>1</v>
      </c>
      <c r="R69" s="37">
        <v>0</v>
      </c>
      <c r="S69" s="37">
        <f t="shared" si="3"/>
        <v>0.5</v>
      </c>
      <c r="T69" s="37" t="s">
        <v>892</v>
      </c>
      <c r="U69" s="60">
        <f>IF(ISBLANK(HLOOKUP(U$2,Monitoring_eng!$A$1:$DB$79,Results!$D69,FALSE)),"",IF(HLOOKUP(U$2,Monitoring_eng!$A$1:$DB$79,Results!$D69,FALSE)=$J69,$Q69,IF(HLOOKUP(U$2,Monitoring_eng!$A$1:$DB$79,Results!$D69,FALSE)=$L69,$R69,IF(HLOOKUP(U$2,Monitoring_eng!$A$1:$DB$79,Results!$D69,FALSE)=$N69,$S69,IF(HLOOKUP(U$2,Monitoring_eng!$A$1:$DB$79,Results!$D69,FALSE)=$P69,$T69,"CHYBA")))))</f>
        <v>1</v>
      </c>
      <c r="V69" s="60">
        <f>IF(ISBLANK(HLOOKUP(V$2,Monitoring_eng!$A$1:$DB$79,Results!$D69,FALSE)),"",IF(HLOOKUP(V$2,Monitoring_eng!$A$1:$DB$79,Results!$D69,FALSE)=$J69,$Q69,IF(HLOOKUP(V$2,Monitoring_eng!$A$1:$DB$79,Results!$D69,FALSE)=$L69,$R69,IF(HLOOKUP(V$2,Monitoring_eng!$A$1:$DB$79,Results!$D69,FALSE)=$N69,$S69,IF(HLOOKUP(V$2,Monitoring_eng!$A$1:$DB$79,Results!$D69,FALSE)=$P69,$T69,"CHYBA")))))</f>
        <v>1</v>
      </c>
      <c r="W69" s="60">
        <f>IF(ISBLANK(HLOOKUP(W$2,Monitoring_eng!$A$1:$DB$79,Results!$D69,FALSE)),"",IF(HLOOKUP(W$2,Monitoring_eng!$A$1:$DB$79,Results!$D69,FALSE)=$J69,$Q69,IF(HLOOKUP(W$2,Monitoring_eng!$A$1:$DB$79,Results!$D69,FALSE)=$L69,$R69,IF(HLOOKUP(W$2,Monitoring_eng!$A$1:$DB$79,Results!$D69,FALSE)=$N69,$S69,IF(HLOOKUP(W$2,Monitoring_eng!$A$1:$DB$79,Results!$D69,FALSE)=$P69,$T69,"CHYBA")))))</f>
        <v>0</v>
      </c>
      <c r="X69" s="60">
        <f>IF(ISBLANK(HLOOKUP(X$2,Monitoring_eng!$A$1:$DB$79,Results!$D69,FALSE)),"",IF(HLOOKUP(X$2,Monitoring_eng!$A$1:$DB$79,Results!$D69,FALSE)=$J69,$Q69,IF(HLOOKUP(X$2,Monitoring_eng!$A$1:$DB$79,Results!$D69,FALSE)=$L69,$R69,IF(HLOOKUP(X$2,Monitoring_eng!$A$1:$DB$79,Results!$D69,FALSE)=$N69,$S69,IF(HLOOKUP(X$2,Monitoring_eng!$A$1:$DB$79,Results!$D69,FALSE)=$P69,$T69,"CHYBA")))))</f>
        <v>0</v>
      </c>
      <c r="Y69" s="60">
        <f>IF(ISBLANK(HLOOKUP(Y$2,Monitoring_eng!$A$1:$DB$79,Results!$D69,FALSE)),"",IF(HLOOKUP(Y$2,Monitoring_eng!$A$1:$DB$79,Results!$D69,FALSE)=$J69,$Q69,IF(HLOOKUP(Y$2,Monitoring_eng!$A$1:$DB$79,Results!$D69,FALSE)=$L69,$R69,IF(HLOOKUP(Y$2,Monitoring_eng!$A$1:$DB$79,Results!$D69,FALSE)=$N69,$S69,IF(HLOOKUP(Y$2,Monitoring_eng!$A$1:$DB$79,Results!$D69,FALSE)=$P69,$T69,"CHYBA")))))</f>
        <v>0</v>
      </c>
      <c r="Z69" s="60">
        <f>IF(ISBLANK(HLOOKUP(Z$2,Monitoring_eng!$A$1:$DB$79,Results!$D69,FALSE)),"",IF(HLOOKUP(Z$2,Monitoring_eng!$A$1:$DB$79,Results!$D69,FALSE)=$J69,$Q69,IF(HLOOKUP(Z$2,Monitoring_eng!$A$1:$DB$79,Results!$D69,FALSE)=$L69,$R69,IF(HLOOKUP(Z$2,Monitoring_eng!$A$1:$DB$79,Results!$D69,FALSE)=$N69,$S69,IF(HLOOKUP(Z$2,Monitoring_eng!$A$1:$DB$79,Results!$D69,FALSE)=$P69,$T69,"CHYBA")))))</f>
        <v>1</v>
      </c>
      <c r="AA69" s="60">
        <f>IF(ISBLANK(HLOOKUP(AA$2,Monitoring_eng!$A$1:$DB$79,Results!$D69,FALSE)),"",IF(HLOOKUP(AA$2,Monitoring_eng!$A$1:$DB$79,Results!$D69,FALSE)=$J69,$Q69,IF(HLOOKUP(AA$2,Monitoring_eng!$A$1:$DB$79,Results!$D69,FALSE)=$L69,$R69,IF(HLOOKUP(AA$2,Monitoring_eng!$A$1:$DB$79,Results!$D69,FALSE)=$N69,$S69,IF(HLOOKUP(AA$2,Monitoring_eng!$A$1:$DB$79,Results!$D69,FALSE)=$P69,$T69,"CHYBA")))))</f>
        <v>1</v>
      </c>
      <c r="AB69" s="60">
        <f>IF(ISBLANK(HLOOKUP(AB$2,Monitoring_eng!$A$1:$DB$79,Results!$D69,FALSE)),"",IF(HLOOKUP(AB$2,Monitoring_eng!$A$1:$DB$79,Results!$D69,FALSE)=$J69,$Q69,IF(HLOOKUP(AB$2,Monitoring_eng!$A$1:$DB$79,Results!$D69,FALSE)=$L69,$R69,IF(HLOOKUP(AB$2,Monitoring_eng!$A$1:$DB$79,Results!$D69,FALSE)=$N69,$S69,IF(HLOOKUP(AB$2,Monitoring_eng!$A$1:$DB$79,Results!$D69,FALSE)=$P69,$T69,"CHYBA")))))</f>
        <v>0</v>
      </c>
      <c r="AC69" s="60">
        <f>IF(ISBLANK(HLOOKUP(AC$2,Monitoring_eng!$A$1:$DB$79,Results!$D69,FALSE)),"",IF(HLOOKUP(AC$2,Monitoring_eng!$A$1:$DB$79,Results!$D69,FALSE)=$J69,$Q69,IF(HLOOKUP(AC$2,Monitoring_eng!$A$1:$DB$79,Results!$D69,FALSE)=$L69,$R69,IF(HLOOKUP(AC$2,Monitoring_eng!$A$1:$DB$79,Results!$D69,FALSE)=$N69,$S69,IF(HLOOKUP(AC$2,Monitoring_eng!$A$1:$DB$79,Results!$D69,FALSE)=$P69,$T69,"CHYBA")))))</f>
        <v>1</v>
      </c>
      <c r="AD69" s="60">
        <f>IF(ISBLANK(HLOOKUP(AD$2,Monitoring_eng!$A$1:$DB$79,Results!$D69,FALSE)),"",IF(HLOOKUP(AD$2,Monitoring_eng!$A$1:$DB$79,Results!$D69,FALSE)=$J69,$Q69,IF(HLOOKUP(AD$2,Monitoring_eng!$A$1:$DB$79,Results!$D69,FALSE)=$L69,$R69,IF(HLOOKUP(AD$2,Monitoring_eng!$A$1:$DB$79,Results!$D69,FALSE)=$N69,$S69,IF(HLOOKUP(AD$2,Monitoring_eng!$A$1:$DB$79,Results!$D69,FALSE)=$P69,$T69,"CHYBA")))))</f>
        <v>0</v>
      </c>
      <c r="AE69" s="60">
        <f>IF(ISBLANK(HLOOKUP(AE$2,Monitoring_eng!$A$1:$DB$79,Results!$D69,FALSE)),"",IF(HLOOKUP(AE$2,Monitoring_eng!$A$1:$DB$79,Results!$D69,FALSE)=$J69,$Q69,IF(HLOOKUP(AE$2,Monitoring_eng!$A$1:$DB$79,Results!$D69,FALSE)=$L69,$R69,IF(HLOOKUP(AE$2,Monitoring_eng!$A$1:$DB$79,Results!$D69,FALSE)=$N69,$S69,IF(HLOOKUP(AE$2,Monitoring_eng!$A$1:$DB$79,Results!$D69,FALSE)=$P69,$T69,"CHYBA")))))</f>
        <v>1</v>
      </c>
      <c r="AF69" s="60">
        <f>IF(ISBLANK(HLOOKUP(AF$2,Monitoring_eng!$A$1:$DB$79,Results!$D69,FALSE)),"",IF(HLOOKUP(AF$2,Monitoring_eng!$A$1:$DB$79,Results!$D69,FALSE)=$J69,$Q69,IF(HLOOKUP(AF$2,Monitoring_eng!$A$1:$DB$79,Results!$D69,FALSE)=$L69,$R69,IF(HLOOKUP(AF$2,Monitoring_eng!$A$1:$DB$79,Results!$D69,FALSE)=$N69,$S69,IF(HLOOKUP(AF$2,Monitoring_eng!$A$1:$DB$79,Results!$D69,FALSE)=$P69,$T69,"CHYBA")))))</f>
        <v>0</v>
      </c>
      <c r="AG69" s="60">
        <f>IF(ISBLANK(HLOOKUP(AG$2,Monitoring_eng!$A$1:$DB$79,Results!$D69,FALSE)),"",IF(HLOOKUP(AG$2,Monitoring_eng!$A$1:$DB$79,Results!$D69,FALSE)=$J69,$Q69,IF(HLOOKUP(AG$2,Monitoring_eng!$A$1:$DB$79,Results!$D69,FALSE)=$L69,$R69,IF(HLOOKUP(AG$2,Monitoring_eng!$A$1:$DB$79,Results!$D69,FALSE)=$N69,$S69,IF(HLOOKUP(AG$2,Monitoring_eng!$A$1:$DB$79,Results!$D69,FALSE)=$P69,$T69,"CHYBA")))))</f>
        <v>0</v>
      </c>
      <c r="AH69" s="60">
        <f>IF(ISBLANK(HLOOKUP(AH$2,Monitoring_eng!$A$1:$DB$79,Results!$D69,FALSE)),"",IF(HLOOKUP(AH$2,Monitoring_eng!$A$1:$DB$79,Results!$D69,FALSE)=$J69,$Q69,IF(HLOOKUP(AH$2,Monitoring_eng!$A$1:$DB$79,Results!$D69,FALSE)=$L69,$R69,IF(HLOOKUP(AH$2,Monitoring_eng!$A$1:$DB$79,Results!$D69,FALSE)=$N69,$S69,IF(HLOOKUP(AH$2,Monitoring_eng!$A$1:$DB$79,Results!$D69,FALSE)=$P69,$T69,"CHYBA")))))</f>
        <v>1</v>
      </c>
      <c r="AI69" s="60">
        <f>IF(ISBLANK(HLOOKUP(AI$2,Monitoring_eng!$A$1:$DB$79,Results!$D69,FALSE)),"",IF(HLOOKUP(AI$2,Monitoring_eng!$A$1:$DB$79,Results!$D69,FALSE)=$J69,$Q69,IF(HLOOKUP(AI$2,Monitoring_eng!$A$1:$DB$79,Results!$D69,FALSE)=$L69,$R69,IF(HLOOKUP(AI$2,Monitoring_eng!$A$1:$DB$79,Results!$D69,FALSE)=$N69,$S69,IF(HLOOKUP(AI$2,Monitoring_eng!$A$1:$DB$79,Results!$D69,FALSE)=$P69,$T69,"CHYBA")))))</f>
        <v>1</v>
      </c>
      <c r="AJ69" s="60">
        <f>IF(ISBLANK(HLOOKUP(AJ$2,Monitoring_eng!$A$1:$DB$79,Results!$D69,FALSE)),"",IF(HLOOKUP(AJ$2,Monitoring_eng!$A$1:$DB$79,Results!$D69,FALSE)=$J69,$Q69,IF(HLOOKUP(AJ$2,Monitoring_eng!$A$1:$DB$79,Results!$D69,FALSE)=$L69,$R69,IF(HLOOKUP(AJ$2,Monitoring_eng!$A$1:$DB$79,Results!$D69,FALSE)=$N69,$S69,IF(HLOOKUP(AJ$2,Monitoring_eng!$A$1:$DB$79,Results!$D69,FALSE)=$P69,$T69,"CHYBA")))))</f>
        <v>1</v>
      </c>
      <c r="AK69" s="60">
        <f>IF(ISBLANK(HLOOKUP(AK$2,Monitoring_eng!$A$1:$DB$79,Results!$D69,FALSE)),"",IF(HLOOKUP(AK$2,Monitoring_eng!$A$1:$DB$79,Results!$D69,FALSE)=$J69,$Q69,IF(HLOOKUP(AK$2,Monitoring_eng!$A$1:$DB$79,Results!$D69,FALSE)=$L69,$R69,IF(HLOOKUP(AK$2,Monitoring_eng!$A$1:$DB$79,Results!$D69,FALSE)=$N69,$S69,IF(HLOOKUP(AK$2,Monitoring_eng!$A$1:$DB$79,Results!$D69,FALSE)=$P69,$T69,"CHYBA")))))</f>
        <v>1</v>
      </c>
      <c r="AL69" s="60">
        <f>IF(ISBLANK(HLOOKUP(AL$2,Monitoring_eng!$A$1:$DB$79,Results!$D69,FALSE)),"",IF(HLOOKUP(AL$2,Monitoring_eng!$A$1:$DB$79,Results!$D69,FALSE)=$J69,$Q69,IF(HLOOKUP(AL$2,Monitoring_eng!$A$1:$DB$79,Results!$D69,FALSE)=$L69,$R69,IF(HLOOKUP(AL$2,Monitoring_eng!$A$1:$DB$79,Results!$D69,FALSE)=$N69,$S69,IF(HLOOKUP(AL$2,Monitoring_eng!$A$1:$DB$79,Results!$D69,FALSE)=$P69,$T69,"CHYBA")))))</f>
        <v>1</v>
      </c>
      <c r="AM69" s="60">
        <f>IF(ISBLANK(HLOOKUP(AM$2,Monitoring_eng!$A$1:$DB$79,Results!$D69,FALSE)),"",IF(HLOOKUP(AM$2,Monitoring_eng!$A$1:$DB$79,Results!$D69,FALSE)=$J69,$Q69,IF(HLOOKUP(AM$2,Monitoring_eng!$A$1:$DB$79,Results!$D69,FALSE)=$L69,$R69,IF(HLOOKUP(AM$2,Monitoring_eng!$A$1:$DB$79,Results!$D69,FALSE)=$N69,$S69,IF(HLOOKUP(AM$2,Monitoring_eng!$A$1:$DB$79,Results!$D69,FALSE)=$P69,$T69,"CHYBA")))))</f>
        <v>1</v>
      </c>
      <c r="AN69" s="60">
        <f>IF(ISBLANK(HLOOKUP(AN$2,Monitoring_eng!$A$1:$DB$79,Results!$D69,FALSE)),"",IF(HLOOKUP(AN$2,Monitoring_eng!$A$1:$DB$79,Results!$D69,FALSE)=$J69,$Q69,IF(HLOOKUP(AN$2,Monitoring_eng!$A$1:$DB$79,Results!$D69,FALSE)=$L69,$R69,IF(HLOOKUP(AN$2,Monitoring_eng!$A$1:$DB$79,Results!$D69,FALSE)=$N69,$S69,IF(HLOOKUP(AN$2,Monitoring_eng!$A$1:$DB$79,Results!$D69,FALSE)=$P69,$T69,"CHYBA")))))</f>
        <v>1</v>
      </c>
      <c r="AO69" s="60">
        <f>IF(ISBLANK(HLOOKUP(AO$2,Monitoring_eng!$A$1:$DB$79,Results!$D69,FALSE)),"",IF(HLOOKUP(AO$2,Monitoring_eng!$A$1:$DB$79,Results!$D69,FALSE)=$J69,$Q69,IF(HLOOKUP(AO$2,Monitoring_eng!$A$1:$DB$79,Results!$D69,FALSE)=$L69,$R69,IF(HLOOKUP(AO$2,Monitoring_eng!$A$1:$DB$79,Results!$D69,FALSE)=$N69,$S69,IF(HLOOKUP(AO$2,Monitoring_eng!$A$1:$DB$79,Results!$D69,FALSE)=$P69,$T69,"CHYBA")))))</f>
        <v>0</v>
      </c>
      <c r="AP69" s="60">
        <f>IF(ISBLANK(HLOOKUP(AP$2,Monitoring_eng!$A$1:$DB$79,Results!$D69,FALSE)),"",IF(HLOOKUP(AP$2,Monitoring_eng!$A$1:$DB$79,Results!$D69,FALSE)=$J69,$Q69,IF(HLOOKUP(AP$2,Monitoring_eng!$A$1:$DB$79,Results!$D69,FALSE)=$L69,$R69,IF(HLOOKUP(AP$2,Monitoring_eng!$A$1:$DB$79,Results!$D69,FALSE)=$N69,$S69,IF(HLOOKUP(AP$2,Monitoring_eng!$A$1:$DB$79,Results!$D69,FALSE)=$P69,$T69,"CHYBA")))))</f>
        <v>1</v>
      </c>
      <c r="AQ69" s="60">
        <f>IF(ISBLANK(HLOOKUP(AQ$2,Monitoring_eng!$A$1:$DB$79,Results!$D69,FALSE)),"",IF(HLOOKUP(AQ$2,Monitoring_eng!$A$1:$DB$79,Results!$D69,FALSE)=$J69,$Q69,IF(HLOOKUP(AQ$2,Monitoring_eng!$A$1:$DB$79,Results!$D69,FALSE)=$L69,$R69,IF(HLOOKUP(AQ$2,Monitoring_eng!$A$1:$DB$79,Results!$D69,FALSE)=$N69,$S69,IF(HLOOKUP(AQ$2,Monitoring_eng!$A$1:$DB$79,Results!$D69,FALSE)=$P69,$T69,"CHYBA")))))</f>
        <v>0</v>
      </c>
      <c r="AR69" s="60">
        <f>IF(ISBLANK(HLOOKUP(AR$2,Monitoring_eng!$A$1:$DB$79,Results!$D69,FALSE)),"",IF(HLOOKUP(AR$2,Monitoring_eng!$A$1:$DB$79,Results!$D69,FALSE)=$J69,$Q69,IF(HLOOKUP(AR$2,Monitoring_eng!$A$1:$DB$79,Results!$D69,FALSE)=$L69,$R69,IF(HLOOKUP(AR$2,Monitoring_eng!$A$1:$DB$79,Results!$D69,FALSE)=$N69,$S69,IF(HLOOKUP(AR$2,Monitoring_eng!$A$1:$DB$79,Results!$D69,FALSE)=$P69,$T69,"CHYBA")))))</f>
        <v>1</v>
      </c>
      <c r="AS69" s="60">
        <f>IF(ISBLANK(HLOOKUP(AS$2,Monitoring_eng!$A$1:$DB$79,Results!$D69,FALSE)),"",IF(HLOOKUP(AS$2,Monitoring_eng!$A$1:$DB$79,Results!$D69,FALSE)=$J69,$Q69,IF(HLOOKUP(AS$2,Monitoring_eng!$A$1:$DB$79,Results!$D69,FALSE)=$L69,$R69,IF(HLOOKUP(AS$2,Monitoring_eng!$A$1:$DB$79,Results!$D69,FALSE)=$N69,$S69,IF(HLOOKUP(AS$2,Monitoring_eng!$A$1:$DB$79,Results!$D69,FALSE)=$P69,$T69,"CHYBA")))))</f>
        <v>1</v>
      </c>
      <c r="AT69" s="60">
        <f>IF(ISBLANK(HLOOKUP(AT$2,Monitoring_eng!$A$1:$DB$79,Results!$D69,FALSE)),"",IF(HLOOKUP(AT$2,Monitoring_eng!$A$1:$DB$79,Results!$D69,FALSE)=$J69,$Q69,IF(HLOOKUP(AT$2,Monitoring_eng!$A$1:$DB$79,Results!$D69,FALSE)=$L69,$R69,IF(HLOOKUP(AT$2,Monitoring_eng!$A$1:$DB$79,Results!$D69,FALSE)=$N69,$S69,IF(HLOOKUP(AT$2,Monitoring_eng!$A$1:$DB$79,Results!$D69,FALSE)=$P69,$T69,"CHYBA")))))</f>
        <v>1</v>
      </c>
      <c r="AU69" s="60">
        <f>IF(ISBLANK(HLOOKUP(AU$2,Monitoring_eng!$A$1:$DB$79,Results!$D69,FALSE)),"",IF(HLOOKUP(AU$2,Monitoring_eng!$A$1:$DB$79,Results!$D69,FALSE)=$J69,$Q69,IF(HLOOKUP(AU$2,Monitoring_eng!$A$1:$DB$79,Results!$D69,FALSE)=$L69,$R69,IF(HLOOKUP(AU$2,Monitoring_eng!$A$1:$DB$79,Results!$D69,FALSE)=$N69,$S69,IF(HLOOKUP(AU$2,Monitoring_eng!$A$1:$DB$79,Results!$D69,FALSE)=$P69,$T69,"CHYBA")))))</f>
        <v>1</v>
      </c>
      <c r="AV69" s="60">
        <f>IF(ISBLANK(HLOOKUP(AV$2,Monitoring_eng!$A$1:$DB$79,Results!$D69,FALSE)),"",IF(HLOOKUP(AV$2,Monitoring_eng!$A$1:$DB$79,Results!$D69,FALSE)=$J69,$Q69,IF(HLOOKUP(AV$2,Monitoring_eng!$A$1:$DB$79,Results!$D69,FALSE)=$L69,$R69,IF(HLOOKUP(AV$2,Monitoring_eng!$A$1:$DB$79,Results!$D69,FALSE)=$N69,$S69,IF(HLOOKUP(AV$2,Monitoring_eng!$A$1:$DB$79,Results!$D69,FALSE)=$P69,$T69,"CHYBA")))))</f>
        <v>1</v>
      </c>
      <c r="AW69" s="60">
        <f>IF(ISBLANK(HLOOKUP(AW$2,Monitoring_eng!$A$1:$DB$79,Results!$D69,FALSE)),"",IF(HLOOKUP(AW$2,Monitoring_eng!$A$1:$DB$79,Results!$D69,FALSE)=$J69,$Q69,IF(HLOOKUP(AW$2,Monitoring_eng!$A$1:$DB$79,Results!$D69,FALSE)=$L69,$R69,IF(HLOOKUP(AW$2,Monitoring_eng!$A$1:$DB$79,Results!$D69,FALSE)=$N69,$S69,IF(HLOOKUP(AW$2,Monitoring_eng!$A$1:$DB$79,Results!$D69,FALSE)=$P69,$T69,"CHYBA")))))</f>
        <v>1</v>
      </c>
      <c r="AX69" s="60">
        <f>IF(ISBLANK(HLOOKUP(AX$2,Monitoring_eng!$A$1:$DB$79,Results!$D69,FALSE)),"",IF(HLOOKUP(AX$2,Monitoring_eng!$A$1:$DB$79,Results!$D69,FALSE)=$J69,$Q69,IF(HLOOKUP(AX$2,Monitoring_eng!$A$1:$DB$79,Results!$D69,FALSE)=$L69,$R69,IF(HLOOKUP(AX$2,Monitoring_eng!$A$1:$DB$79,Results!$D69,FALSE)=$N69,$S69,IF(HLOOKUP(AX$2,Monitoring_eng!$A$1:$DB$79,Results!$D69,FALSE)=$P69,$T69,"CHYBA")))))</f>
        <v>1</v>
      </c>
      <c r="AY69" s="60">
        <f>IF(ISBLANK(HLOOKUP(AY$2,Monitoring_eng!$A$1:$DB$79,Results!$D69,FALSE)),"",IF(HLOOKUP(AY$2,Monitoring_eng!$A$1:$DB$79,Results!$D69,FALSE)=$J69,$Q69,IF(HLOOKUP(AY$2,Monitoring_eng!$A$1:$DB$79,Results!$D69,FALSE)=$L69,$R69,IF(HLOOKUP(AY$2,Monitoring_eng!$A$1:$DB$79,Results!$D69,FALSE)=$N69,$S69,IF(HLOOKUP(AY$2,Monitoring_eng!$A$1:$DB$79,Results!$D69,FALSE)=$P69,$T69,"CHYBA")))))</f>
        <v>0</v>
      </c>
      <c r="AZ69" s="60">
        <f>IF(ISBLANK(HLOOKUP(AZ$2,Monitoring_eng!$A$1:$DB$79,Results!$D69,FALSE)),"",IF(HLOOKUP(AZ$2,Monitoring_eng!$A$1:$DB$79,Results!$D69,FALSE)=$J69,$Q69,IF(HLOOKUP(AZ$2,Monitoring_eng!$A$1:$DB$79,Results!$D69,FALSE)=$L69,$R69,IF(HLOOKUP(AZ$2,Monitoring_eng!$A$1:$DB$79,Results!$D69,FALSE)=$N69,$S69,IF(HLOOKUP(AZ$2,Monitoring_eng!$A$1:$DB$79,Results!$D69,FALSE)=$P69,$T69,"CHYBA")))))</f>
        <v>0</v>
      </c>
      <c r="BA69" s="60">
        <f>IF(ISBLANK(HLOOKUP(BA$2,Monitoring_eng!$A$1:$DB$79,Results!$D69,FALSE)),"",IF(HLOOKUP(BA$2,Monitoring_eng!$A$1:$DB$79,Results!$D69,FALSE)=$J69,$Q69,IF(HLOOKUP(BA$2,Monitoring_eng!$A$1:$DB$79,Results!$D69,FALSE)=$L69,$R69,IF(HLOOKUP(BA$2,Monitoring_eng!$A$1:$DB$79,Results!$D69,FALSE)=$N69,$S69,IF(HLOOKUP(BA$2,Monitoring_eng!$A$1:$DB$79,Results!$D69,FALSE)=$P69,$T69,"CHYBA")))))</f>
        <v>0</v>
      </c>
      <c r="BB69" s="60">
        <f>IF(ISBLANK(HLOOKUP(BB$2,Monitoring_eng!$A$1:$DB$79,Results!$D69,FALSE)),"",IF(HLOOKUP(BB$2,Monitoring_eng!$A$1:$DB$79,Results!$D69,FALSE)=$J69,$Q69,IF(HLOOKUP(BB$2,Monitoring_eng!$A$1:$DB$79,Results!$D69,FALSE)=$L69,$R69,IF(HLOOKUP(BB$2,Monitoring_eng!$A$1:$DB$79,Results!$D69,FALSE)=$N69,$S69,IF(HLOOKUP(BB$2,Monitoring_eng!$A$1:$DB$79,Results!$D69,FALSE)=$P69,$T69,"CHYBA")))))</f>
        <v>1</v>
      </c>
      <c r="BC69" s="60">
        <f>IF(ISBLANK(HLOOKUP(BC$2,Monitoring_eng!$A$1:$DB$79,Results!$D69,FALSE)),"",IF(HLOOKUP(BC$2,Monitoring_eng!$A$1:$DB$79,Results!$D69,FALSE)=$J69,$Q69,IF(HLOOKUP(BC$2,Monitoring_eng!$A$1:$DB$79,Results!$D69,FALSE)=$L69,$R69,IF(HLOOKUP(BC$2,Monitoring_eng!$A$1:$DB$79,Results!$D69,FALSE)=$N69,$S69,IF(HLOOKUP(BC$2,Monitoring_eng!$A$1:$DB$79,Results!$D69,FALSE)=$P69,$T69,"CHYBA")))))</f>
        <v>0</v>
      </c>
      <c r="BD69" s="60">
        <f>IF(ISBLANK(HLOOKUP(BD$2,Monitoring_eng!$A$1:$DB$79,Results!$D69,FALSE)),"",IF(HLOOKUP(BD$2,Monitoring_eng!$A$1:$DB$79,Results!$D69,FALSE)=$J69,$Q69,IF(HLOOKUP(BD$2,Monitoring_eng!$A$1:$DB$79,Results!$D69,FALSE)=$L69,$R69,IF(HLOOKUP(BD$2,Monitoring_eng!$A$1:$DB$79,Results!$D69,FALSE)=$N69,$S69,IF(HLOOKUP(BD$2,Monitoring_eng!$A$1:$DB$79,Results!$D69,FALSE)=$P69,$T69,"CHYBA")))))</f>
        <v>0</v>
      </c>
      <c r="BE69" s="60">
        <f>IF(ISBLANK(HLOOKUP(BE$2,Monitoring_eng!$A$1:$DB$79,Results!$D69,FALSE)),"",IF(HLOOKUP(BE$2,Monitoring_eng!$A$1:$DB$79,Results!$D69,FALSE)=$J69,$Q69,IF(HLOOKUP(BE$2,Monitoring_eng!$A$1:$DB$79,Results!$D69,FALSE)=$L69,$R69,IF(HLOOKUP(BE$2,Monitoring_eng!$A$1:$DB$79,Results!$D69,FALSE)=$N69,$S69,IF(HLOOKUP(BE$2,Monitoring_eng!$A$1:$DB$79,Results!$D69,FALSE)=$P69,$T69,"CHYBA")))))</f>
        <v>0</v>
      </c>
      <c r="BF69" s="60">
        <f>IF(ISBLANK(HLOOKUP(BF$2,Monitoring_eng!$A$1:$DB$79,Results!$D69,FALSE)),"",IF(HLOOKUP(BF$2,Monitoring_eng!$A$1:$DB$79,Results!$D69,FALSE)=$J69,$Q69,IF(HLOOKUP(BF$2,Monitoring_eng!$A$1:$DB$79,Results!$D69,FALSE)=$L69,$R69,IF(HLOOKUP(BF$2,Monitoring_eng!$A$1:$DB$79,Results!$D69,FALSE)=$N69,$S69,IF(HLOOKUP(BF$2,Monitoring_eng!$A$1:$DB$79,Results!$D69,FALSE)=$P69,$T69,"CHYBA")))))</f>
        <v>1</v>
      </c>
      <c r="BG69" s="60">
        <f>IF(ISBLANK(HLOOKUP(BG$2,Monitoring_eng!$A$1:$DB$79,Results!$D69,FALSE)),"",IF(HLOOKUP(BG$2,Monitoring_eng!$A$1:$DB$79,Results!$D69,FALSE)=$J69,$Q69,IF(HLOOKUP(BG$2,Monitoring_eng!$A$1:$DB$79,Results!$D69,FALSE)=$L69,$R69,IF(HLOOKUP(BG$2,Monitoring_eng!$A$1:$DB$79,Results!$D69,FALSE)=$N69,$S69,IF(HLOOKUP(BG$2,Monitoring_eng!$A$1:$DB$79,Results!$D69,FALSE)=$P69,$T69,"CHYBA")))))</f>
        <v>0</v>
      </c>
      <c r="BH69" s="60">
        <f>IF(ISBLANK(HLOOKUP(BH$2,Monitoring_eng!$A$1:$DB$79,Results!$D69,FALSE)),"",IF(HLOOKUP(BH$2,Monitoring_eng!$A$1:$DB$79,Results!$D69,FALSE)=$J69,$Q69,IF(HLOOKUP(BH$2,Monitoring_eng!$A$1:$DB$79,Results!$D69,FALSE)=$L69,$R69,IF(HLOOKUP(BH$2,Monitoring_eng!$A$1:$DB$79,Results!$D69,FALSE)=$N69,$S69,IF(HLOOKUP(BH$2,Monitoring_eng!$A$1:$DB$79,Results!$D69,FALSE)=$P69,$T69,"CHYBA")))))</f>
        <v>0.5</v>
      </c>
      <c r="BI69" s="60">
        <f>IF(ISBLANK(HLOOKUP(BI$2,Monitoring_eng!$A$1:$DB$79,Results!$D69,FALSE)),"",IF(HLOOKUP(BI$2,Monitoring_eng!$A$1:$DB$79,Results!$D69,FALSE)=$J69,$Q69,IF(HLOOKUP(BI$2,Monitoring_eng!$A$1:$DB$79,Results!$D69,FALSE)=$L69,$R69,IF(HLOOKUP(BI$2,Monitoring_eng!$A$1:$DB$79,Results!$D69,FALSE)=$N69,$S69,IF(HLOOKUP(BI$2,Monitoring_eng!$A$1:$DB$79,Results!$D69,FALSE)=$P69,$T69,"CHYBA")))))</f>
        <v>0</v>
      </c>
      <c r="BJ69" s="60">
        <f>IF(ISBLANK(HLOOKUP(BJ$2,Monitoring_eng!$A$1:$DB$79,Results!$D69,FALSE)),"",IF(HLOOKUP(BJ$2,Monitoring_eng!$A$1:$DB$79,Results!$D69,FALSE)=$J69,$Q69,IF(HLOOKUP(BJ$2,Monitoring_eng!$A$1:$DB$79,Results!$D69,FALSE)=$L69,$R69,IF(HLOOKUP(BJ$2,Monitoring_eng!$A$1:$DB$79,Results!$D69,FALSE)=$N69,$S69,IF(HLOOKUP(BJ$2,Monitoring_eng!$A$1:$DB$79,Results!$D69,FALSE)=$P69,$T69,"CHYBA")))))</f>
        <v>1</v>
      </c>
      <c r="BK69" s="60">
        <f>IF(ISBLANK(HLOOKUP(BK$2,Monitoring_eng!$A$1:$DB$79,Results!$D69,FALSE)),"",IF(HLOOKUP(BK$2,Monitoring_eng!$A$1:$DB$79,Results!$D69,FALSE)=$J69,$Q69,IF(HLOOKUP(BK$2,Monitoring_eng!$A$1:$DB$79,Results!$D69,FALSE)=$L69,$R69,IF(HLOOKUP(BK$2,Monitoring_eng!$A$1:$DB$79,Results!$D69,FALSE)=$N69,$S69,IF(HLOOKUP(BK$2,Monitoring_eng!$A$1:$DB$79,Results!$D69,FALSE)=$P69,$T69,"CHYBA")))))</f>
        <v>0</v>
      </c>
      <c r="BL69" s="60">
        <f>IF(ISBLANK(HLOOKUP(BL$2,Monitoring_eng!$A$1:$DB$79,Results!$D69,FALSE)),"",IF(HLOOKUP(BL$2,Monitoring_eng!$A$1:$DB$79,Results!$D69,FALSE)=$J69,$Q69,IF(HLOOKUP(BL$2,Monitoring_eng!$A$1:$DB$79,Results!$D69,FALSE)=$L69,$R69,IF(HLOOKUP(BL$2,Monitoring_eng!$A$1:$DB$79,Results!$D69,FALSE)=$N69,$S69,IF(HLOOKUP(BL$2,Monitoring_eng!$A$1:$DB$79,Results!$D69,FALSE)=$P69,$T69,"CHYBA")))))</f>
        <v>0</v>
      </c>
      <c r="BM69" s="60">
        <f>IF(ISBLANK(HLOOKUP(BM$2,Monitoring_eng!$A$1:$DB$79,Results!$D69,FALSE)),"",IF(HLOOKUP(BM$2,Monitoring_eng!$A$1:$DB$79,Results!$D69,FALSE)=$J69,$Q69,IF(HLOOKUP(BM$2,Monitoring_eng!$A$1:$DB$79,Results!$D69,FALSE)=$L69,$R69,IF(HLOOKUP(BM$2,Monitoring_eng!$A$1:$DB$79,Results!$D69,FALSE)=$N69,$S69,IF(HLOOKUP(BM$2,Monitoring_eng!$A$1:$DB$79,Results!$D69,FALSE)=$P69,$T69,"CHYBA")))))</f>
        <v>0</v>
      </c>
      <c r="BN69" s="60">
        <f>IF(ISBLANK(HLOOKUP(BN$2,Monitoring_eng!$A$1:$DB$79,Results!$D69,FALSE)),"",IF(HLOOKUP(BN$2,Monitoring_eng!$A$1:$DB$79,Results!$D69,FALSE)=$J69,$Q69,IF(HLOOKUP(BN$2,Monitoring_eng!$A$1:$DB$79,Results!$D69,FALSE)=$L69,$R69,IF(HLOOKUP(BN$2,Monitoring_eng!$A$1:$DB$79,Results!$D69,FALSE)=$N69,$S69,IF(HLOOKUP(BN$2,Monitoring_eng!$A$1:$DB$79,Results!$D69,FALSE)=$P69,$T69,"CHYBA")))))</f>
        <v>1</v>
      </c>
      <c r="BO69" s="60">
        <f>IF(ISBLANK(HLOOKUP(BO$2,Monitoring_eng!$A$1:$DB$79,Results!$D69,FALSE)),"",IF(HLOOKUP(BO$2,Monitoring_eng!$A$1:$DB$79,Results!$D69,FALSE)=$J69,$Q69,IF(HLOOKUP(BO$2,Monitoring_eng!$A$1:$DB$79,Results!$D69,FALSE)=$L69,$R69,IF(HLOOKUP(BO$2,Monitoring_eng!$A$1:$DB$79,Results!$D69,FALSE)=$N69,$S69,IF(HLOOKUP(BO$2,Monitoring_eng!$A$1:$DB$79,Results!$D69,FALSE)=$P69,$T69,"CHYBA")))))</f>
        <v>0</v>
      </c>
      <c r="BP69" s="60">
        <f>IF(ISBLANK(HLOOKUP(BP$2,Monitoring_eng!$A$1:$DB$79,Results!$D69,FALSE)),"",IF(HLOOKUP(BP$2,Monitoring_eng!$A$1:$DB$79,Results!$D69,FALSE)=$J69,$Q69,IF(HLOOKUP(BP$2,Monitoring_eng!$A$1:$DB$79,Results!$D69,FALSE)=$L69,$R69,IF(HLOOKUP(BP$2,Monitoring_eng!$A$1:$DB$79,Results!$D69,FALSE)=$N69,$S69,IF(HLOOKUP(BP$2,Monitoring_eng!$A$1:$DB$79,Results!$D69,FALSE)=$P69,$T69,"CHYBA")))))</f>
        <v>0</v>
      </c>
      <c r="BQ69" s="60">
        <f>IF(ISBLANK(HLOOKUP(BQ$2,Monitoring_eng!$A$1:$DB$79,Results!$D69,FALSE)),"",IF(HLOOKUP(BQ$2,Monitoring_eng!$A$1:$DB$79,Results!$D69,FALSE)=$J69,$Q69,IF(HLOOKUP(BQ$2,Monitoring_eng!$A$1:$DB$79,Results!$D69,FALSE)=$L69,$R69,IF(HLOOKUP(BQ$2,Monitoring_eng!$A$1:$DB$79,Results!$D69,FALSE)=$N69,$S69,IF(HLOOKUP(BQ$2,Monitoring_eng!$A$1:$DB$79,Results!$D69,FALSE)=$P69,$T69,"CHYBA")))))</f>
        <v>0</v>
      </c>
      <c r="BR69" s="60">
        <f>IF(ISBLANK(HLOOKUP(BR$2,Monitoring_eng!$A$1:$DB$79,Results!$D69,FALSE)),"",IF(HLOOKUP(BR$2,Monitoring_eng!$A$1:$DB$79,Results!$D69,FALSE)=$J69,$Q69,IF(HLOOKUP(BR$2,Monitoring_eng!$A$1:$DB$79,Results!$D69,FALSE)=$L69,$R69,IF(HLOOKUP(BR$2,Monitoring_eng!$A$1:$DB$79,Results!$D69,FALSE)=$N69,$S69,IF(HLOOKUP(BR$2,Monitoring_eng!$A$1:$DB$79,Results!$D69,FALSE)=$P69,$T69,"CHYBA")))))</f>
        <v>1</v>
      </c>
    </row>
    <row r="70" spans="1:70" x14ac:dyDescent="0.3">
      <c r="A70" s="37" t="s">
        <v>3890</v>
      </c>
      <c r="B70" s="37" t="s">
        <v>1071</v>
      </c>
      <c r="C70" s="37" t="s">
        <v>370</v>
      </c>
      <c r="D70" s="37">
        <v>69</v>
      </c>
      <c r="E70" s="45" t="s">
        <v>167</v>
      </c>
      <c r="F70" s="45" t="s">
        <v>196</v>
      </c>
      <c r="G70" s="53" t="s">
        <v>67</v>
      </c>
      <c r="H70" s="37">
        <v>1</v>
      </c>
      <c r="I70" s="37" t="s">
        <v>481</v>
      </c>
      <c r="J70" s="37" t="s">
        <v>757</v>
      </c>
      <c r="K70" s="37" t="s">
        <v>482</v>
      </c>
      <c r="L70" s="59" t="s">
        <v>758</v>
      </c>
      <c r="M70" s="37" t="s">
        <v>483</v>
      </c>
      <c r="N70" s="37" t="s">
        <v>759</v>
      </c>
      <c r="O70" s="37" t="s">
        <v>892</v>
      </c>
      <c r="P70" s="37" t="s">
        <v>892</v>
      </c>
      <c r="Q70" s="37">
        <f t="shared" si="2"/>
        <v>1</v>
      </c>
      <c r="R70" s="37">
        <v>0</v>
      </c>
      <c r="S70" s="37">
        <f t="shared" si="3"/>
        <v>0.5</v>
      </c>
      <c r="T70" s="37" t="s">
        <v>892</v>
      </c>
      <c r="U70" s="60">
        <f>IF(ISBLANK(HLOOKUP(U$2,Monitoring_eng!$A$1:$DB$79,Results!$D70,FALSE)),"",IF(HLOOKUP(U$2,Monitoring_eng!$A$1:$DB$79,Results!$D70,FALSE)=$J70,$Q70,IF(HLOOKUP(U$2,Monitoring_eng!$A$1:$DB$79,Results!$D70,FALSE)=$L70,$R70,IF(HLOOKUP(U$2,Monitoring_eng!$A$1:$DB$79,Results!$D70,FALSE)=$N70,$S70,IF(HLOOKUP(U$2,Monitoring_eng!$A$1:$DB$79,Results!$D70,FALSE)=$P70,$T70,"CHYBA")))))</f>
        <v>1</v>
      </c>
      <c r="V70" s="60">
        <f>IF(ISBLANK(HLOOKUP(V$2,Monitoring_eng!$A$1:$DB$79,Results!$D70,FALSE)),"",IF(HLOOKUP(V$2,Monitoring_eng!$A$1:$DB$79,Results!$D70,FALSE)=$J70,$Q70,IF(HLOOKUP(V$2,Monitoring_eng!$A$1:$DB$79,Results!$D70,FALSE)=$L70,$R70,IF(HLOOKUP(V$2,Monitoring_eng!$A$1:$DB$79,Results!$D70,FALSE)=$N70,$S70,IF(HLOOKUP(V$2,Monitoring_eng!$A$1:$DB$79,Results!$D70,FALSE)=$P70,$T70,"CHYBA")))))</f>
        <v>0</v>
      </c>
      <c r="W70" s="60">
        <f>IF(ISBLANK(HLOOKUP(W$2,Monitoring_eng!$A$1:$DB$79,Results!$D70,FALSE)),"",IF(HLOOKUP(W$2,Monitoring_eng!$A$1:$DB$79,Results!$D70,FALSE)=$J70,$Q70,IF(HLOOKUP(W$2,Monitoring_eng!$A$1:$DB$79,Results!$D70,FALSE)=$L70,$R70,IF(HLOOKUP(W$2,Monitoring_eng!$A$1:$DB$79,Results!$D70,FALSE)=$N70,$S70,IF(HLOOKUP(W$2,Monitoring_eng!$A$1:$DB$79,Results!$D70,FALSE)=$P70,$T70,"CHYBA")))))</f>
        <v>0</v>
      </c>
      <c r="X70" s="60">
        <f>IF(ISBLANK(HLOOKUP(X$2,Monitoring_eng!$A$1:$DB$79,Results!$D70,FALSE)),"",IF(HLOOKUP(X$2,Monitoring_eng!$A$1:$DB$79,Results!$D70,FALSE)=$J70,$Q70,IF(HLOOKUP(X$2,Monitoring_eng!$A$1:$DB$79,Results!$D70,FALSE)=$L70,$R70,IF(HLOOKUP(X$2,Monitoring_eng!$A$1:$DB$79,Results!$D70,FALSE)=$N70,$S70,IF(HLOOKUP(X$2,Monitoring_eng!$A$1:$DB$79,Results!$D70,FALSE)=$P70,$T70,"CHYBA")))))</f>
        <v>1</v>
      </c>
      <c r="Y70" s="60">
        <f>IF(ISBLANK(HLOOKUP(Y$2,Monitoring_eng!$A$1:$DB$79,Results!$D70,FALSE)),"",IF(HLOOKUP(Y$2,Monitoring_eng!$A$1:$DB$79,Results!$D70,FALSE)=$J70,$Q70,IF(HLOOKUP(Y$2,Monitoring_eng!$A$1:$DB$79,Results!$D70,FALSE)=$L70,$R70,IF(HLOOKUP(Y$2,Monitoring_eng!$A$1:$DB$79,Results!$D70,FALSE)=$N70,$S70,IF(HLOOKUP(Y$2,Monitoring_eng!$A$1:$DB$79,Results!$D70,FALSE)=$P70,$T70,"CHYBA")))))</f>
        <v>1</v>
      </c>
      <c r="Z70" s="60">
        <f>IF(ISBLANK(HLOOKUP(Z$2,Monitoring_eng!$A$1:$DB$79,Results!$D70,FALSE)),"",IF(HLOOKUP(Z$2,Monitoring_eng!$A$1:$DB$79,Results!$D70,FALSE)=$J70,$Q70,IF(HLOOKUP(Z$2,Monitoring_eng!$A$1:$DB$79,Results!$D70,FALSE)=$L70,$R70,IF(HLOOKUP(Z$2,Monitoring_eng!$A$1:$DB$79,Results!$D70,FALSE)=$N70,$S70,IF(HLOOKUP(Z$2,Monitoring_eng!$A$1:$DB$79,Results!$D70,FALSE)=$P70,$T70,"CHYBA")))))</f>
        <v>1</v>
      </c>
      <c r="AA70" s="60">
        <f>IF(ISBLANK(HLOOKUP(AA$2,Monitoring_eng!$A$1:$DB$79,Results!$D70,FALSE)),"",IF(HLOOKUP(AA$2,Monitoring_eng!$A$1:$DB$79,Results!$D70,FALSE)=$J70,$Q70,IF(HLOOKUP(AA$2,Monitoring_eng!$A$1:$DB$79,Results!$D70,FALSE)=$L70,$R70,IF(HLOOKUP(AA$2,Monitoring_eng!$A$1:$DB$79,Results!$D70,FALSE)=$N70,$S70,IF(HLOOKUP(AA$2,Monitoring_eng!$A$1:$DB$79,Results!$D70,FALSE)=$P70,$T70,"CHYBA")))))</f>
        <v>0</v>
      </c>
      <c r="AB70" s="60">
        <f>IF(ISBLANK(HLOOKUP(AB$2,Monitoring_eng!$A$1:$DB$79,Results!$D70,FALSE)),"",IF(HLOOKUP(AB$2,Monitoring_eng!$A$1:$DB$79,Results!$D70,FALSE)=$J70,$Q70,IF(HLOOKUP(AB$2,Monitoring_eng!$A$1:$DB$79,Results!$D70,FALSE)=$L70,$R70,IF(HLOOKUP(AB$2,Monitoring_eng!$A$1:$DB$79,Results!$D70,FALSE)=$N70,$S70,IF(HLOOKUP(AB$2,Monitoring_eng!$A$1:$DB$79,Results!$D70,FALSE)=$P70,$T70,"CHYBA")))))</f>
        <v>0</v>
      </c>
      <c r="AC70" s="60">
        <f>IF(ISBLANK(HLOOKUP(AC$2,Monitoring_eng!$A$1:$DB$79,Results!$D70,FALSE)),"",IF(HLOOKUP(AC$2,Monitoring_eng!$A$1:$DB$79,Results!$D70,FALSE)=$J70,$Q70,IF(HLOOKUP(AC$2,Monitoring_eng!$A$1:$DB$79,Results!$D70,FALSE)=$L70,$R70,IF(HLOOKUP(AC$2,Monitoring_eng!$A$1:$DB$79,Results!$D70,FALSE)=$N70,$S70,IF(HLOOKUP(AC$2,Monitoring_eng!$A$1:$DB$79,Results!$D70,FALSE)=$P70,$T70,"CHYBA")))))</f>
        <v>1</v>
      </c>
      <c r="AD70" s="60">
        <f>IF(ISBLANK(HLOOKUP(AD$2,Monitoring_eng!$A$1:$DB$79,Results!$D70,FALSE)),"",IF(HLOOKUP(AD$2,Monitoring_eng!$A$1:$DB$79,Results!$D70,FALSE)=$J70,$Q70,IF(HLOOKUP(AD$2,Monitoring_eng!$A$1:$DB$79,Results!$D70,FALSE)=$L70,$R70,IF(HLOOKUP(AD$2,Monitoring_eng!$A$1:$DB$79,Results!$D70,FALSE)=$N70,$S70,IF(HLOOKUP(AD$2,Monitoring_eng!$A$1:$DB$79,Results!$D70,FALSE)=$P70,$T70,"CHYBA")))))</f>
        <v>0</v>
      </c>
      <c r="AE70" s="60">
        <f>IF(ISBLANK(HLOOKUP(AE$2,Monitoring_eng!$A$1:$DB$79,Results!$D70,FALSE)),"",IF(HLOOKUP(AE$2,Monitoring_eng!$A$1:$DB$79,Results!$D70,FALSE)=$J70,$Q70,IF(HLOOKUP(AE$2,Monitoring_eng!$A$1:$DB$79,Results!$D70,FALSE)=$L70,$R70,IF(HLOOKUP(AE$2,Monitoring_eng!$A$1:$DB$79,Results!$D70,FALSE)=$N70,$S70,IF(HLOOKUP(AE$2,Monitoring_eng!$A$1:$DB$79,Results!$D70,FALSE)=$P70,$T70,"CHYBA")))))</f>
        <v>1</v>
      </c>
      <c r="AF70" s="60">
        <f>IF(ISBLANK(HLOOKUP(AF$2,Monitoring_eng!$A$1:$DB$79,Results!$D70,FALSE)),"",IF(HLOOKUP(AF$2,Monitoring_eng!$A$1:$DB$79,Results!$D70,FALSE)=$J70,$Q70,IF(HLOOKUP(AF$2,Monitoring_eng!$A$1:$DB$79,Results!$D70,FALSE)=$L70,$R70,IF(HLOOKUP(AF$2,Monitoring_eng!$A$1:$DB$79,Results!$D70,FALSE)=$N70,$S70,IF(HLOOKUP(AF$2,Monitoring_eng!$A$1:$DB$79,Results!$D70,FALSE)=$P70,$T70,"CHYBA")))))</f>
        <v>0</v>
      </c>
      <c r="AG70" s="60">
        <f>IF(ISBLANK(HLOOKUP(AG$2,Monitoring_eng!$A$1:$DB$79,Results!$D70,FALSE)),"",IF(HLOOKUP(AG$2,Monitoring_eng!$A$1:$DB$79,Results!$D70,FALSE)=$J70,$Q70,IF(HLOOKUP(AG$2,Monitoring_eng!$A$1:$DB$79,Results!$D70,FALSE)=$L70,$R70,IF(HLOOKUP(AG$2,Monitoring_eng!$A$1:$DB$79,Results!$D70,FALSE)=$N70,$S70,IF(HLOOKUP(AG$2,Monitoring_eng!$A$1:$DB$79,Results!$D70,FALSE)=$P70,$T70,"CHYBA")))))</f>
        <v>0</v>
      </c>
      <c r="AH70" s="60">
        <f>IF(ISBLANK(HLOOKUP(AH$2,Monitoring_eng!$A$1:$DB$79,Results!$D70,FALSE)),"",IF(HLOOKUP(AH$2,Monitoring_eng!$A$1:$DB$79,Results!$D70,FALSE)=$J70,$Q70,IF(HLOOKUP(AH$2,Monitoring_eng!$A$1:$DB$79,Results!$D70,FALSE)=$L70,$R70,IF(HLOOKUP(AH$2,Monitoring_eng!$A$1:$DB$79,Results!$D70,FALSE)=$N70,$S70,IF(HLOOKUP(AH$2,Monitoring_eng!$A$1:$DB$79,Results!$D70,FALSE)=$P70,$T70,"CHYBA")))))</f>
        <v>1</v>
      </c>
      <c r="AI70" s="60">
        <f>IF(ISBLANK(HLOOKUP(AI$2,Monitoring_eng!$A$1:$DB$79,Results!$D70,FALSE)),"",IF(HLOOKUP(AI$2,Monitoring_eng!$A$1:$DB$79,Results!$D70,FALSE)=$J70,$Q70,IF(HLOOKUP(AI$2,Monitoring_eng!$A$1:$DB$79,Results!$D70,FALSE)=$L70,$R70,IF(HLOOKUP(AI$2,Monitoring_eng!$A$1:$DB$79,Results!$D70,FALSE)=$N70,$S70,IF(HLOOKUP(AI$2,Monitoring_eng!$A$1:$DB$79,Results!$D70,FALSE)=$P70,$T70,"CHYBA")))))</f>
        <v>1</v>
      </c>
      <c r="AJ70" s="60">
        <f>IF(ISBLANK(HLOOKUP(AJ$2,Monitoring_eng!$A$1:$DB$79,Results!$D70,FALSE)),"",IF(HLOOKUP(AJ$2,Monitoring_eng!$A$1:$DB$79,Results!$D70,FALSE)=$J70,$Q70,IF(HLOOKUP(AJ$2,Monitoring_eng!$A$1:$DB$79,Results!$D70,FALSE)=$L70,$R70,IF(HLOOKUP(AJ$2,Monitoring_eng!$A$1:$DB$79,Results!$D70,FALSE)=$N70,$S70,IF(HLOOKUP(AJ$2,Monitoring_eng!$A$1:$DB$79,Results!$D70,FALSE)=$P70,$T70,"CHYBA")))))</f>
        <v>1</v>
      </c>
      <c r="AK70" s="60">
        <f>IF(ISBLANK(HLOOKUP(AK$2,Monitoring_eng!$A$1:$DB$79,Results!$D70,FALSE)),"",IF(HLOOKUP(AK$2,Monitoring_eng!$A$1:$DB$79,Results!$D70,FALSE)=$J70,$Q70,IF(HLOOKUP(AK$2,Monitoring_eng!$A$1:$DB$79,Results!$D70,FALSE)=$L70,$R70,IF(HLOOKUP(AK$2,Monitoring_eng!$A$1:$DB$79,Results!$D70,FALSE)=$N70,$S70,IF(HLOOKUP(AK$2,Monitoring_eng!$A$1:$DB$79,Results!$D70,FALSE)=$P70,$T70,"CHYBA")))))</f>
        <v>1</v>
      </c>
      <c r="AL70" s="60">
        <f>IF(ISBLANK(HLOOKUP(AL$2,Monitoring_eng!$A$1:$DB$79,Results!$D70,FALSE)),"",IF(HLOOKUP(AL$2,Monitoring_eng!$A$1:$DB$79,Results!$D70,FALSE)=$J70,$Q70,IF(HLOOKUP(AL$2,Monitoring_eng!$A$1:$DB$79,Results!$D70,FALSE)=$L70,$R70,IF(HLOOKUP(AL$2,Monitoring_eng!$A$1:$DB$79,Results!$D70,FALSE)=$N70,$S70,IF(HLOOKUP(AL$2,Monitoring_eng!$A$1:$DB$79,Results!$D70,FALSE)=$P70,$T70,"CHYBA")))))</f>
        <v>1</v>
      </c>
      <c r="AM70" s="60">
        <f>IF(ISBLANK(HLOOKUP(AM$2,Monitoring_eng!$A$1:$DB$79,Results!$D70,FALSE)),"",IF(HLOOKUP(AM$2,Monitoring_eng!$A$1:$DB$79,Results!$D70,FALSE)=$J70,$Q70,IF(HLOOKUP(AM$2,Monitoring_eng!$A$1:$DB$79,Results!$D70,FALSE)=$L70,$R70,IF(HLOOKUP(AM$2,Monitoring_eng!$A$1:$DB$79,Results!$D70,FALSE)=$N70,$S70,IF(HLOOKUP(AM$2,Monitoring_eng!$A$1:$DB$79,Results!$D70,FALSE)=$P70,$T70,"CHYBA")))))</f>
        <v>1</v>
      </c>
      <c r="AN70" s="60">
        <f>IF(ISBLANK(HLOOKUP(AN$2,Monitoring_eng!$A$1:$DB$79,Results!$D70,FALSE)),"",IF(HLOOKUP(AN$2,Monitoring_eng!$A$1:$DB$79,Results!$D70,FALSE)=$J70,$Q70,IF(HLOOKUP(AN$2,Monitoring_eng!$A$1:$DB$79,Results!$D70,FALSE)=$L70,$R70,IF(HLOOKUP(AN$2,Monitoring_eng!$A$1:$DB$79,Results!$D70,FALSE)=$N70,$S70,IF(HLOOKUP(AN$2,Monitoring_eng!$A$1:$DB$79,Results!$D70,FALSE)=$P70,$T70,"CHYBA")))))</f>
        <v>0</v>
      </c>
      <c r="AO70" s="60">
        <f>IF(ISBLANK(HLOOKUP(AO$2,Monitoring_eng!$A$1:$DB$79,Results!$D70,FALSE)),"",IF(HLOOKUP(AO$2,Monitoring_eng!$A$1:$DB$79,Results!$D70,FALSE)=$J70,$Q70,IF(HLOOKUP(AO$2,Monitoring_eng!$A$1:$DB$79,Results!$D70,FALSE)=$L70,$R70,IF(HLOOKUP(AO$2,Monitoring_eng!$A$1:$DB$79,Results!$D70,FALSE)=$N70,$S70,IF(HLOOKUP(AO$2,Monitoring_eng!$A$1:$DB$79,Results!$D70,FALSE)=$P70,$T70,"CHYBA")))))</f>
        <v>0</v>
      </c>
      <c r="AP70" s="60">
        <f>IF(ISBLANK(HLOOKUP(AP$2,Monitoring_eng!$A$1:$DB$79,Results!$D70,FALSE)),"",IF(HLOOKUP(AP$2,Monitoring_eng!$A$1:$DB$79,Results!$D70,FALSE)=$J70,$Q70,IF(HLOOKUP(AP$2,Monitoring_eng!$A$1:$DB$79,Results!$D70,FALSE)=$L70,$R70,IF(HLOOKUP(AP$2,Monitoring_eng!$A$1:$DB$79,Results!$D70,FALSE)=$N70,$S70,IF(HLOOKUP(AP$2,Monitoring_eng!$A$1:$DB$79,Results!$D70,FALSE)=$P70,$T70,"CHYBA")))))</f>
        <v>1</v>
      </c>
      <c r="AQ70" s="60">
        <f>IF(ISBLANK(HLOOKUP(AQ$2,Monitoring_eng!$A$1:$DB$79,Results!$D70,FALSE)),"",IF(HLOOKUP(AQ$2,Monitoring_eng!$A$1:$DB$79,Results!$D70,FALSE)=$J70,$Q70,IF(HLOOKUP(AQ$2,Monitoring_eng!$A$1:$DB$79,Results!$D70,FALSE)=$L70,$R70,IF(HLOOKUP(AQ$2,Monitoring_eng!$A$1:$DB$79,Results!$D70,FALSE)=$N70,$S70,IF(HLOOKUP(AQ$2,Monitoring_eng!$A$1:$DB$79,Results!$D70,FALSE)=$P70,$T70,"CHYBA")))))</f>
        <v>1</v>
      </c>
      <c r="AR70" s="60">
        <f>IF(ISBLANK(HLOOKUP(AR$2,Monitoring_eng!$A$1:$DB$79,Results!$D70,FALSE)),"",IF(HLOOKUP(AR$2,Monitoring_eng!$A$1:$DB$79,Results!$D70,FALSE)=$J70,$Q70,IF(HLOOKUP(AR$2,Monitoring_eng!$A$1:$DB$79,Results!$D70,FALSE)=$L70,$R70,IF(HLOOKUP(AR$2,Monitoring_eng!$A$1:$DB$79,Results!$D70,FALSE)=$N70,$S70,IF(HLOOKUP(AR$2,Monitoring_eng!$A$1:$DB$79,Results!$D70,FALSE)=$P70,$T70,"CHYBA")))))</f>
        <v>1</v>
      </c>
      <c r="AS70" s="60">
        <f>IF(ISBLANK(HLOOKUP(AS$2,Monitoring_eng!$A$1:$DB$79,Results!$D70,FALSE)),"",IF(HLOOKUP(AS$2,Monitoring_eng!$A$1:$DB$79,Results!$D70,FALSE)=$J70,$Q70,IF(HLOOKUP(AS$2,Monitoring_eng!$A$1:$DB$79,Results!$D70,FALSE)=$L70,$R70,IF(HLOOKUP(AS$2,Monitoring_eng!$A$1:$DB$79,Results!$D70,FALSE)=$N70,$S70,IF(HLOOKUP(AS$2,Monitoring_eng!$A$1:$DB$79,Results!$D70,FALSE)=$P70,$T70,"CHYBA")))))</f>
        <v>1</v>
      </c>
      <c r="AT70" s="60">
        <f>IF(ISBLANK(HLOOKUP(AT$2,Monitoring_eng!$A$1:$DB$79,Results!$D70,FALSE)),"",IF(HLOOKUP(AT$2,Monitoring_eng!$A$1:$DB$79,Results!$D70,FALSE)=$J70,$Q70,IF(HLOOKUP(AT$2,Monitoring_eng!$A$1:$DB$79,Results!$D70,FALSE)=$L70,$R70,IF(HLOOKUP(AT$2,Monitoring_eng!$A$1:$DB$79,Results!$D70,FALSE)=$N70,$S70,IF(HLOOKUP(AT$2,Monitoring_eng!$A$1:$DB$79,Results!$D70,FALSE)=$P70,$T70,"CHYBA")))))</f>
        <v>0</v>
      </c>
      <c r="AU70" s="60">
        <f>IF(ISBLANK(HLOOKUP(AU$2,Monitoring_eng!$A$1:$DB$79,Results!$D70,FALSE)),"",IF(HLOOKUP(AU$2,Monitoring_eng!$A$1:$DB$79,Results!$D70,FALSE)=$J70,$Q70,IF(HLOOKUP(AU$2,Monitoring_eng!$A$1:$DB$79,Results!$D70,FALSE)=$L70,$R70,IF(HLOOKUP(AU$2,Monitoring_eng!$A$1:$DB$79,Results!$D70,FALSE)=$N70,$S70,IF(HLOOKUP(AU$2,Monitoring_eng!$A$1:$DB$79,Results!$D70,FALSE)=$P70,$T70,"CHYBA")))))</f>
        <v>1</v>
      </c>
      <c r="AV70" s="60">
        <f>IF(ISBLANK(HLOOKUP(AV$2,Monitoring_eng!$A$1:$DB$79,Results!$D70,FALSE)),"",IF(HLOOKUP(AV$2,Monitoring_eng!$A$1:$DB$79,Results!$D70,FALSE)=$J70,$Q70,IF(HLOOKUP(AV$2,Monitoring_eng!$A$1:$DB$79,Results!$D70,FALSE)=$L70,$R70,IF(HLOOKUP(AV$2,Monitoring_eng!$A$1:$DB$79,Results!$D70,FALSE)=$N70,$S70,IF(HLOOKUP(AV$2,Monitoring_eng!$A$1:$DB$79,Results!$D70,FALSE)=$P70,$T70,"CHYBA")))))</f>
        <v>0</v>
      </c>
      <c r="AW70" s="60">
        <f>IF(ISBLANK(HLOOKUP(AW$2,Monitoring_eng!$A$1:$DB$79,Results!$D70,FALSE)),"",IF(HLOOKUP(AW$2,Monitoring_eng!$A$1:$DB$79,Results!$D70,FALSE)=$J70,$Q70,IF(HLOOKUP(AW$2,Monitoring_eng!$A$1:$DB$79,Results!$D70,FALSE)=$L70,$R70,IF(HLOOKUP(AW$2,Monitoring_eng!$A$1:$DB$79,Results!$D70,FALSE)=$N70,$S70,IF(HLOOKUP(AW$2,Monitoring_eng!$A$1:$DB$79,Results!$D70,FALSE)=$P70,$T70,"CHYBA")))))</f>
        <v>1</v>
      </c>
      <c r="AX70" s="60">
        <f>IF(ISBLANK(HLOOKUP(AX$2,Monitoring_eng!$A$1:$DB$79,Results!$D70,FALSE)),"",IF(HLOOKUP(AX$2,Monitoring_eng!$A$1:$DB$79,Results!$D70,FALSE)=$J70,$Q70,IF(HLOOKUP(AX$2,Monitoring_eng!$A$1:$DB$79,Results!$D70,FALSE)=$L70,$R70,IF(HLOOKUP(AX$2,Monitoring_eng!$A$1:$DB$79,Results!$D70,FALSE)=$N70,$S70,IF(HLOOKUP(AX$2,Monitoring_eng!$A$1:$DB$79,Results!$D70,FALSE)=$P70,$T70,"CHYBA")))))</f>
        <v>0</v>
      </c>
      <c r="AY70" s="60">
        <f>IF(ISBLANK(HLOOKUP(AY$2,Monitoring_eng!$A$1:$DB$79,Results!$D70,FALSE)),"",IF(HLOOKUP(AY$2,Monitoring_eng!$A$1:$DB$79,Results!$D70,FALSE)=$J70,$Q70,IF(HLOOKUP(AY$2,Monitoring_eng!$A$1:$DB$79,Results!$D70,FALSE)=$L70,$R70,IF(HLOOKUP(AY$2,Monitoring_eng!$A$1:$DB$79,Results!$D70,FALSE)=$N70,$S70,IF(HLOOKUP(AY$2,Monitoring_eng!$A$1:$DB$79,Results!$D70,FALSE)=$P70,$T70,"CHYBA")))))</f>
        <v>0</v>
      </c>
      <c r="AZ70" s="60">
        <f>IF(ISBLANK(HLOOKUP(AZ$2,Monitoring_eng!$A$1:$DB$79,Results!$D70,FALSE)),"",IF(HLOOKUP(AZ$2,Monitoring_eng!$A$1:$DB$79,Results!$D70,FALSE)=$J70,$Q70,IF(HLOOKUP(AZ$2,Monitoring_eng!$A$1:$DB$79,Results!$D70,FALSE)=$L70,$R70,IF(HLOOKUP(AZ$2,Monitoring_eng!$A$1:$DB$79,Results!$D70,FALSE)=$N70,$S70,IF(HLOOKUP(AZ$2,Monitoring_eng!$A$1:$DB$79,Results!$D70,FALSE)=$P70,$T70,"CHYBA")))))</f>
        <v>0</v>
      </c>
      <c r="BA70" s="60">
        <f>IF(ISBLANK(HLOOKUP(BA$2,Monitoring_eng!$A$1:$DB$79,Results!$D70,FALSE)),"",IF(HLOOKUP(BA$2,Monitoring_eng!$A$1:$DB$79,Results!$D70,FALSE)=$J70,$Q70,IF(HLOOKUP(BA$2,Monitoring_eng!$A$1:$DB$79,Results!$D70,FALSE)=$L70,$R70,IF(HLOOKUP(BA$2,Monitoring_eng!$A$1:$DB$79,Results!$D70,FALSE)=$N70,$S70,IF(HLOOKUP(BA$2,Monitoring_eng!$A$1:$DB$79,Results!$D70,FALSE)=$P70,$T70,"CHYBA")))))</f>
        <v>1</v>
      </c>
      <c r="BB70" s="60">
        <f>IF(ISBLANK(HLOOKUP(BB$2,Monitoring_eng!$A$1:$DB$79,Results!$D70,FALSE)),"",IF(HLOOKUP(BB$2,Monitoring_eng!$A$1:$DB$79,Results!$D70,FALSE)=$J70,$Q70,IF(HLOOKUP(BB$2,Monitoring_eng!$A$1:$DB$79,Results!$D70,FALSE)=$L70,$R70,IF(HLOOKUP(BB$2,Monitoring_eng!$A$1:$DB$79,Results!$D70,FALSE)=$N70,$S70,IF(HLOOKUP(BB$2,Monitoring_eng!$A$1:$DB$79,Results!$D70,FALSE)=$P70,$T70,"CHYBA")))))</f>
        <v>0</v>
      </c>
      <c r="BC70" s="60">
        <f>IF(ISBLANK(HLOOKUP(BC$2,Monitoring_eng!$A$1:$DB$79,Results!$D70,FALSE)),"",IF(HLOOKUP(BC$2,Monitoring_eng!$A$1:$DB$79,Results!$D70,FALSE)=$J70,$Q70,IF(HLOOKUP(BC$2,Monitoring_eng!$A$1:$DB$79,Results!$D70,FALSE)=$L70,$R70,IF(HLOOKUP(BC$2,Monitoring_eng!$A$1:$DB$79,Results!$D70,FALSE)=$N70,$S70,IF(HLOOKUP(BC$2,Monitoring_eng!$A$1:$DB$79,Results!$D70,FALSE)=$P70,$T70,"CHYBA")))))</f>
        <v>0.5</v>
      </c>
      <c r="BD70" s="60">
        <f>IF(ISBLANK(HLOOKUP(BD$2,Monitoring_eng!$A$1:$DB$79,Results!$D70,FALSE)),"",IF(HLOOKUP(BD$2,Monitoring_eng!$A$1:$DB$79,Results!$D70,FALSE)=$J70,$Q70,IF(HLOOKUP(BD$2,Monitoring_eng!$A$1:$DB$79,Results!$D70,FALSE)=$L70,$R70,IF(HLOOKUP(BD$2,Monitoring_eng!$A$1:$DB$79,Results!$D70,FALSE)=$N70,$S70,IF(HLOOKUP(BD$2,Monitoring_eng!$A$1:$DB$79,Results!$D70,FALSE)=$P70,$T70,"CHYBA")))))</f>
        <v>0</v>
      </c>
      <c r="BE70" s="60">
        <f>IF(ISBLANK(HLOOKUP(BE$2,Monitoring_eng!$A$1:$DB$79,Results!$D70,FALSE)),"",IF(HLOOKUP(BE$2,Monitoring_eng!$A$1:$DB$79,Results!$D70,FALSE)=$J70,$Q70,IF(HLOOKUP(BE$2,Monitoring_eng!$A$1:$DB$79,Results!$D70,FALSE)=$L70,$R70,IF(HLOOKUP(BE$2,Monitoring_eng!$A$1:$DB$79,Results!$D70,FALSE)=$N70,$S70,IF(HLOOKUP(BE$2,Monitoring_eng!$A$1:$DB$79,Results!$D70,FALSE)=$P70,$T70,"CHYBA")))))</f>
        <v>1</v>
      </c>
      <c r="BF70" s="60">
        <f>IF(ISBLANK(HLOOKUP(BF$2,Monitoring_eng!$A$1:$DB$79,Results!$D70,FALSE)),"",IF(HLOOKUP(BF$2,Monitoring_eng!$A$1:$DB$79,Results!$D70,FALSE)=$J70,$Q70,IF(HLOOKUP(BF$2,Monitoring_eng!$A$1:$DB$79,Results!$D70,FALSE)=$L70,$R70,IF(HLOOKUP(BF$2,Monitoring_eng!$A$1:$DB$79,Results!$D70,FALSE)=$N70,$S70,IF(HLOOKUP(BF$2,Monitoring_eng!$A$1:$DB$79,Results!$D70,FALSE)=$P70,$T70,"CHYBA")))))</f>
        <v>1</v>
      </c>
      <c r="BG70" s="60">
        <f>IF(ISBLANK(HLOOKUP(BG$2,Monitoring_eng!$A$1:$DB$79,Results!$D70,FALSE)),"",IF(HLOOKUP(BG$2,Monitoring_eng!$A$1:$DB$79,Results!$D70,FALSE)=$J70,$Q70,IF(HLOOKUP(BG$2,Monitoring_eng!$A$1:$DB$79,Results!$D70,FALSE)=$L70,$R70,IF(HLOOKUP(BG$2,Monitoring_eng!$A$1:$DB$79,Results!$D70,FALSE)=$N70,$S70,IF(HLOOKUP(BG$2,Monitoring_eng!$A$1:$DB$79,Results!$D70,FALSE)=$P70,$T70,"CHYBA")))))</f>
        <v>1</v>
      </c>
      <c r="BH70" s="60">
        <f>IF(ISBLANK(HLOOKUP(BH$2,Monitoring_eng!$A$1:$DB$79,Results!$D70,FALSE)),"",IF(HLOOKUP(BH$2,Monitoring_eng!$A$1:$DB$79,Results!$D70,FALSE)=$J70,$Q70,IF(HLOOKUP(BH$2,Monitoring_eng!$A$1:$DB$79,Results!$D70,FALSE)=$L70,$R70,IF(HLOOKUP(BH$2,Monitoring_eng!$A$1:$DB$79,Results!$D70,FALSE)=$N70,$S70,IF(HLOOKUP(BH$2,Monitoring_eng!$A$1:$DB$79,Results!$D70,FALSE)=$P70,$T70,"CHYBA")))))</f>
        <v>0.5</v>
      </c>
      <c r="BI70" s="60">
        <f>IF(ISBLANK(HLOOKUP(BI$2,Monitoring_eng!$A$1:$DB$79,Results!$D70,FALSE)),"",IF(HLOOKUP(BI$2,Monitoring_eng!$A$1:$DB$79,Results!$D70,FALSE)=$J70,$Q70,IF(HLOOKUP(BI$2,Monitoring_eng!$A$1:$DB$79,Results!$D70,FALSE)=$L70,$R70,IF(HLOOKUP(BI$2,Monitoring_eng!$A$1:$DB$79,Results!$D70,FALSE)=$N70,$S70,IF(HLOOKUP(BI$2,Monitoring_eng!$A$1:$DB$79,Results!$D70,FALSE)=$P70,$T70,"CHYBA")))))</f>
        <v>0</v>
      </c>
      <c r="BJ70" s="60">
        <f>IF(ISBLANK(HLOOKUP(BJ$2,Monitoring_eng!$A$1:$DB$79,Results!$D70,FALSE)),"",IF(HLOOKUP(BJ$2,Monitoring_eng!$A$1:$DB$79,Results!$D70,FALSE)=$J70,$Q70,IF(HLOOKUP(BJ$2,Monitoring_eng!$A$1:$DB$79,Results!$D70,FALSE)=$L70,$R70,IF(HLOOKUP(BJ$2,Monitoring_eng!$A$1:$DB$79,Results!$D70,FALSE)=$N70,$S70,IF(HLOOKUP(BJ$2,Monitoring_eng!$A$1:$DB$79,Results!$D70,FALSE)=$P70,$T70,"CHYBA")))))</f>
        <v>1</v>
      </c>
      <c r="BK70" s="60">
        <f>IF(ISBLANK(HLOOKUP(BK$2,Monitoring_eng!$A$1:$DB$79,Results!$D70,FALSE)),"",IF(HLOOKUP(BK$2,Monitoring_eng!$A$1:$DB$79,Results!$D70,FALSE)=$J70,$Q70,IF(HLOOKUP(BK$2,Monitoring_eng!$A$1:$DB$79,Results!$D70,FALSE)=$L70,$R70,IF(HLOOKUP(BK$2,Monitoring_eng!$A$1:$DB$79,Results!$D70,FALSE)=$N70,$S70,IF(HLOOKUP(BK$2,Monitoring_eng!$A$1:$DB$79,Results!$D70,FALSE)=$P70,$T70,"CHYBA")))))</f>
        <v>0</v>
      </c>
      <c r="BL70" s="60">
        <f>IF(ISBLANK(HLOOKUP(BL$2,Monitoring_eng!$A$1:$DB$79,Results!$D70,FALSE)),"",IF(HLOOKUP(BL$2,Monitoring_eng!$A$1:$DB$79,Results!$D70,FALSE)=$J70,$Q70,IF(HLOOKUP(BL$2,Monitoring_eng!$A$1:$DB$79,Results!$D70,FALSE)=$L70,$R70,IF(HLOOKUP(BL$2,Monitoring_eng!$A$1:$DB$79,Results!$D70,FALSE)=$N70,$S70,IF(HLOOKUP(BL$2,Monitoring_eng!$A$1:$DB$79,Results!$D70,FALSE)=$P70,$T70,"CHYBA")))))</f>
        <v>1</v>
      </c>
      <c r="BM70" s="60">
        <f>IF(ISBLANK(HLOOKUP(BM$2,Monitoring_eng!$A$1:$DB$79,Results!$D70,FALSE)),"",IF(HLOOKUP(BM$2,Monitoring_eng!$A$1:$DB$79,Results!$D70,FALSE)=$J70,$Q70,IF(HLOOKUP(BM$2,Monitoring_eng!$A$1:$DB$79,Results!$D70,FALSE)=$L70,$R70,IF(HLOOKUP(BM$2,Monitoring_eng!$A$1:$DB$79,Results!$D70,FALSE)=$N70,$S70,IF(HLOOKUP(BM$2,Monitoring_eng!$A$1:$DB$79,Results!$D70,FALSE)=$P70,$T70,"CHYBA")))))</f>
        <v>1</v>
      </c>
      <c r="BN70" s="60">
        <f>IF(ISBLANK(HLOOKUP(BN$2,Monitoring_eng!$A$1:$DB$79,Results!$D70,FALSE)),"",IF(HLOOKUP(BN$2,Monitoring_eng!$A$1:$DB$79,Results!$D70,FALSE)=$J70,$Q70,IF(HLOOKUP(BN$2,Monitoring_eng!$A$1:$DB$79,Results!$D70,FALSE)=$L70,$R70,IF(HLOOKUP(BN$2,Monitoring_eng!$A$1:$DB$79,Results!$D70,FALSE)=$N70,$S70,IF(HLOOKUP(BN$2,Monitoring_eng!$A$1:$DB$79,Results!$D70,FALSE)=$P70,$T70,"CHYBA")))))</f>
        <v>1</v>
      </c>
      <c r="BO70" s="60">
        <f>IF(ISBLANK(HLOOKUP(BO$2,Monitoring_eng!$A$1:$DB$79,Results!$D70,FALSE)),"",IF(HLOOKUP(BO$2,Monitoring_eng!$A$1:$DB$79,Results!$D70,FALSE)=$J70,$Q70,IF(HLOOKUP(BO$2,Monitoring_eng!$A$1:$DB$79,Results!$D70,FALSE)=$L70,$R70,IF(HLOOKUP(BO$2,Monitoring_eng!$A$1:$DB$79,Results!$D70,FALSE)=$N70,$S70,IF(HLOOKUP(BO$2,Monitoring_eng!$A$1:$DB$79,Results!$D70,FALSE)=$P70,$T70,"CHYBA")))))</f>
        <v>0</v>
      </c>
      <c r="BP70" s="60">
        <f>IF(ISBLANK(HLOOKUP(BP$2,Monitoring_eng!$A$1:$DB$79,Results!$D70,FALSE)),"",IF(HLOOKUP(BP$2,Monitoring_eng!$A$1:$DB$79,Results!$D70,FALSE)=$J70,$Q70,IF(HLOOKUP(BP$2,Monitoring_eng!$A$1:$DB$79,Results!$D70,FALSE)=$L70,$R70,IF(HLOOKUP(BP$2,Monitoring_eng!$A$1:$DB$79,Results!$D70,FALSE)=$N70,$S70,IF(HLOOKUP(BP$2,Monitoring_eng!$A$1:$DB$79,Results!$D70,FALSE)=$P70,$T70,"CHYBA")))))</f>
        <v>0</v>
      </c>
      <c r="BQ70" s="60">
        <f>IF(ISBLANK(HLOOKUP(BQ$2,Monitoring_eng!$A$1:$DB$79,Results!$D70,FALSE)),"",IF(HLOOKUP(BQ$2,Monitoring_eng!$A$1:$DB$79,Results!$D70,FALSE)=$J70,$Q70,IF(HLOOKUP(BQ$2,Monitoring_eng!$A$1:$DB$79,Results!$D70,FALSE)=$L70,$R70,IF(HLOOKUP(BQ$2,Monitoring_eng!$A$1:$DB$79,Results!$D70,FALSE)=$N70,$S70,IF(HLOOKUP(BQ$2,Monitoring_eng!$A$1:$DB$79,Results!$D70,FALSE)=$P70,$T70,"CHYBA")))))</f>
        <v>1</v>
      </c>
      <c r="BR70" s="60">
        <f>IF(ISBLANK(HLOOKUP(BR$2,Monitoring_eng!$A$1:$DB$79,Results!$D70,FALSE)),"",IF(HLOOKUP(BR$2,Monitoring_eng!$A$1:$DB$79,Results!$D70,FALSE)=$J70,$Q70,IF(HLOOKUP(BR$2,Monitoring_eng!$A$1:$DB$79,Results!$D70,FALSE)=$L70,$R70,IF(HLOOKUP(BR$2,Monitoring_eng!$A$1:$DB$79,Results!$D70,FALSE)=$N70,$S70,IF(HLOOKUP(BR$2,Monitoring_eng!$A$1:$DB$79,Results!$D70,FALSE)=$P70,$T70,"CHYBA")))))</f>
        <v>1</v>
      </c>
    </row>
    <row r="71" spans="1:70" x14ac:dyDescent="0.3">
      <c r="A71" s="37" t="s">
        <v>3891</v>
      </c>
      <c r="B71" s="37" t="s">
        <v>1072</v>
      </c>
      <c r="C71" s="37" t="s">
        <v>371</v>
      </c>
      <c r="D71" s="37">
        <v>70</v>
      </c>
      <c r="E71" s="45" t="s">
        <v>168</v>
      </c>
      <c r="F71" s="45" t="s">
        <v>539</v>
      </c>
      <c r="G71" s="53" t="s">
        <v>67</v>
      </c>
      <c r="H71" s="37">
        <v>1</v>
      </c>
      <c r="I71" s="37" t="s">
        <v>481</v>
      </c>
      <c r="J71" s="37" t="s">
        <v>757</v>
      </c>
      <c r="K71" s="37" t="s">
        <v>482</v>
      </c>
      <c r="L71" s="59" t="s">
        <v>758</v>
      </c>
      <c r="M71" s="37" t="s">
        <v>483</v>
      </c>
      <c r="N71" s="37" t="s">
        <v>759</v>
      </c>
      <c r="O71" s="37" t="s">
        <v>892</v>
      </c>
      <c r="P71" s="37" t="s">
        <v>892</v>
      </c>
      <c r="Q71" s="37">
        <f t="shared" si="2"/>
        <v>1</v>
      </c>
      <c r="R71" s="37">
        <v>0</v>
      </c>
      <c r="S71" s="37">
        <f t="shared" si="3"/>
        <v>0.5</v>
      </c>
      <c r="T71" s="37" t="s">
        <v>892</v>
      </c>
      <c r="U71" s="60">
        <f>IF(ISBLANK(HLOOKUP(U$2,Monitoring_eng!$A$1:$DB$79,Results!$D71,FALSE)),"",IF(HLOOKUP(U$2,Monitoring_eng!$A$1:$DB$79,Results!$D71,FALSE)=$J71,$Q71,IF(HLOOKUP(U$2,Monitoring_eng!$A$1:$DB$79,Results!$D71,FALSE)=$L71,$R71,IF(HLOOKUP(U$2,Monitoring_eng!$A$1:$DB$79,Results!$D71,FALSE)=$N71,$S71,IF(HLOOKUP(U$2,Monitoring_eng!$A$1:$DB$79,Results!$D71,FALSE)=$P71,$T71,"CHYBA")))))</f>
        <v>0.5</v>
      </c>
      <c r="V71" s="60">
        <f>IF(ISBLANK(HLOOKUP(V$2,Monitoring_eng!$A$1:$DB$79,Results!$D71,FALSE)),"",IF(HLOOKUP(V$2,Monitoring_eng!$A$1:$DB$79,Results!$D71,FALSE)=$J71,$Q71,IF(HLOOKUP(V$2,Monitoring_eng!$A$1:$DB$79,Results!$D71,FALSE)=$L71,$R71,IF(HLOOKUP(V$2,Monitoring_eng!$A$1:$DB$79,Results!$D71,FALSE)=$N71,$S71,IF(HLOOKUP(V$2,Monitoring_eng!$A$1:$DB$79,Results!$D71,FALSE)=$P71,$T71,"CHYBA")))))</f>
        <v>0</v>
      </c>
      <c r="W71" s="60">
        <f>IF(ISBLANK(HLOOKUP(W$2,Monitoring_eng!$A$1:$DB$79,Results!$D71,FALSE)),"",IF(HLOOKUP(W$2,Monitoring_eng!$A$1:$DB$79,Results!$D71,FALSE)=$J71,$Q71,IF(HLOOKUP(W$2,Monitoring_eng!$A$1:$DB$79,Results!$D71,FALSE)=$L71,$R71,IF(HLOOKUP(W$2,Monitoring_eng!$A$1:$DB$79,Results!$D71,FALSE)=$N71,$S71,IF(HLOOKUP(W$2,Monitoring_eng!$A$1:$DB$79,Results!$D71,FALSE)=$P71,$T71,"CHYBA")))))</f>
        <v>0</v>
      </c>
      <c r="X71" s="60">
        <f>IF(ISBLANK(HLOOKUP(X$2,Monitoring_eng!$A$1:$DB$79,Results!$D71,FALSE)),"",IF(HLOOKUP(X$2,Monitoring_eng!$A$1:$DB$79,Results!$D71,FALSE)=$J71,$Q71,IF(HLOOKUP(X$2,Monitoring_eng!$A$1:$DB$79,Results!$D71,FALSE)=$L71,$R71,IF(HLOOKUP(X$2,Monitoring_eng!$A$1:$DB$79,Results!$D71,FALSE)=$N71,$S71,IF(HLOOKUP(X$2,Monitoring_eng!$A$1:$DB$79,Results!$D71,FALSE)=$P71,$T71,"CHYBA")))))</f>
        <v>1</v>
      </c>
      <c r="Y71" s="60">
        <f>IF(ISBLANK(HLOOKUP(Y$2,Monitoring_eng!$A$1:$DB$79,Results!$D71,FALSE)),"",IF(HLOOKUP(Y$2,Monitoring_eng!$A$1:$DB$79,Results!$D71,FALSE)=$J71,$Q71,IF(HLOOKUP(Y$2,Monitoring_eng!$A$1:$DB$79,Results!$D71,FALSE)=$L71,$R71,IF(HLOOKUP(Y$2,Monitoring_eng!$A$1:$DB$79,Results!$D71,FALSE)=$N71,$S71,IF(HLOOKUP(Y$2,Monitoring_eng!$A$1:$DB$79,Results!$D71,FALSE)=$P71,$T71,"CHYBA")))))</f>
        <v>0</v>
      </c>
      <c r="Z71" s="60">
        <f>IF(ISBLANK(HLOOKUP(Z$2,Monitoring_eng!$A$1:$DB$79,Results!$D71,FALSE)),"",IF(HLOOKUP(Z$2,Monitoring_eng!$A$1:$DB$79,Results!$D71,FALSE)=$J71,$Q71,IF(HLOOKUP(Z$2,Monitoring_eng!$A$1:$DB$79,Results!$D71,FALSE)=$L71,$R71,IF(HLOOKUP(Z$2,Monitoring_eng!$A$1:$DB$79,Results!$D71,FALSE)=$N71,$S71,IF(HLOOKUP(Z$2,Monitoring_eng!$A$1:$DB$79,Results!$D71,FALSE)=$P71,$T71,"CHYBA")))))</f>
        <v>1</v>
      </c>
      <c r="AA71" s="60">
        <f>IF(ISBLANK(HLOOKUP(AA$2,Monitoring_eng!$A$1:$DB$79,Results!$D71,FALSE)),"",IF(HLOOKUP(AA$2,Monitoring_eng!$A$1:$DB$79,Results!$D71,FALSE)=$J71,$Q71,IF(HLOOKUP(AA$2,Monitoring_eng!$A$1:$DB$79,Results!$D71,FALSE)=$L71,$R71,IF(HLOOKUP(AA$2,Monitoring_eng!$A$1:$DB$79,Results!$D71,FALSE)=$N71,$S71,IF(HLOOKUP(AA$2,Monitoring_eng!$A$1:$DB$79,Results!$D71,FALSE)=$P71,$T71,"CHYBA")))))</f>
        <v>0</v>
      </c>
      <c r="AB71" s="60">
        <f>IF(ISBLANK(HLOOKUP(AB$2,Monitoring_eng!$A$1:$DB$79,Results!$D71,FALSE)),"",IF(HLOOKUP(AB$2,Monitoring_eng!$A$1:$DB$79,Results!$D71,FALSE)=$J71,$Q71,IF(HLOOKUP(AB$2,Monitoring_eng!$A$1:$DB$79,Results!$D71,FALSE)=$L71,$R71,IF(HLOOKUP(AB$2,Monitoring_eng!$A$1:$DB$79,Results!$D71,FALSE)=$N71,$S71,IF(HLOOKUP(AB$2,Monitoring_eng!$A$1:$DB$79,Results!$D71,FALSE)=$P71,$T71,"CHYBA")))))</f>
        <v>0</v>
      </c>
      <c r="AC71" s="60">
        <f>IF(ISBLANK(HLOOKUP(AC$2,Monitoring_eng!$A$1:$DB$79,Results!$D71,FALSE)),"",IF(HLOOKUP(AC$2,Monitoring_eng!$A$1:$DB$79,Results!$D71,FALSE)=$J71,$Q71,IF(HLOOKUP(AC$2,Monitoring_eng!$A$1:$DB$79,Results!$D71,FALSE)=$L71,$R71,IF(HLOOKUP(AC$2,Monitoring_eng!$A$1:$DB$79,Results!$D71,FALSE)=$N71,$S71,IF(HLOOKUP(AC$2,Monitoring_eng!$A$1:$DB$79,Results!$D71,FALSE)=$P71,$T71,"CHYBA")))))</f>
        <v>0</v>
      </c>
      <c r="AD71" s="60">
        <f>IF(ISBLANK(HLOOKUP(AD$2,Monitoring_eng!$A$1:$DB$79,Results!$D71,FALSE)),"",IF(HLOOKUP(AD$2,Monitoring_eng!$A$1:$DB$79,Results!$D71,FALSE)=$J71,$Q71,IF(HLOOKUP(AD$2,Monitoring_eng!$A$1:$DB$79,Results!$D71,FALSE)=$L71,$R71,IF(HLOOKUP(AD$2,Monitoring_eng!$A$1:$DB$79,Results!$D71,FALSE)=$N71,$S71,IF(HLOOKUP(AD$2,Monitoring_eng!$A$1:$DB$79,Results!$D71,FALSE)=$P71,$T71,"CHYBA")))))</f>
        <v>0</v>
      </c>
      <c r="AE71" s="60">
        <f>IF(ISBLANK(HLOOKUP(AE$2,Monitoring_eng!$A$1:$DB$79,Results!$D71,FALSE)),"",IF(HLOOKUP(AE$2,Monitoring_eng!$A$1:$DB$79,Results!$D71,FALSE)=$J71,$Q71,IF(HLOOKUP(AE$2,Monitoring_eng!$A$1:$DB$79,Results!$D71,FALSE)=$L71,$R71,IF(HLOOKUP(AE$2,Monitoring_eng!$A$1:$DB$79,Results!$D71,FALSE)=$N71,$S71,IF(HLOOKUP(AE$2,Monitoring_eng!$A$1:$DB$79,Results!$D71,FALSE)=$P71,$T71,"CHYBA")))))</f>
        <v>0</v>
      </c>
      <c r="AF71" s="60">
        <f>IF(ISBLANK(HLOOKUP(AF$2,Monitoring_eng!$A$1:$DB$79,Results!$D71,FALSE)),"",IF(HLOOKUP(AF$2,Monitoring_eng!$A$1:$DB$79,Results!$D71,FALSE)=$J71,$Q71,IF(HLOOKUP(AF$2,Monitoring_eng!$A$1:$DB$79,Results!$D71,FALSE)=$L71,$R71,IF(HLOOKUP(AF$2,Monitoring_eng!$A$1:$DB$79,Results!$D71,FALSE)=$N71,$S71,IF(HLOOKUP(AF$2,Monitoring_eng!$A$1:$DB$79,Results!$D71,FALSE)=$P71,$T71,"CHYBA")))))</f>
        <v>0</v>
      </c>
      <c r="AG71" s="60">
        <f>IF(ISBLANK(HLOOKUP(AG$2,Monitoring_eng!$A$1:$DB$79,Results!$D71,FALSE)),"",IF(HLOOKUP(AG$2,Monitoring_eng!$A$1:$DB$79,Results!$D71,FALSE)=$J71,$Q71,IF(HLOOKUP(AG$2,Monitoring_eng!$A$1:$DB$79,Results!$D71,FALSE)=$L71,$R71,IF(HLOOKUP(AG$2,Monitoring_eng!$A$1:$DB$79,Results!$D71,FALSE)=$N71,$S71,IF(HLOOKUP(AG$2,Monitoring_eng!$A$1:$DB$79,Results!$D71,FALSE)=$P71,$T71,"CHYBA")))))</f>
        <v>0</v>
      </c>
      <c r="AH71" s="60">
        <f>IF(ISBLANK(HLOOKUP(AH$2,Monitoring_eng!$A$1:$DB$79,Results!$D71,FALSE)),"",IF(HLOOKUP(AH$2,Monitoring_eng!$A$1:$DB$79,Results!$D71,FALSE)=$J71,$Q71,IF(HLOOKUP(AH$2,Monitoring_eng!$A$1:$DB$79,Results!$D71,FALSE)=$L71,$R71,IF(HLOOKUP(AH$2,Monitoring_eng!$A$1:$DB$79,Results!$D71,FALSE)=$N71,$S71,IF(HLOOKUP(AH$2,Monitoring_eng!$A$1:$DB$79,Results!$D71,FALSE)=$P71,$T71,"CHYBA")))))</f>
        <v>0.5</v>
      </c>
      <c r="AI71" s="60">
        <f>IF(ISBLANK(HLOOKUP(AI$2,Monitoring_eng!$A$1:$DB$79,Results!$D71,FALSE)),"",IF(HLOOKUP(AI$2,Monitoring_eng!$A$1:$DB$79,Results!$D71,FALSE)=$J71,$Q71,IF(HLOOKUP(AI$2,Monitoring_eng!$A$1:$DB$79,Results!$D71,FALSE)=$L71,$R71,IF(HLOOKUP(AI$2,Monitoring_eng!$A$1:$DB$79,Results!$D71,FALSE)=$N71,$S71,IF(HLOOKUP(AI$2,Monitoring_eng!$A$1:$DB$79,Results!$D71,FALSE)=$P71,$T71,"CHYBA")))))</f>
        <v>1</v>
      </c>
      <c r="AJ71" s="60">
        <f>IF(ISBLANK(HLOOKUP(AJ$2,Monitoring_eng!$A$1:$DB$79,Results!$D71,FALSE)),"",IF(HLOOKUP(AJ$2,Monitoring_eng!$A$1:$DB$79,Results!$D71,FALSE)=$J71,$Q71,IF(HLOOKUP(AJ$2,Monitoring_eng!$A$1:$DB$79,Results!$D71,FALSE)=$L71,$R71,IF(HLOOKUP(AJ$2,Monitoring_eng!$A$1:$DB$79,Results!$D71,FALSE)=$N71,$S71,IF(HLOOKUP(AJ$2,Monitoring_eng!$A$1:$DB$79,Results!$D71,FALSE)=$P71,$T71,"CHYBA")))))</f>
        <v>0</v>
      </c>
      <c r="AK71" s="60">
        <f>IF(ISBLANK(HLOOKUP(AK$2,Monitoring_eng!$A$1:$DB$79,Results!$D71,FALSE)),"",IF(HLOOKUP(AK$2,Monitoring_eng!$A$1:$DB$79,Results!$D71,FALSE)=$J71,$Q71,IF(HLOOKUP(AK$2,Monitoring_eng!$A$1:$DB$79,Results!$D71,FALSE)=$L71,$R71,IF(HLOOKUP(AK$2,Monitoring_eng!$A$1:$DB$79,Results!$D71,FALSE)=$N71,$S71,IF(HLOOKUP(AK$2,Monitoring_eng!$A$1:$DB$79,Results!$D71,FALSE)=$P71,$T71,"CHYBA")))))</f>
        <v>1</v>
      </c>
      <c r="AL71" s="60">
        <f>IF(ISBLANK(HLOOKUP(AL$2,Monitoring_eng!$A$1:$DB$79,Results!$D71,FALSE)),"",IF(HLOOKUP(AL$2,Monitoring_eng!$A$1:$DB$79,Results!$D71,FALSE)=$J71,$Q71,IF(HLOOKUP(AL$2,Monitoring_eng!$A$1:$DB$79,Results!$D71,FALSE)=$L71,$R71,IF(HLOOKUP(AL$2,Monitoring_eng!$A$1:$DB$79,Results!$D71,FALSE)=$N71,$S71,IF(HLOOKUP(AL$2,Monitoring_eng!$A$1:$DB$79,Results!$D71,FALSE)=$P71,$T71,"CHYBA")))))</f>
        <v>1</v>
      </c>
      <c r="AM71" s="60">
        <f>IF(ISBLANK(HLOOKUP(AM$2,Monitoring_eng!$A$1:$DB$79,Results!$D71,FALSE)),"",IF(HLOOKUP(AM$2,Monitoring_eng!$A$1:$DB$79,Results!$D71,FALSE)=$J71,$Q71,IF(HLOOKUP(AM$2,Monitoring_eng!$A$1:$DB$79,Results!$D71,FALSE)=$L71,$R71,IF(HLOOKUP(AM$2,Monitoring_eng!$A$1:$DB$79,Results!$D71,FALSE)=$N71,$S71,IF(HLOOKUP(AM$2,Monitoring_eng!$A$1:$DB$79,Results!$D71,FALSE)=$P71,$T71,"CHYBA")))))</f>
        <v>1</v>
      </c>
      <c r="AN71" s="60">
        <f>IF(ISBLANK(HLOOKUP(AN$2,Monitoring_eng!$A$1:$DB$79,Results!$D71,FALSE)),"",IF(HLOOKUP(AN$2,Monitoring_eng!$A$1:$DB$79,Results!$D71,FALSE)=$J71,$Q71,IF(HLOOKUP(AN$2,Monitoring_eng!$A$1:$DB$79,Results!$D71,FALSE)=$L71,$R71,IF(HLOOKUP(AN$2,Monitoring_eng!$A$1:$DB$79,Results!$D71,FALSE)=$N71,$S71,IF(HLOOKUP(AN$2,Monitoring_eng!$A$1:$DB$79,Results!$D71,FALSE)=$P71,$T71,"CHYBA")))))</f>
        <v>0</v>
      </c>
      <c r="AO71" s="60">
        <f>IF(ISBLANK(HLOOKUP(AO$2,Monitoring_eng!$A$1:$DB$79,Results!$D71,FALSE)),"",IF(HLOOKUP(AO$2,Monitoring_eng!$A$1:$DB$79,Results!$D71,FALSE)=$J71,$Q71,IF(HLOOKUP(AO$2,Monitoring_eng!$A$1:$DB$79,Results!$D71,FALSE)=$L71,$R71,IF(HLOOKUP(AO$2,Monitoring_eng!$A$1:$DB$79,Results!$D71,FALSE)=$N71,$S71,IF(HLOOKUP(AO$2,Monitoring_eng!$A$1:$DB$79,Results!$D71,FALSE)=$P71,$T71,"CHYBA")))))</f>
        <v>0</v>
      </c>
      <c r="AP71" s="60">
        <f>IF(ISBLANK(HLOOKUP(AP$2,Monitoring_eng!$A$1:$DB$79,Results!$D71,FALSE)),"",IF(HLOOKUP(AP$2,Monitoring_eng!$A$1:$DB$79,Results!$D71,FALSE)=$J71,$Q71,IF(HLOOKUP(AP$2,Monitoring_eng!$A$1:$DB$79,Results!$D71,FALSE)=$L71,$R71,IF(HLOOKUP(AP$2,Monitoring_eng!$A$1:$DB$79,Results!$D71,FALSE)=$N71,$S71,IF(HLOOKUP(AP$2,Monitoring_eng!$A$1:$DB$79,Results!$D71,FALSE)=$P71,$T71,"CHYBA")))))</f>
        <v>0</v>
      </c>
      <c r="AQ71" s="60">
        <f>IF(ISBLANK(HLOOKUP(AQ$2,Monitoring_eng!$A$1:$DB$79,Results!$D71,FALSE)),"",IF(HLOOKUP(AQ$2,Monitoring_eng!$A$1:$DB$79,Results!$D71,FALSE)=$J71,$Q71,IF(HLOOKUP(AQ$2,Monitoring_eng!$A$1:$DB$79,Results!$D71,FALSE)=$L71,$R71,IF(HLOOKUP(AQ$2,Monitoring_eng!$A$1:$DB$79,Results!$D71,FALSE)=$N71,$S71,IF(HLOOKUP(AQ$2,Monitoring_eng!$A$1:$DB$79,Results!$D71,FALSE)=$P71,$T71,"CHYBA")))))</f>
        <v>0</v>
      </c>
      <c r="AR71" s="60">
        <f>IF(ISBLANK(HLOOKUP(AR$2,Monitoring_eng!$A$1:$DB$79,Results!$D71,FALSE)),"",IF(HLOOKUP(AR$2,Monitoring_eng!$A$1:$DB$79,Results!$D71,FALSE)=$J71,$Q71,IF(HLOOKUP(AR$2,Monitoring_eng!$A$1:$DB$79,Results!$D71,FALSE)=$L71,$R71,IF(HLOOKUP(AR$2,Monitoring_eng!$A$1:$DB$79,Results!$D71,FALSE)=$N71,$S71,IF(HLOOKUP(AR$2,Monitoring_eng!$A$1:$DB$79,Results!$D71,FALSE)=$P71,$T71,"CHYBA")))))</f>
        <v>1</v>
      </c>
      <c r="AS71" s="60">
        <f>IF(ISBLANK(HLOOKUP(AS$2,Monitoring_eng!$A$1:$DB$79,Results!$D71,FALSE)),"",IF(HLOOKUP(AS$2,Monitoring_eng!$A$1:$DB$79,Results!$D71,FALSE)=$J71,$Q71,IF(HLOOKUP(AS$2,Monitoring_eng!$A$1:$DB$79,Results!$D71,FALSE)=$L71,$R71,IF(HLOOKUP(AS$2,Monitoring_eng!$A$1:$DB$79,Results!$D71,FALSE)=$N71,$S71,IF(HLOOKUP(AS$2,Monitoring_eng!$A$1:$DB$79,Results!$D71,FALSE)=$P71,$T71,"CHYBA")))))</f>
        <v>0</v>
      </c>
      <c r="AT71" s="60">
        <f>IF(ISBLANK(HLOOKUP(AT$2,Monitoring_eng!$A$1:$DB$79,Results!$D71,FALSE)),"",IF(HLOOKUP(AT$2,Monitoring_eng!$A$1:$DB$79,Results!$D71,FALSE)=$J71,$Q71,IF(HLOOKUP(AT$2,Monitoring_eng!$A$1:$DB$79,Results!$D71,FALSE)=$L71,$R71,IF(HLOOKUP(AT$2,Monitoring_eng!$A$1:$DB$79,Results!$D71,FALSE)=$N71,$S71,IF(HLOOKUP(AT$2,Monitoring_eng!$A$1:$DB$79,Results!$D71,FALSE)=$P71,$T71,"CHYBA")))))</f>
        <v>1</v>
      </c>
      <c r="AU71" s="60">
        <f>IF(ISBLANK(HLOOKUP(AU$2,Monitoring_eng!$A$1:$DB$79,Results!$D71,FALSE)),"",IF(HLOOKUP(AU$2,Monitoring_eng!$A$1:$DB$79,Results!$D71,FALSE)=$J71,$Q71,IF(HLOOKUP(AU$2,Monitoring_eng!$A$1:$DB$79,Results!$D71,FALSE)=$L71,$R71,IF(HLOOKUP(AU$2,Monitoring_eng!$A$1:$DB$79,Results!$D71,FALSE)=$N71,$S71,IF(HLOOKUP(AU$2,Monitoring_eng!$A$1:$DB$79,Results!$D71,FALSE)=$P71,$T71,"CHYBA")))))</f>
        <v>0</v>
      </c>
      <c r="AV71" s="60">
        <f>IF(ISBLANK(HLOOKUP(AV$2,Monitoring_eng!$A$1:$DB$79,Results!$D71,FALSE)),"",IF(HLOOKUP(AV$2,Monitoring_eng!$A$1:$DB$79,Results!$D71,FALSE)=$J71,$Q71,IF(HLOOKUP(AV$2,Monitoring_eng!$A$1:$DB$79,Results!$D71,FALSE)=$L71,$R71,IF(HLOOKUP(AV$2,Monitoring_eng!$A$1:$DB$79,Results!$D71,FALSE)=$N71,$S71,IF(HLOOKUP(AV$2,Monitoring_eng!$A$1:$DB$79,Results!$D71,FALSE)=$P71,$T71,"CHYBA")))))</f>
        <v>1</v>
      </c>
      <c r="AW71" s="60">
        <f>IF(ISBLANK(HLOOKUP(AW$2,Monitoring_eng!$A$1:$DB$79,Results!$D71,FALSE)),"",IF(HLOOKUP(AW$2,Monitoring_eng!$A$1:$DB$79,Results!$D71,FALSE)=$J71,$Q71,IF(HLOOKUP(AW$2,Monitoring_eng!$A$1:$DB$79,Results!$D71,FALSE)=$L71,$R71,IF(HLOOKUP(AW$2,Monitoring_eng!$A$1:$DB$79,Results!$D71,FALSE)=$N71,$S71,IF(HLOOKUP(AW$2,Monitoring_eng!$A$1:$DB$79,Results!$D71,FALSE)=$P71,$T71,"CHYBA")))))</f>
        <v>1</v>
      </c>
      <c r="AX71" s="60">
        <f>IF(ISBLANK(HLOOKUP(AX$2,Monitoring_eng!$A$1:$DB$79,Results!$D71,FALSE)),"",IF(HLOOKUP(AX$2,Monitoring_eng!$A$1:$DB$79,Results!$D71,FALSE)=$J71,$Q71,IF(HLOOKUP(AX$2,Monitoring_eng!$A$1:$DB$79,Results!$D71,FALSE)=$L71,$R71,IF(HLOOKUP(AX$2,Monitoring_eng!$A$1:$DB$79,Results!$D71,FALSE)=$N71,$S71,IF(HLOOKUP(AX$2,Monitoring_eng!$A$1:$DB$79,Results!$D71,FALSE)=$P71,$T71,"CHYBA")))))</f>
        <v>1</v>
      </c>
      <c r="AY71" s="60">
        <f>IF(ISBLANK(HLOOKUP(AY$2,Monitoring_eng!$A$1:$DB$79,Results!$D71,FALSE)),"",IF(HLOOKUP(AY$2,Monitoring_eng!$A$1:$DB$79,Results!$D71,FALSE)=$J71,$Q71,IF(HLOOKUP(AY$2,Monitoring_eng!$A$1:$DB$79,Results!$D71,FALSE)=$L71,$R71,IF(HLOOKUP(AY$2,Monitoring_eng!$A$1:$DB$79,Results!$D71,FALSE)=$N71,$S71,IF(HLOOKUP(AY$2,Monitoring_eng!$A$1:$DB$79,Results!$D71,FALSE)=$P71,$T71,"CHYBA")))))</f>
        <v>0</v>
      </c>
      <c r="AZ71" s="60">
        <f>IF(ISBLANK(HLOOKUP(AZ$2,Monitoring_eng!$A$1:$DB$79,Results!$D71,FALSE)),"",IF(HLOOKUP(AZ$2,Monitoring_eng!$A$1:$DB$79,Results!$D71,FALSE)=$J71,$Q71,IF(HLOOKUP(AZ$2,Monitoring_eng!$A$1:$DB$79,Results!$D71,FALSE)=$L71,$R71,IF(HLOOKUP(AZ$2,Monitoring_eng!$A$1:$DB$79,Results!$D71,FALSE)=$N71,$S71,IF(HLOOKUP(AZ$2,Monitoring_eng!$A$1:$DB$79,Results!$D71,FALSE)=$P71,$T71,"CHYBA")))))</f>
        <v>0</v>
      </c>
      <c r="BA71" s="60">
        <f>IF(ISBLANK(HLOOKUP(BA$2,Monitoring_eng!$A$1:$DB$79,Results!$D71,FALSE)),"",IF(HLOOKUP(BA$2,Monitoring_eng!$A$1:$DB$79,Results!$D71,FALSE)=$J71,$Q71,IF(HLOOKUP(BA$2,Monitoring_eng!$A$1:$DB$79,Results!$D71,FALSE)=$L71,$R71,IF(HLOOKUP(BA$2,Monitoring_eng!$A$1:$DB$79,Results!$D71,FALSE)=$N71,$S71,IF(HLOOKUP(BA$2,Monitoring_eng!$A$1:$DB$79,Results!$D71,FALSE)=$P71,$T71,"CHYBA")))))</f>
        <v>0</v>
      </c>
      <c r="BB71" s="60">
        <f>IF(ISBLANK(HLOOKUP(BB$2,Monitoring_eng!$A$1:$DB$79,Results!$D71,FALSE)),"",IF(HLOOKUP(BB$2,Monitoring_eng!$A$1:$DB$79,Results!$D71,FALSE)=$J71,$Q71,IF(HLOOKUP(BB$2,Monitoring_eng!$A$1:$DB$79,Results!$D71,FALSE)=$L71,$R71,IF(HLOOKUP(BB$2,Monitoring_eng!$A$1:$DB$79,Results!$D71,FALSE)=$N71,$S71,IF(HLOOKUP(BB$2,Monitoring_eng!$A$1:$DB$79,Results!$D71,FALSE)=$P71,$T71,"CHYBA")))))</f>
        <v>0</v>
      </c>
      <c r="BC71" s="60">
        <f>IF(ISBLANK(HLOOKUP(BC$2,Monitoring_eng!$A$1:$DB$79,Results!$D71,FALSE)),"",IF(HLOOKUP(BC$2,Monitoring_eng!$A$1:$DB$79,Results!$D71,FALSE)=$J71,$Q71,IF(HLOOKUP(BC$2,Monitoring_eng!$A$1:$DB$79,Results!$D71,FALSE)=$L71,$R71,IF(HLOOKUP(BC$2,Monitoring_eng!$A$1:$DB$79,Results!$D71,FALSE)=$N71,$S71,IF(HLOOKUP(BC$2,Monitoring_eng!$A$1:$DB$79,Results!$D71,FALSE)=$P71,$T71,"CHYBA")))))</f>
        <v>0</v>
      </c>
      <c r="BD71" s="60">
        <f>IF(ISBLANK(HLOOKUP(BD$2,Monitoring_eng!$A$1:$DB$79,Results!$D71,FALSE)),"",IF(HLOOKUP(BD$2,Monitoring_eng!$A$1:$DB$79,Results!$D71,FALSE)=$J71,$Q71,IF(HLOOKUP(BD$2,Monitoring_eng!$A$1:$DB$79,Results!$D71,FALSE)=$L71,$R71,IF(HLOOKUP(BD$2,Monitoring_eng!$A$1:$DB$79,Results!$D71,FALSE)=$N71,$S71,IF(HLOOKUP(BD$2,Monitoring_eng!$A$1:$DB$79,Results!$D71,FALSE)=$P71,$T71,"CHYBA")))))</f>
        <v>0</v>
      </c>
      <c r="BE71" s="60">
        <f>IF(ISBLANK(HLOOKUP(BE$2,Monitoring_eng!$A$1:$DB$79,Results!$D71,FALSE)),"",IF(HLOOKUP(BE$2,Monitoring_eng!$A$1:$DB$79,Results!$D71,FALSE)=$J71,$Q71,IF(HLOOKUP(BE$2,Monitoring_eng!$A$1:$DB$79,Results!$D71,FALSE)=$L71,$R71,IF(HLOOKUP(BE$2,Monitoring_eng!$A$1:$DB$79,Results!$D71,FALSE)=$N71,$S71,IF(HLOOKUP(BE$2,Monitoring_eng!$A$1:$DB$79,Results!$D71,FALSE)=$P71,$T71,"CHYBA")))))</f>
        <v>0</v>
      </c>
      <c r="BF71" s="60">
        <f>IF(ISBLANK(HLOOKUP(BF$2,Monitoring_eng!$A$1:$DB$79,Results!$D71,FALSE)),"",IF(HLOOKUP(BF$2,Monitoring_eng!$A$1:$DB$79,Results!$D71,FALSE)=$J71,$Q71,IF(HLOOKUP(BF$2,Monitoring_eng!$A$1:$DB$79,Results!$D71,FALSE)=$L71,$R71,IF(HLOOKUP(BF$2,Monitoring_eng!$A$1:$DB$79,Results!$D71,FALSE)=$N71,$S71,IF(HLOOKUP(BF$2,Monitoring_eng!$A$1:$DB$79,Results!$D71,FALSE)=$P71,$T71,"CHYBA")))))</f>
        <v>1</v>
      </c>
      <c r="BG71" s="60">
        <f>IF(ISBLANK(HLOOKUP(BG$2,Monitoring_eng!$A$1:$DB$79,Results!$D71,FALSE)),"",IF(HLOOKUP(BG$2,Monitoring_eng!$A$1:$DB$79,Results!$D71,FALSE)=$J71,$Q71,IF(HLOOKUP(BG$2,Monitoring_eng!$A$1:$DB$79,Results!$D71,FALSE)=$L71,$R71,IF(HLOOKUP(BG$2,Monitoring_eng!$A$1:$DB$79,Results!$D71,FALSE)=$N71,$S71,IF(HLOOKUP(BG$2,Monitoring_eng!$A$1:$DB$79,Results!$D71,FALSE)=$P71,$T71,"CHYBA")))))</f>
        <v>1</v>
      </c>
      <c r="BH71" s="60">
        <f>IF(ISBLANK(HLOOKUP(BH$2,Monitoring_eng!$A$1:$DB$79,Results!$D71,FALSE)),"",IF(HLOOKUP(BH$2,Monitoring_eng!$A$1:$DB$79,Results!$D71,FALSE)=$J71,$Q71,IF(HLOOKUP(BH$2,Monitoring_eng!$A$1:$DB$79,Results!$D71,FALSE)=$L71,$R71,IF(HLOOKUP(BH$2,Monitoring_eng!$A$1:$DB$79,Results!$D71,FALSE)=$N71,$S71,IF(HLOOKUP(BH$2,Monitoring_eng!$A$1:$DB$79,Results!$D71,FALSE)=$P71,$T71,"CHYBA")))))</f>
        <v>0</v>
      </c>
      <c r="BI71" s="60">
        <f>IF(ISBLANK(HLOOKUP(BI$2,Monitoring_eng!$A$1:$DB$79,Results!$D71,FALSE)),"",IF(HLOOKUP(BI$2,Monitoring_eng!$A$1:$DB$79,Results!$D71,FALSE)=$J71,$Q71,IF(HLOOKUP(BI$2,Monitoring_eng!$A$1:$DB$79,Results!$D71,FALSE)=$L71,$R71,IF(HLOOKUP(BI$2,Monitoring_eng!$A$1:$DB$79,Results!$D71,FALSE)=$N71,$S71,IF(HLOOKUP(BI$2,Monitoring_eng!$A$1:$DB$79,Results!$D71,FALSE)=$P71,$T71,"CHYBA")))))</f>
        <v>1</v>
      </c>
      <c r="BJ71" s="60">
        <f>IF(ISBLANK(HLOOKUP(BJ$2,Monitoring_eng!$A$1:$DB$79,Results!$D71,FALSE)),"",IF(HLOOKUP(BJ$2,Monitoring_eng!$A$1:$DB$79,Results!$D71,FALSE)=$J71,$Q71,IF(HLOOKUP(BJ$2,Monitoring_eng!$A$1:$DB$79,Results!$D71,FALSE)=$L71,$R71,IF(HLOOKUP(BJ$2,Monitoring_eng!$A$1:$DB$79,Results!$D71,FALSE)=$N71,$S71,IF(HLOOKUP(BJ$2,Monitoring_eng!$A$1:$DB$79,Results!$D71,FALSE)=$P71,$T71,"CHYBA")))))</f>
        <v>1</v>
      </c>
      <c r="BK71" s="60">
        <f>IF(ISBLANK(HLOOKUP(BK$2,Monitoring_eng!$A$1:$DB$79,Results!$D71,FALSE)),"",IF(HLOOKUP(BK$2,Monitoring_eng!$A$1:$DB$79,Results!$D71,FALSE)=$J71,$Q71,IF(HLOOKUP(BK$2,Monitoring_eng!$A$1:$DB$79,Results!$D71,FALSE)=$L71,$R71,IF(HLOOKUP(BK$2,Monitoring_eng!$A$1:$DB$79,Results!$D71,FALSE)=$N71,$S71,IF(HLOOKUP(BK$2,Monitoring_eng!$A$1:$DB$79,Results!$D71,FALSE)=$P71,$T71,"CHYBA")))))</f>
        <v>0</v>
      </c>
      <c r="BL71" s="60">
        <f>IF(ISBLANK(HLOOKUP(BL$2,Monitoring_eng!$A$1:$DB$79,Results!$D71,FALSE)),"",IF(HLOOKUP(BL$2,Monitoring_eng!$A$1:$DB$79,Results!$D71,FALSE)=$J71,$Q71,IF(HLOOKUP(BL$2,Monitoring_eng!$A$1:$DB$79,Results!$D71,FALSE)=$L71,$R71,IF(HLOOKUP(BL$2,Monitoring_eng!$A$1:$DB$79,Results!$D71,FALSE)=$N71,$S71,IF(HLOOKUP(BL$2,Monitoring_eng!$A$1:$DB$79,Results!$D71,FALSE)=$P71,$T71,"CHYBA")))))</f>
        <v>0</v>
      </c>
      <c r="BM71" s="60">
        <f>IF(ISBLANK(HLOOKUP(BM$2,Monitoring_eng!$A$1:$DB$79,Results!$D71,FALSE)),"",IF(HLOOKUP(BM$2,Monitoring_eng!$A$1:$DB$79,Results!$D71,FALSE)=$J71,$Q71,IF(HLOOKUP(BM$2,Monitoring_eng!$A$1:$DB$79,Results!$D71,FALSE)=$L71,$R71,IF(HLOOKUP(BM$2,Monitoring_eng!$A$1:$DB$79,Results!$D71,FALSE)=$N71,$S71,IF(HLOOKUP(BM$2,Monitoring_eng!$A$1:$DB$79,Results!$D71,FALSE)=$P71,$T71,"CHYBA")))))</f>
        <v>0</v>
      </c>
      <c r="BN71" s="60">
        <f>IF(ISBLANK(HLOOKUP(BN$2,Monitoring_eng!$A$1:$DB$79,Results!$D71,FALSE)),"",IF(HLOOKUP(BN$2,Monitoring_eng!$A$1:$DB$79,Results!$D71,FALSE)=$J71,$Q71,IF(HLOOKUP(BN$2,Monitoring_eng!$A$1:$DB$79,Results!$D71,FALSE)=$L71,$R71,IF(HLOOKUP(BN$2,Monitoring_eng!$A$1:$DB$79,Results!$D71,FALSE)=$N71,$S71,IF(HLOOKUP(BN$2,Monitoring_eng!$A$1:$DB$79,Results!$D71,FALSE)=$P71,$T71,"CHYBA")))))</f>
        <v>1</v>
      </c>
      <c r="BO71" s="60">
        <f>IF(ISBLANK(HLOOKUP(BO$2,Monitoring_eng!$A$1:$DB$79,Results!$D71,FALSE)),"",IF(HLOOKUP(BO$2,Monitoring_eng!$A$1:$DB$79,Results!$D71,FALSE)=$J71,$Q71,IF(HLOOKUP(BO$2,Monitoring_eng!$A$1:$DB$79,Results!$D71,FALSE)=$L71,$R71,IF(HLOOKUP(BO$2,Monitoring_eng!$A$1:$DB$79,Results!$D71,FALSE)=$N71,$S71,IF(HLOOKUP(BO$2,Monitoring_eng!$A$1:$DB$79,Results!$D71,FALSE)=$P71,$T71,"CHYBA")))))</f>
        <v>0</v>
      </c>
      <c r="BP71" s="60">
        <f>IF(ISBLANK(HLOOKUP(BP$2,Monitoring_eng!$A$1:$DB$79,Results!$D71,FALSE)),"",IF(HLOOKUP(BP$2,Monitoring_eng!$A$1:$DB$79,Results!$D71,FALSE)=$J71,$Q71,IF(HLOOKUP(BP$2,Monitoring_eng!$A$1:$DB$79,Results!$D71,FALSE)=$L71,$R71,IF(HLOOKUP(BP$2,Monitoring_eng!$A$1:$DB$79,Results!$D71,FALSE)=$N71,$S71,IF(HLOOKUP(BP$2,Monitoring_eng!$A$1:$DB$79,Results!$D71,FALSE)=$P71,$T71,"CHYBA")))))</f>
        <v>0</v>
      </c>
      <c r="BQ71" s="60">
        <f>IF(ISBLANK(HLOOKUP(BQ$2,Monitoring_eng!$A$1:$DB$79,Results!$D71,FALSE)),"",IF(HLOOKUP(BQ$2,Monitoring_eng!$A$1:$DB$79,Results!$D71,FALSE)=$J71,$Q71,IF(HLOOKUP(BQ$2,Monitoring_eng!$A$1:$DB$79,Results!$D71,FALSE)=$L71,$R71,IF(HLOOKUP(BQ$2,Monitoring_eng!$A$1:$DB$79,Results!$D71,FALSE)=$N71,$S71,IF(HLOOKUP(BQ$2,Monitoring_eng!$A$1:$DB$79,Results!$D71,FALSE)=$P71,$T71,"CHYBA")))))</f>
        <v>0</v>
      </c>
      <c r="BR71" s="60">
        <f>IF(ISBLANK(HLOOKUP(BR$2,Monitoring_eng!$A$1:$DB$79,Results!$D71,FALSE)),"",IF(HLOOKUP(BR$2,Monitoring_eng!$A$1:$DB$79,Results!$D71,FALSE)=$J71,$Q71,IF(HLOOKUP(BR$2,Monitoring_eng!$A$1:$DB$79,Results!$D71,FALSE)=$L71,$R71,IF(HLOOKUP(BR$2,Monitoring_eng!$A$1:$DB$79,Results!$D71,FALSE)=$N71,$S71,IF(HLOOKUP(BR$2,Monitoring_eng!$A$1:$DB$79,Results!$D71,FALSE)=$P71,$T71,"CHYBA")))))</f>
        <v>1</v>
      </c>
    </row>
    <row r="72" spans="1:70" x14ac:dyDescent="0.3">
      <c r="A72" s="37" t="s">
        <v>3892</v>
      </c>
      <c r="B72" s="37" t="s">
        <v>1073</v>
      </c>
      <c r="C72" s="37" t="s">
        <v>372</v>
      </c>
      <c r="D72" s="37">
        <v>71</v>
      </c>
      <c r="E72" s="45" t="s">
        <v>169</v>
      </c>
      <c r="F72" s="45" t="s">
        <v>197</v>
      </c>
      <c r="G72" s="53" t="s">
        <v>67</v>
      </c>
      <c r="H72" s="37">
        <v>1</v>
      </c>
      <c r="I72" s="37" t="s">
        <v>481</v>
      </c>
      <c r="J72" s="37" t="s">
        <v>757</v>
      </c>
      <c r="K72" s="37" t="s">
        <v>482</v>
      </c>
      <c r="L72" s="59" t="s">
        <v>758</v>
      </c>
      <c r="M72" s="37" t="s">
        <v>483</v>
      </c>
      <c r="N72" s="37" t="s">
        <v>759</v>
      </c>
      <c r="O72" s="37" t="s">
        <v>892</v>
      </c>
      <c r="P72" s="37" t="s">
        <v>892</v>
      </c>
      <c r="Q72" s="37">
        <f t="shared" si="2"/>
        <v>1</v>
      </c>
      <c r="R72" s="37">
        <v>0</v>
      </c>
      <c r="S72" s="37">
        <f t="shared" si="3"/>
        <v>0.5</v>
      </c>
      <c r="T72" s="37" t="s">
        <v>892</v>
      </c>
      <c r="U72" s="60">
        <f>IF(ISBLANK(HLOOKUP(U$2,Monitoring_eng!$A$1:$DB$79,Results!$D72,FALSE)),"",IF(HLOOKUP(U$2,Monitoring_eng!$A$1:$DB$79,Results!$D72,FALSE)=$J72,$Q72,IF(HLOOKUP(U$2,Monitoring_eng!$A$1:$DB$79,Results!$D72,FALSE)=$L72,$R72,IF(HLOOKUP(U$2,Monitoring_eng!$A$1:$DB$79,Results!$D72,FALSE)=$N72,$S72,IF(HLOOKUP(U$2,Monitoring_eng!$A$1:$DB$79,Results!$D72,FALSE)=$P72,$T72,"CHYBA")))))</f>
        <v>0</v>
      </c>
      <c r="V72" s="60">
        <f>IF(ISBLANK(HLOOKUP(V$2,Monitoring_eng!$A$1:$DB$79,Results!$D72,FALSE)),"",IF(HLOOKUP(V$2,Monitoring_eng!$A$1:$DB$79,Results!$D72,FALSE)=$J72,$Q72,IF(HLOOKUP(V$2,Monitoring_eng!$A$1:$DB$79,Results!$D72,FALSE)=$L72,$R72,IF(HLOOKUP(V$2,Monitoring_eng!$A$1:$DB$79,Results!$D72,FALSE)=$N72,$S72,IF(HLOOKUP(V$2,Monitoring_eng!$A$1:$DB$79,Results!$D72,FALSE)=$P72,$T72,"CHYBA")))))</f>
        <v>0</v>
      </c>
      <c r="W72" s="60">
        <f>IF(ISBLANK(HLOOKUP(W$2,Monitoring_eng!$A$1:$DB$79,Results!$D72,FALSE)),"",IF(HLOOKUP(W$2,Monitoring_eng!$A$1:$DB$79,Results!$D72,FALSE)=$J72,$Q72,IF(HLOOKUP(W$2,Monitoring_eng!$A$1:$DB$79,Results!$D72,FALSE)=$L72,$R72,IF(HLOOKUP(W$2,Monitoring_eng!$A$1:$DB$79,Results!$D72,FALSE)=$N72,$S72,IF(HLOOKUP(W$2,Monitoring_eng!$A$1:$DB$79,Results!$D72,FALSE)=$P72,$T72,"CHYBA")))))</f>
        <v>1</v>
      </c>
      <c r="X72" s="60">
        <f>IF(ISBLANK(HLOOKUP(X$2,Monitoring_eng!$A$1:$DB$79,Results!$D72,FALSE)),"",IF(HLOOKUP(X$2,Monitoring_eng!$A$1:$DB$79,Results!$D72,FALSE)=$J72,$Q72,IF(HLOOKUP(X$2,Monitoring_eng!$A$1:$DB$79,Results!$D72,FALSE)=$L72,$R72,IF(HLOOKUP(X$2,Monitoring_eng!$A$1:$DB$79,Results!$D72,FALSE)=$N72,$S72,IF(HLOOKUP(X$2,Monitoring_eng!$A$1:$DB$79,Results!$D72,FALSE)=$P72,$T72,"CHYBA")))))</f>
        <v>1</v>
      </c>
      <c r="Y72" s="60">
        <f>IF(ISBLANK(HLOOKUP(Y$2,Monitoring_eng!$A$1:$DB$79,Results!$D72,FALSE)),"",IF(HLOOKUP(Y$2,Monitoring_eng!$A$1:$DB$79,Results!$D72,FALSE)=$J72,$Q72,IF(HLOOKUP(Y$2,Monitoring_eng!$A$1:$DB$79,Results!$D72,FALSE)=$L72,$R72,IF(HLOOKUP(Y$2,Monitoring_eng!$A$1:$DB$79,Results!$D72,FALSE)=$N72,$S72,IF(HLOOKUP(Y$2,Monitoring_eng!$A$1:$DB$79,Results!$D72,FALSE)=$P72,$T72,"CHYBA")))))</f>
        <v>1</v>
      </c>
      <c r="Z72" s="60">
        <f>IF(ISBLANK(HLOOKUP(Z$2,Monitoring_eng!$A$1:$DB$79,Results!$D72,FALSE)),"",IF(HLOOKUP(Z$2,Monitoring_eng!$A$1:$DB$79,Results!$D72,FALSE)=$J72,$Q72,IF(HLOOKUP(Z$2,Monitoring_eng!$A$1:$DB$79,Results!$D72,FALSE)=$L72,$R72,IF(HLOOKUP(Z$2,Monitoring_eng!$A$1:$DB$79,Results!$D72,FALSE)=$N72,$S72,IF(HLOOKUP(Z$2,Monitoring_eng!$A$1:$DB$79,Results!$D72,FALSE)=$P72,$T72,"CHYBA")))))</f>
        <v>1</v>
      </c>
      <c r="AA72" s="60">
        <f>IF(ISBLANK(HLOOKUP(AA$2,Monitoring_eng!$A$1:$DB$79,Results!$D72,FALSE)),"",IF(HLOOKUP(AA$2,Monitoring_eng!$A$1:$DB$79,Results!$D72,FALSE)=$J72,$Q72,IF(HLOOKUP(AA$2,Monitoring_eng!$A$1:$DB$79,Results!$D72,FALSE)=$L72,$R72,IF(HLOOKUP(AA$2,Monitoring_eng!$A$1:$DB$79,Results!$D72,FALSE)=$N72,$S72,IF(HLOOKUP(AA$2,Monitoring_eng!$A$1:$DB$79,Results!$D72,FALSE)=$P72,$T72,"CHYBA")))))</f>
        <v>0</v>
      </c>
      <c r="AB72" s="60">
        <f>IF(ISBLANK(HLOOKUP(AB$2,Monitoring_eng!$A$1:$DB$79,Results!$D72,FALSE)),"",IF(HLOOKUP(AB$2,Monitoring_eng!$A$1:$DB$79,Results!$D72,FALSE)=$J72,$Q72,IF(HLOOKUP(AB$2,Monitoring_eng!$A$1:$DB$79,Results!$D72,FALSE)=$L72,$R72,IF(HLOOKUP(AB$2,Monitoring_eng!$A$1:$DB$79,Results!$D72,FALSE)=$N72,$S72,IF(HLOOKUP(AB$2,Monitoring_eng!$A$1:$DB$79,Results!$D72,FALSE)=$P72,$T72,"CHYBA")))))</f>
        <v>1</v>
      </c>
      <c r="AC72" s="60">
        <f>IF(ISBLANK(HLOOKUP(AC$2,Monitoring_eng!$A$1:$DB$79,Results!$D72,FALSE)),"",IF(HLOOKUP(AC$2,Monitoring_eng!$A$1:$DB$79,Results!$D72,FALSE)=$J72,$Q72,IF(HLOOKUP(AC$2,Monitoring_eng!$A$1:$DB$79,Results!$D72,FALSE)=$L72,$R72,IF(HLOOKUP(AC$2,Monitoring_eng!$A$1:$DB$79,Results!$D72,FALSE)=$N72,$S72,IF(HLOOKUP(AC$2,Monitoring_eng!$A$1:$DB$79,Results!$D72,FALSE)=$P72,$T72,"CHYBA")))))</f>
        <v>0</v>
      </c>
      <c r="AD72" s="60">
        <f>IF(ISBLANK(HLOOKUP(AD$2,Monitoring_eng!$A$1:$DB$79,Results!$D72,FALSE)),"",IF(HLOOKUP(AD$2,Monitoring_eng!$A$1:$DB$79,Results!$D72,FALSE)=$J72,$Q72,IF(HLOOKUP(AD$2,Monitoring_eng!$A$1:$DB$79,Results!$D72,FALSE)=$L72,$R72,IF(HLOOKUP(AD$2,Monitoring_eng!$A$1:$DB$79,Results!$D72,FALSE)=$N72,$S72,IF(HLOOKUP(AD$2,Monitoring_eng!$A$1:$DB$79,Results!$D72,FALSE)=$P72,$T72,"CHYBA")))))</f>
        <v>0</v>
      </c>
      <c r="AE72" s="60">
        <f>IF(ISBLANK(HLOOKUP(AE$2,Monitoring_eng!$A$1:$DB$79,Results!$D72,FALSE)),"",IF(HLOOKUP(AE$2,Monitoring_eng!$A$1:$DB$79,Results!$D72,FALSE)=$J72,$Q72,IF(HLOOKUP(AE$2,Monitoring_eng!$A$1:$DB$79,Results!$D72,FALSE)=$L72,$R72,IF(HLOOKUP(AE$2,Monitoring_eng!$A$1:$DB$79,Results!$D72,FALSE)=$N72,$S72,IF(HLOOKUP(AE$2,Monitoring_eng!$A$1:$DB$79,Results!$D72,FALSE)=$P72,$T72,"CHYBA")))))</f>
        <v>1</v>
      </c>
      <c r="AF72" s="60">
        <f>IF(ISBLANK(HLOOKUP(AF$2,Monitoring_eng!$A$1:$DB$79,Results!$D72,FALSE)),"",IF(HLOOKUP(AF$2,Monitoring_eng!$A$1:$DB$79,Results!$D72,FALSE)=$J72,$Q72,IF(HLOOKUP(AF$2,Monitoring_eng!$A$1:$DB$79,Results!$D72,FALSE)=$L72,$R72,IF(HLOOKUP(AF$2,Monitoring_eng!$A$1:$DB$79,Results!$D72,FALSE)=$N72,$S72,IF(HLOOKUP(AF$2,Monitoring_eng!$A$1:$DB$79,Results!$D72,FALSE)=$P72,$T72,"CHYBA")))))</f>
        <v>0.5</v>
      </c>
      <c r="AG72" s="60">
        <f>IF(ISBLANK(HLOOKUP(AG$2,Monitoring_eng!$A$1:$DB$79,Results!$D72,FALSE)),"",IF(HLOOKUP(AG$2,Monitoring_eng!$A$1:$DB$79,Results!$D72,FALSE)=$J72,$Q72,IF(HLOOKUP(AG$2,Monitoring_eng!$A$1:$DB$79,Results!$D72,FALSE)=$L72,$R72,IF(HLOOKUP(AG$2,Monitoring_eng!$A$1:$DB$79,Results!$D72,FALSE)=$N72,$S72,IF(HLOOKUP(AG$2,Monitoring_eng!$A$1:$DB$79,Results!$D72,FALSE)=$P72,$T72,"CHYBA")))))</f>
        <v>1</v>
      </c>
      <c r="AH72" s="60">
        <f>IF(ISBLANK(HLOOKUP(AH$2,Monitoring_eng!$A$1:$DB$79,Results!$D72,FALSE)),"",IF(HLOOKUP(AH$2,Monitoring_eng!$A$1:$DB$79,Results!$D72,FALSE)=$J72,$Q72,IF(HLOOKUP(AH$2,Monitoring_eng!$A$1:$DB$79,Results!$D72,FALSE)=$L72,$R72,IF(HLOOKUP(AH$2,Monitoring_eng!$A$1:$DB$79,Results!$D72,FALSE)=$N72,$S72,IF(HLOOKUP(AH$2,Monitoring_eng!$A$1:$DB$79,Results!$D72,FALSE)=$P72,$T72,"CHYBA")))))</f>
        <v>1</v>
      </c>
      <c r="AI72" s="60">
        <f>IF(ISBLANK(HLOOKUP(AI$2,Monitoring_eng!$A$1:$DB$79,Results!$D72,FALSE)),"",IF(HLOOKUP(AI$2,Monitoring_eng!$A$1:$DB$79,Results!$D72,FALSE)=$J72,$Q72,IF(HLOOKUP(AI$2,Monitoring_eng!$A$1:$DB$79,Results!$D72,FALSE)=$L72,$R72,IF(HLOOKUP(AI$2,Monitoring_eng!$A$1:$DB$79,Results!$D72,FALSE)=$N72,$S72,IF(HLOOKUP(AI$2,Monitoring_eng!$A$1:$DB$79,Results!$D72,FALSE)=$P72,$T72,"CHYBA")))))</f>
        <v>1</v>
      </c>
      <c r="AJ72" s="60">
        <f>IF(ISBLANK(HLOOKUP(AJ$2,Monitoring_eng!$A$1:$DB$79,Results!$D72,FALSE)),"",IF(HLOOKUP(AJ$2,Monitoring_eng!$A$1:$DB$79,Results!$D72,FALSE)=$J72,$Q72,IF(HLOOKUP(AJ$2,Monitoring_eng!$A$1:$DB$79,Results!$D72,FALSE)=$L72,$R72,IF(HLOOKUP(AJ$2,Monitoring_eng!$A$1:$DB$79,Results!$D72,FALSE)=$N72,$S72,IF(HLOOKUP(AJ$2,Monitoring_eng!$A$1:$DB$79,Results!$D72,FALSE)=$P72,$T72,"CHYBA")))))</f>
        <v>1</v>
      </c>
      <c r="AK72" s="60">
        <f>IF(ISBLANK(HLOOKUP(AK$2,Monitoring_eng!$A$1:$DB$79,Results!$D72,FALSE)),"",IF(HLOOKUP(AK$2,Monitoring_eng!$A$1:$DB$79,Results!$D72,FALSE)=$J72,$Q72,IF(HLOOKUP(AK$2,Monitoring_eng!$A$1:$DB$79,Results!$D72,FALSE)=$L72,$R72,IF(HLOOKUP(AK$2,Monitoring_eng!$A$1:$DB$79,Results!$D72,FALSE)=$N72,$S72,IF(HLOOKUP(AK$2,Monitoring_eng!$A$1:$DB$79,Results!$D72,FALSE)=$P72,$T72,"CHYBA")))))</f>
        <v>1</v>
      </c>
      <c r="AL72" s="60">
        <f>IF(ISBLANK(HLOOKUP(AL$2,Monitoring_eng!$A$1:$DB$79,Results!$D72,FALSE)),"",IF(HLOOKUP(AL$2,Monitoring_eng!$A$1:$DB$79,Results!$D72,FALSE)=$J72,$Q72,IF(HLOOKUP(AL$2,Monitoring_eng!$A$1:$DB$79,Results!$D72,FALSE)=$L72,$R72,IF(HLOOKUP(AL$2,Monitoring_eng!$A$1:$DB$79,Results!$D72,FALSE)=$N72,$S72,IF(HLOOKUP(AL$2,Monitoring_eng!$A$1:$DB$79,Results!$D72,FALSE)=$P72,$T72,"CHYBA")))))</f>
        <v>1</v>
      </c>
      <c r="AM72" s="60">
        <f>IF(ISBLANK(HLOOKUP(AM$2,Monitoring_eng!$A$1:$DB$79,Results!$D72,FALSE)),"",IF(HLOOKUP(AM$2,Monitoring_eng!$A$1:$DB$79,Results!$D72,FALSE)=$J72,$Q72,IF(HLOOKUP(AM$2,Monitoring_eng!$A$1:$DB$79,Results!$D72,FALSE)=$L72,$R72,IF(HLOOKUP(AM$2,Monitoring_eng!$A$1:$DB$79,Results!$D72,FALSE)=$N72,$S72,IF(HLOOKUP(AM$2,Monitoring_eng!$A$1:$DB$79,Results!$D72,FALSE)=$P72,$T72,"CHYBA")))))</f>
        <v>1</v>
      </c>
      <c r="AN72" s="60">
        <f>IF(ISBLANK(HLOOKUP(AN$2,Monitoring_eng!$A$1:$DB$79,Results!$D72,FALSE)),"",IF(HLOOKUP(AN$2,Monitoring_eng!$A$1:$DB$79,Results!$D72,FALSE)=$J72,$Q72,IF(HLOOKUP(AN$2,Monitoring_eng!$A$1:$DB$79,Results!$D72,FALSE)=$L72,$R72,IF(HLOOKUP(AN$2,Monitoring_eng!$A$1:$DB$79,Results!$D72,FALSE)=$N72,$S72,IF(HLOOKUP(AN$2,Monitoring_eng!$A$1:$DB$79,Results!$D72,FALSE)=$P72,$T72,"CHYBA")))))</f>
        <v>0</v>
      </c>
      <c r="AO72" s="60">
        <f>IF(ISBLANK(HLOOKUP(AO$2,Monitoring_eng!$A$1:$DB$79,Results!$D72,FALSE)),"",IF(HLOOKUP(AO$2,Monitoring_eng!$A$1:$DB$79,Results!$D72,FALSE)=$J72,$Q72,IF(HLOOKUP(AO$2,Monitoring_eng!$A$1:$DB$79,Results!$D72,FALSE)=$L72,$R72,IF(HLOOKUP(AO$2,Monitoring_eng!$A$1:$DB$79,Results!$D72,FALSE)=$N72,$S72,IF(HLOOKUP(AO$2,Monitoring_eng!$A$1:$DB$79,Results!$D72,FALSE)=$P72,$T72,"CHYBA")))))</f>
        <v>1</v>
      </c>
      <c r="AP72" s="60">
        <f>IF(ISBLANK(HLOOKUP(AP$2,Monitoring_eng!$A$1:$DB$79,Results!$D72,FALSE)),"",IF(HLOOKUP(AP$2,Monitoring_eng!$A$1:$DB$79,Results!$D72,FALSE)=$J72,$Q72,IF(HLOOKUP(AP$2,Monitoring_eng!$A$1:$DB$79,Results!$D72,FALSE)=$L72,$R72,IF(HLOOKUP(AP$2,Monitoring_eng!$A$1:$DB$79,Results!$D72,FALSE)=$N72,$S72,IF(HLOOKUP(AP$2,Monitoring_eng!$A$1:$DB$79,Results!$D72,FALSE)=$P72,$T72,"CHYBA")))))</f>
        <v>1</v>
      </c>
      <c r="AQ72" s="60">
        <f>IF(ISBLANK(HLOOKUP(AQ$2,Monitoring_eng!$A$1:$DB$79,Results!$D72,FALSE)),"",IF(HLOOKUP(AQ$2,Monitoring_eng!$A$1:$DB$79,Results!$D72,FALSE)=$J72,$Q72,IF(HLOOKUP(AQ$2,Monitoring_eng!$A$1:$DB$79,Results!$D72,FALSE)=$L72,$R72,IF(HLOOKUP(AQ$2,Monitoring_eng!$A$1:$DB$79,Results!$D72,FALSE)=$N72,$S72,IF(HLOOKUP(AQ$2,Monitoring_eng!$A$1:$DB$79,Results!$D72,FALSE)=$P72,$T72,"CHYBA")))))</f>
        <v>0</v>
      </c>
      <c r="AR72" s="60">
        <f>IF(ISBLANK(HLOOKUP(AR$2,Monitoring_eng!$A$1:$DB$79,Results!$D72,FALSE)),"",IF(HLOOKUP(AR$2,Monitoring_eng!$A$1:$DB$79,Results!$D72,FALSE)=$J72,$Q72,IF(HLOOKUP(AR$2,Monitoring_eng!$A$1:$DB$79,Results!$D72,FALSE)=$L72,$R72,IF(HLOOKUP(AR$2,Monitoring_eng!$A$1:$DB$79,Results!$D72,FALSE)=$N72,$S72,IF(HLOOKUP(AR$2,Monitoring_eng!$A$1:$DB$79,Results!$D72,FALSE)=$P72,$T72,"CHYBA")))))</f>
        <v>0</v>
      </c>
      <c r="AS72" s="60">
        <f>IF(ISBLANK(HLOOKUP(AS$2,Monitoring_eng!$A$1:$DB$79,Results!$D72,FALSE)),"",IF(HLOOKUP(AS$2,Monitoring_eng!$A$1:$DB$79,Results!$D72,FALSE)=$J72,$Q72,IF(HLOOKUP(AS$2,Monitoring_eng!$A$1:$DB$79,Results!$D72,FALSE)=$L72,$R72,IF(HLOOKUP(AS$2,Monitoring_eng!$A$1:$DB$79,Results!$D72,FALSE)=$N72,$S72,IF(HLOOKUP(AS$2,Monitoring_eng!$A$1:$DB$79,Results!$D72,FALSE)=$P72,$T72,"CHYBA")))))</f>
        <v>0</v>
      </c>
      <c r="AT72" s="60">
        <f>IF(ISBLANK(HLOOKUP(AT$2,Monitoring_eng!$A$1:$DB$79,Results!$D72,FALSE)),"",IF(HLOOKUP(AT$2,Monitoring_eng!$A$1:$DB$79,Results!$D72,FALSE)=$J72,$Q72,IF(HLOOKUP(AT$2,Monitoring_eng!$A$1:$DB$79,Results!$D72,FALSE)=$L72,$R72,IF(HLOOKUP(AT$2,Monitoring_eng!$A$1:$DB$79,Results!$D72,FALSE)=$N72,$S72,IF(HLOOKUP(AT$2,Monitoring_eng!$A$1:$DB$79,Results!$D72,FALSE)=$P72,$T72,"CHYBA")))))</f>
        <v>1</v>
      </c>
      <c r="AU72" s="60">
        <f>IF(ISBLANK(HLOOKUP(AU$2,Monitoring_eng!$A$1:$DB$79,Results!$D72,FALSE)),"",IF(HLOOKUP(AU$2,Monitoring_eng!$A$1:$DB$79,Results!$D72,FALSE)=$J72,$Q72,IF(HLOOKUP(AU$2,Monitoring_eng!$A$1:$DB$79,Results!$D72,FALSE)=$L72,$R72,IF(HLOOKUP(AU$2,Monitoring_eng!$A$1:$DB$79,Results!$D72,FALSE)=$N72,$S72,IF(HLOOKUP(AU$2,Monitoring_eng!$A$1:$DB$79,Results!$D72,FALSE)=$P72,$T72,"CHYBA")))))</f>
        <v>1</v>
      </c>
      <c r="AV72" s="60">
        <f>IF(ISBLANK(HLOOKUP(AV$2,Monitoring_eng!$A$1:$DB$79,Results!$D72,FALSE)),"",IF(HLOOKUP(AV$2,Monitoring_eng!$A$1:$DB$79,Results!$D72,FALSE)=$J72,$Q72,IF(HLOOKUP(AV$2,Monitoring_eng!$A$1:$DB$79,Results!$D72,FALSE)=$L72,$R72,IF(HLOOKUP(AV$2,Monitoring_eng!$A$1:$DB$79,Results!$D72,FALSE)=$N72,$S72,IF(HLOOKUP(AV$2,Monitoring_eng!$A$1:$DB$79,Results!$D72,FALSE)=$P72,$T72,"CHYBA")))))</f>
        <v>1</v>
      </c>
      <c r="AW72" s="60">
        <f>IF(ISBLANK(HLOOKUP(AW$2,Monitoring_eng!$A$1:$DB$79,Results!$D72,FALSE)),"",IF(HLOOKUP(AW$2,Monitoring_eng!$A$1:$DB$79,Results!$D72,FALSE)=$J72,$Q72,IF(HLOOKUP(AW$2,Monitoring_eng!$A$1:$DB$79,Results!$D72,FALSE)=$L72,$R72,IF(HLOOKUP(AW$2,Monitoring_eng!$A$1:$DB$79,Results!$D72,FALSE)=$N72,$S72,IF(HLOOKUP(AW$2,Monitoring_eng!$A$1:$DB$79,Results!$D72,FALSE)=$P72,$T72,"CHYBA")))))</f>
        <v>1</v>
      </c>
      <c r="AX72" s="60">
        <f>IF(ISBLANK(HLOOKUP(AX$2,Monitoring_eng!$A$1:$DB$79,Results!$D72,FALSE)),"",IF(HLOOKUP(AX$2,Monitoring_eng!$A$1:$DB$79,Results!$D72,FALSE)=$J72,$Q72,IF(HLOOKUP(AX$2,Monitoring_eng!$A$1:$DB$79,Results!$D72,FALSE)=$L72,$R72,IF(HLOOKUP(AX$2,Monitoring_eng!$A$1:$DB$79,Results!$D72,FALSE)=$N72,$S72,IF(HLOOKUP(AX$2,Monitoring_eng!$A$1:$DB$79,Results!$D72,FALSE)=$P72,$T72,"CHYBA")))))</f>
        <v>0</v>
      </c>
      <c r="AY72" s="60">
        <f>IF(ISBLANK(HLOOKUP(AY$2,Monitoring_eng!$A$1:$DB$79,Results!$D72,FALSE)),"",IF(HLOOKUP(AY$2,Monitoring_eng!$A$1:$DB$79,Results!$D72,FALSE)=$J72,$Q72,IF(HLOOKUP(AY$2,Monitoring_eng!$A$1:$DB$79,Results!$D72,FALSE)=$L72,$R72,IF(HLOOKUP(AY$2,Monitoring_eng!$A$1:$DB$79,Results!$D72,FALSE)=$N72,$S72,IF(HLOOKUP(AY$2,Monitoring_eng!$A$1:$DB$79,Results!$D72,FALSE)=$P72,$T72,"CHYBA")))))</f>
        <v>1</v>
      </c>
      <c r="AZ72" s="60">
        <f>IF(ISBLANK(HLOOKUP(AZ$2,Monitoring_eng!$A$1:$DB$79,Results!$D72,FALSE)),"",IF(HLOOKUP(AZ$2,Monitoring_eng!$A$1:$DB$79,Results!$D72,FALSE)=$J72,$Q72,IF(HLOOKUP(AZ$2,Monitoring_eng!$A$1:$DB$79,Results!$D72,FALSE)=$L72,$R72,IF(HLOOKUP(AZ$2,Monitoring_eng!$A$1:$DB$79,Results!$D72,FALSE)=$N72,$S72,IF(HLOOKUP(AZ$2,Monitoring_eng!$A$1:$DB$79,Results!$D72,FALSE)=$P72,$T72,"CHYBA")))))</f>
        <v>0</v>
      </c>
      <c r="BA72" s="60">
        <f>IF(ISBLANK(HLOOKUP(BA$2,Monitoring_eng!$A$1:$DB$79,Results!$D72,FALSE)),"",IF(HLOOKUP(BA$2,Monitoring_eng!$A$1:$DB$79,Results!$D72,FALSE)=$J72,$Q72,IF(HLOOKUP(BA$2,Monitoring_eng!$A$1:$DB$79,Results!$D72,FALSE)=$L72,$R72,IF(HLOOKUP(BA$2,Monitoring_eng!$A$1:$DB$79,Results!$D72,FALSE)=$N72,$S72,IF(HLOOKUP(BA$2,Monitoring_eng!$A$1:$DB$79,Results!$D72,FALSE)=$P72,$T72,"CHYBA")))))</f>
        <v>1</v>
      </c>
      <c r="BB72" s="60">
        <f>IF(ISBLANK(HLOOKUP(BB$2,Monitoring_eng!$A$1:$DB$79,Results!$D72,FALSE)),"",IF(HLOOKUP(BB$2,Monitoring_eng!$A$1:$DB$79,Results!$D72,FALSE)=$J72,$Q72,IF(HLOOKUP(BB$2,Monitoring_eng!$A$1:$DB$79,Results!$D72,FALSE)=$L72,$R72,IF(HLOOKUP(BB$2,Monitoring_eng!$A$1:$DB$79,Results!$D72,FALSE)=$N72,$S72,IF(HLOOKUP(BB$2,Monitoring_eng!$A$1:$DB$79,Results!$D72,FALSE)=$P72,$T72,"CHYBA")))))</f>
        <v>0</v>
      </c>
      <c r="BC72" s="60">
        <f>IF(ISBLANK(HLOOKUP(BC$2,Monitoring_eng!$A$1:$DB$79,Results!$D72,FALSE)),"",IF(HLOOKUP(BC$2,Monitoring_eng!$A$1:$DB$79,Results!$D72,FALSE)=$J72,$Q72,IF(HLOOKUP(BC$2,Monitoring_eng!$A$1:$DB$79,Results!$D72,FALSE)=$L72,$R72,IF(HLOOKUP(BC$2,Monitoring_eng!$A$1:$DB$79,Results!$D72,FALSE)=$N72,$S72,IF(HLOOKUP(BC$2,Monitoring_eng!$A$1:$DB$79,Results!$D72,FALSE)=$P72,$T72,"CHYBA")))))</f>
        <v>0</v>
      </c>
      <c r="BD72" s="60">
        <f>IF(ISBLANK(HLOOKUP(BD$2,Monitoring_eng!$A$1:$DB$79,Results!$D72,FALSE)),"",IF(HLOOKUP(BD$2,Monitoring_eng!$A$1:$DB$79,Results!$D72,FALSE)=$J72,$Q72,IF(HLOOKUP(BD$2,Monitoring_eng!$A$1:$DB$79,Results!$D72,FALSE)=$L72,$R72,IF(HLOOKUP(BD$2,Monitoring_eng!$A$1:$DB$79,Results!$D72,FALSE)=$N72,$S72,IF(HLOOKUP(BD$2,Monitoring_eng!$A$1:$DB$79,Results!$D72,FALSE)=$P72,$T72,"CHYBA")))))</f>
        <v>1</v>
      </c>
      <c r="BE72" s="60">
        <f>IF(ISBLANK(HLOOKUP(BE$2,Monitoring_eng!$A$1:$DB$79,Results!$D72,FALSE)),"",IF(HLOOKUP(BE$2,Monitoring_eng!$A$1:$DB$79,Results!$D72,FALSE)=$J72,$Q72,IF(HLOOKUP(BE$2,Monitoring_eng!$A$1:$DB$79,Results!$D72,FALSE)=$L72,$R72,IF(HLOOKUP(BE$2,Monitoring_eng!$A$1:$DB$79,Results!$D72,FALSE)=$N72,$S72,IF(HLOOKUP(BE$2,Monitoring_eng!$A$1:$DB$79,Results!$D72,FALSE)=$P72,$T72,"CHYBA")))))</f>
        <v>0</v>
      </c>
      <c r="BF72" s="60">
        <f>IF(ISBLANK(HLOOKUP(BF$2,Monitoring_eng!$A$1:$DB$79,Results!$D72,FALSE)),"",IF(HLOOKUP(BF$2,Monitoring_eng!$A$1:$DB$79,Results!$D72,FALSE)=$J72,$Q72,IF(HLOOKUP(BF$2,Monitoring_eng!$A$1:$DB$79,Results!$D72,FALSE)=$L72,$R72,IF(HLOOKUP(BF$2,Monitoring_eng!$A$1:$DB$79,Results!$D72,FALSE)=$N72,$S72,IF(HLOOKUP(BF$2,Monitoring_eng!$A$1:$DB$79,Results!$D72,FALSE)=$P72,$T72,"CHYBA")))))</f>
        <v>0</v>
      </c>
      <c r="BG72" s="60">
        <f>IF(ISBLANK(HLOOKUP(BG$2,Monitoring_eng!$A$1:$DB$79,Results!$D72,FALSE)),"",IF(HLOOKUP(BG$2,Monitoring_eng!$A$1:$DB$79,Results!$D72,FALSE)=$J72,$Q72,IF(HLOOKUP(BG$2,Monitoring_eng!$A$1:$DB$79,Results!$D72,FALSE)=$L72,$R72,IF(HLOOKUP(BG$2,Monitoring_eng!$A$1:$DB$79,Results!$D72,FALSE)=$N72,$S72,IF(HLOOKUP(BG$2,Monitoring_eng!$A$1:$DB$79,Results!$D72,FALSE)=$P72,$T72,"CHYBA")))))</f>
        <v>1</v>
      </c>
      <c r="BH72" s="60">
        <f>IF(ISBLANK(HLOOKUP(BH$2,Monitoring_eng!$A$1:$DB$79,Results!$D72,FALSE)),"",IF(HLOOKUP(BH$2,Monitoring_eng!$A$1:$DB$79,Results!$D72,FALSE)=$J72,$Q72,IF(HLOOKUP(BH$2,Monitoring_eng!$A$1:$DB$79,Results!$D72,FALSE)=$L72,$R72,IF(HLOOKUP(BH$2,Monitoring_eng!$A$1:$DB$79,Results!$D72,FALSE)=$N72,$S72,IF(HLOOKUP(BH$2,Monitoring_eng!$A$1:$DB$79,Results!$D72,FALSE)=$P72,$T72,"CHYBA")))))</f>
        <v>1</v>
      </c>
      <c r="BI72" s="60">
        <f>IF(ISBLANK(HLOOKUP(BI$2,Monitoring_eng!$A$1:$DB$79,Results!$D72,FALSE)),"",IF(HLOOKUP(BI$2,Monitoring_eng!$A$1:$DB$79,Results!$D72,FALSE)=$J72,$Q72,IF(HLOOKUP(BI$2,Monitoring_eng!$A$1:$DB$79,Results!$D72,FALSE)=$L72,$R72,IF(HLOOKUP(BI$2,Monitoring_eng!$A$1:$DB$79,Results!$D72,FALSE)=$N72,$S72,IF(HLOOKUP(BI$2,Monitoring_eng!$A$1:$DB$79,Results!$D72,FALSE)=$P72,$T72,"CHYBA")))))</f>
        <v>1</v>
      </c>
      <c r="BJ72" s="60">
        <f>IF(ISBLANK(HLOOKUP(BJ$2,Monitoring_eng!$A$1:$DB$79,Results!$D72,FALSE)),"",IF(HLOOKUP(BJ$2,Monitoring_eng!$A$1:$DB$79,Results!$D72,FALSE)=$J72,$Q72,IF(HLOOKUP(BJ$2,Monitoring_eng!$A$1:$DB$79,Results!$D72,FALSE)=$L72,$R72,IF(HLOOKUP(BJ$2,Monitoring_eng!$A$1:$DB$79,Results!$D72,FALSE)=$N72,$S72,IF(HLOOKUP(BJ$2,Monitoring_eng!$A$1:$DB$79,Results!$D72,FALSE)=$P72,$T72,"CHYBA")))))</f>
        <v>1</v>
      </c>
      <c r="BK72" s="60">
        <f>IF(ISBLANK(HLOOKUP(BK$2,Monitoring_eng!$A$1:$DB$79,Results!$D72,FALSE)),"",IF(HLOOKUP(BK$2,Monitoring_eng!$A$1:$DB$79,Results!$D72,FALSE)=$J72,$Q72,IF(HLOOKUP(BK$2,Monitoring_eng!$A$1:$DB$79,Results!$D72,FALSE)=$L72,$R72,IF(HLOOKUP(BK$2,Monitoring_eng!$A$1:$DB$79,Results!$D72,FALSE)=$N72,$S72,IF(HLOOKUP(BK$2,Monitoring_eng!$A$1:$DB$79,Results!$D72,FALSE)=$P72,$T72,"CHYBA")))))</f>
        <v>1</v>
      </c>
      <c r="BL72" s="60">
        <f>IF(ISBLANK(HLOOKUP(BL$2,Monitoring_eng!$A$1:$DB$79,Results!$D72,FALSE)),"",IF(HLOOKUP(BL$2,Monitoring_eng!$A$1:$DB$79,Results!$D72,FALSE)=$J72,$Q72,IF(HLOOKUP(BL$2,Monitoring_eng!$A$1:$DB$79,Results!$D72,FALSE)=$L72,$R72,IF(HLOOKUP(BL$2,Monitoring_eng!$A$1:$DB$79,Results!$D72,FALSE)=$N72,$S72,IF(HLOOKUP(BL$2,Monitoring_eng!$A$1:$DB$79,Results!$D72,FALSE)=$P72,$T72,"CHYBA")))))</f>
        <v>1</v>
      </c>
      <c r="BM72" s="60">
        <f>IF(ISBLANK(HLOOKUP(BM$2,Monitoring_eng!$A$1:$DB$79,Results!$D72,FALSE)),"",IF(HLOOKUP(BM$2,Monitoring_eng!$A$1:$DB$79,Results!$D72,FALSE)=$J72,$Q72,IF(HLOOKUP(BM$2,Monitoring_eng!$A$1:$DB$79,Results!$D72,FALSE)=$L72,$R72,IF(HLOOKUP(BM$2,Monitoring_eng!$A$1:$DB$79,Results!$D72,FALSE)=$N72,$S72,IF(HLOOKUP(BM$2,Monitoring_eng!$A$1:$DB$79,Results!$D72,FALSE)=$P72,$T72,"CHYBA")))))</f>
        <v>0</v>
      </c>
      <c r="BN72" s="60">
        <f>IF(ISBLANK(HLOOKUP(BN$2,Monitoring_eng!$A$1:$DB$79,Results!$D72,FALSE)),"",IF(HLOOKUP(BN$2,Monitoring_eng!$A$1:$DB$79,Results!$D72,FALSE)=$J72,$Q72,IF(HLOOKUP(BN$2,Monitoring_eng!$A$1:$DB$79,Results!$D72,FALSE)=$L72,$R72,IF(HLOOKUP(BN$2,Monitoring_eng!$A$1:$DB$79,Results!$D72,FALSE)=$N72,$S72,IF(HLOOKUP(BN$2,Monitoring_eng!$A$1:$DB$79,Results!$D72,FALSE)=$P72,$T72,"CHYBA")))))</f>
        <v>1</v>
      </c>
      <c r="BO72" s="60">
        <f>IF(ISBLANK(HLOOKUP(BO$2,Monitoring_eng!$A$1:$DB$79,Results!$D72,FALSE)),"",IF(HLOOKUP(BO$2,Monitoring_eng!$A$1:$DB$79,Results!$D72,FALSE)=$J72,$Q72,IF(HLOOKUP(BO$2,Monitoring_eng!$A$1:$DB$79,Results!$D72,FALSE)=$L72,$R72,IF(HLOOKUP(BO$2,Monitoring_eng!$A$1:$DB$79,Results!$D72,FALSE)=$N72,$S72,IF(HLOOKUP(BO$2,Monitoring_eng!$A$1:$DB$79,Results!$D72,FALSE)=$P72,$T72,"CHYBA")))))</f>
        <v>1</v>
      </c>
      <c r="BP72" s="60">
        <f>IF(ISBLANK(HLOOKUP(BP$2,Monitoring_eng!$A$1:$DB$79,Results!$D72,FALSE)),"",IF(HLOOKUP(BP$2,Monitoring_eng!$A$1:$DB$79,Results!$D72,FALSE)=$J72,$Q72,IF(HLOOKUP(BP$2,Monitoring_eng!$A$1:$DB$79,Results!$D72,FALSE)=$L72,$R72,IF(HLOOKUP(BP$2,Monitoring_eng!$A$1:$DB$79,Results!$D72,FALSE)=$N72,$S72,IF(HLOOKUP(BP$2,Monitoring_eng!$A$1:$DB$79,Results!$D72,FALSE)=$P72,$T72,"CHYBA")))))</f>
        <v>0</v>
      </c>
      <c r="BQ72" s="60">
        <f>IF(ISBLANK(HLOOKUP(BQ$2,Monitoring_eng!$A$1:$DB$79,Results!$D72,FALSE)),"",IF(HLOOKUP(BQ$2,Monitoring_eng!$A$1:$DB$79,Results!$D72,FALSE)=$J72,$Q72,IF(HLOOKUP(BQ$2,Monitoring_eng!$A$1:$DB$79,Results!$D72,FALSE)=$L72,$R72,IF(HLOOKUP(BQ$2,Monitoring_eng!$A$1:$DB$79,Results!$D72,FALSE)=$N72,$S72,IF(HLOOKUP(BQ$2,Monitoring_eng!$A$1:$DB$79,Results!$D72,FALSE)=$P72,$T72,"CHYBA")))))</f>
        <v>1</v>
      </c>
      <c r="BR72" s="60">
        <f>IF(ISBLANK(HLOOKUP(BR$2,Monitoring_eng!$A$1:$DB$79,Results!$D72,FALSE)),"",IF(HLOOKUP(BR$2,Monitoring_eng!$A$1:$DB$79,Results!$D72,FALSE)=$J72,$Q72,IF(HLOOKUP(BR$2,Monitoring_eng!$A$1:$DB$79,Results!$D72,FALSE)=$L72,$R72,IF(HLOOKUP(BR$2,Monitoring_eng!$A$1:$DB$79,Results!$D72,FALSE)=$N72,$S72,IF(HLOOKUP(BR$2,Monitoring_eng!$A$1:$DB$79,Results!$D72,FALSE)=$P72,$T72,"CHYBA")))))</f>
        <v>1</v>
      </c>
    </row>
    <row r="73" spans="1:70" x14ac:dyDescent="0.3">
      <c r="A73" s="37" t="s">
        <v>3893</v>
      </c>
      <c r="B73" s="37" t="s">
        <v>1074</v>
      </c>
      <c r="C73" s="37" t="s">
        <v>373</v>
      </c>
      <c r="D73" s="37">
        <v>72</v>
      </c>
      <c r="E73" s="54" t="s">
        <v>170</v>
      </c>
      <c r="F73" s="54" t="s">
        <v>198</v>
      </c>
      <c r="G73" s="55" t="s">
        <v>74</v>
      </c>
      <c r="H73" s="37">
        <v>1</v>
      </c>
      <c r="I73" s="37" t="s">
        <v>481</v>
      </c>
      <c r="J73" s="37" t="s">
        <v>757</v>
      </c>
      <c r="K73" s="37" t="s">
        <v>482</v>
      </c>
      <c r="L73" s="59" t="s">
        <v>758</v>
      </c>
      <c r="M73" s="37" t="s">
        <v>483</v>
      </c>
      <c r="N73" s="37" t="s">
        <v>759</v>
      </c>
      <c r="O73" s="37" t="s">
        <v>892</v>
      </c>
      <c r="P73" s="37" t="s">
        <v>892</v>
      </c>
      <c r="Q73" s="37">
        <f t="shared" si="2"/>
        <v>1</v>
      </c>
      <c r="R73" s="37">
        <v>0</v>
      </c>
      <c r="S73" s="37">
        <f t="shared" si="3"/>
        <v>0.5</v>
      </c>
      <c r="T73" s="37" t="s">
        <v>892</v>
      </c>
      <c r="U73" s="60">
        <f>IF(ISBLANK(HLOOKUP(U$2,Monitoring_eng!$A$1:$DB$79,Results!$D73,FALSE)),"",IF(HLOOKUP(U$2,Monitoring_eng!$A$1:$DB$79,Results!$D73,FALSE)=$J73,$Q73,IF(HLOOKUP(U$2,Monitoring_eng!$A$1:$DB$79,Results!$D73,FALSE)=$L73,$R73,IF(HLOOKUP(U$2,Monitoring_eng!$A$1:$DB$79,Results!$D73,FALSE)=$N73,$S73,IF(HLOOKUP(U$2,Monitoring_eng!$A$1:$DB$79,Results!$D73,FALSE)=$P73,$T73,"CHYBA")))))</f>
        <v>1</v>
      </c>
      <c r="V73" s="60">
        <f>IF(ISBLANK(HLOOKUP(V$2,Monitoring_eng!$A$1:$DB$79,Results!$D73,FALSE)),"",IF(HLOOKUP(V$2,Monitoring_eng!$A$1:$DB$79,Results!$D73,FALSE)=$J73,$Q73,IF(HLOOKUP(V$2,Monitoring_eng!$A$1:$DB$79,Results!$D73,FALSE)=$L73,$R73,IF(HLOOKUP(V$2,Monitoring_eng!$A$1:$DB$79,Results!$D73,FALSE)=$N73,$S73,IF(HLOOKUP(V$2,Monitoring_eng!$A$1:$DB$79,Results!$D73,FALSE)=$P73,$T73,"CHYBA")))))</f>
        <v>1</v>
      </c>
      <c r="W73" s="60">
        <f>IF(ISBLANK(HLOOKUP(W$2,Monitoring_eng!$A$1:$DB$79,Results!$D73,FALSE)),"",IF(HLOOKUP(W$2,Monitoring_eng!$A$1:$DB$79,Results!$D73,FALSE)=$J73,$Q73,IF(HLOOKUP(W$2,Monitoring_eng!$A$1:$DB$79,Results!$D73,FALSE)=$L73,$R73,IF(HLOOKUP(W$2,Monitoring_eng!$A$1:$DB$79,Results!$D73,FALSE)=$N73,$S73,IF(HLOOKUP(W$2,Monitoring_eng!$A$1:$DB$79,Results!$D73,FALSE)=$P73,$T73,"CHYBA")))))</f>
        <v>1</v>
      </c>
      <c r="X73" s="60">
        <f>IF(ISBLANK(HLOOKUP(X$2,Monitoring_eng!$A$1:$DB$79,Results!$D73,FALSE)),"",IF(HLOOKUP(X$2,Monitoring_eng!$A$1:$DB$79,Results!$D73,FALSE)=$J73,$Q73,IF(HLOOKUP(X$2,Monitoring_eng!$A$1:$DB$79,Results!$D73,FALSE)=$L73,$R73,IF(HLOOKUP(X$2,Monitoring_eng!$A$1:$DB$79,Results!$D73,FALSE)=$N73,$S73,IF(HLOOKUP(X$2,Monitoring_eng!$A$1:$DB$79,Results!$D73,FALSE)=$P73,$T73,"CHYBA")))))</f>
        <v>1</v>
      </c>
      <c r="Y73" s="60">
        <f>IF(ISBLANK(HLOOKUP(Y$2,Monitoring_eng!$A$1:$DB$79,Results!$D73,FALSE)),"",IF(HLOOKUP(Y$2,Monitoring_eng!$A$1:$DB$79,Results!$D73,FALSE)=$J73,$Q73,IF(HLOOKUP(Y$2,Monitoring_eng!$A$1:$DB$79,Results!$D73,FALSE)=$L73,$R73,IF(HLOOKUP(Y$2,Monitoring_eng!$A$1:$DB$79,Results!$D73,FALSE)=$N73,$S73,IF(HLOOKUP(Y$2,Monitoring_eng!$A$1:$DB$79,Results!$D73,FALSE)=$P73,$T73,"CHYBA")))))</f>
        <v>1</v>
      </c>
      <c r="Z73" s="60">
        <f>IF(ISBLANK(HLOOKUP(Z$2,Monitoring_eng!$A$1:$DB$79,Results!$D73,FALSE)),"",IF(HLOOKUP(Z$2,Monitoring_eng!$A$1:$DB$79,Results!$D73,FALSE)=$J73,$Q73,IF(HLOOKUP(Z$2,Monitoring_eng!$A$1:$DB$79,Results!$D73,FALSE)=$L73,$R73,IF(HLOOKUP(Z$2,Monitoring_eng!$A$1:$DB$79,Results!$D73,FALSE)=$N73,$S73,IF(HLOOKUP(Z$2,Monitoring_eng!$A$1:$DB$79,Results!$D73,FALSE)=$P73,$T73,"CHYBA")))))</f>
        <v>1</v>
      </c>
      <c r="AA73" s="60">
        <f>IF(ISBLANK(HLOOKUP(AA$2,Monitoring_eng!$A$1:$DB$79,Results!$D73,FALSE)),"",IF(HLOOKUP(AA$2,Monitoring_eng!$A$1:$DB$79,Results!$D73,FALSE)=$J73,$Q73,IF(HLOOKUP(AA$2,Monitoring_eng!$A$1:$DB$79,Results!$D73,FALSE)=$L73,$R73,IF(HLOOKUP(AA$2,Monitoring_eng!$A$1:$DB$79,Results!$D73,FALSE)=$N73,$S73,IF(HLOOKUP(AA$2,Monitoring_eng!$A$1:$DB$79,Results!$D73,FALSE)=$P73,$T73,"CHYBA")))))</f>
        <v>1</v>
      </c>
      <c r="AB73" s="60">
        <f>IF(ISBLANK(HLOOKUP(AB$2,Monitoring_eng!$A$1:$DB$79,Results!$D73,FALSE)),"",IF(HLOOKUP(AB$2,Monitoring_eng!$A$1:$DB$79,Results!$D73,FALSE)=$J73,$Q73,IF(HLOOKUP(AB$2,Monitoring_eng!$A$1:$DB$79,Results!$D73,FALSE)=$L73,$R73,IF(HLOOKUP(AB$2,Monitoring_eng!$A$1:$DB$79,Results!$D73,FALSE)=$N73,$S73,IF(HLOOKUP(AB$2,Monitoring_eng!$A$1:$DB$79,Results!$D73,FALSE)=$P73,$T73,"CHYBA")))))</f>
        <v>0</v>
      </c>
      <c r="AC73" s="60">
        <f>IF(ISBLANK(HLOOKUP(AC$2,Monitoring_eng!$A$1:$DB$79,Results!$D73,FALSE)),"",IF(HLOOKUP(AC$2,Monitoring_eng!$A$1:$DB$79,Results!$D73,FALSE)=$J73,$Q73,IF(HLOOKUP(AC$2,Monitoring_eng!$A$1:$DB$79,Results!$D73,FALSE)=$L73,$R73,IF(HLOOKUP(AC$2,Monitoring_eng!$A$1:$DB$79,Results!$D73,FALSE)=$N73,$S73,IF(HLOOKUP(AC$2,Monitoring_eng!$A$1:$DB$79,Results!$D73,FALSE)=$P73,$T73,"CHYBA")))))</f>
        <v>1</v>
      </c>
      <c r="AD73" s="60">
        <f>IF(ISBLANK(HLOOKUP(AD$2,Monitoring_eng!$A$1:$DB$79,Results!$D73,FALSE)),"",IF(HLOOKUP(AD$2,Monitoring_eng!$A$1:$DB$79,Results!$D73,FALSE)=$J73,$Q73,IF(HLOOKUP(AD$2,Monitoring_eng!$A$1:$DB$79,Results!$D73,FALSE)=$L73,$R73,IF(HLOOKUP(AD$2,Monitoring_eng!$A$1:$DB$79,Results!$D73,FALSE)=$N73,$S73,IF(HLOOKUP(AD$2,Monitoring_eng!$A$1:$DB$79,Results!$D73,FALSE)=$P73,$T73,"CHYBA")))))</f>
        <v>1</v>
      </c>
      <c r="AE73" s="60">
        <f>IF(ISBLANK(HLOOKUP(AE$2,Monitoring_eng!$A$1:$DB$79,Results!$D73,FALSE)),"",IF(HLOOKUP(AE$2,Monitoring_eng!$A$1:$DB$79,Results!$D73,FALSE)=$J73,$Q73,IF(HLOOKUP(AE$2,Monitoring_eng!$A$1:$DB$79,Results!$D73,FALSE)=$L73,$R73,IF(HLOOKUP(AE$2,Monitoring_eng!$A$1:$DB$79,Results!$D73,FALSE)=$N73,$S73,IF(HLOOKUP(AE$2,Monitoring_eng!$A$1:$DB$79,Results!$D73,FALSE)=$P73,$T73,"CHYBA")))))</f>
        <v>1</v>
      </c>
      <c r="AF73" s="60">
        <f>IF(ISBLANK(HLOOKUP(AF$2,Monitoring_eng!$A$1:$DB$79,Results!$D73,FALSE)),"",IF(HLOOKUP(AF$2,Monitoring_eng!$A$1:$DB$79,Results!$D73,FALSE)=$J73,$Q73,IF(HLOOKUP(AF$2,Monitoring_eng!$A$1:$DB$79,Results!$D73,FALSE)=$L73,$R73,IF(HLOOKUP(AF$2,Monitoring_eng!$A$1:$DB$79,Results!$D73,FALSE)=$N73,$S73,IF(HLOOKUP(AF$2,Monitoring_eng!$A$1:$DB$79,Results!$D73,FALSE)=$P73,$T73,"CHYBA")))))</f>
        <v>1</v>
      </c>
      <c r="AG73" s="60">
        <f>IF(ISBLANK(HLOOKUP(AG$2,Monitoring_eng!$A$1:$DB$79,Results!$D73,FALSE)),"",IF(HLOOKUP(AG$2,Monitoring_eng!$A$1:$DB$79,Results!$D73,FALSE)=$J73,$Q73,IF(HLOOKUP(AG$2,Monitoring_eng!$A$1:$DB$79,Results!$D73,FALSE)=$L73,$R73,IF(HLOOKUP(AG$2,Monitoring_eng!$A$1:$DB$79,Results!$D73,FALSE)=$N73,$S73,IF(HLOOKUP(AG$2,Monitoring_eng!$A$1:$DB$79,Results!$D73,FALSE)=$P73,$T73,"CHYBA")))))</f>
        <v>1</v>
      </c>
      <c r="AH73" s="60">
        <f>IF(ISBLANK(HLOOKUP(AH$2,Monitoring_eng!$A$1:$DB$79,Results!$D73,FALSE)),"",IF(HLOOKUP(AH$2,Monitoring_eng!$A$1:$DB$79,Results!$D73,FALSE)=$J73,$Q73,IF(HLOOKUP(AH$2,Monitoring_eng!$A$1:$DB$79,Results!$D73,FALSE)=$L73,$R73,IF(HLOOKUP(AH$2,Monitoring_eng!$A$1:$DB$79,Results!$D73,FALSE)=$N73,$S73,IF(HLOOKUP(AH$2,Monitoring_eng!$A$1:$DB$79,Results!$D73,FALSE)=$P73,$T73,"CHYBA")))))</f>
        <v>1</v>
      </c>
      <c r="AI73" s="60">
        <f>IF(ISBLANK(HLOOKUP(AI$2,Monitoring_eng!$A$1:$DB$79,Results!$D73,FALSE)),"",IF(HLOOKUP(AI$2,Monitoring_eng!$A$1:$DB$79,Results!$D73,FALSE)=$J73,$Q73,IF(HLOOKUP(AI$2,Monitoring_eng!$A$1:$DB$79,Results!$D73,FALSE)=$L73,$R73,IF(HLOOKUP(AI$2,Monitoring_eng!$A$1:$DB$79,Results!$D73,FALSE)=$N73,$S73,IF(HLOOKUP(AI$2,Monitoring_eng!$A$1:$DB$79,Results!$D73,FALSE)=$P73,$T73,"CHYBA")))))</f>
        <v>1</v>
      </c>
      <c r="AJ73" s="60">
        <f>IF(ISBLANK(HLOOKUP(AJ$2,Monitoring_eng!$A$1:$DB$79,Results!$D73,FALSE)),"",IF(HLOOKUP(AJ$2,Monitoring_eng!$A$1:$DB$79,Results!$D73,FALSE)=$J73,$Q73,IF(HLOOKUP(AJ$2,Monitoring_eng!$A$1:$DB$79,Results!$D73,FALSE)=$L73,$R73,IF(HLOOKUP(AJ$2,Monitoring_eng!$A$1:$DB$79,Results!$D73,FALSE)=$N73,$S73,IF(HLOOKUP(AJ$2,Monitoring_eng!$A$1:$DB$79,Results!$D73,FALSE)=$P73,$T73,"CHYBA")))))</f>
        <v>1</v>
      </c>
      <c r="AK73" s="60">
        <f>IF(ISBLANK(HLOOKUP(AK$2,Monitoring_eng!$A$1:$DB$79,Results!$D73,FALSE)),"",IF(HLOOKUP(AK$2,Monitoring_eng!$A$1:$DB$79,Results!$D73,FALSE)=$J73,$Q73,IF(HLOOKUP(AK$2,Monitoring_eng!$A$1:$DB$79,Results!$D73,FALSE)=$L73,$R73,IF(HLOOKUP(AK$2,Monitoring_eng!$A$1:$DB$79,Results!$D73,FALSE)=$N73,$S73,IF(HLOOKUP(AK$2,Monitoring_eng!$A$1:$DB$79,Results!$D73,FALSE)=$P73,$T73,"CHYBA")))))</f>
        <v>1</v>
      </c>
      <c r="AL73" s="60">
        <f>IF(ISBLANK(HLOOKUP(AL$2,Monitoring_eng!$A$1:$DB$79,Results!$D73,FALSE)),"",IF(HLOOKUP(AL$2,Monitoring_eng!$A$1:$DB$79,Results!$D73,FALSE)=$J73,$Q73,IF(HLOOKUP(AL$2,Monitoring_eng!$A$1:$DB$79,Results!$D73,FALSE)=$L73,$R73,IF(HLOOKUP(AL$2,Monitoring_eng!$A$1:$DB$79,Results!$D73,FALSE)=$N73,$S73,IF(HLOOKUP(AL$2,Monitoring_eng!$A$1:$DB$79,Results!$D73,FALSE)=$P73,$T73,"CHYBA")))))</f>
        <v>0.5</v>
      </c>
      <c r="AM73" s="60">
        <f>IF(ISBLANK(HLOOKUP(AM$2,Monitoring_eng!$A$1:$DB$79,Results!$D73,FALSE)),"",IF(HLOOKUP(AM$2,Monitoring_eng!$A$1:$DB$79,Results!$D73,FALSE)=$J73,$Q73,IF(HLOOKUP(AM$2,Monitoring_eng!$A$1:$DB$79,Results!$D73,FALSE)=$L73,$R73,IF(HLOOKUP(AM$2,Monitoring_eng!$A$1:$DB$79,Results!$D73,FALSE)=$N73,$S73,IF(HLOOKUP(AM$2,Monitoring_eng!$A$1:$DB$79,Results!$D73,FALSE)=$P73,$T73,"CHYBA")))))</f>
        <v>1</v>
      </c>
      <c r="AN73" s="60">
        <f>IF(ISBLANK(HLOOKUP(AN$2,Monitoring_eng!$A$1:$DB$79,Results!$D73,FALSE)),"",IF(HLOOKUP(AN$2,Monitoring_eng!$A$1:$DB$79,Results!$D73,FALSE)=$J73,$Q73,IF(HLOOKUP(AN$2,Monitoring_eng!$A$1:$DB$79,Results!$D73,FALSE)=$L73,$R73,IF(HLOOKUP(AN$2,Monitoring_eng!$A$1:$DB$79,Results!$D73,FALSE)=$N73,$S73,IF(HLOOKUP(AN$2,Monitoring_eng!$A$1:$DB$79,Results!$D73,FALSE)=$P73,$T73,"CHYBA")))))</f>
        <v>1</v>
      </c>
      <c r="AO73" s="60">
        <f>IF(ISBLANK(HLOOKUP(AO$2,Monitoring_eng!$A$1:$DB$79,Results!$D73,FALSE)),"",IF(HLOOKUP(AO$2,Monitoring_eng!$A$1:$DB$79,Results!$D73,FALSE)=$J73,$Q73,IF(HLOOKUP(AO$2,Monitoring_eng!$A$1:$DB$79,Results!$D73,FALSE)=$L73,$R73,IF(HLOOKUP(AO$2,Monitoring_eng!$A$1:$DB$79,Results!$D73,FALSE)=$N73,$S73,IF(HLOOKUP(AO$2,Monitoring_eng!$A$1:$DB$79,Results!$D73,FALSE)=$P73,$T73,"CHYBA")))))</f>
        <v>1</v>
      </c>
      <c r="AP73" s="60">
        <f>IF(ISBLANK(HLOOKUP(AP$2,Monitoring_eng!$A$1:$DB$79,Results!$D73,FALSE)),"",IF(HLOOKUP(AP$2,Monitoring_eng!$A$1:$DB$79,Results!$D73,FALSE)=$J73,$Q73,IF(HLOOKUP(AP$2,Monitoring_eng!$A$1:$DB$79,Results!$D73,FALSE)=$L73,$R73,IF(HLOOKUP(AP$2,Monitoring_eng!$A$1:$DB$79,Results!$D73,FALSE)=$N73,$S73,IF(HLOOKUP(AP$2,Monitoring_eng!$A$1:$DB$79,Results!$D73,FALSE)=$P73,$T73,"CHYBA")))))</f>
        <v>1</v>
      </c>
      <c r="AQ73" s="60">
        <f>IF(ISBLANK(HLOOKUP(AQ$2,Monitoring_eng!$A$1:$DB$79,Results!$D73,FALSE)),"",IF(HLOOKUP(AQ$2,Monitoring_eng!$A$1:$DB$79,Results!$D73,FALSE)=$J73,$Q73,IF(HLOOKUP(AQ$2,Monitoring_eng!$A$1:$DB$79,Results!$D73,FALSE)=$L73,$R73,IF(HLOOKUP(AQ$2,Monitoring_eng!$A$1:$DB$79,Results!$D73,FALSE)=$N73,$S73,IF(HLOOKUP(AQ$2,Monitoring_eng!$A$1:$DB$79,Results!$D73,FALSE)=$P73,$T73,"CHYBA")))))</f>
        <v>1</v>
      </c>
      <c r="AR73" s="60">
        <f>IF(ISBLANK(HLOOKUP(AR$2,Monitoring_eng!$A$1:$DB$79,Results!$D73,FALSE)),"",IF(HLOOKUP(AR$2,Monitoring_eng!$A$1:$DB$79,Results!$D73,FALSE)=$J73,$Q73,IF(HLOOKUP(AR$2,Monitoring_eng!$A$1:$DB$79,Results!$D73,FALSE)=$L73,$R73,IF(HLOOKUP(AR$2,Monitoring_eng!$A$1:$DB$79,Results!$D73,FALSE)=$N73,$S73,IF(HLOOKUP(AR$2,Monitoring_eng!$A$1:$DB$79,Results!$D73,FALSE)=$P73,$T73,"CHYBA")))))</f>
        <v>1</v>
      </c>
      <c r="AS73" s="60">
        <f>IF(ISBLANK(HLOOKUP(AS$2,Monitoring_eng!$A$1:$DB$79,Results!$D73,FALSE)),"",IF(HLOOKUP(AS$2,Monitoring_eng!$A$1:$DB$79,Results!$D73,FALSE)=$J73,$Q73,IF(HLOOKUP(AS$2,Monitoring_eng!$A$1:$DB$79,Results!$D73,FALSE)=$L73,$R73,IF(HLOOKUP(AS$2,Monitoring_eng!$A$1:$DB$79,Results!$D73,FALSE)=$N73,$S73,IF(HLOOKUP(AS$2,Monitoring_eng!$A$1:$DB$79,Results!$D73,FALSE)=$P73,$T73,"CHYBA")))))</f>
        <v>1</v>
      </c>
      <c r="AT73" s="60">
        <f>IF(ISBLANK(HLOOKUP(AT$2,Monitoring_eng!$A$1:$DB$79,Results!$D73,FALSE)),"",IF(HLOOKUP(AT$2,Monitoring_eng!$A$1:$DB$79,Results!$D73,FALSE)=$J73,$Q73,IF(HLOOKUP(AT$2,Monitoring_eng!$A$1:$DB$79,Results!$D73,FALSE)=$L73,$R73,IF(HLOOKUP(AT$2,Monitoring_eng!$A$1:$DB$79,Results!$D73,FALSE)=$N73,$S73,IF(HLOOKUP(AT$2,Monitoring_eng!$A$1:$DB$79,Results!$D73,FALSE)=$P73,$T73,"CHYBA")))))</f>
        <v>1</v>
      </c>
      <c r="AU73" s="60">
        <f>IF(ISBLANK(HLOOKUP(AU$2,Monitoring_eng!$A$1:$DB$79,Results!$D73,FALSE)),"",IF(HLOOKUP(AU$2,Monitoring_eng!$A$1:$DB$79,Results!$D73,FALSE)=$J73,$Q73,IF(HLOOKUP(AU$2,Monitoring_eng!$A$1:$DB$79,Results!$D73,FALSE)=$L73,$R73,IF(HLOOKUP(AU$2,Monitoring_eng!$A$1:$DB$79,Results!$D73,FALSE)=$N73,$S73,IF(HLOOKUP(AU$2,Monitoring_eng!$A$1:$DB$79,Results!$D73,FALSE)=$P73,$T73,"CHYBA")))))</f>
        <v>1</v>
      </c>
      <c r="AV73" s="60">
        <f>IF(ISBLANK(HLOOKUP(AV$2,Monitoring_eng!$A$1:$DB$79,Results!$D73,FALSE)),"",IF(HLOOKUP(AV$2,Monitoring_eng!$A$1:$DB$79,Results!$D73,FALSE)=$J73,$Q73,IF(HLOOKUP(AV$2,Monitoring_eng!$A$1:$DB$79,Results!$D73,FALSE)=$L73,$R73,IF(HLOOKUP(AV$2,Monitoring_eng!$A$1:$DB$79,Results!$D73,FALSE)=$N73,$S73,IF(HLOOKUP(AV$2,Monitoring_eng!$A$1:$DB$79,Results!$D73,FALSE)=$P73,$T73,"CHYBA")))))</f>
        <v>1</v>
      </c>
      <c r="AW73" s="60">
        <f>IF(ISBLANK(HLOOKUP(AW$2,Monitoring_eng!$A$1:$DB$79,Results!$D73,FALSE)),"",IF(HLOOKUP(AW$2,Monitoring_eng!$A$1:$DB$79,Results!$D73,FALSE)=$J73,$Q73,IF(HLOOKUP(AW$2,Monitoring_eng!$A$1:$DB$79,Results!$D73,FALSE)=$L73,$R73,IF(HLOOKUP(AW$2,Monitoring_eng!$A$1:$DB$79,Results!$D73,FALSE)=$N73,$S73,IF(HLOOKUP(AW$2,Monitoring_eng!$A$1:$DB$79,Results!$D73,FALSE)=$P73,$T73,"CHYBA")))))</f>
        <v>1</v>
      </c>
      <c r="AX73" s="60">
        <f>IF(ISBLANK(HLOOKUP(AX$2,Monitoring_eng!$A$1:$DB$79,Results!$D73,FALSE)),"",IF(HLOOKUP(AX$2,Monitoring_eng!$A$1:$DB$79,Results!$D73,FALSE)=$J73,$Q73,IF(HLOOKUP(AX$2,Monitoring_eng!$A$1:$DB$79,Results!$D73,FALSE)=$L73,$R73,IF(HLOOKUP(AX$2,Monitoring_eng!$A$1:$DB$79,Results!$D73,FALSE)=$N73,$S73,IF(HLOOKUP(AX$2,Monitoring_eng!$A$1:$DB$79,Results!$D73,FALSE)=$P73,$T73,"CHYBA")))))</f>
        <v>1</v>
      </c>
      <c r="AY73" s="60">
        <f>IF(ISBLANK(HLOOKUP(AY$2,Monitoring_eng!$A$1:$DB$79,Results!$D73,FALSE)),"",IF(HLOOKUP(AY$2,Monitoring_eng!$A$1:$DB$79,Results!$D73,FALSE)=$J73,$Q73,IF(HLOOKUP(AY$2,Monitoring_eng!$A$1:$DB$79,Results!$D73,FALSE)=$L73,$R73,IF(HLOOKUP(AY$2,Monitoring_eng!$A$1:$DB$79,Results!$D73,FALSE)=$N73,$S73,IF(HLOOKUP(AY$2,Monitoring_eng!$A$1:$DB$79,Results!$D73,FALSE)=$P73,$T73,"CHYBA")))))</f>
        <v>0</v>
      </c>
      <c r="AZ73" s="60">
        <f>IF(ISBLANK(HLOOKUP(AZ$2,Monitoring_eng!$A$1:$DB$79,Results!$D73,FALSE)),"",IF(HLOOKUP(AZ$2,Monitoring_eng!$A$1:$DB$79,Results!$D73,FALSE)=$J73,$Q73,IF(HLOOKUP(AZ$2,Monitoring_eng!$A$1:$DB$79,Results!$D73,FALSE)=$L73,$R73,IF(HLOOKUP(AZ$2,Monitoring_eng!$A$1:$DB$79,Results!$D73,FALSE)=$N73,$S73,IF(HLOOKUP(AZ$2,Monitoring_eng!$A$1:$DB$79,Results!$D73,FALSE)=$P73,$T73,"CHYBA")))))</f>
        <v>1</v>
      </c>
      <c r="BA73" s="60">
        <f>IF(ISBLANK(HLOOKUP(BA$2,Monitoring_eng!$A$1:$DB$79,Results!$D73,FALSE)),"",IF(HLOOKUP(BA$2,Monitoring_eng!$A$1:$DB$79,Results!$D73,FALSE)=$J73,$Q73,IF(HLOOKUP(BA$2,Monitoring_eng!$A$1:$DB$79,Results!$D73,FALSE)=$L73,$R73,IF(HLOOKUP(BA$2,Monitoring_eng!$A$1:$DB$79,Results!$D73,FALSE)=$N73,$S73,IF(HLOOKUP(BA$2,Monitoring_eng!$A$1:$DB$79,Results!$D73,FALSE)=$P73,$T73,"CHYBA")))))</f>
        <v>1</v>
      </c>
      <c r="BB73" s="60">
        <f>IF(ISBLANK(HLOOKUP(BB$2,Monitoring_eng!$A$1:$DB$79,Results!$D73,FALSE)),"",IF(HLOOKUP(BB$2,Monitoring_eng!$A$1:$DB$79,Results!$D73,FALSE)=$J73,$Q73,IF(HLOOKUP(BB$2,Monitoring_eng!$A$1:$DB$79,Results!$D73,FALSE)=$L73,$R73,IF(HLOOKUP(BB$2,Monitoring_eng!$A$1:$DB$79,Results!$D73,FALSE)=$N73,$S73,IF(HLOOKUP(BB$2,Monitoring_eng!$A$1:$DB$79,Results!$D73,FALSE)=$P73,$T73,"CHYBA")))))</f>
        <v>1</v>
      </c>
      <c r="BC73" s="60">
        <f>IF(ISBLANK(HLOOKUP(BC$2,Monitoring_eng!$A$1:$DB$79,Results!$D73,FALSE)),"",IF(HLOOKUP(BC$2,Monitoring_eng!$A$1:$DB$79,Results!$D73,FALSE)=$J73,$Q73,IF(HLOOKUP(BC$2,Monitoring_eng!$A$1:$DB$79,Results!$D73,FALSE)=$L73,$R73,IF(HLOOKUP(BC$2,Monitoring_eng!$A$1:$DB$79,Results!$D73,FALSE)=$N73,$S73,IF(HLOOKUP(BC$2,Monitoring_eng!$A$1:$DB$79,Results!$D73,FALSE)=$P73,$T73,"CHYBA")))))</f>
        <v>1</v>
      </c>
      <c r="BD73" s="60">
        <f>IF(ISBLANK(HLOOKUP(BD$2,Monitoring_eng!$A$1:$DB$79,Results!$D73,FALSE)),"",IF(HLOOKUP(BD$2,Monitoring_eng!$A$1:$DB$79,Results!$D73,FALSE)=$J73,$Q73,IF(HLOOKUP(BD$2,Monitoring_eng!$A$1:$DB$79,Results!$D73,FALSE)=$L73,$R73,IF(HLOOKUP(BD$2,Monitoring_eng!$A$1:$DB$79,Results!$D73,FALSE)=$N73,$S73,IF(HLOOKUP(BD$2,Monitoring_eng!$A$1:$DB$79,Results!$D73,FALSE)=$P73,$T73,"CHYBA")))))</f>
        <v>1</v>
      </c>
      <c r="BE73" s="60">
        <f>IF(ISBLANK(HLOOKUP(BE$2,Monitoring_eng!$A$1:$DB$79,Results!$D73,FALSE)),"",IF(HLOOKUP(BE$2,Monitoring_eng!$A$1:$DB$79,Results!$D73,FALSE)=$J73,$Q73,IF(HLOOKUP(BE$2,Monitoring_eng!$A$1:$DB$79,Results!$D73,FALSE)=$L73,$R73,IF(HLOOKUP(BE$2,Monitoring_eng!$A$1:$DB$79,Results!$D73,FALSE)=$N73,$S73,IF(HLOOKUP(BE$2,Monitoring_eng!$A$1:$DB$79,Results!$D73,FALSE)=$P73,$T73,"CHYBA")))))</f>
        <v>1</v>
      </c>
      <c r="BF73" s="60">
        <f>IF(ISBLANK(HLOOKUP(BF$2,Monitoring_eng!$A$1:$DB$79,Results!$D73,FALSE)),"",IF(HLOOKUP(BF$2,Monitoring_eng!$A$1:$DB$79,Results!$D73,FALSE)=$J73,$Q73,IF(HLOOKUP(BF$2,Monitoring_eng!$A$1:$DB$79,Results!$D73,FALSE)=$L73,$R73,IF(HLOOKUP(BF$2,Monitoring_eng!$A$1:$DB$79,Results!$D73,FALSE)=$N73,$S73,IF(HLOOKUP(BF$2,Monitoring_eng!$A$1:$DB$79,Results!$D73,FALSE)=$P73,$T73,"CHYBA")))))</f>
        <v>1</v>
      </c>
      <c r="BG73" s="60">
        <f>IF(ISBLANK(HLOOKUP(BG$2,Monitoring_eng!$A$1:$DB$79,Results!$D73,FALSE)),"",IF(HLOOKUP(BG$2,Monitoring_eng!$A$1:$DB$79,Results!$D73,FALSE)=$J73,$Q73,IF(HLOOKUP(BG$2,Monitoring_eng!$A$1:$DB$79,Results!$D73,FALSE)=$L73,$R73,IF(HLOOKUP(BG$2,Monitoring_eng!$A$1:$DB$79,Results!$D73,FALSE)=$N73,$S73,IF(HLOOKUP(BG$2,Monitoring_eng!$A$1:$DB$79,Results!$D73,FALSE)=$P73,$T73,"CHYBA")))))</f>
        <v>1</v>
      </c>
      <c r="BH73" s="60">
        <f>IF(ISBLANK(HLOOKUP(BH$2,Monitoring_eng!$A$1:$DB$79,Results!$D73,FALSE)),"",IF(HLOOKUP(BH$2,Monitoring_eng!$A$1:$DB$79,Results!$D73,FALSE)=$J73,$Q73,IF(HLOOKUP(BH$2,Monitoring_eng!$A$1:$DB$79,Results!$D73,FALSE)=$L73,$R73,IF(HLOOKUP(BH$2,Monitoring_eng!$A$1:$DB$79,Results!$D73,FALSE)=$N73,$S73,IF(HLOOKUP(BH$2,Monitoring_eng!$A$1:$DB$79,Results!$D73,FALSE)=$P73,$T73,"CHYBA")))))</f>
        <v>1</v>
      </c>
      <c r="BI73" s="60">
        <f>IF(ISBLANK(HLOOKUP(BI$2,Monitoring_eng!$A$1:$DB$79,Results!$D73,FALSE)),"",IF(HLOOKUP(BI$2,Monitoring_eng!$A$1:$DB$79,Results!$D73,FALSE)=$J73,$Q73,IF(HLOOKUP(BI$2,Monitoring_eng!$A$1:$DB$79,Results!$D73,FALSE)=$L73,$R73,IF(HLOOKUP(BI$2,Monitoring_eng!$A$1:$DB$79,Results!$D73,FALSE)=$N73,$S73,IF(HLOOKUP(BI$2,Monitoring_eng!$A$1:$DB$79,Results!$D73,FALSE)=$P73,$T73,"CHYBA")))))</f>
        <v>1</v>
      </c>
      <c r="BJ73" s="60">
        <f>IF(ISBLANK(HLOOKUP(BJ$2,Monitoring_eng!$A$1:$DB$79,Results!$D73,FALSE)),"",IF(HLOOKUP(BJ$2,Monitoring_eng!$A$1:$DB$79,Results!$D73,FALSE)=$J73,$Q73,IF(HLOOKUP(BJ$2,Monitoring_eng!$A$1:$DB$79,Results!$D73,FALSE)=$L73,$R73,IF(HLOOKUP(BJ$2,Monitoring_eng!$A$1:$DB$79,Results!$D73,FALSE)=$N73,$S73,IF(HLOOKUP(BJ$2,Monitoring_eng!$A$1:$DB$79,Results!$D73,FALSE)=$P73,$T73,"CHYBA")))))</f>
        <v>1</v>
      </c>
      <c r="BK73" s="60">
        <f>IF(ISBLANK(HLOOKUP(BK$2,Monitoring_eng!$A$1:$DB$79,Results!$D73,FALSE)),"",IF(HLOOKUP(BK$2,Monitoring_eng!$A$1:$DB$79,Results!$D73,FALSE)=$J73,$Q73,IF(HLOOKUP(BK$2,Monitoring_eng!$A$1:$DB$79,Results!$D73,FALSE)=$L73,$R73,IF(HLOOKUP(BK$2,Monitoring_eng!$A$1:$DB$79,Results!$D73,FALSE)=$N73,$S73,IF(HLOOKUP(BK$2,Monitoring_eng!$A$1:$DB$79,Results!$D73,FALSE)=$P73,$T73,"CHYBA")))))</f>
        <v>1</v>
      </c>
      <c r="BL73" s="60">
        <f>IF(ISBLANK(HLOOKUP(BL$2,Monitoring_eng!$A$1:$DB$79,Results!$D73,FALSE)),"",IF(HLOOKUP(BL$2,Monitoring_eng!$A$1:$DB$79,Results!$D73,FALSE)=$J73,$Q73,IF(HLOOKUP(BL$2,Monitoring_eng!$A$1:$DB$79,Results!$D73,FALSE)=$L73,$R73,IF(HLOOKUP(BL$2,Monitoring_eng!$A$1:$DB$79,Results!$D73,FALSE)=$N73,$S73,IF(HLOOKUP(BL$2,Monitoring_eng!$A$1:$DB$79,Results!$D73,FALSE)=$P73,$T73,"CHYBA")))))</f>
        <v>1</v>
      </c>
      <c r="BM73" s="60">
        <f>IF(ISBLANK(HLOOKUP(BM$2,Monitoring_eng!$A$1:$DB$79,Results!$D73,FALSE)),"",IF(HLOOKUP(BM$2,Monitoring_eng!$A$1:$DB$79,Results!$D73,FALSE)=$J73,$Q73,IF(HLOOKUP(BM$2,Monitoring_eng!$A$1:$DB$79,Results!$D73,FALSE)=$L73,$R73,IF(HLOOKUP(BM$2,Monitoring_eng!$A$1:$DB$79,Results!$D73,FALSE)=$N73,$S73,IF(HLOOKUP(BM$2,Monitoring_eng!$A$1:$DB$79,Results!$D73,FALSE)=$P73,$T73,"CHYBA")))))</f>
        <v>1</v>
      </c>
      <c r="BN73" s="60">
        <f>IF(ISBLANK(HLOOKUP(BN$2,Monitoring_eng!$A$1:$DB$79,Results!$D73,FALSE)),"",IF(HLOOKUP(BN$2,Monitoring_eng!$A$1:$DB$79,Results!$D73,FALSE)=$J73,$Q73,IF(HLOOKUP(BN$2,Monitoring_eng!$A$1:$DB$79,Results!$D73,FALSE)=$L73,$R73,IF(HLOOKUP(BN$2,Monitoring_eng!$A$1:$DB$79,Results!$D73,FALSE)=$N73,$S73,IF(HLOOKUP(BN$2,Monitoring_eng!$A$1:$DB$79,Results!$D73,FALSE)=$P73,$T73,"CHYBA")))))</f>
        <v>1</v>
      </c>
      <c r="BO73" s="60">
        <f>IF(ISBLANK(HLOOKUP(BO$2,Monitoring_eng!$A$1:$DB$79,Results!$D73,FALSE)),"",IF(HLOOKUP(BO$2,Monitoring_eng!$A$1:$DB$79,Results!$D73,FALSE)=$J73,$Q73,IF(HLOOKUP(BO$2,Monitoring_eng!$A$1:$DB$79,Results!$D73,FALSE)=$L73,$R73,IF(HLOOKUP(BO$2,Monitoring_eng!$A$1:$DB$79,Results!$D73,FALSE)=$N73,$S73,IF(HLOOKUP(BO$2,Monitoring_eng!$A$1:$DB$79,Results!$D73,FALSE)=$P73,$T73,"CHYBA")))))</f>
        <v>1</v>
      </c>
      <c r="BP73" s="60">
        <f>IF(ISBLANK(HLOOKUP(BP$2,Monitoring_eng!$A$1:$DB$79,Results!$D73,FALSE)),"",IF(HLOOKUP(BP$2,Monitoring_eng!$A$1:$DB$79,Results!$D73,FALSE)=$J73,$Q73,IF(HLOOKUP(BP$2,Monitoring_eng!$A$1:$DB$79,Results!$D73,FALSE)=$L73,$R73,IF(HLOOKUP(BP$2,Monitoring_eng!$A$1:$DB$79,Results!$D73,FALSE)=$N73,$S73,IF(HLOOKUP(BP$2,Monitoring_eng!$A$1:$DB$79,Results!$D73,FALSE)=$P73,$T73,"CHYBA")))))</f>
        <v>1</v>
      </c>
      <c r="BQ73" s="60">
        <f>IF(ISBLANK(HLOOKUP(BQ$2,Monitoring_eng!$A$1:$DB$79,Results!$D73,FALSE)),"",IF(HLOOKUP(BQ$2,Monitoring_eng!$A$1:$DB$79,Results!$D73,FALSE)=$J73,$Q73,IF(HLOOKUP(BQ$2,Monitoring_eng!$A$1:$DB$79,Results!$D73,FALSE)=$L73,$R73,IF(HLOOKUP(BQ$2,Monitoring_eng!$A$1:$DB$79,Results!$D73,FALSE)=$N73,$S73,IF(HLOOKUP(BQ$2,Monitoring_eng!$A$1:$DB$79,Results!$D73,FALSE)=$P73,$T73,"CHYBA")))))</f>
        <v>1</v>
      </c>
      <c r="BR73" s="60">
        <f>IF(ISBLANK(HLOOKUP(BR$2,Monitoring_eng!$A$1:$DB$79,Results!$D73,FALSE)),"",IF(HLOOKUP(BR$2,Monitoring_eng!$A$1:$DB$79,Results!$D73,FALSE)=$J73,$Q73,IF(HLOOKUP(BR$2,Monitoring_eng!$A$1:$DB$79,Results!$D73,FALSE)=$L73,$R73,IF(HLOOKUP(BR$2,Monitoring_eng!$A$1:$DB$79,Results!$D73,FALSE)=$N73,$S73,IF(HLOOKUP(BR$2,Monitoring_eng!$A$1:$DB$79,Results!$D73,FALSE)=$P73,$T73,"CHYBA")))))</f>
        <v>1</v>
      </c>
    </row>
    <row r="74" spans="1:70" x14ac:dyDescent="0.3">
      <c r="A74" s="37" t="s">
        <v>3894</v>
      </c>
      <c r="B74" s="37" t="s">
        <v>1075</v>
      </c>
      <c r="C74" s="37" t="s">
        <v>374</v>
      </c>
      <c r="D74" s="37">
        <v>73</v>
      </c>
      <c r="E74" s="54" t="s">
        <v>171</v>
      </c>
      <c r="F74" s="54" t="s">
        <v>199</v>
      </c>
      <c r="G74" s="55" t="s">
        <v>74</v>
      </c>
      <c r="H74" s="37">
        <v>1</v>
      </c>
      <c r="I74" s="37" t="s">
        <v>481</v>
      </c>
      <c r="J74" s="37" t="s">
        <v>757</v>
      </c>
      <c r="K74" s="37" t="s">
        <v>482</v>
      </c>
      <c r="L74" s="59" t="s">
        <v>758</v>
      </c>
      <c r="M74" s="37" t="s">
        <v>483</v>
      </c>
      <c r="N74" s="37" t="s">
        <v>759</v>
      </c>
      <c r="O74" s="37" t="s">
        <v>892</v>
      </c>
      <c r="P74" s="37" t="s">
        <v>892</v>
      </c>
      <c r="Q74" s="37">
        <f t="shared" si="2"/>
        <v>1</v>
      </c>
      <c r="R74" s="37">
        <v>0</v>
      </c>
      <c r="S74" s="37">
        <f t="shared" si="3"/>
        <v>0.5</v>
      </c>
      <c r="T74" s="37" t="s">
        <v>892</v>
      </c>
      <c r="U74" s="60">
        <f>IF(ISBLANK(HLOOKUP(U$2,Monitoring_eng!$A$1:$DB$79,Results!$D74,FALSE)),"",IF(HLOOKUP(U$2,Monitoring_eng!$A$1:$DB$79,Results!$D74,FALSE)=$J74,$Q74,IF(HLOOKUP(U$2,Monitoring_eng!$A$1:$DB$79,Results!$D74,FALSE)=$L74,$R74,IF(HLOOKUP(U$2,Monitoring_eng!$A$1:$DB$79,Results!$D74,FALSE)=$N74,$S74,IF(HLOOKUP(U$2,Monitoring_eng!$A$1:$DB$79,Results!$D74,FALSE)=$P74,$T74,"CHYBA")))))</f>
        <v>1</v>
      </c>
      <c r="V74" s="60">
        <f>IF(ISBLANK(HLOOKUP(V$2,Monitoring_eng!$A$1:$DB$79,Results!$D74,FALSE)),"",IF(HLOOKUP(V$2,Monitoring_eng!$A$1:$DB$79,Results!$D74,FALSE)=$J74,$Q74,IF(HLOOKUP(V$2,Monitoring_eng!$A$1:$DB$79,Results!$D74,FALSE)=$L74,$R74,IF(HLOOKUP(V$2,Monitoring_eng!$A$1:$DB$79,Results!$D74,FALSE)=$N74,$S74,IF(HLOOKUP(V$2,Monitoring_eng!$A$1:$DB$79,Results!$D74,FALSE)=$P74,$T74,"CHYBA")))))</f>
        <v>1</v>
      </c>
      <c r="W74" s="60">
        <f>IF(ISBLANK(HLOOKUP(W$2,Monitoring_eng!$A$1:$DB$79,Results!$D74,FALSE)),"",IF(HLOOKUP(W$2,Monitoring_eng!$A$1:$DB$79,Results!$D74,FALSE)=$J74,$Q74,IF(HLOOKUP(W$2,Monitoring_eng!$A$1:$DB$79,Results!$D74,FALSE)=$L74,$R74,IF(HLOOKUP(W$2,Monitoring_eng!$A$1:$DB$79,Results!$D74,FALSE)=$N74,$S74,IF(HLOOKUP(W$2,Monitoring_eng!$A$1:$DB$79,Results!$D74,FALSE)=$P74,$T74,"CHYBA")))))</f>
        <v>0</v>
      </c>
      <c r="X74" s="60">
        <f>IF(ISBLANK(HLOOKUP(X$2,Monitoring_eng!$A$1:$DB$79,Results!$D74,FALSE)),"",IF(HLOOKUP(X$2,Monitoring_eng!$A$1:$DB$79,Results!$D74,FALSE)=$J74,$Q74,IF(HLOOKUP(X$2,Monitoring_eng!$A$1:$DB$79,Results!$D74,FALSE)=$L74,$R74,IF(HLOOKUP(X$2,Monitoring_eng!$A$1:$DB$79,Results!$D74,FALSE)=$N74,$S74,IF(HLOOKUP(X$2,Monitoring_eng!$A$1:$DB$79,Results!$D74,FALSE)=$P74,$T74,"CHYBA")))))</f>
        <v>0</v>
      </c>
      <c r="Y74" s="60">
        <f>IF(ISBLANK(HLOOKUP(Y$2,Monitoring_eng!$A$1:$DB$79,Results!$D74,FALSE)),"",IF(HLOOKUP(Y$2,Monitoring_eng!$A$1:$DB$79,Results!$D74,FALSE)=$J74,$Q74,IF(HLOOKUP(Y$2,Monitoring_eng!$A$1:$DB$79,Results!$D74,FALSE)=$L74,$R74,IF(HLOOKUP(Y$2,Monitoring_eng!$A$1:$DB$79,Results!$D74,FALSE)=$N74,$S74,IF(HLOOKUP(Y$2,Monitoring_eng!$A$1:$DB$79,Results!$D74,FALSE)=$P74,$T74,"CHYBA")))))</f>
        <v>0</v>
      </c>
      <c r="Z74" s="60">
        <f>IF(ISBLANK(HLOOKUP(Z$2,Monitoring_eng!$A$1:$DB$79,Results!$D74,FALSE)),"",IF(HLOOKUP(Z$2,Monitoring_eng!$A$1:$DB$79,Results!$D74,FALSE)=$J74,$Q74,IF(HLOOKUP(Z$2,Monitoring_eng!$A$1:$DB$79,Results!$D74,FALSE)=$L74,$R74,IF(HLOOKUP(Z$2,Monitoring_eng!$A$1:$DB$79,Results!$D74,FALSE)=$N74,$S74,IF(HLOOKUP(Z$2,Monitoring_eng!$A$1:$DB$79,Results!$D74,FALSE)=$P74,$T74,"CHYBA")))))</f>
        <v>1</v>
      </c>
      <c r="AA74" s="60">
        <f>IF(ISBLANK(HLOOKUP(AA$2,Monitoring_eng!$A$1:$DB$79,Results!$D74,FALSE)),"",IF(HLOOKUP(AA$2,Monitoring_eng!$A$1:$DB$79,Results!$D74,FALSE)=$J74,$Q74,IF(HLOOKUP(AA$2,Monitoring_eng!$A$1:$DB$79,Results!$D74,FALSE)=$L74,$R74,IF(HLOOKUP(AA$2,Monitoring_eng!$A$1:$DB$79,Results!$D74,FALSE)=$N74,$S74,IF(HLOOKUP(AA$2,Monitoring_eng!$A$1:$DB$79,Results!$D74,FALSE)=$P74,$T74,"CHYBA")))))</f>
        <v>1</v>
      </c>
      <c r="AB74" s="60">
        <f>IF(ISBLANK(HLOOKUP(AB$2,Monitoring_eng!$A$1:$DB$79,Results!$D74,FALSE)),"",IF(HLOOKUP(AB$2,Monitoring_eng!$A$1:$DB$79,Results!$D74,FALSE)=$J74,$Q74,IF(HLOOKUP(AB$2,Monitoring_eng!$A$1:$DB$79,Results!$D74,FALSE)=$L74,$R74,IF(HLOOKUP(AB$2,Monitoring_eng!$A$1:$DB$79,Results!$D74,FALSE)=$N74,$S74,IF(HLOOKUP(AB$2,Monitoring_eng!$A$1:$DB$79,Results!$D74,FALSE)=$P74,$T74,"CHYBA")))))</f>
        <v>1</v>
      </c>
      <c r="AC74" s="60">
        <f>IF(ISBLANK(HLOOKUP(AC$2,Monitoring_eng!$A$1:$DB$79,Results!$D74,FALSE)),"",IF(HLOOKUP(AC$2,Monitoring_eng!$A$1:$DB$79,Results!$D74,FALSE)=$J74,$Q74,IF(HLOOKUP(AC$2,Monitoring_eng!$A$1:$DB$79,Results!$D74,FALSE)=$L74,$R74,IF(HLOOKUP(AC$2,Monitoring_eng!$A$1:$DB$79,Results!$D74,FALSE)=$N74,$S74,IF(HLOOKUP(AC$2,Monitoring_eng!$A$1:$DB$79,Results!$D74,FALSE)=$P74,$T74,"CHYBA")))))</f>
        <v>1</v>
      </c>
      <c r="AD74" s="60">
        <f>IF(ISBLANK(HLOOKUP(AD$2,Monitoring_eng!$A$1:$DB$79,Results!$D74,FALSE)),"",IF(HLOOKUP(AD$2,Monitoring_eng!$A$1:$DB$79,Results!$D74,FALSE)=$J74,$Q74,IF(HLOOKUP(AD$2,Monitoring_eng!$A$1:$DB$79,Results!$D74,FALSE)=$L74,$R74,IF(HLOOKUP(AD$2,Monitoring_eng!$A$1:$DB$79,Results!$D74,FALSE)=$N74,$S74,IF(HLOOKUP(AD$2,Monitoring_eng!$A$1:$DB$79,Results!$D74,FALSE)=$P74,$T74,"CHYBA")))))</f>
        <v>0</v>
      </c>
      <c r="AE74" s="60">
        <f>IF(ISBLANK(HLOOKUP(AE$2,Monitoring_eng!$A$1:$DB$79,Results!$D74,FALSE)),"",IF(HLOOKUP(AE$2,Monitoring_eng!$A$1:$DB$79,Results!$D74,FALSE)=$J74,$Q74,IF(HLOOKUP(AE$2,Monitoring_eng!$A$1:$DB$79,Results!$D74,FALSE)=$L74,$R74,IF(HLOOKUP(AE$2,Monitoring_eng!$A$1:$DB$79,Results!$D74,FALSE)=$N74,$S74,IF(HLOOKUP(AE$2,Monitoring_eng!$A$1:$DB$79,Results!$D74,FALSE)=$P74,$T74,"CHYBA")))))</f>
        <v>1</v>
      </c>
      <c r="AF74" s="60">
        <f>IF(ISBLANK(HLOOKUP(AF$2,Monitoring_eng!$A$1:$DB$79,Results!$D74,FALSE)),"",IF(HLOOKUP(AF$2,Monitoring_eng!$A$1:$DB$79,Results!$D74,FALSE)=$J74,$Q74,IF(HLOOKUP(AF$2,Monitoring_eng!$A$1:$DB$79,Results!$D74,FALSE)=$L74,$R74,IF(HLOOKUP(AF$2,Monitoring_eng!$A$1:$DB$79,Results!$D74,FALSE)=$N74,$S74,IF(HLOOKUP(AF$2,Monitoring_eng!$A$1:$DB$79,Results!$D74,FALSE)=$P74,$T74,"CHYBA")))))</f>
        <v>0</v>
      </c>
      <c r="AG74" s="60">
        <f>IF(ISBLANK(HLOOKUP(AG$2,Monitoring_eng!$A$1:$DB$79,Results!$D74,FALSE)),"",IF(HLOOKUP(AG$2,Monitoring_eng!$A$1:$DB$79,Results!$D74,FALSE)=$J74,$Q74,IF(HLOOKUP(AG$2,Monitoring_eng!$A$1:$DB$79,Results!$D74,FALSE)=$L74,$R74,IF(HLOOKUP(AG$2,Monitoring_eng!$A$1:$DB$79,Results!$D74,FALSE)=$N74,$S74,IF(HLOOKUP(AG$2,Monitoring_eng!$A$1:$DB$79,Results!$D74,FALSE)=$P74,$T74,"CHYBA")))))</f>
        <v>1</v>
      </c>
      <c r="AH74" s="60">
        <f>IF(ISBLANK(HLOOKUP(AH$2,Monitoring_eng!$A$1:$DB$79,Results!$D74,FALSE)),"",IF(HLOOKUP(AH$2,Monitoring_eng!$A$1:$DB$79,Results!$D74,FALSE)=$J74,$Q74,IF(HLOOKUP(AH$2,Monitoring_eng!$A$1:$DB$79,Results!$D74,FALSE)=$L74,$R74,IF(HLOOKUP(AH$2,Monitoring_eng!$A$1:$DB$79,Results!$D74,FALSE)=$N74,$S74,IF(HLOOKUP(AH$2,Monitoring_eng!$A$1:$DB$79,Results!$D74,FALSE)=$P74,$T74,"CHYBA")))))</f>
        <v>1</v>
      </c>
      <c r="AI74" s="60">
        <f>IF(ISBLANK(HLOOKUP(AI$2,Monitoring_eng!$A$1:$DB$79,Results!$D74,FALSE)),"",IF(HLOOKUP(AI$2,Monitoring_eng!$A$1:$DB$79,Results!$D74,FALSE)=$J74,$Q74,IF(HLOOKUP(AI$2,Monitoring_eng!$A$1:$DB$79,Results!$D74,FALSE)=$L74,$R74,IF(HLOOKUP(AI$2,Monitoring_eng!$A$1:$DB$79,Results!$D74,FALSE)=$N74,$S74,IF(HLOOKUP(AI$2,Monitoring_eng!$A$1:$DB$79,Results!$D74,FALSE)=$P74,$T74,"CHYBA")))))</f>
        <v>0</v>
      </c>
      <c r="AJ74" s="60">
        <f>IF(ISBLANK(HLOOKUP(AJ$2,Monitoring_eng!$A$1:$DB$79,Results!$D74,FALSE)),"",IF(HLOOKUP(AJ$2,Monitoring_eng!$A$1:$DB$79,Results!$D74,FALSE)=$J74,$Q74,IF(HLOOKUP(AJ$2,Monitoring_eng!$A$1:$DB$79,Results!$D74,FALSE)=$L74,$R74,IF(HLOOKUP(AJ$2,Monitoring_eng!$A$1:$DB$79,Results!$D74,FALSE)=$N74,$S74,IF(HLOOKUP(AJ$2,Monitoring_eng!$A$1:$DB$79,Results!$D74,FALSE)=$P74,$T74,"CHYBA")))))</f>
        <v>0</v>
      </c>
      <c r="AK74" s="60">
        <f>IF(ISBLANK(HLOOKUP(AK$2,Monitoring_eng!$A$1:$DB$79,Results!$D74,FALSE)),"",IF(HLOOKUP(AK$2,Monitoring_eng!$A$1:$DB$79,Results!$D74,FALSE)=$J74,$Q74,IF(HLOOKUP(AK$2,Monitoring_eng!$A$1:$DB$79,Results!$D74,FALSE)=$L74,$R74,IF(HLOOKUP(AK$2,Monitoring_eng!$A$1:$DB$79,Results!$D74,FALSE)=$N74,$S74,IF(HLOOKUP(AK$2,Monitoring_eng!$A$1:$DB$79,Results!$D74,FALSE)=$P74,$T74,"CHYBA")))))</f>
        <v>1</v>
      </c>
      <c r="AL74" s="60">
        <f>IF(ISBLANK(HLOOKUP(AL$2,Monitoring_eng!$A$1:$DB$79,Results!$D74,FALSE)),"",IF(HLOOKUP(AL$2,Monitoring_eng!$A$1:$DB$79,Results!$D74,FALSE)=$J74,$Q74,IF(HLOOKUP(AL$2,Monitoring_eng!$A$1:$DB$79,Results!$D74,FALSE)=$L74,$R74,IF(HLOOKUP(AL$2,Monitoring_eng!$A$1:$DB$79,Results!$D74,FALSE)=$N74,$S74,IF(HLOOKUP(AL$2,Monitoring_eng!$A$1:$DB$79,Results!$D74,FALSE)=$P74,$T74,"CHYBA")))))</f>
        <v>1</v>
      </c>
      <c r="AM74" s="60">
        <f>IF(ISBLANK(HLOOKUP(AM$2,Monitoring_eng!$A$1:$DB$79,Results!$D74,FALSE)),"",IF(HLOOKUP(AM$2,Monitoring_eng!$A$1:$DB$79,Results!$D74,FALSE)=$J74,$Q74,IF(HLOOKUP(AM$2,Monitoring_eng!$A$1:$DB$79,Results!$D74,FALSE)=$L74,$R74,IF(HLOOKUP(AM$2,Monitoring_eng!$A$1:$DB$79,Results!$D74,FALSE)=$N74,$S74,IF(HLOOKUP(AM$2,Monitoring_eng!$A$1:$DB$79,Results!$D74,FALSE)=$P74,$T74,"CHYBA")))))</f>
        <v>0</v>
      </c>
      <c r="AN74" s="60">
        <f>IF(ISBLANK(HLOOKUP(AN$2,Monitoring_eng!$A$1:$DB$79,Results!$D74,FALSE)),"",IF(HLOOKUP(AN$2,Monitoring_eng!$A$1:$DB$79,Results!$D74,FALSE)=$J74,$Q74,IF(HLOOKUP(AN$2,Monitoring_eng!$A$1:$DB$79,Results!$D74,FALSE)=$L74,$R74,IF(HLOOKUP(AN$2,Monitoring_eng!$A$1:$DB$79,Results!$D74,FALSE)=$N74,$S74,IF(HLOOKUP(AN$2,Monitoring_eng!$A$1:$DB$79,Results!$D74,FALSE)=$P74,$T74,"CHYBA")))))</f>
        <v>1</v>
      </c>
      <c r="AO74" s="60">
        <f>IF(ISBLANK(HLOOKUP(AO$2,Monitoring_eng!$A$1:$DB$79,Results!$D74,FALSE)),"",IF(HLOOKUP(AO$2,Monitoring_eng!$A$1:$DB$79,Results!$D74,FALSE)=$J74,$Q74,IF(HLOOKUP(AO$2,Monitoring_eng!$A$1:$DB$79,Results!$D74,FALSE)=$L74,$R74,IF(HLOOKUP(AO$2,Monitoring_eng!$A$1:$DB$79,Results!$D74,FALSE)=$N74,$S74,IF(HLOOKUP(AO$2,Monitoring_eng!$A$1:$DB$79,Results!$D74,FALSE)=$P74,$T74,"CHYBA")))))</f>
        <v>1</v>
      </c>
      <c r="AP74" s="60">
        <f>IF(ISBLANK(HLOOKUP(AP$2,Monitoring_eng!$A$1:$DB$79,Results!$D74,FALSE)),"",IF(HLOOKUP(AP$2,Monitoring_eng!$A$1:$DB$79,Results!$D74,FALSE)=$J74,$Q74,IF(HLOOKUP(AP$2,Monitoring_eng!$A$1:$DB$79,Results!$D74,FALSE)=$L74,$R74,IF(HLOOKUP(AP$2,Monitoring_eng!$A$1:$DB$79,Results!$D74,FALSE)=$N74,$S74,IF(HLOOKUP(AP$2,Monitoring_eng!$A$1:$DB$79,Results!$D74,FALSE)=$P74,$T74,"CHYBA")))))</f>
        <v>1</v>
      </c>
      <c r="AQ74" s="60">
        <f>IF(ISBLANK(HLOOKUP(AQ$2,Monitoring_eng!$A$1:$DB$79,Results!$D74,FALSE)),"",IF(HLOOKUP(AQ$2,Monitoring_eng!$A$1:$DB$79,Results!$D74,FALSE)=$J74,$Q74,IF(HLOOKUP(AQ$2,Monitoring_eng!$A$1:$DB$79,Results!$D74,FALSE)=$L74,$R74,IF(HLOOKUP(AQ$2,Monitoring_eng!$A$1:$DB$79,Results!$D74,FALSE)=$N74,$S74,IF(HLOOKUP(AQ$2,Monitoring_eng!$A$1:$DB$79,Results!$D74,FALSE)=$P74,$T74,"CHYBA")))))</f>
        <v>1</v>
      </c>
      <c r="AR74" s="60">
        <f>IF(ISBLANK(HLOOKUP(AR$2,Monitoring_eng!$A$1:$DB$79,Results!$D74,FALSE)),"",IF(HLOOKUP(AR$2,Monitoring_eng!$A$1:$DB$79,Results!$D74,FALSE)=$J74,$Q74,IF(HLOOKUP(AR$2,Monitoring_eng!$A$1:$DB$79,Results!$D74,FALSE)=$L74,$R74,IF(HLOOKUP(AR$2,Monitoring_eng!$A$1:$DB$79,Results!$D74,FALSE)=$N74,$S74,IF(HLOOKUP(AR$2,Monitoring_eng!$A$1:$DB$79,Results!$D74,FALSE)=$P74,$T74,"CHYBA")))))</f>
        <v>1</v>
      </c>
      <c r="AS74" s="60">
        <f>IF(ISBLANK(HLOOKUP(AS$2,Monitoring_eng!$A$1:$DB$79,Results!$D74,FALSE)),"",IF(HLOOKUP(AS$2,Monitoring_eng!$A$1:$DB$79,Results!$D74,FALSE)=$J74,$Q74,IF(HLOOKUP(AS$2,Monitoring_eng!$A$1:$DB$79,Results!$D74,FALSE)=$L74,$R74,IF(HLOOKUP(AS$2,Monitoring_eng!$A$1:$DB$79,Results!$D74,FALSE)=$N74,$S74,IF(HLOOKUP(AS$2,Monitoring_eng!$A$1:$DB$79,Results!$D74,FALSE)=$P74,$T74,"CHYBA")))))</f>
        <v>1</v>
      </c>
      <c r="AT74" s="60">
        <f>IF(ISBLANK(HLOOKUP(AT$2,Monitoring_eng!$A$1:$DB$79,Results!$D74,FALSE)),"",IF(HLOOKUP(AT$2,Monitoring_eng!$A$1:$DB$79,Results!$D74,FALSE)=$J74,$Q74,IF(HLOOKUP(AT$2,Monitoring_eng!$A$1:$DB$79,Results!$D74,FALSE)=$L74,$R74,IF(HLOOKUP(AT$2,Monitoring_eng!$A$1:$DB$79,Results!$D74,FALSE)=$N74,$S74,IF(HLOOKUP(AT$2,Monitoring_eng!$A$1:$DB$79,Results!$D74,FALSE)=$P74,$T74,"CHYBA")))))</f>
        <v>0.5</v>
      </c>
      <c r="AU74" s="60">
        <f>IF(ISBLANK(HLOOKUP(AU$2,Monitoring_eng!$A$1:$DB$79,Results!$D74,FALSE)),"",IF(HLOOKUP(AU$2,Monitoring_eng!$A$1:$DB$79,Results!$D74,FALSE)=$J74,$Q74,IF(HLOOKUP(AU$2,Monitoring_eng!$A$1:$DB$79,Results!$D74,FALSE)=$L74,$R74,IF(HLOOKUP(AU$2,Monitoring_eng!$A$1:$DB$79,Results!$D74,FALSE)=$N74,$S74,IF(HLOOKUP(AU$2,Monitoring_eng!$A$1:$DB$79,Results!$D74,FALSE)=$P74,$T74,"CHYBA")))))</f>
        <v>0</v>
      </c>
      <c r="AV74" s="60">
        <f>IF(ISBLANK(HLOOKUP(AV$2,Monitoring_eng!$A$1:$DB$79,Results!$D74,FALSE)),"",IF(HLOOKUP(AV$2,Monitoring_eng!$A$1:$DB$79,Results!$D74,FALSE)=$J74,$Q74,IF(HLOOKUP(AV$2,Monitoring_eng!$A$1:$DB$79,Results!$D74,FALSE)=$L74,$R74,IF(HLOOKUP(AV$2,Monitoring_eng!$A$1:$DB$79,Results!$D74,FALSE)=$N74,$S74,IF(HLOOKUP(AV$2,Monitoring_eng!$A$1:$DB$79,Results!$D74,FALSE)=$P74,$T74,"CHYBA")))))</f>
        <v>0</v>
      </c>
      <c r="AW74" s="60">
        <f>IF(ISBLANK(HLOOKUP(AW$2,Monitoring_eng!$A$1:$DB$79,Results!$D74,FALSE)),"",IF(HLOOKUP(AW$2,Monitoring_eng!$A$1:$DB$79,Results!$D74,FALSE)=$J74,$Q74,IF(HLOOKUP(AW$2,Monitoring_eng!$A$1:$DB$79,Results!$D74,FALSE)=$L74,$R74,IF(HLOOKUP(AW$2,Monitoring_eng!$A$1:$DB$79,Results!$D74,FALSE)=$N74,$S74,IF(HLOOKUP(AW$2,Monitoring_eng!$A$1:$DB$79,Results!$D74,FALSE)=$P74,$T74,"CHYBA")))))</f>
        <v>1</v>
      </c>
      <c r="AX74" s="60">
        <f>IF(ISBLANK(HLOOKUP(AX$2,Monitoring_eng!$A$1:$DB$79,Results!$D74,FALSE)),"",IF(HLOOKUP(AX$2,Monitoring_eng!$A$1:$DB$79,Results!$D74,FALSE)=$J74,$Q74,IF(HLOOKUP(AX$2,Monitoring_eng!$A$1:$DB$79,Results!$D74,FALSE)=$L74,$R74,IF(HLOOKUP(AX$2,Monitoring_eng!$A$1:$DB$79,Results!$D74,FALSE)=$N74,$S74,IF(HLOOKUP(AX$2,Monitoring_eng!$A$1:$DB$79,Results!$D74,FALSE)=$P74,$T74,"CHYBA")))))</f>
        <v>1</v>
      </c>
      <c r="AY74" s="60">
        <f>IF(ISBLANK(HLOOKUP(AY$2,Monitoring_eng!$A$1:$DB$79,Results!$D74,FALSE)),"",IF(HLOOKUP(AY$2,Monitoring_eng!$A$1:$DB$79,Results!$D74,FALSE)=$J74,$Q74,IF(HLOOKUP(AY$2,Monitoring_eng!$A$1:$DB$79,Results!$D74,FALSE)=$L74,$R74,IF(HLOOKUP(AY$2,Monitoring_eng!$A$1:$DB$79,Results!$D74,FALSE)=$N74,$S74,IF(HLOOKUP(AY$2,Monitoring_eng!$A$1:$DB$79,Results!$D74,FALSE)=$P74,$T74,"CHYBA")))))</f>
        <v>1</v>
      </c>
      <c r="AZ74" s="60">
        <f>IF(ISBLANK(HLOOKUP(AZ$2,Monitoring_eng!$A$1:$DB$79,Results!$D74,FALSE)),"",IF(HLOOKUP(AZ$2,Monitoring_eng!$A$1:$DB$79,Results!$D74,FALSE)=$J74,$Q74,IF(HLOOKUP(AZ$2,Monitoring_eng!$A$1:$DB$79,Results!$D74,FALSE)=$L74,$R74,IF(HLOOKUP(AZ$2,Monitoring_eng!$A$1:$DB$79,Results!$D74,FALSE)=$N74,$S74,IF(HLOOKUP(AZ$2,Monitoring_eng!$A$1:$DB$79,Results!$D74,FALSE)=$P74,$T74,"CHYBA")))))</f>
        <v>0</v>
      </c>
      <c r="BA74" s="60">
        <f>IF(ISBLANK(HLOOKUP(BA$2,Monitoring_eng!$A$1:$DB$79,Results!$D74,FALSE)),"",IF(HLOOKUP(BA$2,Monitoring_eng!$A$1:$DB$79,Results!$D74,FALSE)=$J74,$Q74,IF(HLOOKUP(BA$2,Monitoring_eng!$A$1:$DB$79,Results!$D74,FALSE)=$L74,$R74,IF(HLOOKUP(BA$2,Monitoring_eng!$A$1:$DB$79,Results!$D74,FALSE)=$N74,$S74,IF(HLOOKUP(BA$2,Monitoring_eng!$A$1:$DB$79,Results!$D74,FALSE)=$P74,$T74,"CHYBA")))))</f>
        <v>0</v>
      </c>
      <c r="BB74" s="60">
        <f>IF(ISBLANK(HLOOKUP(BB$2,Monitoring_eng!$A$1:$DB$79,Results!$D74,FALSE)),"",IF(HLOOKUP(BB$2,Monitoring_eng!$A$1:$DB$79,Results!$D74,FALSE)=$J74,$Q74,IF(HLOOKUP(BB$2,Monitoring_eng!$A$1:$DB$79,Results!$D74,FALSE)=$L74,$R74,IF(HLOOKUP(BB$2,Monitoring_eng!$A$1:$DB$79,Results!$D74,FALSE)=$N74,$S74,IF(HLOOKUP(BB$2,Monitoring_eng!$A$1:$DB$79,Results!$D74,FALSE)=$P74,$T74,"CHYBA")))))</f>
        <v>1</v>
      </c>
      <c r="BC74" s="60">
        <f>IF(ISBLANK(HLOOKUP(BC$2,Monitoring_eng!$A$1:$DB$79,Results!$D74,FALSE)),"",IF(HLOOKUP(BC$2,Monitoring_eng!$A$1:$DB$79,Results!$D74,FALSE)=$J74,$Q74,IF(HLOOKUP(BC$2,Monitoring_eng!$A$1:$DB$79,Results!$D74,FALSE)=$L74,$R74,IF(HLOOKUP(BC$2,Monitoring_eng!$A$1:$DB$79,Results!$D74,FALSE)=$N74,$S74,IF(HLOOKUP(BC$2,Monitoring_eng!$A$1:$DB$79,Results!$D74,FALSE)=$P74,$T74,"CHYBA")))))</f>
        <v>1</v>
      </c>
      <c r="BD74" s="60">
        <f>IF(ISBLANK(HLOOKUP(BD$2,Monitoring_eng!$A$1:$DB$79,Results!$D74,FALSE)),"",IF(HLOOKUP(BD$2,Monitoring_eng!$A$1:$DB$79,Results!$D74,FALSE)=$J74,$Q74,IF(HLOOKUP(BD$2,Monitoring_eng!$A$1:$DB$79,Results!$D74,FALSE)=$L74,$R74,IF(HLOOKUP(BD$2,Monitoring_eng!$A$1:$DB$79,Results!$D74,FALSE)=$N74,$S74,IF(HLOOKUP(BD$2,Monitoring_eng!$A$1:$DB$79,Results!$D74,FALSE)=$P74,$T74,"CHYBA")))))</f>
        <v>1</v>
      </c>
      <c r="BE74" s="60">
        <f>IF(ISBLANK(HLOOKUP(BE$2,Monitoring_eng!$A$1:$DB$79,Results!$D74,FALSE)),"",IF(HLOOKUP(BE$2,Monitoring_eng!$A$1:$DB$79,Results!$D74,FALSE)=$J74,$Q74,IF(HLOOKUP(BE$2,Monitoring_eng!$A$1:$DB$79,Results!$D74,FALSE)=$L74,$R74,IF(HLOOKUP(BE$2,Monitoring_eng!$A$1:$DB$79,Results!$D74,FALSE)=$N74,$S74,IF(HLOOKUP(BE$2,Monitoring_eng!$A$1:$DB$79,Results!$D74,FALSE)=$P74,$T74,"CHYBA")))))</f>
        <v>0</v>
      </c>
      <c r="BF74" s="60">
        <f>IF(ISBLANK(HLOOKUP(BF$2,Monitoring_eng!$A$1:$DB$79,Results!$D74,FALSE)),"",IF(HLOOKUP(BF$2,Monitoring_eng!$A$1:$DB$79,Results!$D74,FALSE)=$J74,$Q74,IF(HLOOKUP(BF$2,Monitoring_eng!$A$1:$DB$79,Results!$D74,FALSE)=$L74,$R74,IF(HLOOKUP(BF$2,Monitoring_eng!$A$1:$DB$79,Results!$D74,FALSE)=$N74,$S74,IF(HLOOKUP(BF$2,Monitoring_eng!$A$1:$DB$79,Results!$D74,FALSE)=$P74,$T74,"CHYBA")))))</f>
        <v>1</v>
      </c>
      <c r="BG74" s="60">
        <f>IF(ISBLANK(HLOOKUP(BG$2,Monitoring_eng!$A$1:$DB$79,Results!$D74,FALSE)),"",IF(HLOOKUP(BG$2,Monitoring_eng!$A$1:$DB$79,Results!$D74,FALSE)=$J74,$Q74,IF(HLOOKUP(BG$2,Monitoring_eng!$A$1:$DB$79,Results!$D74,FALSE)=$L74,$R74,IF(HLOOKUP(BG$2,Monitoring_eng!$A$1:$DB$79,Results!$D74,FALSE)=$N74,$S74,IF(HLOOKUP(BG$2,Monitoring_eng!$A$1:$DB$79,Results!$D74,FALSE)=$P74,$T74,"CHYBA")))))</f>
        <v>1</v>
      </c>
      <c r="BH74" s="60">
        <f>IF(ISBLANK(HLOOKUP(BH$2,Monitoring_eng!$A$1:$DB$79,Results!$D74,FALSE)),"",IF(HLOOKUP(BH$2,Monitoring_eng!$A$1:$DB$79,Results!$D74,FALSE)=$J74,$Q74,IF(HLOOKUP(BH$2,Monitoring_eng!$A$1:$DB$79,Results!$D74,FALSE)=$L74,$R74,IF(HLOOKUP(BH$2,Monitoring_eng!$A$1:$DB$79,Results!$D74,FALSE)=$N74,$S74,IF(HLOOKUP(BH$2,Monitoring_eng!$A$1:$DB$79,Results!$D74,FALSE)=$P74,$T74,"CHYBA")))))</f>
        <v>1</v>
      </c>
      <c r="BI74" s="60">
        <f>IF(ISBLANK(HLOOKUP(BI$2,Monitoring_eng!$A$1:$DB$79,Results!$D74,FALSE)),"",IF(HLOOKUP(BI$2,Monitoring_eng!$A$1:$DB$79,Results!$D74,FALSE)=$J74,$Q74,IF(HLOOKUP(BI$2,Monitoring_eng!$A$1:$DB$79,Results!$D74,FALSE)=$L74,$R74,IF(HLOOKUP(BI$2,Monitoring_eng!$A$1:$DB$79,Results!$D74,FALSE)=$N74,$S74,IF(HLOOKUP(BI$2,Monitoring_eng!$A$1:$DB$79,Results!$D74,FALSE)=$P74,$T74,"CHYBA")))))</f>
        <v>0.5</v>
      </c>
      <c r="BJ74" s="60">
        <f>IF(ISBLANK(HLOOKUP(BJ$2,Monitoring_eng!$A$1:$DB$79,Results!$D74,FALSE)),"",IF(HLOOKUP(BJ$2,Monitoring_eng!$A$1:$DB$79,Results!$D74,FALSE)=$J74,$Q74,IF(HLOOKUP(BJ$2,Monitoring_eng!$A$1:$DB$79,Results!$D74,FALSE)=$L74,$R74,IF(HLOOKUP(BJ$2,Monitoring_eng!$A$1:$DB$79,Results!$D74,FALSE)=$N74,$S74,IF(HLOOKUP(BJ$2,Monitoring_eng!$A$1:$DB$79,Results!$D74,FALSE)=$P74,$T74,"CHYBA")))))</f>
        <v>1</v>
      </c>
      <c r="BK74" s="60">
        <f>IF(ISBLANK(HLOOKUP(BK$2,Monitoring_eng!$A$1:$DB$79,Results!$D74,FALSE)),"",IF(HLOOKUP(BK$2,Monitoring_eng!$A$1:$DB$79,Results!$D74,FALSE)=$J74,$Q74,IF(HLOOKUP(BK$2,Monitoring_eng!$A$1:$DB$79,Results!$D74,FALSE)=$L74,$R74,IF(HLOOKUP(BK$2,Monitoring_eng!$A$1:$DB$79,Results!$D74,FALSE)=$N74,$S74,IF(HLOOKUP(BK$2,Monitoring_eng!$A$1:$DB$79,Results!$D74,FALSE)=$P74,$T74,"CHYBA")))))</f>
        <v>0</v>
      </c>
      <c r="BL74" s="60">
        <f>IF(ISBLANK(HLOOKUP(BL$2,Monitoring_eng!$A$1:$DB$79,Results!$D74,FALSE)),"",IF(HLOOKUP(BL$2,Monitoring_eng!$A$1:$DB$79,Results!$D74,FALSE)=$J74,$Q74,IF(HLOOKUP(BL$2,Monitoring_eng!$A$1:$DB$79,Results!$D74,FALSE)=$L74,$R74,IF(HLOOKUP(BL$2,Monitoring_eng!$A$1:$DB$79,Results!$D74,FALSE)=$N74,$S74,IF(HLOOKUP(BL$2,Monitoring_eng!$A$1:$DB$79,Results!$D74,FALSE)=$P74,$T74,"CHYBA")))))</f>
        <v>0</v>
      </c>
      <c r="BM74" s="60">
        <f>IF(ISBLANK(HLOOKUP(BM$2,Monitoring_eng!$A$1:$DB$79,Results!$D74,FALSE)),"",IF(HLOOKUP(BM$2,Monitoring_eng!$A$1:$DB$79,Results!$D74,FALSE)=$J74,$Q74,IF(HLOOKUP(BM$2,Monitoring_eng!$A$1:$DB$79,Results!$D74,FALSE)=$L74,$R74,IF(HLOOKUP(BM$2,Monitoring_eng!$A$1:$DB$79,Results!$D74,FALSE)=$N74,$S74,IF(HLOOKUP(BM$2,Monitoring_eng!$A$1:$DB$79,Results!$D74,FALSE)=$P74,$T74,"CHYBA")))))</f>
        <v>1</v>
      </c>
      <c r="BN74" s="60">
        <f>IF(ISBLANK(HLOOKUP(BN$2,Monitoring_eng!$A$1:$DB$79,Results!$D74,FALSE)),"",IF(HLOOKUP(BN$2,Monitoring_eng!$A$1:$DB$79,Results!$D74,FALSE)=$J74,$Q74,IF(HLOOKUP(BN$2,Monitoring_eng!$A$1:$DB$79,Results!$D74,FALSE)=$L74,$R74,IF(HLOOKUP(BN$2,Monitoring_eng!$A$1:$DB$79,Results!$D74,FALSE)=$N74,$S74,IF(HLOOKUP(BN$2,Monitoring_eng!$A$1:$DB$79,Results!$D74,FALSE)=$P74,$T74,"CHYBA")))))</f>
        <v>1</v>
      </c>
      <c r="BO74" s="60">
        <f>IF(ISBLANK(HLOOKUP(BO$2,Monitoring_eng!$A$1:$DB$79,Results!$D74,FALSE)),"",IF(HLOOKUP(BO$2,Monitoring_eng!$A$1:$DB$79,Results!$D74,FALSE)=$J74,$Q74,IF(HLOOKUP(BO$2,Monitoring_eng!$A$1:$DB$79,Results!$D74,FALSE)=$L74,$R74,IF(HLOOKUP(BO$2,Monitoring_eng!$A$1:$DB$79,Results!$D74,FALSE)=$N74,$S74,IF(HLOOKUP(BO$2,Monitoring_eng!$A$1:$DB$79,Results!$D74,FALSE)=$P74,$T74,"CHYBA")))))</f>
        <v>0</v>
      </c>
      <c r="BP74" s="60">
        <f>IF(ISBLANK(HLOOKUP(BP$2,Monitoring_eng!$A$1:$DB$79,Results!$D74,FALSE)),"",IF(HLOOKUP(BP$2,Monitoring_eng!$A$1:$DB$79,Results!$D74,FALSE)=$J74,$Q74,IF(HLOOKUP(BP$2,Monitoring_eng!$A$1:$DB$79,Results!$D74,FALSE)=$L74,$R74,IF(HLOOKUP(BP$2,Monitoring_eng!$A$1:$DB$79,Results!$D74,FALSE)=$N74,$S74,IF(HLOOKUP(BP$2,Monitoring_eng!$A$1:$DB$79,Results!$D74,FALSE)=$P74,$T74,"CHYBA")))))</f>
        <v>0</v>
      </c>
      <c r="BQ74" s="60">
        <f>IF(ISBLANK(HLOOKUP(BQ$2,Monitoring_eng!$A$1:$DB$79,Results!$D74,FALSE)),"",IF(HLOOKUP(BQ$2,Monitoring_eng!$A$1:$DB$79,Results!$D74,FALSE)=$J74,$Q74,IF(HLOOKUP(BQ$2,Monitoring_eng!$A$1:$DB$79,Results!$D74,FALSE)=$L74,$R74,IF(HLOOKUP(BQ$2,Monitoring_eng!$A$1:$DB$79,Results!$D74,FALSE)=$N74,$S74,IF(HLOOKUP(BQ$2,Monitoring_eng!$A$1:$DB$79,Results!$D74,FALSE)=$P74,$T74,"CHYBA")))))</f>
        <v>0</v>
      </c>
      <c r="BR74" s="60">
        <f>IF(ISBLANK(HLOOKUP(BR$2,Monitoring_eng!$A$1:$DB$79,Results!$D74,FALSE)),"",IF(HLOOKUP(BR$2,Monitoring_eng!$A$1:$DB$79,Results!$D74,FALSE)=$J74,$Q74,IF(HLOOKUP(BR$2,Monitoring_eng!$A$1:$DB$79,Results!$D74,FALSE)=$L74,$R74,IF(HLOOKUP(BR$2,Monitoring_eng!$A$1:$DB$79,Results!$D74,FALSE)=$N74,$S74,IF(HLOOKUP(BR$2,Monitoring_eng!$A$1:$DB$79,Results!$D74,FALSE)=$P74,$T74,"CHYBA")))))</f>
        <v>1</v>
      </c>
    </row>
    <row r="75" spans="1:70" x14ac:dyDescent="0.3">
      <c r="A75" s="37" t="s">
        <v>3895</v>
      </c>
      <c r="B75" s="37" t="s">
        <v>1076</v>
      </c>
      <c r="C75" s="37" t="s">
        <v>375</v>
      </c>
      <c r="D75" s="37">
        <v>74</v>
      </c>
      <c r="E75" s="54" t="s">
        <v>286</v>
      </c>
      <c r="F75" s="54" t="s">
        <v>285</v>
      </c>
      <c r="G75" s="55" t="s">
        <v>74</v>
      </c>
      <c r="H75" s="37">
        <v>1</v>
      </c>
      <c r="I75" s="37" t="s">
        <v>481</v>
      </c>
      <c r="J75" s="37" t="s">
        <v>757</v>
      </c>
      <c r="K75" s="37" t="s">
        <v>482</v>
      </c>
      <c r="L75" s="59" t="s">
        <v>758</v>
      </c>
      <c r="M75" s="37" t="s">
        <v>483</v>
      </c>
      <c r="N75" s="37" t="s">
        <v>759</v>
      </c>
      <c r="O75" s="37" t="s">
        <v>892</v>
      </c>
      <c r="P75" s="37" t="s">
        <v>892</v>
      </c>
      <c r="Q75" s="37">
        <f t="shared" si="2"/>
        <v>1</v>
      </c>
      <c r="R75" s="37">
        <v>0</v>
      </c>
      <c r="S75" s="37">
        <f t="shared" si="3"/>
        <v>0.5</v>
      </c>
      <c r="T75" s="37" t="s">
        <v>892</v>
      </c>
      <c r="U75" s="60">
        <f>IF(ISBLANK(HLOOKUP(U$2,Monitoring_eng!$A$1:$DB$79,Results!$D75,FALSE)),"",IF(HLOOKUP(U$2,Monitoring_eng!$A$1:$DB$79,Results!$D75,FALSE)=$J75,$Q75,IF(HLOOKUP(U$2,Monitoring_eng!$A$1:$DB$79,Results!$D75,FALSE)=$L75,$R75,IF(HLOOKUP(U$2,Monitoring_eng!$A$1:$DB$79,Results!$D75,FALSE)=$N75,$S75,IF(HLOOKUP(U$2,Monitoring_eng!$A$1:$DB$79,Results!$D75,FALSE)=$P75,$T75,"CHYBA")))))</f>
        <v>1</v>
      </c>
      <c r="V75" s="60">
        <f>IF(ISBLANK(HLOOKUP(V$2,Monitoring_eng!$A$1:$DB$79,Results!$D75,FALSE)),"",IF(HLOOKUP(V$2,Monitoring_eng!$A$1:$DB$79,Results!$D75,FALSE)=$J75,$Q75,IF(HLOOKUP(V$2,Monitoring_eng!$A$1:$DB$79,Results!$D75,FALSE)=$L75,$R75,IF(HLOOKUP(V$2,Monitoring_eng!$A$1:$DB$79,Results!$D75,FALSE)=$N75,$S75,IF(HLOOKUP(V$2,Monitoring_eng!$A$1:$DB$79,Results!$D75,FALSE)=$P75,$T75,"CHYBA")))))</f>
        <v>0</v>
      </c>
      <c r="W75" s="60">
        <f>IF(ISBLANK(HLOOKUP(W$2,Monitoring_eng!$A$1:$DB$79,Results!$D75,FALSE)),"",IF(HLOOKUP(W$2,Monitoring_eng!$A$1:$DB$79,Results!$D75,FALSE)=$J75,$Q75,IF(HLOOKUP(W$2,Monitoring_eng!$A$1:$DB$79,Results!$D75,FALSE)=$L75,$R75,IF(HLOOKUP(W$2,Monitoring_eng!$A$1:$DB$79,Results!$D75,FALSE)=$N75,$S75,IF(HLOOKUP(W$2,Monitoring_eng!$A$1:$DB$79,Results!$D75,FALSE)=$P75,$T75,"CHYBA")))))</f>
        <v>1</v>
      </c>
      <c r="X75" s="60">
        <f>IF(ISBLANK(HLOOKUP(X$2,Monitoring_eng!$A$1:$DB$79,Results!$D75,FALSE)),"",IF(HLOOKUP(X$2,Monitoring_eng!$A$1:$DB$79,Results!$D75,FALSE)=$J75,$Q75,IF(HLOOKUP(X$2,Monitoring_eng!$A$1:$DB$79,Results!$D75,FALSE)=$L75,$R75,IF(HLOOKUP(X$2,Monitoring_eng!$A$1:$DB$79,Results!$D75,FALSE)=$N75,$S75,IF(HLOOKUP(X$2,Monitoring_eng!$A$1:$DB$79,Results!$D75,FALSE)=$P75,$T75,"CHYBA")))))</f>
        <v>0</v>
      </c>
      <c r="Y75" s="60">
        <f>IF(ISBLANK(HLOOKUP(Y$2,Monitoring_eng!$A$1:$DB$79,Results!$D75,FALSE)),"",IF(HLOOKUP(Y$2,Monitoring_eng!$A$1:$DB$79,Results!$D75,FALSE)=$J75,$Q75,IF(HLOOKUP(Y$2,Monitoring_eng!$A$1:$DB$79,Results!$D75,FALSE)=$L75,$R75,IF(HLOOKUP(Y$2,Monitoring_eng!$A$1:$DB$79,Results!$D75,FALSE)=$N75,$S75,IF(HLOOKUP(Y$2,Monitoring_eng!$A$1:$DB$79,Results!$D75,FALSE)=$P75,$T75,"CHYBA")))))</f>
        <v>0</v>
      </c>
      <c r="Z75" s="60">
        <f>IF(ISBLANK(HLOOKUP(Z$2,Monitoring_eng!$A$1:$DB$79,Results!$D75,FALSE)),"",IF(HLOOKUP(Z$2,Monitoring_eng!$A$1:$DB$79,Results!$D75,FALSE)=$J75,$Q75,IF(HLOOKUP(Z$2,Monitoring_eng!$A$1:$DB$79,Results!$D75,FALSE)=$L75,$R75,IF(HLOOKUP(Z$2,Monitoring_eng!$A$1:$DB$79,Results!$D75,FALSE)=$N75,$S75,IF(HLOOKUP(Z$2,Monitoring_eng!$A$1:$DB$79,Results!$D75,FALSE)=$P75,$T75,"CHYBA")))))</f>
        <v>1</v>
      </c>
      <c r="AA75" s="60">
        <f>IF(ISBLANK(HLOOKUP(AA$2,Monitoring_eng!$A$1:$DB$79,Results!$D75,FALSE)),"",IF(HLOOKUP(AA$2,Monitoring_eng!$A$1:$DB$79,Results!$D75,FALSE)=$J75,$Q75,IF(HLOOKUP(AA$2,Monitoring_eng!$A$1:$DB$79,Results!$D75,FALSE)=$L75,$R75,IF(HLOOKUP(AA$2,Monitoring_eng!$A$1:$DB$79,Results!$D75,FALSE)=$N75,$S75,IF(HLOOKUP(AA$2,Monitoring_eng!$A$1:$DB$79,Results!$D75,FALSE)=$P75,$T75,"CHYBA")))))</f>
        <v>1</v>
      </c>
      <c r="AB75" s="60">
        <f>IF(ISBLANK(HLOOKUP(AB$2,Monitoring_eng!$A$1:$DB$79,Results!$D75,FALSE)),"",IF(HLOOKUP(AB$2,Monitoring_eng!$A$1:$DB$79,Results!$D75,FALSE)=$J75,$Q75,IF(HLOOKUP(AB$2,Monitoring_eng!$A$1:$DB$79,Results!$D75,FALSE)=$L75,$R75,IF(HLOOKUP(AB$2,Monitoring_eng!$A$1:$DB$79,Results!$D75,FALSE)=$N75,$S75,IF(HLOOKUP(AB$2,Monitoring_eng!$A$1:$DB$79,Results!$D75,FALSE)=$P75,$T75,"CHYBA")))))</f>
        <v>0</v>
      </c>
      <c r="AC75" s="60">
        <f>IF(ISBLANK(HLOOKUP(AC$2,Monitoring_eng!$A$1:$DB$79,Results!$D75,FALSE)),"",IF(HLOOKUP(AC$2,Monitoring_eng!$A$1:$DB$79,Results!$D75,FALSE)=$J75,$Q75,IF(HLOOKUP(AC$2,Monitoring_eng!$A$1:$DB$79,Results!$D75,FALSE)=$L75,$R75,IF(HLOOKUP(AC$2,Monitoring_eng!$A$1:$DB$79,Results!$D75,FALSE)=$N75,$S75,IF(HLOOKUP(AC$2,Monitoring_eng!$A$1:$DB$79,Results!$D75,FALSE)=$P75,$T75,"CHYBA")))))</f>
        <v>0</v>
      </c>
      <c r="AD75" s="60">
        <f>IF(ISBLANK(HLOOKUP(AD$2,Monitoring_eng!$A$1:$DB$79,Results!$D75,FALSE)),"",IF(HLOOKUP(AD$2,Monitoring_eng!$A$1:$DB$79,Results!$D75,FALSE)=$J75,$Q75,IF(HLOOKUP(AD$2,Monitoring_eng!$A$1:$DB$79,Results!$D75,FALSE)=$L75,$R75,IF(HLOOKUP(AD$2,Monitoring_eng!$A$1:$DB$79,Results!$D75,FALSE)=$N75,$S75,IF(HLOOKUP(AD$2,Monitoring_eng!$A$1:$DB$79,Results!$D75,FALSE)=$P75,$T75,"CHYBA")))))</f>
        <v>0</v>
      </c>
      <c r="AE75" s="60">
        <f>IF(ISBLANK(HLOOKUP(AE$2,Monitoring_eng!$A$1:$DB$79,Results!$D75,FALSE)),"",IF(HLOOKUP(AE$2,Monitoring_eng!$A$1:$DB$79,Results!$D75,FALSE)=$J75,$Q75,IF(HLOOKUP(AE$2,Monitoring_eng!$A$1:$DB$79,Results!$D75,FALSE)=$L75,$R75,IF(HLOOKUP(AE$2,Monitoring_eng!$A$1:$DB$79,Results!$D75,FALSE)=$N75,$S75,IF(HLOOKUP(AE$2,Monitoring_eng!$A$1:$DB$79,Results!$D75,FALSE)=$P75,$T75,"CHYBA")))))</f>
        <v>0</v>
      </c>
      <c r="AF75" s="60">
        <f>IF(ISBLANK(HLOOKUP(AF$2,Monitoring_eng!$A$1:$DB$79,Results!$D75,FALSE)),"",IF(HLOOKUP(AF$2,Monitoring_eng!$A$1:$DB$79,Results!$D75,FALSE)=$J75,$Q75,IF(HLOOKUP(AF$2,Monitoring_eng!$A$1:$DB$79,Results!$D75,FALSE)=$L75,$R75,IF(HLOOKUP(AF$2,Monitoring_eng!$A$1:$DB$79,Results!$D75,FALSE)=$N75,$S75,IF(HLOOKUP(AF$2,Monitoring_eng!$A$1:$DB$79,Results!$D75,FALSE)=$P75,$T75,"CHYBA")))))</f>
        <v>0</v>
      </c>
      <c r="AG75" s="60">
        <f>IF(ISBLANK(HLOOKUP(AG$2,Monitoring_eng!$A$1:$DB$79,Results!$D75,FALSE)),"",IF(HLOOKUP(AG$2,Monitoring_eng!$A$1:$DB$79,Results!$D75,FALSE)=$J75,$Q75,IF(HLOOKUP(AG$2,Monitoring_eng!$A$1:$DB$79,Results!$D75,FALSE)=$L75,$R75,IF(HLOOKUP(AG$2,Monitoring_eng!$A$1:$DB$79,Results!$D75,FALSE)=$N75,$S75,IF(HLOOKUP(AG$2,Monitoring_eng!$A$1:$DB$79,Results!$D75,FALSE)=$P75,$T75,"CHYBA")))))</f>
        <v>0</v>
      </c>
      <c r="AH75" s="60">
        <f>IF(ISBLANK(HLOOKUP(AH$2,Monitoring_eng!$A$1:$DB$79,Results!$D75,FALSE)),"",IF(HLOOKUP(AH$2,Monitoring_eng!$A$1:$DB$79,Results!$D75,FALSE)=$J75,$Q75,IF(HLOOKUP(AH$2,Monitoring_eng!$A$1:$DB$79,Results!$D75,FALSE)=$L75,$R75,IF(HLOOKUP(AH$2,Monitoring_eng!$A$1:$DB$79,Results!$D75,FALSE)=$N75,$S75,IF(HLOOKUP(AH$2,Monitoring_eng!$A$1:$DB$79,Results!$D75,FALSE)=$P75,$T75,"CHYBA")))))</f>
        <v>1</v>
      </c>
      <c r="AI75" s="60">
        <f>IF(ISBLANK(HLOOKUP(AI$2,Monitoring_eng!$A$1:$DB$79,Results!$D75,FALSE)),"",IF(HLOOKUP(AI$2,Monitoring_eng!$A$1:$DB$79,Results!$D75,FALSE)=$J75,$Q75,IF(HLOOKUP(AI$2,Monitoring_eng!$A$1:$DB$79,Results!$D75,FALSE)=$L75,$R75,IF(HLOOKUP(AI$2,Monitoring_eng!$A$1:$DB$79,Results!$D75,FALSE)=$N75,$S75,IF(HLOOKUP(AI$2,Monitoring_eng!$A$1:$DB$79,Results!$D75,FALSE)=$P75,$T75,"CHYBA")))))</f>
        <v>1</v>
      </c>
      <c r="AJ75" s="60">
        <f>IF(ISBLANK(HLOOKUP(AJ$2,Monitoring_eng!$A$1:$DB$79,Results!$D75,FALSE)),"",IF(HLOOKUP(AJ$2,Monitoring_eng!$A$1:$DB$79,Results!$D75,FALSE)=$J75,$Q75,IF(HLOOKUP(AJ$2,Monitoring_eng!$A$1:$DB$79,Results!$D75,FALSE)=$L75,$R75,IF(HLOOKUP(AJ$2,Monitoring_eng!$A$1:$DB$79,Results!$D75,FALSE)=$N75,$S75,IF(HLOOKUP(AJ$2,Monitoring_eng!$A$1:$DB$79,Results!$D75,FALSE)=$P75,$T75,"CHYBA")))))</f>
        <v>0</v>
      </c>
      <c r="AK75" s="60">
        <f>IF(ISBLANK(HLOOKUP(AK$2,Monitoring_eng!$A$1:$DB$79,Results!$D75,FALSE)),"",IF(HLOOKUP(AK$2,Monitoring_eng!$A$1:$DB$79,Results!$D75,FALSE)=$J75,$Q75,IF(HLOOKUP(AK$2,Monitoring_eng!$A$1:$DB$79,Results!$D75,FALSE)=$L75,$R75,IF(HLOOKUP(AK$2,Monitoring_eng!$A$1:$DB$79,Results!$D75,FALSE)=$N75,$S75,IF(HLOOKUP(AK$2,Monitoring_eng!$A$1:$DB$79,Results!$D75,FALSE)=$P75,$T75,"CHYBA")))))</f>
        <v>0</v>
      </c>
      <c r="AL75" s="60">
        <f>IF(ISBLANK(HLOOKUP(AL$2,Monitoring_eng!$A$1:$DB$79,Results!$D75,FALSE)),"",IF(HLOOKUP(AL$2,Monitoring_eng!$A$1:$DB$79,Results!$D75,FALSE)=$J75,$Q75,IF(HLOOKUP(AL$2,Monitoring_eng!$A$1:$DB$79,Results!$D75,FALSE)=$L75,$R75,IF(HLOOKUP(AL$2,Monitoring_eng!$A$1:$DB$79,Results!$D75,FALSE)=$N75,$S75,IF(HLOOKUP(AL$2,Monitoring_eng!$A$1:$DB$79,Results!$D75,FALSE)=$P75,$T75,"CHYBA")))))</f>
        <v>0</v>
      </c>
      <c r="AM75" s="60">
        <f>IF(ISBLANK(HLOOKUP(AM$2,Monitoring_eng!$A$1:$DB$79,Results!$D75,FALSE)),"",IF(HLOOKUP(AM$2,Monitoring_eng!$A$1:$DB$79,Results!$D75,FALSE)=$J75,$Q75,IF(HLOOKUP(AM$2,Monitoring_eng!$A$1:$DB$79,Results!$D75,FALSE)=$L75,$R75,IF(HLOOKUP(AM$2,Monitoring_eng!$A$1:$DB$79,Results!$D75,FALSE)=$N75,$S75,IF(HLOOKUP(AM$2,Monitoring_eng!$A$1:$DB$79,Results!$D75,FALSE)=$P75,$T75,"CHYBA")))))</f>
        <v>1</v>
      </c>
      <c r="AN75" s="60">
        <f>IF(ISBLANK(HLOOKUP(AN$2,Monitoring_eng!$A$1:$DB$79,Results!$D75,FALSE)),"",IF(HLOOKUP(AN$2,Monitoring_eng!$A$1:$DB$79,Results!$D75,FALSE)=$J75,$Q75,IF(HLOOKUP(AN$2,Monitoring_eng!$A$1:$DB$79,Results!$D75,FALSE)=$L75,$R75,IF(HLOOKUP(AN$2,Monitoring_eng!$A$1:$DB$79,Results!$D75,FALSE)=$N75,$S75,IF(HLOOKUP(AN$2,Monitoring_eng!$A$1:$DB$79,Results!$D75,FALSE)=$P75,$T75,"CHYBA")))))</f>
        <v>0</v>
      </c>
      <c r="AO75" s="60">
        <f>IF(ISBLANK(HLOOKUP(AO$2,Monitoring_eng!$A$1:$DB$79,Results!$D75,FALSE)),"",IF(HLOOKUP(AO$2,Monitoring_eng!$A$1:$DB$79,Results!$D75,FALSE)=$J75,$Q75,IF(HLOOKUP(AO$2,Monitoring_eng!$A$1:$DB$79,Results!$D75,FALSE)=$L75,$R75,IF(HLOOKUP(AO$2,Monitoring_eng!$A$1:$DB$79,Results!$D75,FALSE)=$N75,$S75,IF(HLOOKUP(AO$2,Monitoring_eng!$A$1:$DB$79,Results!$D75,FALSE)=$P75,$T75,"CHYBA")))))</f>
        <v>1</v>
      </c>
      <c r="AP75" s="60">
        <f>IF(ISBLANK(HLOOKUP(AP$2,Monitoring_eng!$A$1:$DB$79,Results!$D75,FALSE)),"",IF(HLOOKUP(AP$2,Monitoring_eng!$A$1:$DB$79,Results!$D75,FALSE)=$J75,$Q75,IF(HLOOKUP(AP$2,Monitoring_eng!$A$1:$DB$79,Results!$D75,FALSE)=$L75,$R75,IF(HLOOKUP(AP$2,Monitoring_eng!$A$1:$DB$79,Results!$D75,FALSE)=$N75,$S75,IF(HLOOKUP(AP$2,Monitoring_eng!$A$1:$DB$79,Results!$D75,FALSE)=$P75,$T75,"CHYBA")))))</f>
        <v>1</v>
      </c>
      <c r="AQ75" s="60">
        <f>IF(ISBLANK(HLOOKUP(AQ$2,Monitoring_eng!$A$1:$DB$79,Results!$D75,FALSE)),"",IF(HLOOKUP(AQ$2,Monitoring_eng!$A$1:$DB$79,Results!$D75,FALSE)=$J75,$Q75,IF(HLOOKUP(AQ$2,Monitoring_eng!$A$1:$DB$79,Results!$D75,FALSE)=$L75,$R75,IF(HLOOKUP(AQ$2,Monitoring_eng!$A$1:$DB$79,Results!$D75,FALSE)=$N75,$S75,IF(HLOOKUP(AQ$2,Monitoring_eng!$A$1:$DB$79,Results!$D75,FALSE)=$P75,$T75,"CHYBA")))))</f>
        <v>1</v>
      </c>
      <c r="AR75" s="60">
        <f>IF(ISBLANK(HLOOKUP(AR$2,Monitoring_eng!$A$1:$DB$79,Results!$D75,FALSE)),"",IF(HLOOKUP(AR$2,Monitoring_eng!$A$1:$DB$79,Results!$D75,FALSE)=$J75,$Q75,IF(HLOOKUP(AR$2,Monitoring_eng!$A$1:$DB$79,Results!$D75,FALSE)=$L75,$R75,IF(HLOOKUP(AR$2,Monitoring_eng!$A$1:$DB$79,Results!$D75,FALSE)=$N75,$S75,IF(HLOOKUP(AR$2,Monitoring_eng!$A$1:$DB$79,Results!$D75,FALSE)=$P75,$T75,"CHYBA")))))</f>
        <v>0</v>
      </c>
      <c r="AS75" s="60">
        <f>IF(ISBLANK(HLOOKUP(AS$2,Monitoring_eng!$A$1:$DB$79,Results!$D75,FALSE)),"",IF(HLOOKUP(AS$2,Monitoring_eng!$A$1:$DB$79,Results!$D75,FALSE)=$J75,$Q75,IF(HLOOKUP(AS$2,Monitoring_eng!$A$1:$DB$79,Results!$D75,FALSE)=$L75,$R75,IF(HLOOKUP(AS$2,Monitoring_eng!$A$1:$DB$79,Results!$D75,FALSE)=$N75,$S75,IF(HLOOKUP(AS$2,Monitoring_eng!$A$1:$DB$79,Results!$D75,FALSE)=$P75,$T75,"CHYBA")))))</f>
        <v>1</v>
      </c>
      <c r="AT75" s="60">
        <f>IF(ISBLANK(HLOOKUP(AT$2,Monitoring_eng!$A$1:$DB$79,Results!$D75,FALSE)),"",IF(HLOOKUP(AT$2,Monitoring_eng!$A$1:$DB$79,Results!$D75,FALSE)=$J75,$Q75,IF(HLOOKUP(AT$2,Monitoring_eng!$A$1:$DB$79,Results!$D75,FALSE)=$L75,$R75,IF(HLOOKUP(AT$2,Monitoring_eng!$A$1:$DB$79,Results!$D75,FALSE)=$N75,$S75,IF(HLOOKUP(AT$2,Monitoring_eng!$A$1:$DB$79,Results!$D75,FALSE)=$P75,$T75,"CHYBA")))))</f>
        <v>0</v>
      </c>
      <c r="AU75" s="60">
        <f>IF(ISBLANK(HLOOKUP(AU$2,Monitoring_eng!$A$1:$DB$79,Results!$D75,FALSE)),"",IF(HLOOKUP(AU$2,Monitoring_eng!$A$1:$DB$79,Results!$D75,FALSE)=$J75,$Q75,IF(HLOOKUP(AU$2,Monitoring_eng!$A$1:$DB$79,Results!$D75,FALSE)=$L75,$R75,IF(HLOOKUP(AU$2,Monitoring_eng!$A$1:$DB$79,Results!$D75,FALSE)=$N75,$S75,IF(HLOOKUP(AU$2,Monitoring_eng!$A$1:$DB$79,Results!$D75,FALSE)=$P75,$T75,"CHYBA")))))</f>
        <v>0</v>
      </c>
      <c r="AV75" s="60">
        <f>IF(ISBLANK(HLOOKUP(AV$2,Monitoring_eng!$A$1:$DB$79,Results!$D75,FALSE)),"",IF(HLOOKUP(AV$2,Monitoring_eng!$A$1:$DB$79,Results!$D75,FALSE)=$J75,$Q75,IF(HLOOKUP(AV$2,Monitoring_eng!$A$1:$DB$79,Results!$D75,FALSE)=$L75,$R75,IF(HLOOKUP(AV$2,Monitoring_eng!$A$1:$DB$79,Results!$D75,FALSE)=$N75,$S75,IF(HLOOKUP(AV$2,Monitoring_eng!$A$1:$DB$79,Results!$D75,FALSE)=$P75,$T75,"CHYBA")))))</f>
        <v>1</v>
      </c>
      <c r="AW75" s="60">
        <f>IF(ISBLANK(HLOOKUP(AW$2,Monitoring_eng!$A$1:$DB$79,Results!$D75,FALSE)),"",IF(HLOOKUP(AW$2,Monitoring_eng!$A$1:$DB$79,Results!$D75,FALSE)=$J75,$Q75,IF(HLOOKUP(AW$2,Monitoring_eng!$A$1:$DB$79,Results!$D75,FALSE)=$L75,$R75,IF(HLOOKUP(AW$2,Monitoring_eng!$A$1:$DB$79,Results!$D75,FALSE)=$N75,$S75,IF(HLOOKUP(AW$2,Monitoring_eng!$A$1:$DB$79,Results!$D75,FALSE)=$P75,$T75,"CHYBA")))))</f>
        <v>1</v>
      </c>
      <c r="AX75" s="60">
        <f>IF(ISBLANK(HLOOKUP(AX$2,Monitoring_eng!$A$1:$DB$79,Results!$D75,FALSE)),"",IF(HLOOKUP(AX$2,Monitoring_eng!$A$1:$DB$79,Results!$D75,FALSE)=$J75,$Q75,IF(HLOOKUP(AX$2,Monitoring_eng!$A$1:$DB$79,Results!$D75,FALSE)=$L75,$R75,IF(HLOOKUP(AX$2,Monitoring_eng!$A$1:$DB$79,Results!$D75,FALSE)=$N75,$S75,IF(HLOOKUP(AX$2,Monitoring_eng!$A$1:$DB$79,Results!$D75,FALSE)=$P75,$T75,"CHYBA")))))</f>
        <v>1</v>
      </c>
      <c r="AY75" s="60">
        <f>IF(ISBLANK(HLOOKUP(AY$2,Monitoring_eng!$A$1:$DB$79,Results!$D75,FALSE)),"",IF(HLOOKUP(AY$2,Monitoring_eng!$A$1:$DB$79,Results!$D75,FALSE)=$J75,$Q75,IF(HLOOKUP(AY$2,Monitoring_eng!$A$1:$DB$79,Results!$D75,FALSE)=$L75,$R75,IF(HLOOKUP(AY$2,Monitoring_eng!$A$1:$DB$79,Results!$D75,FALSE)=$N75,$S75,IF(HLOOKUP(AY$2,Monitoring_eng!$A$1:$DB$79,Results!$D75,FALSE)=$P75,$T75,"CHYBA")))))</f>
        <v>0</v>
      </c>
      <c r="AZ75" s="60">
        <f>IF(ISBLANK(HLOOKUP(AZ$2,Monitoring_eng!$A$1:$DB$79,Results!$D75,FALSE)),"",IF(HLOOKUP(AZ$2,Monitoring_eng!$A$1:$DB$79,Results!$D75,FALSE)=$J75,$Q75,IF(HLOOKUP(AZ$2,Monitoring_eng!$A$1:$DB$79,Results!$D75,FALSE)=$L75,$R75,IF(HLOOKUP(AZ$2,Monitoring_eng!$A$1:$DB$79,Results!$D75,FALSE)=$N75,$S75,IF(HLOOKUP(AZ$2,Monitoring_eng!$A$1:$DB$79,Results!$D75,FALSE)=$P75,$T75,"CHYBA")))))</f>
        <v>0</v>
      </c>
      <c r="BA75" s="60">
        <f>IF(ISBLANK(HLOOKUP(BA$2,Monitoring_eng!$A$1:$DB$79,Results!$D75,FALSE)),"",IF(HLOOKUP(BA$2,Monitoring_eng!$A$1:$DB$79,Results!$D75,FALSE)=$J75,$Q75,IF(HLOOKUP(BA$2,Monitoring_eng!$A$1:$DB$79,Results!$D75,FALSE)=$L75,$R75,IF(HLOOKUP(BA$2,Monitoring_eng!$A$1:$DB$79,Results!$D75,FALSE)=$N75,$S75,IF(HLOOKUP(BA$2,Monitoring_eng!$A$1:$DB$79,Results!$D75,FALSE)=$P75,$T75,"CHYBA")))))</f>
        <v>1</v>
      </c>
      <c r="BB75" s="60">
        <f>IF(ISBLANK(HLOOKUP(BB$2,Monitoring_eng!$A$1:$DB$79,Results!$D75,FALSE)),"",IF(HLOOKUP(BB$2,Monitoring_eng!$A$1:$DB$79,Results!$D75,FALSE)=$J75,$Q75,IF(HLOOKUP(BB$2,Monitoring_eng!$A$1:$DB$79,Results!$D75,FALSE)=$L75,$R75,IF(HLOOKUP(BB$2,Monitoring_eng!$A$1:$DB$79,Results!$D75,FALSE)=$N75,$S75,IF(HLOOKUP(BB$2,Monitoring_eng!$A$1:$DB$79,Results!$D75,FALSE)=$P75,$T75,"CHYBA")))))</f>
        <v>1</v>
      </c>
      <c r="BC75" s="60">
        <f>IF(ISBLANK(HLOOKUP(BC$2,Monitoring_eng!$A$1:$DB$79,Results!$D75,FALSE)),"",IF(HLOOKUP(BC$2,Monitoring_eng!$A$1:$DB$79,Results!$D75,FALSE)=$J75,$Q75,IF(HLOOKUP(BC$2,Monitoring_eng!$A$1:$DB$79,Results!$D75,FALSE)=$L75,$R75,IF(HLOOKUP(BC$2,Monitoring_eng!$A$1:$DB$79,Results!$D75,FALSE)=$N75,$S75,IF(HLOOKUP(BC$2,Monitoring_eng!$A$1:$DB$79,Results!$D75,FALSE)=$P75,$T75,"CHYBA")))))</f>
        <v>0</v>
      </c>
      <c r="BD75" s="60">
        <f>IF(ISBLANK(HLOOKUP(BD$2,Monitoring_eng!$A$1:$DB$79,Results!$D75,FALSE)),"",IF(HLOOKUP(BD$2,Monitoring_eng!$A$1:$DB$79,Results!$D75,FALSE)=$J75,$Q75,IF(HLOOKUP(BD$2,Monitoring_eng!$A$1:$DB$79,Results!$D75,FALSE)=$L75,$R75,IF(HLOOKUP(BD$2,Monitoring_eng!$A$1:$DB$79,Results!$D75,FALSE)=$N75,$S75,IF(HLOOKUP(BD$2,Monitoring_eng!$A$1:$DB$79,Results!$D75,FALSE)=$P75,$T75,"CHYBA")))))</f>
        <v>1</v>
      </c>
      <c r="BE75" s="60">
        <f>IF(ISBLANK(HLOOKUP(BE$2,Monitoring_eng!$A$1:$DB$79,Results!$D75,FALSE)),"",IF(HLOOKUP(BE$2,Monitoring_eng!$A$1:$DB$79,Results!$D75,FALSE)=$J75,$Q75,IF(HLOOKUP(BE$2,Monitoring_eng!$A$1:$DB$79,Results!$D75,FALSE)=$L75,$R75,IF(HLOOKUP(BE$2,Monitoring_eng!$A$1:$DB$79,Results!$D75,FALSE)=$N75,$S75,IF(HLOOKUP(BE$2,Monitoring_eng!$A$1:$DB$79,Results!$D75,FALSE)=$P75,$T75,"CHYBA")))))</f>
        <v>0.5</v>
      </c>
      <c r="BF75" s="60">
        <f>IF(ISBLANK(HLOOKUP(BF$2,Monitoring_eng!$A$1:$DB$79,Results!$D75,FALSE)),"",IF(HLOOKUP(BF$2,Monitoring_eng!$A$1:$DB$79,Results!$D75,FALSE)=$J75,$Q75,IF(HLOOKUP(BF$2,Monitoring_eng!$A$1:$DB$79,Results!$D75,FALSE)=$L75,$R75,IF(HLOOKUP(BF$2,Monitoring_eng!$A$1:$DB$79,Results!$D75,FALSE)=$N75,$S75,IF(HLOOKUP(BF$2,Monitoring_eng!$A$1:$DB$79,Results!$D75,FALSE)=$P75,$T75,"CHYBA")))))</f>
        <v>1</v>
      </c>
      <c r="BG75" s="60">
        <f>IF(ISBLANK(HLOOKUP(BG$2,Monitoring_eng!$A$1:$DB$79,Results!$D75,FALSE)),"",IF(HLOOKUP(BG$2,Monitoring_eng!$A$1:$DB$79,Results!$D75,FALSE)=$J75,$Q75,IF(HLOOKUP(BG$2,Monitoring_eng!$A$1:$DB$79,Results!$D75,FALSE)=$L75,$R75,IF(HLOOKUP(BG$2,Monitoring_eng!$A$1:$DB$79,Results!$D75,FALSE)=$N75,$S75,IF(HLOOKUP(BG$2,Monitoring_eng!$A$1:$DB$79,Results!$D75,FALSE)=$P75,$T75,"CHYBA")))))</f>
        <v>0</v>
      </c>
      <c r="BH75" s="60">
        <f>IF(ISBLANK(HLOOKUP(BH$2,Monitoring_eng!$A$1:$DB$79,Results!$D75,FALSE)),"",IF(HLOOKUP(BH$2,Monitoring_eng!$A$1:$DB$79,Results!$D75,FALSE)=$J75,$Q75,IF(HLOOKUP(BH$2,Monitoring_eng!$A$1:$DB$79,Results!$D75,FALSE)=$L75,$R75,IF(HLOOKUP(BH$2,Monitoring_eng!$A$1:$DB$79,Results!$D75,FALSE)=$N75,$S75,IF(HLOOKUP(BH$2,Monitoring_eng!$A$1:$DB$79,Results!$D75,FALSE)=$P75,$T75,"CHYBA")))))</f>
        <v>0</v>
      </c>
      <c r="BI75" s="60">
        <f>IF(ISBLANK(HLOOKUP(BI$2,Monitoring_eng!$A$1:$DB$79,Results!$D75,FALSE)),"",IF(HLOOKUP(BI$2,Monitoring_eng!$A$1:$DB$79,Results!$D75,FALSE)=$J75,$Q75,IF(HLOOKUP(BI$2,Monitoring_eng!$A$1:$DB$79,Results!$D75,FALSE)=$L75,$R75,IF(HLOOKUP(BI$2,Monitoring_eng!$A$1:$DB$79,Results!$D75,FALSE)=$N75,$S75,IF(HLOOKUP(BI$2,Monitoring_eng!$A$1:$DB$79,Results!$D75,FALSE)=$P75,$T75,"CHYBA")))))</f>
        <v>1</v>
      </c>
      <c r="BJ75" s="60">
        <f>IF(ISBLANK(HLOOKUP(BJ$2,Monitoring_eng!$A$1:$DB$79,Results!$D75,FALSE)),"",IF(HLOOKUP(BJ$2,Monitoring_eng!$A$1:$DB$79,Results!$D75,FALSE)=$J75,$Q75,IF(HLOOKUP(BJ$2,Monitoring_eng!$A$1:$DB$79,Results!$D75,FALSE)=$L75,$R75,IF(HLOOKUP(BJ$2,Monitoring_eng!$A$1:$DB$79,Results!$D75,FALSE)=$N75,$S75,IF(HLOOKUP(BJ$2,Monitoring_eng!$A$1:$DB$79,Results!$D75,FALSE)=$P75,$T75,"CHYBA")))))</f>
        <v>1</v>
      </c>
      <c r="BK75" s="60">
        <f>IF(ISBLANK(HLOOKUP(BK$2,Monitoring_eng!$A$1:$DB$79,Results!$D75,FALSE)),"",IF(HLOOKUP(BK$2,Monitoring_eng!$A$1:$DB$79,Results!$D75,FALSE)=$J75,$Q75,IF(HLOOKUP(BK$2,Monitoring_eng!$A$1:$DB$79,Results!$D75,FALSE)=$L75,$R75,IF(HLOOKUP(BK$2,Monitoring_eng!$A$1:$DB$79,Results!$D75,FALSE)=$N75,$S75,IF(HLOOKUP(BK$2,Monitoring_eng!$A$1:$DB$79,Results!$D75,FALSE)=$P75,$T75,"CHYBA")))))</f>
        <v>1</v>
      </c>
      <c r="BL75" s="60">
        <f>IF(ISBLANK(HLOOKUP(BL$2,Monitoring_eng!$A$1:$DB$79,Results!$D75,FALSE)),"",IF(HLOOKUP(BL$2,Monitoring_eng!$A$1:$DB$79,Results!$D75,FALSE)=$J75,$Q75,IF(HLOOKUP(BL$2,Monitoring_eng!$A$1:$DB$79,Results!$D75,FALSE)=$L75,$R75,IF(HLOOKUP(BL$2,Monitoring_eng!$A$1:$DB$79,Results!$D75,FALSE)=$N75,$S75,IF(HLOOKUP(BL$2,Monitoring_eng!$A$1:$DB$79,Results!$D75,FALSE)=$P75,$T75,"CHYBA")))))</f>
        <v>1</v>
      </c>
      <c r="BM75" s="60">
        <f>IF(ISBLANK(HLOOKUP(BM$2,Monitoring_eng!$A$1:$DB$79,Results!$D75,FALSE)),"",IF(HLOOKUP(BM$2,Monitoring_eng!$A$1:$DB$79,Results!$D75,FALSE)=$J75,$Q75,IF(HLOOKUP(BM$2,Monitoring_eng!$A$1:$DB$79,Results!$D75,FALSE)=$L75,$R75,IF(HLOOKUP(BM$2,Monitoring_eng!$A$1:$DB$79,Results!$D75,FALSE)=$N75,$S75,IF(HLOOKUP(BM$2,Monitoring_eng!$A$1:$DB$79,Results!$D75,FALSE)=$P75,$T75,"CHYBA")))))</f>
        <v>0</v>
      </c>
      <c r="BN75" s="60">
        <f>IF(ISBLANK(HLOOKUP(BN$2,Monitoring_eng!$A$1:$DB$79,Results!$D75,FALSE)),"",IF(HLOOKUP(BN$2,Monitoring_eng!$A$1:$DB$79,Results!$D75,FALSE)=$J75,$Q75,IF(HLOOKUP(BN$2,Monitoring_eng!$A$1:$DB$79,Results!$D75,FALSE)=$L75,$R75,IF(HLOOKUP(BN$2,Monitoring_eng!$A$1:$DB$79,Results!$D75,FALSE)=$N75,$S75,IF(HLOOKUP(BN$2,Monitoring_eng!$A$1:$DB$79,Results!$D75,FALSE)=$P75,$T75,"CHYBA")))))</f>
        <v>1</v>
      </c>
      <c r="BO75" s="60">
        <f>IF(ISBLANK(HLOOKUP(BO$2,Monitoring_eng!$A$1:$DB$79,Results!$D75,FALSE)),"",IF(HLOOKUP(BO$2,Monitoring_eng!$A$1:$DB$79,Results!$D75,FALSE)=$J75,$Q75,IF(HLOOKUP(BO$2,Monitoring_eng!$A$1:$DB$79,Results!$D75,FALSE)=$L75,$R75,IF(HLOOKUP(BO$2,Monitoring_eng!$A$1:$DB$79,Results!$D75,FALSE)=$N75,$S75,IF(HLOOKUP(BO$2,Monitoring_eng!$A$1:$DB$79,Results!$D75,FALSE)=$P75,$T75,"CHYBA")))))</f>
        <v>0</v>
      </c>
      <c r="BP75" s="60">
        <f>IF(ISBLANK(HLOOKUP(BP$2,Monitoring_eng!$A$1:$DB$79,Results!$D75,FALSE)),"",IF(HLOOKUP(BP$2,Monitoring_eng!$A$1:$DB$79,Results!$D75,FALSE)=$J75,$Q75,IF(HLOOKUP(BP$2,Monitoring_eng!$A$1:$DB$79,Results!$D75,FALSE)=$L75,$R75,IF(HLOOKUP(BP$2,Monitoring_eng!$A$1:$DB$79,Results!$D75,FALSE)=$N75,$S75,IF(HLOOKUP(BP$2,Monitoring_eng!$A$1:$DB$79,Results!$D75,FALSE)=$P75,$T75,"CHYBA")))))</f>
        <v>1</v>
      </c>
      <c r="BQ75" s="60">
        <f>IF(ISBLANK(HLOOKUP(BQ$2,Monitoring_eng!$A$1:$DB$79,Results!$D75,FALSE)),"",IF(HLOOKUP(BQ$2,Monitoring_eng!$A$1:$DB$79,Results!$D75,FALSE)=$J75,$Q75,IF(HLOOKUP(BQ$2,Monitoring_eng!$A$1:$DB$79,Results!$D75,FALSE)=$L75,$R75,IF(HLOOKUP(BQ$2,Monitoring_eng!$A$1:$DB$79,Results!$D75,FALSE)=$N75,$S75,IF(HLOOKUP(BQ$2,Monitoring_eng!$A$1:$DB$79,Results!$D75,FALSE)=$P75,$T75,"CHYBA")))))</f>
        <v>0</v>
      </c>
      <c r="BR75" s="60">
        <f>IF(ISBLANK(HLOOKUP(BR$2,Monitoring_eng!$A$1:$DB$79,Results!$D75,FALSE)),"",IF(HLOOKUP(BR$2,Monitoring_eng!$A$1:$DB$79,Results!$D75,FALSE)=$J75,$Q75,IF(HLOOKUP(BR$2,Monitoring_eng!$A$1:$DB$79,Results!$D75,FALSE)=$L75,$R75,IF(HLOOKUP(BR$2,Monitoring_eng!$A$1:$DB$79,Results!$D75,FALSE)=$N75,$S75,IF(HLOOKUP(BR$2,Monitoring_eng!$A$1:$DB$79,Results!$D75,FALSE)=$P75,$T75,"CHYBA")))))</f>
        <v>1</v>
      </c>
    </row>
    <row r="76" spans="1:70" x14ac:dyDescent="0.3">
      <c r="A76" s="37" t="s">
        <v>3896</v>
      </c>
      <c r="B76" s="37" t="s">
        <v>1077</v>
      </c>
      <c r="C76" s="37" t="s">
        <v>376</v>
      </c>
      <c r="D76" s="37">
        <v>75</v>
      </c>
      <c r="E76" s="54" t="s">
        <v>172</v>
      </c>
      <c r="F76" s="54" t="s">
        <v>200</v>
      </c>
      <c r="G76" s="55" t="s">
        <v>74</v>
      </c>
      <c r="H76" s="37">
        <v>0.5</v>
      </c>
      <c r="I76" s="37" t="s">
        <v>481</v>
      </c>
      <c r="J76" s="37" t="s">
        <v>757</v>
      </c>
      <c r="K76" s="37" t="s">
        <v>482</v>
      </c>
      <c r="L76" s="59" t="s">
        <v>758</v>
      </c>
      <c r="M76" s="37" t="s">
        <v>483</v>
      </c>
      <c r="N76" s="37" t="s">
        <v>759</v>
      </c>
      <c r="O76" s="37" t="s">
        <v>892</v>
      </c>
      <c r="P76" s="37" t="s">
        <v>892</v>
      </c>
      <c r="Q76" s="37">
        <f t="shared" si="2"/>
        <v>0.5</v>
      </c>
      <c r="R76" s="37">
        <v>0</v>
      </c>
      <c r="S76" s="37">
        <f t="shared" si="3"/>
        <v>0.25</v>
      </c>
      <c r="T76" s="37" t="s">
        <v>892</v>
      </c>
      <c r="U76" s="60">
        <f>IF(ISBLANK(HLOOKUP(U$2,Monitoring_eng!$A$1:$DB$79,Results!$D76,FALSE)),"",IF(HLOOKUP(U$2,Monitoring_eng!$A$1:$DB$79,Results!$D76,FALSE)=$J76,$Q76,IF(HLOOKUP(U$2,Monitoring_eng!$A$1:$DB$79,Results!$D76,FALSE)=$L76,$R76,IF(HLOOKUP(U$2,Monitoring_eng!$A$1:$DB$79,Results!$D76,FALSE)=$N76,$S76,IF(HLOOKUP(U$2,Monitoring_eng!$A$1:$DB$79,Results!$D76,FALSE)=$P76,$T76,"CHYBA")))))</f>
        <v>0.5</v>
      </c>
      <c r="V76" s="60">
        <f>IF(ISBLANK(HLOOKUP(V$2,Monitoring_eng!$A$1:$DB$79,Results!$D76,FALSE)),"",IF(HLOOKUP(V$2,Monitoring_eng!$A$1:$DB$79,Results!$D76,FALSE)=$J76,$Q76,IF(HLOOKUP(V$2,Monitoring_eng!$A$1:$DB$79,Results!$D76,FALSE)=$L76,$R76,IF(HLOOKUP(V$2,Monitoring_eng!$A$1:$DB$79,Results!$D76,FALSE)=$N76,$S76,IF(HLOOKUP(V$2,Monitoring_eng!$A$1:$DB$79,Results!$D76,FALSE)=$P76,$T76,"CHYBA")))))</f>
        <v>0.5</v>
      </c>
      <c r="W76" s="60">
        <f>IF(ISBLANK(HLOOKUP(W$2,Monitoring_eng!$A$1:$DB$79,Results!$D76,FALSE)),"",IF(HLOOKUP(W$2,Monitoring_eng!$A$1:$DB$79,Results!$D76,FALSE)=$J76,$Q76,IF(HLOOKUP(W$2,Monitoring_eng!$A$1:$DB$79,Results!$D76,FALSE)=$L76,$R76,IF(HLOOKUP(W$2,Monitoring_eng!$A$1:$DB$79,Results!$D76,FALSE)=$N76,$S76,IF(HLOOKUP(W$2,Monitoring_eng!$A$1:$DB$79,Results!$D76,FALSE)=$P76,$T76,"CHYBA")))))</f>
        <v>0.5</v>
      </c>
      <c r="X76" s="60">
        <f>IF(ISBLANK(HLOOKUP(X$2,Monitoring_eng!$A$1:$DB$79,Results!$D76,FALSE)),"",IF(HLOOKUP(X$2,Monitoring_eng!$A$1:$DB$79,Results!$D76,FALSE)=$J76,$Q76,IF(HLOOKUP(X$2,Monitoring_eng!$A$1:$DB$79,Results!$D76,FALSE)=$L76,$R76,IF(HLOOKUP(X$2,Monitoring_eng!$A$1:$DB$79,Results!$D76,FALSE)=$N76,$S76,IF(HLOOKUP(X$2,Monitoring_eng!$A$1:$DB$79,Results!$D76,FALSE)=$P76,$T76,"CHYBA")))))</f>
        <v>0.5</v>
      </c>
      <c r="Y76" s="60">
        <f>IF(ISBLANK(HLOOKUP(Y$2,Monitoring_eng!$A$1:$DB$79,Results!$D76,FALSE)),"",IF(HLOOKUP(Y$2,Monitoring_eng!$A$1:$DB$79,Results!$D76,FALSE)=$J76,$Q76,IF(HLOOKUP(Y$2,Monitoring_eng!$A$1:$DB$79,Results!$D76,FALSE)=$L76,$R76,IF(HLOOKUP(Y$2,Monitoring_eng!$A$1:$DB$79,Results!$D76,FALSE)=$N76,$S76,IF(HLOOKUP(Y$2,Monitoring_eng!$A$1:$DB$79,Results!$D76,FALSE)=$P76,$T76,"CHYBA")))))</f>
        <v>0.5</v>
      </c>
      <c r="Z76" s="60">
        <f>IF(ISBLANK(HLOOKUP(Z$2,Monitoring_eng!$A$1:$DB$79,Results!$D76,FALSE)),"",IF(HLOOKUP(Z$2,Monitoring_eng!$A$1:$DB$79,Results!$D76,FALSE)=$J76,$Q76,IF(HLOOKUP(Z$2,Monitoring_eng!$A$1:$DB$79,Results!$D76,FALSE)=$L76,$R76,IF(HLOOKUP(Z$2,Monitoring_eng!$A$1:$DB$79,Results!$D76,FALSE)=$N76,$S76,IF(HLOOKUP(Z$2,Monitoring_eng!$A$1:$DB$79,Results!$D76,FALSE)=$P76,$T76,"CHYBA")))))</f>
        <v>0.5</v>
      </c>
      <c r="AA76" s="60">
        <f>IF(ISBLANK(HLOOKUP(AA$2,Monitoring_eng!$A$1:$DB$79,Results!$D76,FALSE)),"",IF(HLOOKUP(AA$2,Monitoring_eng!$A$1:$DB$79,Results!$D76,FALSE)=$J76,$Q76,IF(HLOOKUP(AA$2,Monitoring_eng!$A$1:$DB$79,Results!$D76,FALSE)=$L76,$R76,IF(HLOOKUP(AA$2,Monitoring_eng!$A$1:$DB$79,Results!$D76,FALSE)=$N76,$S76,IF(HLOOKUP(AA$2,Monitoring_eng!$A$1:$DB$79,Results!$D76,FALSE)=$P76,$T76,"CHYBA")))))</f>
        <v>0.5</v>
      </c>
      <c r="AB76" s="60">
        <f>IF(ISBLANK(HLOOKUP(AB$2,Monitoring_eng!$A$1:$DB$79,Results!$D76,FALSE)),"",IF(HLOOKUP(AB$2,Monitoring_eng!$A$1:$DB$79,Results!$D76,FALSE)=$J76,$Q76,IF(HLOOKUP(AB$2,Monitoring_eng!$A$1:$DB$79,Results!$D76,FALSE)=$L76,$R76,IF(HLOOKUP(AB$2,Monitoring_eng!$A$1:$DB$79,Results!$D76,FALSE)=$N76,$S76,IF(HLOOKUP(AB$2,Monitoring_eng!$A$1:$DB$79,Results!$D76,FALSE)=$P76,$T76,"CHYBA")))))</f>
        <v>0.5</v>
      </c>
      <c r="AC76" s="60">
        <f>IF(ISBLANK(HLOOKUP(AC$2,Monitoring_eng!$A$1:$DB$79,Results!$D76,FALSE)),"",IF(HLOOKUP(AC$2,Monitoring_eng!$A$1:$DB$79,Results!$D76,FALSE)=$J76,$Q76,IF(HLOOKUP(AC$2,Monitoring_eng!$A$1:$DB$79,Results!$D76,FALSE)=$L76,$R76,IF(HLOOKUP(AC$2,Monitoring_eng!$A$1:$DB$79,Results!$D76,FALSE)=$N76,$S76,IF(HLOOKUP(AC$2,Monitoring_eng!$A$1:$DB$79,Results!$D76,FALSE)=$P76,$T76,"CHYBA")))))</f>
        <v>0.5</v>
      </c>
      <c r="AD76" s="60">
        <f>IF(ISBLANK(HLOOKUP(AD$2,Monitoring_eng!$A$1:$DB$79,Results!$D76,FALSE)),"",IF(HLOOKUP(AD$2,Monitoring_eng!$A$1:$DB$79,Results!$D76,FALSE)=$J76,$Q76,IF(HLOOKUP(AD$2,Monitoring_eng!$A$1:$DB$79,Results!$D76,FALSE)=$L76,$R76,IF(HLOOKUP(AD$2,Monitoring_eng!$A$1:$DB$79,Results!$D76,FALSE)=$N76,$S76,IF(HLOOKUP(AD$2,Monitoring_eng!$A$1:$DB$79,Results!$D76,FALSE)=$P76,$T76,"CHYBA")))))</f>
        <v>0.5</v>
      </c>
      <c r="AE76" s="60">
        <f>IF(ISBLANK(HLOOKUP(AE$2,Monitoring_eng!$A$1:$DB$79,Results!$D76,FALSE)),"",IF(HLOOKUP(AE$2,Monitoring_eng!$A$1:$DB$79,Results!$D76,FALSE)=$J76,$Q76,IF(HLOOKUP(AE$2,Monitoring_eng!$A$1:$DB$79,Results!$D76,FALSE)=$L76,$R76,IF(HLOOKUP(AE$2,Monitoring_eng!$A$1:$DB$79,Results!$D76,FALSE)=$N76,$S76,IF(HLOOKUP(AE$2,Monitoring_eng!$A$1:$DB$79,Results!$D76,FALSE)=$P76,$T76,"CHYBA")))))</f>
        <v>0.5</v>
      </c>
      <c r="AF76" s="60">
        <f>IF(ISBLANK(HLOOKUP(AF$2,Monitoring_eng!$A$1:$DB$79,Results!$D76,FALSE)),"",IF(HLOOKUP(AF$2,Monitoring_eng!$A$1:$DB$79,Results!$D76,FALSE)=$J76,$Q76,IF(HLOOKUP(AF$2,Monitoring_eng!$A$1:$DB$79,Results!$D76,FALSE)=$L76,$R76,IF(HLOOKUP(AF$2,Monitoring_eng!$A$1:$DB$79,Results!$D76,FALSE)=$N76,$S76,IF(HLOOKUP(AF$2,Monitoring_eng!$A$1:$DB$79,Results!$D76,FALSE)=$P76,$T76,"CHYBA")))))</f>
        <v>0.5</v>
      </c>
      <c r="AG76" s="60">
        <f>IF(ISBLANK(HLOOKUP(AG$2,Monitoring_eng!$A$1:$DB$79,Results!$D76,FALSE)),"",IF(HLOOKUP(AG$2,Monitoring_eng!$A$1:$DB$79,Results!$D76,FALSE)=$J76,$Q76,IF(HLOOKUP(AG$2,Monitoring_eng!$A$1:$DB$79,Results!$D76,FALSE)=$L76,$R76,IF(HLOOKUP(AG$2,Monitoring_eng!$A$1:$DB$79,Results!$D76,FALSE)=$N76,$S76,IF(HLOOKUP(AG$2,Monitoring_eng!$A$1:$DB$79,Results!$D76,FALSE)=$P76,$T76,"CHYBA")))))</f>
        <v>0.5</v>
      </c>
      <c r="AH76" s="60">
        <f>IF(ISBLANK(HLOOKUP(AH$2,Monitoring_eng!$A$1:$DB$79,Results!$D76,FALSE)),"",IF(HLOOKUP(AH$2,Monitoring_eng!$A$1:$DB$79,Results!$D76,FALSE)=$J76,$Q76,IF(HLOOKUP(AH$2,Monitoring_eng!$A$1:$DB$79,Results!$D76,FALSE)=$L76,$R76,IF(HLOOKUP(AH$2,Monitoring_eng!$A$1:$DB$79,Results!$D76,FALSE)=$N76,$S76,IF(HLOOKUP(AH$2,Monitoring_eng!$A$1:$DB$79,Results!$D76,FALSE)=$P76,$T76,"CHYBA")))))</f>
        <v>0.5</v>
      </c>
      <c r="AI76" s="60">
        <f>IF(ISBLANK(HLOOKUP(AI$2,Monitoring_eng!$A$1:$DB$79,Results!$D76,FALSE)),"",IF(HLOOKUP(AI$2,Monitoring_eng!$A$1:$DB$79,Results!$D76,FALSE)=$J76,$Q76,IF(HLOOKUP(AI$2,Monitoring_eng!$A$1:$DB$79,Results!$D76,FALSE)=$L76,$R76,IF(HLOOKUP(AI$2,Monitoring_eng!$A$1:$DB$79,Results!$D76,FALSE)=$N76,$S76,IF(HLOOKUP(AI$2,Monitoring_eng!$A$1:$DB$79,Results!$D76,FALSE)=$P76,$T76,"CHYBA")))))</f>
        <v>0.5</v>
      </c>
      <c r="AJ76" s="60">
        <f>IF(ISBLANK(HLOOKUP(AJ$2,Monitoring_eng!$A$1:$DB$79,Results!$D76,FALSE)),"",IF(HLOOKUP(AJ$2,Monitoring_eng!$A$1:$DB$79,Results!$D76,FALSE)=$J76,$Q76,IF(HLOOKUP(AJ$2,Monitoring_eng!$A$1:$DB$79,Results!$D76,FALSE)=$L76,$R76,IF(HLOOKUP(AJ$2,Monitoring_eng!$A$1:$DB$79,Results!$D76,FALSE)=$N76,$S76,IF(HLOOKUP(AJ$2,Monitoring_eng!$A$1:$DB$79,Results!$D76,FALSE)=$P76,$T76,"CHYBA")))))</f>
        <v>0.5</v>
      </c>
      <c r="AK76" s="60">
        <f>IF(ISBLANK(HLOOKUP(AK$2,Monitoring_eng!$A$1:$DB$79,Results!$D76,FALSE)),"",IF(HLOOKUP(AK$2,Monitoring_eng!$A$1:$DB$79,Results!$D76,FALSE)=$J76,$Q76,IF(HLOOKUP(AK$2,Monitoring_eng!$A$1:$DB$79,Results!$D76,FALSE)=$L76,$R76,IF(HLOOKUP(AK$2,Monitoring_eng!$A$1:$DB$79,Results!$D76,FALSE)=$N76,$S76,IF(HLOOKUP(AK$2,Monitoring_eng!$A$1:$DB$79,Results!$D76,FALSE)=$P76,$T76,"CHYBA")))))</f>
        <v>0.5</v>
      </c>
      <c r="AL76" s="60">
        <f>IF(ISBLANK(HLOOKUP(AL$2,Monitoring_eng!$A$1:$DB$79,Results!$D76,FALSE)),"",IF(HLOOKUP(AL$2,Monitoring_eng!$A$1:$DB$79,Results!$D76,FALSE)=$J76,$Q76,IF(HLOOKUP(AL$2,Monitoring_eng!$A$1:$DB$79,Results!$D76,FALSE)=$L76,$R76,IF(HLOOKUP(AL$2,Monitoring_eng!$A$1:$DB$79,Results!$D76,FALSE)=$N76,$S76,IF(HLOOKUP(AL$2,Monitoring_eng!$A$1:$DB$79,Results!$D76,FALSE)=$P76,$T76,"CHYBA")))))</f>
        <v>0.5</v>
      </c>
      <c r="AM76" s="60">
        <f>IF(ISBLANK(HLOOKUP(AM$2,Monitoring_eng!$A$1:$DB$79,Results!$D76,FALSE)),"",IF(HLOOKUP(AM$2,Monitoring_eng!$A$1:$DB$79,Results!$D76,FALSE)=$J76,$Q76,IF(HLOOKUP(AM$2,Monitoring_eng!$A$1:$DB$79,Results!$D76,FALSE)=$L76,$R76,IF(HLOOKUP(AM$2,Monitoring_eng!$A$1:$DB$79,Results!$D76,FALSE)=$N76,$S76,IF(HLOOKUP(AM$2,Monitoring_eng!$A$1:$DB$79,Results!$D76,FALSE)=$P76,$T76,"CHYBA")))))</f>
        <v>0.5</v>
      </c>
      <c r="AN76" s="60">
        <f>IF(ISBLANK(HLOOKUP(AN$2,Monitoring_eng!$A$1:$DB$79,Results!$D76,FALSE)),"",IF(HLOOKUP(AN$2,Monitoring_eng!$A$1:$DB$79,Results!$D76,FALSE)=$J76,$Q76,IF(HLOOKUP(AN$2,Monitoring_eng!$A$1:$DB$79,Results!$D76,FALSE)=$L76,$R76,IF(HLOOKUP(AN$2,Monitoring_eng!$A$1:$DB$79,Results!$D76,FALSE)=$N76,$S76,IF(HLOOKUP(AN$2,Monitoring_eng!$A$1:$DB$79,Results!$D76,FALSE)=$P76,$T76,"CHYBA")))))</f>
        <v>0.5</v>
      </c>
      <c r="AO76" s="60">
        <f>IF(ISBLANK(HLOOKUP(AO$2,Monitoring_eng!$A$1:$DB$79,Results!$D76,FALSE)),"",IF(HLOOKUP(AO$2,Monitoring_eng!$A$1:$DB$79,Results!$D76,FALSE)=$J76,$Q76,IF(HLOOKUP(AO$2,Monitoring_eng!$A$1:$DB$79,Results!$D76,FALSE)=$L76,$R76,IF(HLOOKUP(AO$2,Monitoring_eng!$A$1:$DB$79,Results!$D76,FALSE)=$N76,$S76,IF(HLOOKUP(AO$2,Monitoring_eng!$A$1:$DB$79,Results!$D76,FALSE)=$P76,$T76,"CHYBA")))))</f>
        <v>0.5</v>
      </c>
      <c r="AP76" s="60">
        <f>IF(ISBLANK(HLOOKUP(AP$2,Monitoring_eng!$A$1:$DB$79,Results!$D76,FALSE)),"",IF(HLOOKUP(AP$2,Monitoring_eng!$A$1:$DB$79,Results!$D76,FALSE)=$J76,$Q76,IF(HLOOKUP(AP$2,Monitoring_eng!$A$1:$DB$79,Results!$D76,FALSE)=$L76,$R76,IF(HLOOKUP(AP$2,Monitoring_eng!$A$1:$DB$79,Results!$D76,FALSE)=$N76,$S76,IF(HLOOKUP(AP$2,Monitoring_eng!$A$1:$DB$79,Results!$D76,FALSE)=$P76,$T76,"CHYBA")))))</f>
        <v>0.5</v>
      </c>
      <c r="AQ76" s="60">
        <f>IF(ISBLANK(HLOOKUP(AQ$2,Monitoring_eng!$A$1:$DB$79,Results!$D76,FALSE)),"",IF(HLOOKUP(AQ$2,Monitoring_eng!$A$1:$DB$79,Results!$D76,FALSE)=$J76,$Q76,IF(HLOOKUP(AQ$2,Monitoring_eng!$A$1:$DB$79,Results!$D76,FALSE)=$L76,$R76,IF(HLOOKUP(AQ$2,Monitoring_eng!$A$1:$DB$79,Results!$D76,FALSE)=$N76,$S76,IF(HLOOKUP(AQ$2,Monitoring_eng!$A$1:$DB$79,Results!$D76,FALSE)=$P76,$T76,"CHYBA")))))</f>
        <v>0.5</v>
      </c>
      <c r="AR76" s="60">
        <f>IF(ISBLANK(HLOOKUP(AR$2,Monitoring_eng!$A$1:$DB$79,Results!$D76,FALSE)),"",IF(HLOOKUP(AR$2,Monitoring_eng!$A$1:$DB$79,Results!$D76,FALSE)=$J76,$Q76,IF(HLOOKUP(AR$2,Monitoring_eng!$A$1:$DB$79,Results!$D76,FALSE)=$L76,$R76,IF(HLOOKUP(AR$2,Monitoring_eng!$A$1:$DB$79,Results!$D76,FALSE)=$N76,$S76,IF(HLOOKUP(AR$2,Monitoring_eng!$A$1:$DB$79,Results!$D76,FALSE)=$P76,$T76,"CHYBA")))))</f>
        <v>0.5</v>
      </c>
      <c r="AS76" s="60">
        <f>IF(ISBLANK(HLOOKUP(AS$2,Monitoring_eng!$A$1:$DB$79,Results!$D76,FALSE)),"",IF(HLOOKUP(AS$2,Monitoring_eng!$A$1:$DB$79,Results!$D76,FALSE)=$J76,$Q76,IF(HLOOKUP(AS$2,Monitoring_eng!$A$1:$DB$79,Results!$D76,FALSE)=$L76,$R76,IF(HLOOKUP(AS$2,Monitoring_eng!$A$1:$DB$79,Results!$D76,FALSE)=$N76,$S76,IF(HLOOKUP(AS$2,Monitoring_eng!$A$1:$DB$79,Results!$D76,FALSE)=$P76,$T76,"CHYBA")))))</f>
        <v>0.5</v>
      </c>
      <c r="AT76" s="60">
        <f>IF(ISBLANK(HLOOKUP(AT$2,Monitoring_eng!$A$1:$DB$79,Results!$D76,FALSE)),"",IF(HLOOKUP(AT$2,Monitoring_eng!$A$1:$DB$79,Results!$D76,FALSE)=$J76,$Q76,IF(HLOOKUP(AT$2,Monitoring_eng!$A$1:$DB$79,Results!$D76,FALSE)=$L76,$R76,IF(HLOOKUP(AT$2,Monitoring_eng!$A$1:$DB$79,Results!$D76,FALSE)=$N76,$S76,IF(HLOOKUP(AT$2,Monitoring_eng!$A$1:$DB$79,Results!$D76,FALSE)=$P76,$T76,"CHYBA")))))</f>
        <v>0.5</v>
      </c>
      <c r="AU76" s="60">
        <f>IF(ISBLANK(HLOOKUP(AU$2,Monitoring_eng!$A$1:$DB$79,Results!$D76,FALSE)),"",IF(HLOOKUP(AU$2,Monitoring_eng!$A$1:$DB$79,Results!$D76,FALSE)=$J76,$Q76,IF(HLOOKUP(AU$2,Monitoring_eng!$A$1:$DB$79,Results!$D76,FALSE)=$L76,$R76,IF(HLOOKUP(AU$2,Monitoring_eng!$A$1:$DB$79,Results!$D76,FALSE)=$N76,$S76,IF(HLOOKUP(AU$2,Monitoring_eng!$A$1:$DB$79,Results!$D76,FALSE)=$P76,$T76,"CHYBA")))))</f>
        <v>0.5</v>
      </c>
      <c r="AV76" s="60">
        <f>IF(ISBLANK(HLOOKUP(AV$2,Monitoring_eng!$A$1:$DB$79,Results!$D76,FALSE)),"",IF(HLOOKUP(AV$2,Monitoring_eng!$A$1:$DB$79,Results!$D76,FALSE)=$J76,$Q76,IF(HLOOKUP(AV$2,Monitoring_eng!$A$1:$DB$79,Results!$D76,FALSE)=$L76,$R76,IF(HLOOKUP(AV$2,Monitoring_eng!$A$1:$DB$79,Results!$D76,FALSE)=$N76,$S76,IF(HLOOKUP(AV$2,Monitoring_eng!$A$1:$DB$79,Results!$D76,FALSE)=$P76,$T76,"CHYBA")))))</f>
        <v>0.5</v>
      </c>
      <c r="AW76" s="60">
        <f>IF(ISBLANK(HLOOKUP(AW$2,Monitoring_eng!$A$1:$DB$79,Results!$D76,FALSE)),"",IF(HLOOKUP(AW$2,Monitoring_eng!$A$1:$DB$79,Results!$D76,FALSE)=$J76,$Q76,IF(HLOOKUP(AW$2,Monitoring_eng!$A$1:$DB$79,Results!$D76,FALSE)=$L76,$R76,IF(HLOOKUP(AW$2,Monitoring_eng!$A$1:$DB$79,Results!$D76,FALSE)=$N76,$S76,IF(HLOOKUP(AW$2,Monitoring_eng!$A$1:$DB$79,Results!$D76,FALSE)=$P76,$T76,"CHYBA")))))</f>
        <v>0.5</v>
      </c>
      <c r="AX76" s="60">
        <f>IF(ISBLANK(HLOOKUP(AX$2,Monitoring_eng!$A$1:$DB$79,Results!$D76,FALSE)),"",IF(HLOOKUP(AX$2,Monitoring_eng!$A$1:$DB$79,Results!$D76,FALSE)=$J76,$Q76,IF(HLOOKUP(AX$2,Monitoring_eng!$A$1:$DB$79,Results!$D76,FALSE)=$L76,$R76,IF(HLOOKUP(AX$2,Monitoring_eng!$A$1:$DB$79,Results!$D76,FALSE)=$N76,$S76,IF(HLOOKUP(AX$2,Monitoring_eng!$A$1:$DB$79,Results!$D76,FALSE)=$P76,$T76,"CHYBA")))))</f>
        <v>0.5</v>
      </c>
      <c r="AY76" s="60">
        <f>IF(ISBLANK(HLOOKUP(AY$2,Monitoring_eng!$A$1:$DB$79,Results!$D76,FALSE)),"",IF(HLOOKUP(AY$2,Monitoring_eng!$A$1:$DB$79,Results!$D76,FALSE)=$J76,$Q76,IF(HLOOKUP(AY$2,Monitoring_eng!$A$1:$DB$79,Results!$D76,FALSE)=$L76,$R76,IF(HLOOKUP(AY$2,Monitoring_eng!$A$1:$DB$79,Results!$D76,FALSE)=$N76,$S76,IF(HLOOKUP(AY$2,Monitoring_eng!$A$1:$DB$79,Results!$D76,FALSE)=$P76,$T76,"CHYBA")))))</f>
        <v>0.5</v>
      </c>
      <c r="AZ76" s="60">
        <f>IF(ISBLANK(HLOOKUP(AZ$2,Monitoring_eng!$A$1:$DB$79,Results!$D76,FALSE)),"",IF(HLOOKUP(AZ$2,Monitoring_eng!$A$1:$DB$79,Results!$D76,FALSE)=$J76,$Q76,IF(HLOOKUP(AZ$2,Monitoring_eng!$A$1:$DB$79,Results!$D76,FALSE)=$L76,$R76,IF(HLOOKUP(AZ$2,Monitoring_eng!$A$1:$DB$79,Results!$D76,FALSE)=$N76,$S76,IF(HLOOKUP(AZ$2,Monitoring_eng!$A$1:$DB$79,Results!$D76,FALSE)=$P76,$T76,"CHYBA")))))</f>
        <v>0.5</v>
      </c>
      <c r="BA76" s="60">
        <f>IF(ISBLANK(HLOOKUP(BA$2,Monitoring_eng!$A$1:$DB$79,Results!$D76,FALSE)),"",IF(HLOOKUP(BA$2,Monitoring_eng!$A$1:$DB$79,Results!$D76,FALSE)=$J76,$Q76,IF(HLOOKUP(BA$2,Monitoring_eng!$A$1:$DB$79,Results!$D76,FALSE)=$L76,$R76,IF(HLOOKUP(BA$2,Monitoring_eng!$A$1:$DB$79,Results!$D76,FALSE)=$N76,$S76,IF(HLOOKUP(BA$2,Monitoring_eng!$A$1:$DB$79,Results!$D76,FALSE)=$P76,$T76,"CHYBA")))))</f>
        <v>0.5</v>
      </c>
      <c r="BB76" s="60">
        <f>IF(ISBLANK(HLOOKUP(BB$2,Monitoring_eng!$A$1:$DB$79,Results!$D76,FALSE)),"",IF(HLOOKUP(BB$2,Monitoring_eng!$A$1:$DB$79,Results!$D76,FALSE)=$J76,$Q76,IF(HLOOKUP(BB$2,Monitoring_eng!$A$1:$DB$79,Results!$D76,FALSE)=$L76,$R76,IF(HLOOKUP(BB$2,Monitoring_eng!$A$1:$DB$79,Results!$D76,FALSE)=$N76,$S76,IF(HLOOKUP(BB$2,Monitoring_eng!$A$1:$DB$79,Results!$D76,FALSE)=$P76,$T76,"CHYBA")))))</f>
        <v>0.5</v>
      </c>
      <c r="BC76" s="60">
        <f>IF(ISBLANK(HLOOKUP(BC$2,Monitoring_eng!$A$1:$DB$79,Results!$D76,FALSE)),"",IF(HLOOKUP(BC$2,Monitoring_eng!$A$1:$DB$79,Results!$D76,FALSE)=$J76,$Q76,IF(HLOOKUP(BC$2,Monitoring_eng!$A$1:$DB$79,Results!$D76,FALSE)=$L76,$R76,IF(HLOOKUP(BC$2,Monitoring_eng!$A$1:$DB$79,Results!$D76,FALSE)=$N76,$S76,IF(HLOOKUP(BC$2,Monitoring_eng!$A$1:$DB$79,Results!$D76,FALSE)=$P76,$T76,"CHYBA")))))</f>
        <v>0</v>
      </c>
      <c r="BD76" s="60">
        <f>IF(ISBLANK(HLOOKUP(BD$2,Monitoring_eng!$A$1:$DB$79,Results!$D76,FALSE)),"",IF(HLOOKUP(BD$2,Monitoring_eng!$A$1:$DB$79,Results!$D76,FALSE)=$J76,$Q76,IF(HLOOKUP(BD$2,Monitoring_eng!$A$1:$DB$79,Results!$D76,FALSE)=$L76,$R76,IF(HLOOKUP(BD$2,Monitoring_eng!$A$1:$DB$79,Results!$D76,FALSE)=$N76,$S76,IF(HLOOKUP(BD$2,Monitoring_eng!$A$1:$DB$79,Results!$D76,FALSE)=$P76,$T76,"CHYBA")))))</f>
        <v>0.5</v>
      </c>
      <c r="BE76" s="60">
        <f>IF(ISBLANK(HLOOKUP(BE$2,Monitoring_eng!$A$1:$DB$79,Results!$D76,FALSE)),"",IF(HLOOKUP(BE$2,Monitoring_eng!$A$1:$DB$79,Results!$D76,FALSE)=$J76,$Q76,IF(HLOOKUP(BE$2,Monitoring_eng!$A$1:$DB$79,Results!$D76,FALSE)=$L76,$R76,IF(HLOOKUP(BE$2,Monitoring_eng!$A$1:$DB$79,Results!$D76,FALSE)=$N76,$S76,IF(HLOOKUP(BE$2,Monitoring_eng!$A$1:$DB$79,Results!$D76,FALSE)=$P76,$T76,"CHYBA")))))</f>
        <v>0.5</v>
      </c>
      <c r="BF76" s="60">
        <f>IF(ISBLANK(HLOOKUP(BF$2,Monitoring_eng!$A$1:$DB$79,Results!$D76,FALSE)),"",IF(HLOOKUP(BF$2,Monitoring_eng!$A$1:$DB$79,Results!$D76,FALSE)=$J76,$Q76,IF(HLOOKUP(BF$2,Monitoring_eng!$A$1:$DB$79,Results!$D76,FALSE)=$L76,$R76,IF(HLOOKUP(BF$2,Monitoring_eng!$A$1:$DB$79,Results!$D76,FALSE)=$N76,$S76,IF(HLOOKUP(BF$2,Monitoring_eng!$A$1:$DB$79,Results!$D76,FALSE)=$P76,$T76,"CHYBA")))))</f>
        <v>0.5</v>
      </c>
      <c r="BG76" s="60">
        <f>IF(ISBLANK(HLOOKUP(BG$2,Monitoring_eng!$A$1:$DB$79,Results!$D76,FALSE)),"",IF(HLOOKUP(BG$2,Monitoring_eng!$A$1:$DB$79,Results!$D76,FALSE)=$J76,$Q76,IF(HLOOKUP(BG$2,Monitoring_eng!$A$1:$DB$79,Results!$D76,FALSE)=$L76,$R76,IF(HLOOKUP(BG$2,Monitoring_eng!$A$1:$DB$79,Results!$D76,FALSE)=$N76,$S76,IF(HLOOKUP(BG$2,Monitoring_eng!$A$1:$DB$79,Results!$D76,FALSE)=$P76,$T76,"CHYBA")))))</f>
        <v>0.5</v>
      </c>
      <c r="BH76" s="60">
        <f>IF(ISBLANK(HLOOKUP(BH$2,Monitoring_eng!$A$1:$DB$79,Results!$D76,FALSE)),"",IF(HLOOKUP(BH$2,Monitoring_eng!$A$1:$DB$79,Results!$D76,FALSE)=$J76,$Q76,IF(HLOOKUP(BH$2,Monitoring_eng!$A$1:$DB$79,Results!$D76,FALSE)=$L76,$R76,IF(HLOOKUP(BH$2,Monitoring_eng!$A$1:$DB$79,Results!$D76,FALSE)=$N76,$S76,IF(HLOOKUP(BH$2,Monitoring_eng!$A$1:$DB$79,Results!$D76,FALSE)=$P76,$T76,"CHYBA")))))</f>
        <v>0.5</v>
      </c>
      <c r="BI76" s="60">
        <f>IF(ISBLANK(HLOOKUP(BI$2,Monitoring_eng!$A$1:$DB$79,Results!$D76,FALSE)),"",IF(HLOOKUP(BI$2,Monitoring_eng!$A$1:$DB$79,Results!$D76,FALSE)=$J76,$Q76,IF(HLOOKUP(BI$2,Monitoring_eng!$A$1:$DB$79,Results!$D76,FALSE)=$L76,$R76,IF(HLOOKUP(BI$2,Monitoring_eng!$A$1:$DB$79,Results!$D76,FALSE)=$N76,$S76,IF(HLOOKUP(BI$2,Monitoring_eng!$A$1:$DB$79,Results!$D76,FALSE)=$P76,$T76,"CHYBA")))))</f>
        <v>0.5</v>
      </c>
      <c r="BJ76" s="60">
        <f>IF(ISBLANK(HLOOKUP(BJ$2,Monitoring_eng!$A$1:$DB$79,Results!$D76,FALSE)),"",IF(HLOOKUP(BJ$2,Monitoring_eng!$A$1:$DB$79,Results!$D76,FALSE)=$J76,$Q76,IF(HLOOKUP(BJ$2,Monitoring_eng!$A$1:$DB$79,Results!$D76,FALSE)=$L76,$R76,IF(HLOOKUP(BJ$2,Monitoring_eng!$A$1:$DB$79,Results!$D76,FALSE)=$N76,$S76,IF(HLOOKUP(BJ$2,Monitoring_eng!$A$1:$DB$79,Results!$D76,FALSE)=$P76,$T76,"CHYBA")))))</f>
        <v>0.5</v>
      </c>
      <c r="BK76" s="60">
        <f>IF(ISBLANK(HLOOKUP(BK$2,Monitoring_eng!$A$1:$DB$79,Results!$D76,FALSE)),"",IF(HLOOKUP(BK$2,Monitoring_eng!$A$1:$DB$79,Results!$D76,FALSE)=$J76,$Q76,IF(HLOOKUP(BK$2,Monitoring_eng!$A$1:$DB$79,Results!$D76,FALSE)=$L76,$R76,IF(HLOOKUP(BK$2,Monitoring_eng!$A$1:$DB$79,Results!$D76,FALSE)=$N76,$S76,IF(HLOOKUP(BK$2,Monitoring_eng!$A$1:$DB$79,Results!$D76,FALSE)=$P76,$T76,"CHYBA")))))</f>
        <v>0.5</v>
      </c>
      <c r="BL76" s="60">
        <f>IF(ISBLANK(HLOOKUP(BL$2,Monitoring_eng!$A$1:$DB$79,Results!$D76,FALSE)),"",IF(HLOOKUP(BL$2,Monitoring_eng!$A$1:$DB$79,Results!$D76,FALSE)=$J76,$Q76,IF(HLOOKUP(BL$2,Monitoring_eng!$A$1:$DB$79,Results!$D76,FALSE)=$L76,$R76,IF(HLOOKUP(BL$2,Monitoring_eng!$A$1:$DB$79,Results!$D76,FALSE)=$N76,$S76,IF(HLOOKUP(BL$2,Monitoring_eng!$A$1:$DB$79,Results!$D76,FALSE)=$P76,$T76,"CHYBA")))))</f>
        <v>0</v>
      </c>
      <c r="BM76" s="60">
        <f>IF(ISBLANK(HLOOKUP(BM$2,Monitoring_eng!$A$1:$DB$79,Results!$D76,FALSE)),"",IF(HLOOKUP(BM$2,Monitoring_eng!$A$1:$DB$79,Results!$D76,FALSE)=$J76,$Q76,IF(HLOOKUP(BM$2,Monitoring_eng!$A$1:$DB$79,Results!$D76,FALSE)=$L76,$R76,IF(HLOOKUP(BM$2,Monitoring_eng!$A$1:$DB$79,Results!$D76,FALSE)=$N76,$S76,IF(HLOOKUP(BM$2,Monitoring_eng!$A$1:$DB$79,Results!$D76,FALSE)=$P76,$T76,"CHYBA")))))</f>
        <v>0.5</v>
      </c>
      <c r="BN76" s="60">
        <f>IF(ISBLANK(HLOOKUP(BN$2,Monitoring_eng!$A$1:$DB$79,Results!$D76,FALSE)),"",IF(HLOOKUP(BN$2,Monitoring_eng!$A$1:$DB$79,Results!$D76,FALSE)=$J76,$Q76,IF(HLOOKUP(BN$2,Monitoring_eng!$A$1:$DB$79,Results!$D76,FALSE)=$L76,$R76,IF(HLOOKUP(BN$2,Monitoring_eng!$A$1:$DB$79,Results!$D76,FALSE)=$N76,$S76,IF(HLOOKUP(BN$2,Monitoring_eng!$A$1:$DB$79,Results!$D76,FALSE)=$P76,$T76,"CHYBA")))))</f>
        <v>0.5</v>
      </c>
      <c r="BO76" s="60">
        <f>IF(ISBLANK(HLOOKUP(BO$2,Monitoring_eng!$A$1:$DB$79,Results!$D76,FALSE)),"",IF(HLOOKUP(BO$2,Monitoring_eng!$A$1:$DB$79,Results!$D76,FALSE)=$J76,$Q76,IF(HLOOKUP(BO$2,Monitoring_eng!$A$1:$DB$79,Results!$D76,FALSE)=$L76,$R76,IF(HLOOKUP(BO$2,Monitoring_eng!$A$1:$DB$79,Results!$D76,FALSE)=$N76,$S76,IF(HLOOKUP(BO$2,Monitoring_eng!$A$1:$DB$79,Results!$D76,FALSE)=$P76,$T76,"CHYBA")))))</f>
        <v>0.5</v>
      </c>
      <c r="BP76" s="60">
        <f>IF(ISBLANK(HLOOKUP(BP$2,Monitoring_eng!$A$1:$DB$79,Results!$D76,FALSE)),"",IF(HLOOKUP(BP$2,Monitoring_eng!$A$1:$DB$79,Results!$D76,FALSE)=$J76,$Q76,IF(HLOOKUP(BP$2,Monitoring_eng!$A$1:$DB$79,Results!$D76,FALSE)=$L76,$R76,IF(HLOOKUP(BP$2,Monitoring_eng!$A$1:$DB$79,Results!$D76,FALSE)=$N76,$S76,IF(HLOOKUP(BP$2,Monitoring_eng!$A$1:$DB$79,Results!$D76,FALSE)=$P76,$T76,"CHYBA")))))</f>
        <v>0.5</v>
      </c>
      <c r="BQ76" s="60">
        <f>IF(ISBLANK(HLOOKUP(BQ$2,Monitoring_eng!$A$1:$DB$79,Results!$D76,FALSE)),"",IF(HLOOKUP(BQ$2,Monitoring_eng!$A$1:$DB$79,Results!$D76,FALSE)=$J76,$Q76,IF(HLOOKUP(BQ$2,Monitoring_eng!$A$1:$DB$79,Results!$D76,FALSE)=$L76,$R76,IF(HLOOKUP(BQ$2,Monitoring_eng!$A$1:$DB$79,Results!$D76,FALSE)=$N76,$S76,IF(HLOOKUP(BQ$2,Monitoring_eng!$A$1:$DB$79,Results!$D76,FALSE)=$P76,$T76,"CHYBA")))))</f>
        <v>0.5</v>
      </c>
      <c r="BR76" s="60">
        <f>IF(ISBLANK(HLOOKUP(BR$2,Monitoring_eng!$A$1:$DB$79,Results!$D76,FALSE)),"",IF(HLOOKUP(BR$2,Monitoring_eng!$A$1:$DB$79,Results!$D76,FALSE)=$J76,$Q76,IF(HLOOKUP(BR$2,Monitoring_eng!$A$1:$DB$79,Results!$D76,FALSE)=$L76,$R76,IF(HLOOKUP(BR$2,Monitoring_eng!$A$1:$DB$79,Results!$D76,FALSE)=$N76,$S76,IF(HLOOKUP(BR$2,Monitoring_eng!$A$1:$DB$79,Results!$D76,FALSE)=$P76,$T76,"CHYBA")))))</f>
        <v>0.5</v>
      </c>
    </row>
    <row r="77" spans="1:70" x14ac:dyDescent="0.3">
      <c r="A77" s="37" t="s">
        <v>3897</v>
      </c>
      <c r="B77" s="37" t="s">
        <v>1078</v>
      </c>
      <c r="C77" s="37" t="s">
        <v>377</v>
      </c>
      <c r="D77" s="37">
        <v>76</v>
      </c>
      <c r="E77" s="54" t="s">
        <v>173</v>
      </c>
      <c r="F77" s="54" t="s">
        <v>201</v>
      </c>
      <c r="G77" s="55" t="s">
        <v>74</v>
      </c>
      <c r="H77" s="37">
        <v>0.5</v>
      </c>
      <c r="I77" s="37" t="s">
        <v>481</v>
      </c>
      <c r="J77" s="37" t="s">
        <v>757</v>
      </c>
      <c r="K77" s="37" t="s">
        <v>482</v>
      </c>
      <c r="L77" s="59" t="s">
        <v>758</v>
      </c>
      <c r="M77" s="37" t="s">
        <v>483</v>
      </c>
      <c r="N77" s="37" t="s">
        <v>759</v>
      </c>
      <c r="O77" s="37" t="s">
        <v>892</v>
      </c>
      <c r="P77" s="37" t="s">
        <v>892</v>
      </c>
      <c r="Q77" s="37">
        <f t="shared" si="2"/>
        <v>0.5</v>
      </c>
      <c r="R77" s="37">
        <v>0</v>
      </c>
      <c r="S77" s="37">
        <f t="shared" si="3"/>
        <v>0.25</v>
      </c>
      <c r="T77" s="37" t="s">
        <v>892</v>
      </c>
      <c r="U77" s="60">
        <f>IF(ISBLANK(HLOOKUP(U$2,Monitoring_eng!$A$1:$DB$79,Results!$D77,FALSE)),"",IF(HLOOKUP(U$2,Monitoring_eng!$A$1:$DB$79,Results!$D77,FALSE)=$J77,$Q77,IF(HLOOKUP(U$2,Monitoring_eng!$A$1:$DB$79,Results!$D77,FALSE)=$L77,$R77,IF(HLOOKUP(U$2,Monitoring_eng!$A$1:$DB$79,Results!$D77,FALSE)=$N77,$S77,IF(HLOOKUP(U$2,Monitoring_eng!$A$1:$DB$79,Results!$D77,FALSE)=$P77,$T77,"CHYBA")))))</f>
        <v>0.5</v>
      </c>
      <c r="V77" s="60">
        <f>IF(ISBLANK(HLOOKUP(V$2,Monitoring_eng!$A$1:$DB$79,Results!$D77,FALSE)),"",IF(HLOOKUP(V$2,Monitoring_eng!$A$1:$DB$79,Results!$D77,FALSE)=$J77,$Q77,IF(HLOOKUP(V$2,Monitoring_eng!$A$1:$DB$79,Results!$D77,FALSE)=$L77,$R77,IF(HLOOKUP(V$2,Monitoring_eng!$A$1:$DB$79,Results!$D77,FALSE)=$N77,$S77,IF(HLOOKUP(V$2,Monitoring_eng!$A$1:$DB$79,Results!$D77,FALSE)=$P77,$T77,"CHYBA")))))</f>
        <v>0.5</v>
      </c>
      <c r="W77" s="60">
        <f>IF(ISBLANK(HLOOKUP(W$2,Monitoring_eng!$A$1:$DB$79,Results!$D77,FALSE)),"",IF(HLOOKUP(W$2,Monitoring_eng!$A$1:$DB$79,Results!$D77,FALSE)=$J77,$Q77,IF(HLOOKUP(W$2,Monitoring_eng!$A$1:$DB$79,Results!$D77,FALSE)=$L77,$R77,IF(HLOOKUP(W$2,Monitoring_eng!$A$1:$DB$79,Results!$D77,FALSE)=$N77,$S77,IF(HLOOKUP(W$2,Monitoring_eng!$A$1:$DB$79,Results!$D77,FALSE)=$P77,$T77,"CHYBA")))))</f>
        <v>0.5</v>
      </c>
      <c r="X77" s="60">
        <f>IF(ISBLANK(HLOOKUP(X$2,Monitoring_eng!$A$1:$DB$79,Results!$D77,FALSE)),"",IF(HLOOKUP(X$2,Monitoring_eng!$A$1:$DB$79,Results!$D77,FALSE)=$J77,$Q77,IF(HLOOKUP(X$2,Monitoring_eng!$A$1:$DB$79,Results!$D77,FALSE)=$L77,$R77,IF(HLOOKUP(X$2,Monitoring_eng!$A$1:$DB$79,Results!$D77,FALSE)=$N77,$S77,IF(HLOOKUP(X$2,Monitoring_eng!$A$1:$DB$79,Results!$D77,FALSE)=$P77,$T77,"CHYBA")))))</f>
        <v>0.5</v>
      </c>
      <c r="Y77" s="60">
        <f>IF(ISBLANK(HLOOKUP(Y$2,Monitoring_eng!$A$1:$DB$79,Results!$D77,FALSE)),"",IF(HLOOKUP(Y$2,Monitoring_eng!$A$1:$DB$79,Results!$D77,FALSE)=$J77,$Q77,IF(HLOOKUP(Y$2,Monitoring_eng!$A$1:$DB$79,Results!$D77,FALSE)=$L77,$R77,IF(HLOOKUP(Y$2,Monitoring_eng!$A$1:$DB$79,Results!$D77,FALSE)=$N77,$S77,IF(HLOOKUP(Y$2,Monitoring_eng!$A$1:$DB$79,Results!$D77,FALSE)=$P77,$T77,"CHYBA")))))</f>
        <v>0.5</v>
      </c>
      <c r="Z77" s="60">
        <f>IF(ISBLANK(HLOOKUP(Z$2,Monitoring_eng!$A$1:$DB$79,Results!$D77,FALSE)),"",IF(HLOOKUP(Z$2,Monitoring_eng!$A$1:$DB$79,Results!$D77,FALSE)=$J77,$Q77,IF(HLOOKUP(Z$2,Monitoring_eng!$A$1:$DB$79,Results!$D77,FALSE)=$L77,$R77,IF(HLOOKUP(Z$2,Monitoring_eng!$A$1:$DB$79,Results!$D77,FALSE)=$N77,$S77,IF(HLOOKUP(Z$2,Monitoring_eng!$A$1:$DB$79,Results!$D77,FALSE)=$P77,$T77,"CHYBA")))))</f>
        <v>0.5</v>
      </c>
      <c r="AA77" s="60">
        <f>IF(ISBLANK(HLOOKUP(AA$2,Monitoring_eng!$A$1:$DB$79,Results!$D77,FALSE)),"",IF(HLOOKUP(AA$2,Monitoring_eng!$A$1:$DB$79,Results!$D77,FALSE)=$J77,$Q77,IF(HLOOKUP(AA$2,Monitoring_eng!$A$1:$DB$79,Results!$D77,FALSE)=$L77,$R77,IF(HLOOKUP(AA$2,Monitoring_eng!$A$1:$DB$79,Results!$D77,FALSE)=$N77,$S77,IF(HLOOKUP(AA$2,Monitoring_eng!$A$1:$DB$79,Results!$D77,FALSE)=$P77,$T77,"CHYBA")))))</f>
        <v>0.5</v>
      </c>
      <c r="AB77" s="60">
        <f>IF(ISBLANK(HLOOKUP(AB$2,Monitoring_eng!$A$1:$DB$79,Results!$D77,FALSE)),"",IF(HLOOKUP(AB$2,Monitoring_eng!$A$1:$DB$79,Results!$D77,FALSE)=$J77,$Q77,IF(HLOOKUP(AB$2,Monitoring_eng!$A$1:$DB$79,Results!$D77,FALSE)=$L77,$R77,IF(HLOOKUP(AB$2,Monitoring_eng!$A$1:$DB$79,Results!$D77,FALSE)=$N77,$S77,IF(HLOOKUP(AB$2,Monitoring_eng!$A$1:$DB$79,Results!$D77,FALSE)=$P77,$T77,"CHYBA")))))</f>
        <v>0.5</v>
      </c>
      <c r="AC77" s="60">
        <f>IF(ISBLANK(HLOOKUP(AC$2,Monitoring_eng!$A$1:$DB$79,Results!$D77,FALSE)),"",IF(HLOOKUP(AC$2,Monitoring_eng!$A$1:$DB$79,Results!$D77,FALSE)=$J77,$Q77,IF(HLOOKUP(AC$2,Monitoring_eng!$A$1:$DB$79,Results!$D77,FALSE)=$L77,$R77,IF(HLOOKUP(AC$2,Monitoring_eng!$A$1:$DB$79,Results!$D77,FALSE)=$N77,$S77,IF(HLOOKUP(AC$2,Monitoring_eng!$A$1:$DB$79,Results!$D77,FALSE)=$P77,$T77,"CHYBA")))))</f>
        <v>0.5</v>
      </c>
      <c r="AD77" s="60">
        <f>IF(ISBLANK(HLOOKUP(AD$2,Monitoring_eng!$A$1:$DB$79,Results!$D77,FALSE)),"",IF(HLOOKUP(AD$2,Monitoring_eng!$A$1:$DB$79,Results!$D77,FALSE)=$J77,$Q77,IF(HLOOKUP(AD$2,Monitoring_eng!$A$1:$DB$79,Results!$D77,FALSE)=$L77,$R77,IF(HLOOKUP(AD$2,Monitoring_eng!$A$1:$DB$79,Results!$D77,FALSE)=$N77,$S77,IF(HLOOKUP(AD$2,Monitoring_eng!$A$1:$DB$79,Results!$D77,FALSE)=$P77,$T77,"CHYBA")))))</f>
        <v>0.5</v>
      </c>
      <c r="AE77" s="60">
        <f>IF(ISBLANK(HLOOKUP(AE$2,Monitoring_eng!$A$1:$DB$79,Results!$D77,FALSE)),"",IF(HLOOKUP(AE$2,Monitoring_eng!$A$1:$DB$79,Results!$D77,FALSE)=$J77,$Q77,IF(HLOOKUP(AE$2,Monitoring_eng!$A$1:$DB$79,Results!$D77,FALSE)=$L77,$R77,IF(HLOOKUP(AE$2,Monitoring_eng!$A$1:$DB$79,Results!$D77,FALSE)=$N77,$S77,IF(HLOOKUP(AE$2,Monitoring_eng!$A$1:$DB$79,Results!$D77,FALSE)=$P77,$T77,"CHYBA")))))</f>
        <v>0.5</v>
      </c>
      <c r="AF77" s="60">
        <f>IF(ISBLANK(HLOOKUP(AF$2,Monitoring_eng!$A$1:$DB$79,Results!$D77,FALSE)),"",IF(HLOOKUP(AF$2,Monitoring_eng!$A$1:$DB$79,Results!$D77,FALSE)=$J77,$Q77,IF(HLOOKUP(AF$2,Monitoring_eng!$A$1:$DB$79,Results!$D77,FALSE)=$L77,$R77,IF(HLOOKUP(AF$2,Monitoring_eng!$A$1:$DB$79,Results!$D77,FALSE)=$N77,$S77,IF(HLOOKUP(AF$2,Monitoring_eng!$A$1:$DB$79,Results!$D77,FALSE)=$P77,$T77,"CHYBA")))))</f>
        <v>0.5</v>
      </c>
      <c r="AG77" s="60">
        <f>IF(ISBLANK(HLOOKUP(AG$2,Monitoring_eng!$A$1:$DB$79,Results!$D77,FALSE)),"",IF(HLOOKUP(AG$2,Monitoring_eng!$A$1:$DB$79,Results!$D77,FALSE)=$J77,$Q77,IF(HLOOKUP(AG$2,Monitoring_eng!$A$1:$DB$79,Results!$D77,FALSE)=$L77,$R77,IF(HLOOKUP(AG$2,Monitoring_eng!$A$1:$DB$79,Results!$D77,FALSE)=$N77,$S77,IF(HLOOKUP(AG$2,Monitoring_eng!$A$1:$DB$79,Results!$D77,FALSE)=$P77,$T77,"CHYBA")))))</f>
        <v>0.5</v>
      </c>
      <c r="AH77" s="60">
        <f>IF(ISBLANK(HLOOKUP(AH$2,Monitoring_eng!$A$1:$DB$79,Results!$D77,FALSE)),"",IF(HLOOKUP(AH$2,Monitoring_eng!$A$1:$DB$79,Results!$D77,FALSE)=$J77,$Q77,IF(HLOOKUP(AH$2,Monitoring_eng!$A$1:$DB$79,Results!$D77,FALSE)=$L77,$R77,IF(HLOOKUP(AH$2,Monitoring_eng!$A$1:$DB$79,Results!$D77,FALSE)=$N77,$S77,IF(HLOOKUP(AH$2,Monitoring_eng!$A$1:$DB$79,Results!$D77,FALSE)=$P77,$T77,"CHYBA")))))</f>
        <v>0.5</v>
      </c>
      <c r="AI77" s="60">
        <f>IF(ISBLANK(HLOOKUP(AI$2,Monitoring_eng!$A$1:$DB$79,Results!$D77,FALSE)),"",IF(HLOOKUP(AI$2,Monitoring_eng!$A$1:$DB$79,Results!$D77,FALSE)=$J77,$Q77,IF(HLOOKUP(AI$2,Monitoring_eng!$A$1:$DB$79,Results!$D77,FALSE)=$L77,$R77,IF(HLOOKUP(AI$2,Monitoring_eng!$A$1:$DB$79,Results!$D77,FALSE)=$N77,$S77,IF(HLOOKUP(AI$2,Monitoring_eng!$A$1:$DB$79,Results!$D77,FALSE)=$P77,$T77,"CHYBA")))))</f>
        <v>0.5</v>
      </c>
      <c r="AJ77" s="60">
        <f>IF(ISBLANK(HLOOKUP(AJ$2,Monitoring_eng!$A$1:$DB$79,Results!$D77,FALSE)),"",IF(HLOOKUP(AJ$2,Monitoring_eng!$A$1:$DB$79,Results!$D77,FALSE)=$J77,$Q77,IF(HLOOKUP(AJ$2,Monitoring_eng!$A$1:$DB$79,Results!$D77,FALSE)=$L77,$R77,IF(HLOOKUP(AJ$2,Monitoring_eng!$A$1:$DB$79,Results!$D77,FALSE)=$N77,$S77,IF(HLOOKUP(AJ$2,Monitoring_eng!$A$1:$DB$79,Results!$D77,FALSE)=$P77,$T77,"CHYBA")))))</f>
        <v>0.5</v>
      </c>
      <c r="AK77" s="60">
        <f>IF(ISBLANK(HLOOKUP(AK$2,Monitoring_eng!$A$1:$DB$79,Results!$D77,FALSE)),"",IF(HLOOKUP(AK$2,Monitoring_eng!$A$1:$DB$79,Results!$D77,FALSE)=$J77,$Q77,IF(HLOOKUP(AK$2,Monitoring_eng!$A$1:$DB$79,Results!$D77,FALSE)=$L77,$R77,IF(HLOOKUP(AK$2,Monitoring_eng!$A$1:$DB$79,Results!$D77,FALSE)=$N77,$S77,IF(HLOOKUP(AK$2,Monitoring_eng!$A$1:$DB$79,Results!$D77,FALSE)=$P77,$T77,"CHYBA")))))</f>
        <v>0.5</v>
      </c>
      <c r="AL77" s="60">
        <f>IF(ISBLANK(HLOOKUP(AL$2,Monitoring_eng!$A$1:$DB$79,Results!$D77,FALSE)),"",IF(HLOOKUP(AL$2,Monitoring_eng!$A$1:$DB$79,Results!$D77,FALSE)=$J77,$Q77,IF(HLOOKUP(AL$2,Monitoring_eng!$A$1:$DB$79,Results!$D77,FALSE)=$L77,$R77,IF(HLOOKUP(AL$2,Monitoring_eng!$A$1:$DB$79,Results!$D77,FALSE)=$N77,$S77,IF(HLOOKUP(AL$2,Monitoring_eng!$A$1:$DB$79,Results!$D77,FALSE)=$P77,$T77,"CHYBA")))))</f>
        <v>0</v>
      </c>
      <c r="AM77" s="60">
        <f>IF(ISBLANK(HLOOKUP(AM$2,Monitoring_eng!$A$1:$DB$79,Results!$D77,FALSE)),"",IF(HLOOKUP(AM$2,Monitoring_eng!$A$1:$DB$79,Results!$D77,FALSE)=$J77,$Q77,IF(HLOOKUP(AM$2,Monitoring_eng!$A$1:$DB$79,Results!$D77,FALSE)=$L77,$R77,IF(HLOOKUP(AM$2,Monitoring_eng!$A$1:$DB$79,Results!$D77,FALSE)=$N77,$S77,IF(HLOOKUP(AM$2,Monitoring_eng!$A$1:$DB$79,Results!$D77,FALSE)=$P77,$T77,"CHYBA")))))</f>
        <v>0.5</v>
      </c>
      <c r="AN77" s="60">
        <f>IF(ISBLANK(HLOOKUP(AN$2,Monitoring_eng!$A$1:$DB$79,Results!$D77,FALSE)),"",IF(HLOOKUP(AN$2,Monitoring_eng!$A$1:$DB$79,Results!$D77,FALSE)=$J77,$Q77,IF(HLOOKUP(AN$2,Monitoring_eng!$A$1:$DB$79,Results!$D77,FALSE)=$L77,$R77,IF(HLOOKUP(AN$2,Monitoring_eng!$A$1:$DB$79,Results!$D77,FALSE)=$N77,$S77,IF(HLOOKUP(AN$2,Monitoring_eng!$A$1:$DB$79,Results!$D77,FALSE)=$P77,$T77,"CHYBA")))))</f>
        <v>0.5</v>
      </c>
      <c r="AO77" s="60">
        <f>IF(ISBLANK(HLOOKUP(AO$2,Monitoring_eng!$A$1:$DB$79,Results!$D77,FALSE)),"",IF(HLOOKUP(AO$2,Monitoring_eng!$A$1:$DB$79,Results!$D77,FALSE)=$J77,$Q77,IF(HLOOKUP(AO$2,Monitoring_eng!$A$1:$DB$79,Results!$D77,FALSE)=$L77,$R77,IF(HLOOKUP(AO$2,Monitoring_eng!$A$1:$DB$79,Results!$D77,FALSE)=$N77,$S77,IF(HLOOKUP(AO$2,Monitoring_eng!$A$1:$DB$79,Results!$D77,FALSE)=$P77,$T77,"CHYBA")))))</f>
        <v>0.5</v>
      </c>
      <c r="AP77" s="60">
        <f>IF(ISBLANK(HLOOKUP(AP$2,Monitoring_eng!$A$1:$DB$79,Results!$D77,FALSE)),"",IF(HLOOKUP(AP$2,Monitoring_eng!$A$1:$DB$79,Results!$D77,FALSE)=$J77,$Q77,IF(HLOOKUP(AP$2,Monitoring_eng!$A$1:$DB$79,Results!$D77,FALSE)=$L77,$R77,IF(HLOOKUP(AP$2,Monitoring_eng!$A$1:$DB$79,Results!$D77,FALSE)=$N77,$S77,IF(HLOOKUP(AP$2,Monitoring_eng!$A$1:$DB$79,Results!$D77,FALSE)=$P77,$T77,"CHYBA")))))</f>
        <v>0.5</v>
      </c>
      <c r="AQ77" s="60">
        <f>IF(ISBLANK(HLOOKUP(AQ$2,Monitoring_eng!$A$1:$DB$79,Results!$D77,FALSE)),"",IF(HLOOKUP(AQ$2,Monitoring_eng!$A$1:$DB$79,Results!$D77,FALSE)=$J77,$Q77,IF(HLOOKUP(AQ$2,Monitoring_eng!$A$1:$DB$79,Results!$D77,FALSE)=$L77,$R77,IF(HLOOKUP(AQ$2,Monitoring_eng!$A$1:$DB$79,Results!$D77,FALSE)=$N77,$S77,IF(HLOOKUP(AQ$2,Monitoring_eng!$A$1:$DB$79,Results!$D77,FALSE)=$P77,$T77,"CHYBA")))))</f>
        <v>0.5</v>
      </c>
      <c r="AR77" s="60">
        <f>IF(ISBLANK(HLOOKUP(AR$2,Monitoring_eng!$A$1:$DB$79,Results!$D77,FALSE)),"",IF(HLOOKUP(AR$2,Monitoring_eng!$A$1:$DB$79,Results!$D77,FALSE)=$J77,$Q77,IF(HLOOKUP(AR$2,Monitoring_eng!$A$1:$DB$79,Results!$D77,FALSE)=$L77,$R77,IF(HLOOKUP(AR$2,Monitoring_eng!$A$1:$DB$79,Results!$D77,FALSE)=$N77,$S77,IF(HLOOKUP(AR$2,Monitoring_eng!$A$1:$DB$79,Results!$D77,FALSE)=$P77,$T77,"CHYBA")))))</f>
        <v>0.5</v>
      </c>
      <c r="AS77" s="60">
        <f>IF(ISBLANK(HLOOKUP(AS$2,Monitoring_eng!$A$1:$DB$79,Results!$D77,FALSE)),"",IF(HLOOKUP(AS$2,Monitoring_eng!$A$1:$DB$79,Results!$D77,FALSE)=$J77,$Q77,IF(HLOOKUP(AS$2,Monitoring_eng!$A$1:$DB$79,Results!$D77,FALSE)=$L77,$R77,IF(HLOOKUP(AS$2,Monitoring_eng!$A$1:$DB$79,Results!$D77,FALSE)=$N77,$S77,IF(HLOOKUP(AS$2,Monitoring_eng!$A$1:$DB$79,Results!$D77,FALSE)=$P77,$T77,"CHYBA")))))</f>
        <v>0.5</v>
      </c>
      <c r="AT77" s="60">
        <f>IF(ISBLANK(HLOOKUP(AT$2,Monitoring_eng!$A$1:$DB$79,Results!$D77,FALSE)),"",IF(HLOOKUP(AT$2,Monitoring_eng!$A$1:$DB$79,Results!$D77,FALSE)=$J77,$Q77,IF(HLOOKUP(AT$2,Monitoring_eng!$A$1:$DB$79,Results!$D77,FALSE)=$L77,$R77,IF(HLOOKUP(AT$2,Monitoring_eng!$A$1:$DB$79,Results!$D77,FALSE)=$N77,$S77,IF(HLOOKUP(AT$2,Monitoring_eng!$A$1:$DB$79,Results!$D77,FALSE)=$P77,$T77,"CHYBA")))))</f>
        <v>0.5</v>
      </c>
      <c r="AU77" s="60">
        <f>IF(ISBLANK(HLOOKUP(AU$2,Monitoring_eng!$A$1:$DB$79,Results!$D77,FALSE)),"",IF(HLOOKUP(AU$2,Monitoring_eng!$A$1:$DB$79,Results!$D77,FALSE)=$J77,$Q77,IF(HLOOKUP(AU$2,Monitoring_eng!$A$1:$DB$79,Results!$D77,FALSE)=$L77,$R77,IF(HLOOKUP(AU$2,Monitoring_eng!$A$1:$DB$79,Results!$D77,FALSE)=$N77,$S77,IF(HLOOKUP(AU$2,Monitoring_eng!$A$1:$DB$79,Results!$D77,FALSE)=$P77,$T77,"CHYBA")))))</f>
        <v>0.5</v>
      </c>
      <c r="AV77" s="60">
        <f>IF(ISBLANK(HLOOKUP(AV$2,Monitoring_eng!$A$1:$DB$79,Results!$D77,FALSE)),"",IF(HLOOKUP(AV$2,Monitoring_eng!$A$1:$DB$79,Results!$D77,FALSE)=$J77,$Q77,IF(HLOOKUP(AV$2,Monitoring_eng!$A$1:$DB$79,Results!$D77,FALSE)=$L77,$R77,IF(HLOOKUP(AV$2,Monitoring_eng!$A$1:$DB$79,Results!$D77,FALSE)=$N77,$S77,IF(HLOOKUP(AV$2,Monitoring_eng!$A$1:$DB$79,Results!$D77,FALSE)=$P77,$T77,"CHYBA")))))</f>
        <v>0</v>
      </c>
      <c r="AW77" s="60">
        <f>IF(ISBLANK(HLOOKUP(AW$2,Monitoring_eng!$A$1:$DB$79,Results!$D77,FALSE)),"",IF(HLOOKUP(AW$2,Monitoring_eng!$A$1:$DB$79,Results!$D77,FALSE)=$J77,$Q77,IF(HLOOKUP(AW$2,Monitoring_eng!$A$1:$DB$79,Results!$D77,FALSE)=$L77,$R77,IF(HLOOKUP(AW$2,Monitoring_eng!$A$1:$DB$79,Results!$D77,FALSE)=$N77,$S77,IF(HLOOKUP(AW$2,Monitoring_eng!$A$1:$DB$79,Results!$D77,FALSE)=$P77,$T77,"CHYBA")))))</f>
        <v>0.5</v>
      </c>
      <c r="AX77" s="60">
        <f>IF(ISBLANK(HLOOKUP(AX$2,Monitoring_eng!$A$1:$DB$79,Results!$D77,FALSE)),"",IF(HLOOKUP(AX$2,Monitoring_eng!$A$1:$DB$79,Results!$D77,FALSE)=$J77,$Q77,IF(HLOOKUP(AX$2,Monitoring_eng!$A$1:$DB$79,Results!$D77,FALSE)=$L77,$R77,IF(HLOOKUP(AX$2,Monitoring_eng!$A$1:$DB$79,Results!$D77,FALSE)=$N77,$S77,IF(HLOOKUP(AX$2,Monitoring_eng!$A$1:$DB$79,Results!$D77,FALSE)=$P77,$T77,"CHYBA")))))</f>
        <v>0.5</v>
      </c>
      <c r="AY77" s="60">
        <f>IF(ISBLANK(HLOOKUP(AY$2,Monitoring_eng!$A$1:$DB$79,Results!$D77,FALSE)),"",IF(HLOOKUP(AY$2,Monitoring_eng!$A$1:$DB$79,Results!$D77,FALSE)=$J77,$Q77,IF(HLOOKUP(AY$2,Monitoring_eng!$A$1:$DB$79,Results!$D77,FALSE)=$L77,$R77,IF(HLOOKUP(AY$2,Monitoring_eng!$A$1:$DB$79,Results!$D77,FALSE)=$N77,$S77,IF(HLOOKUP(AY$2,Monitoring_eng!$A$1:$DB$79,Results!$D77,FALSE)=$P77,$T77,"CHYBA")))))</f>
        <v>0.5</v>
      </c>
      <c r="AZ77" s="60">
        <f>IF(ISBLANK(HLOOKUP(AZ$2,Monitoring_eng!$A$1:$DB$79,Results!$D77,FALSE)),"",IF(HLOOKUP(AZ$2,Monitoring_eng!$A$1:$DB$79,Results!$D77,FALSE)=$J77,$Q77,IF(HLOOKUP(AZ$2,Monitoring_eng!$A$1:$DB$79,Results!$D77,FALSE)=$L77,$R77,IF(HLOOKUP(AZ$2,Monitoring_eng!$A$1:$DB$79,Results!$D77,FALSE)=$N77,$S77,IF(HLOOKUP(AZ$2,Monitoring_eng!$A$1:$DB$79,Results!$D77,FALSE)=$P77,$T77,"CHYBA")))))</f>
        <v>0.5</v>
      </c>
      <c r="BA77" s="60">
        <f>IF(ISBLANK(HLOOKUP(BA$2,Monitoring_eng!$A$1:$DB$79,Results!$D77,FALSE)),"",IF(HLOOKUP(BA$2,Monitoring_eng!$A$1:$DB$79,Results!$D77,FALSE)=$J77,$Q77,IF(HLOOKUP(BA$2,Monitoring_eng!$A$1:$DB$79,Results!$D77,FALSE)=$L77,$R77,IF(HLOOKUP(BA$2,Monitoring_eng!$A$1:$DB$79,Results!$D77,FALSE)=$N77,$S77,IF(HLOOKUP(BA$2,Monitoring_eng!$A$1:$DB$79,Results!$D77,FALSE)=$P77,$T77,"CHYBA")))))</f>
        <v>0.5</v>
      </c>
      <c r="BB77" s="60">
        <f>IF(ISBLANK(HLOOKUP(BB$2,Monitoring_eng!$A$1:$DB$79,Results!$D77,FALSE)),"",IF(HLOOKUP(BB$2,Monitoring_eng!$A$1:$DB$79,Results!$D77,FALSE)=$J77,$Q77,IF(HLOOKUP(BB$2,Monitoring_eng!$A$1:$DB$79,Results!$D77,FALSE)=$L77,$R77,IF(HLOOKUP(BB$2,Monitoring_eng!$A$1:$DB$79,Results!$D77,FALSE)=$N77,$S77,IF(HLOOKUP(BB$2,Monitoring_eng!$A$1:$DB$79,Results!$D77,FALSE)=$P77,$T77,"CHYBA")))))</f>
        <v>0.5</v>
      </c>
      <c r="BC77" s="60">
        <f>IF(ISBLANK(HLOOKUP(BC$2,Monitoring_eng!$A$1:$DB$79,Results!$D77,FALSE)),"",IF(HLOOKUP(BC$2,Monitoring_eng!$A$1:$DB$79,Results!$D77,FALSE)=$J77,$Q77,IF(HLOOKUP(BC$2,Monitoring_eng!$A$1:$DB$79,Results!$D77,FALSE)=$L77,$R77,IF(HLOOKUP(BC$2,Monitoring_eng!$A$1:$DB$79,Results!$D77,FALSE)=$N77,$S77,IF(HLOOKUP(BC$2,Monitoring_eng!$A$1:$DB$79,Results!$D77,FALSE)=$P77,$T77,"CHYBA")))))</f>
        <v>0.5</v>
      </c>
      <c r="BD77" s="60">
        <f>IF(ISBLANK(HLOOKUP(BD$2,Monitoring_eng!$A$1:$DB$79,Results!$D77,FALSE)),"",IF(HLOOKUP(BD$2,Monitoring_eng!$A$1:$DB$79,Results!$D77,FALSE)=$J77,$Q77,IF(HLOOKUP(BD$2,Monitoring_eng!$A$1:$DB$79,Results!$D77,FALSE)=$L77,$R77,IF(HLOOKUP(BD$2,Monitoring_eng!$A$1:$DB$79,Results!$D77,FALSE)=$N77,$S77,IF(HLOOKUP(BD$2,Monitoring_eng!$A$1:$DB$79,Results!$D77,FALSE)=$P77,$T77,"CHYBA")))))</f>
        <v>0.5</v>
      </c>
      <c r="BE77" s="60">
        <f>IF(ISBLANK(HLOOKUP(BE$2,Monitoring_eng!$A$1:$DB$79,Results!$D77,FALSE)),"",IF(HLOOKUP(BE$2,Monitoring_eng!$A$1:$DB$79,Results!$D77,FALSE)=$J77,$Q77,IF(HLOOKUP(BE$2,Monitoring_eng!$A$1:$DB$79,Results!$D77,FALSE)=$L77,$R77,IF(HLOOKUP(BE$2,Monitoring_eng!$A$1:$DB$79,Results!$D77,FALSE)=$N77,$S77,IF(HLOOKUP(BE$2,Monitoring_eng!$A$1:$DB$79,Results!$D77,FALSE)=$P77,$T77,"CHYBA")))))</f>
        <v>0.5</v>
      </c>
      <c r="BF77" s="60">
        <f>IF(ISBLANK(HLOOKUP(BF$2,Monitoring_eng!$A$1:$DB$79,Results!$D77,FALSE)),"",IF(HLOOKUP(BF$2,Monitoring_eng!$A$1:$DB$79,Results!$D77,FALSE)=$J77,$Q77,IF(HLOOKUP(BF$2,Monitoring_eng!$A$1:$DB$79,Results!$D77,FALSE)=$L77,$R77,IF(HLOOKUP(BF$2,Monitoring_eng!$A$1:$DB$79,Results!$D77,FALSE)=$N77,$S77,IF(HLOOKUP(BF$2,Monitoring_eng!$A$1:$DB$79,Results!$D77,FALSE)=$P77,$T77,"CHYBA")))))</f>
        <v>0.5</v>
      </c>
      <c r="BG77" s="60">
        <f>IF(ISBLANK(HLOOKUP(BG$2,Monitoring_eng!$A$1:$DB$79,Results!$D77,FALSE)),"",IF(HLOOKUP(BG$2,Monitoring_eng!$A$1:$DB$79,Results!$D77,FALSE)=$J77,$Q77,IF(HLOOKUP(BG$2,Monitoring_eng!$A$1:$DB$79,Results!$D77,FALSE)=$L77,$R77,IF(HLOOKUP(BG$2,Monitoring_eng!$A$1:$DB$79,Results!$D77,FALSE)=$N77,$S77,IF(HLOOKUP(BG$2,Monitoring_eng!$A$1:$DB$79,Results!$D77,FALSE)=$P77,$T77,"CHYBA")))))</f>
        <v>0.5</v>
      </c>
      <c r="BH77" s="60">
        <f>IF(ISBLANK(HLOOKUP(BH$2,Monitoring_eng!$A$1:$DB$79,Results!$D77,FALSE)),"",IF(HLOOKUP(BH$2,Monitoring_eng!$A$1:$DB$79,Results!$D77,FALSE)=$J77,$Q77,IF(HLOOKUP(BH$2,Monitoring_eng!$A$1:$DB$79,Results!$D77,FALSE)=$L77,$R77,IF(HLOOKUP(BH$2,Monitoring_eng!$A$1:$DB$79,Results!$D77,FALSE)=$N77,$S77,IF(HLOOKUP(BH$2,Monitoring_eng!$A$1:$DB$79,Results!$D77,FALSE)=$P77,$T77,"CHYBA")))))</f>
        <v>0.5</v>
      </c>
      <c r="BI77" s="60">
        <f>IF(ISBLANK(HLOOKUP(BI$2,Monitoring_eng!$A$1:$DB$79,Results!$D77,FALSE)),"",IF(HLOOKUP(BI$2,Monitoring_eng!$A$1:$DB$79,Results!$D77,FALSE)=$J77,$Q77,IF(HLOOKUP(BI$2,Monitoring_eng!$A$1:$DB$79,Results!$D77,FALSE)=$L77,$R77,IF(HLOOKUP(BI$2,Monitoring_eng!$A$1:$DB$79,Results!$D77,FALSE)=$N77,$S77,IF(HLOOKUP(BI$2,Monitoring_eng!$A$1:$DB$79,Results!$D77,FALSE)=$P77,$T77,"CHYBA")))))</f>
        <v>0.5</v>
      </c>
      <c r="BJ77" s="60">
        <f>IF(ISBLANK(HLOOKUP(BJ$2,Monitoring_eng!$A$1:$DB$79,Results!$D77,FALSE)),"",IF(HLOOKUP(BJ$2,Monitoring_eng!$A$1:$DB$79,Results!$D77,FALSE)=$J77,$Q77,IF(HLOOKUP(BJ$2,Monitoring_eng!$A$1:$DB$79,Results!$D77,FALSE)=$L77,$R77,IF(HLOOKUP(BJ$2,Monitoring_eng!$A$1:$DB$79,Results!$D77,FALSE)=$N77,$S77,IF(HLOOKUP(BJ$2,Monitoring_eng!$A$1:$DB$79,Results!$D77,FALSE)=$P77,$T77,"CHYBA")))))</f>
        <v>0.5</v>
      </c>
      <c r="BK77" s="60">
        <f>IF(ISBLANK(HLOOKUP(BK$2,Monitoring_eng!$A$1:$DB$79,Results!$D77,FALSE)),"",IF(HLOOKUP(BK$2,Monitoring_eng!$A$1:$DB$79,Results!$D77,FALSE)=$J77,$Q77,IF(HLOOKUP(BK$2,Monitoring_eng!$A$1:$DB$79,Results!$D77,FALSE)=$L77,$R77,IF(HLOOKUP(BK$2,Monitoring_eng!$A$1:$DB$79,Results!$D77,FALSE)=$N77,$S77,IF(HLOOKUP(BK$2,Monitoring_eng!$A$1:$DB$79,Results!$D77,FALSE)=$P77,$T77,"CHYBA")))))</f>
        <v>0.5</v>
      </c>
      <c r="BL77" s="60">
        <f>IF(ISBLANK(HLOOKUP(BL$2,Monitoring_eng!$A$1:$DB$79,Results!$D77,FALSE)),"",IF(HLOOKUP(BL$2,Monitoring_eng!$A$1:$DB$79,Results!$D77,FALSE)=$J77,$Q77,IF(HLOOKUP(BL$2,Monitoring_eng!$A$1:$DB$79,Results!$D77,FALSE)=$L77,$R77,IF(HLOOKUP(BL$2,Monitoring_eng!$A$1:$DB$79,Results!$D77,FALSE)=$N77,$S77,IF(HLOOKUP(BL$2,Monitoring_eng!$A$1:$DB$79,Results!$D77,FALSE)=$P77,$T77,"CHYBA")))))</f>
        <v>0.5</v>
      </c>
      <c r="BM77" s="60">
        <f>IF(ISBLANK(HLOOKUP(BM$2,Monitoring_eng!$A$1:$DB$79,Results!$D77,FALSE)),"",IF(HLOOKUP(BM$2,Monitoring_eng!$A$1:$DB$79,Results!$D77,FALSE)=$J77,$Q77,IF(HLOOKUP(BM$2,Monitoring_eng!$A$1:$DB$79,Results!$D77,FALSE)=$L77,$R77,IF(HLOOKUP(BM$2,Monitoring_eng!$A$1:$DB$79,Results!$D77,FALSE)=$N77,$S77,IF(HLOOKUP(BM$2,Monitoring_eng!$A$1:$DB$79,Results!$D77,FALSE)=$P77,$T77,"CHYBA")))))</f>
        <v>0.5</v>
      </c>
      <c r="BN77" s="60">
        <f>IF(ISBLANK(HLOOKUP(BN$2,Monitoring_eng!$A$1:$DB$79,Results!$D77,FALSE)),"",IF(HLOOKUP(BN$2,Monitoring_eng!$A$1:$DB$79,Results!$D77,FALSE)=$J77,$Q77,IF(HLOOKUP(BN$2,Monitoring_eng!$A$1:$DB$79,Results!$D77,FALSE)=$L77,$R77,IF(HLOOKUP(BN$2,Monitoring_eng!$A$1:$DB$79,Results!$D77,FALSE)=$N77,$S77,IF(HLOOKUP(BN$2,Monitoring_eng!$A$1:$DB$79,Results!$D77,FALSE)=$P77,$T77,"CHYBA")))))</f>
        <v>0.5</v>
      </c>
      <c r="BO77" s="60">
        <f>IF(ISBLANK(HLOOKUP(BO$2,Monitoring_eng!$A$1:$DB$79,Results!$D77,FALSE)),"",IF(HLOOKUP(BO$2,Monitoring_eng!$A$1:$DB$79,Results!$D77,FALSE)=$J77,$Q77,IF(HLOOKUP(BO$2,Monitoring_eng!$A$1:$DB$79,Results!$D77,FALSE)=$L77,$R77,IF(HLOOKUP(BO$2,Monitoring_eng!$A$1:$DB$79,Results!$D77,FALSE)=$N77,$S77,IF(HLOOKUP(BO$2,Monitoring_eng!$A$1:$DB$79,Results!$D77,FALSE)=$P77,$T77,"CHYBA")))))</f>
        <v>0.5</v>
      </c>
      <c r="BP77" s="60">
        <f>IF(ISBLANK(HLOOKUP(BP$2,Monitoring_eng!$A$1:$DB$79,Results!$D77,FALSE)),"",IF(HLOOKUP(BP$2,Monitoring_eng!$A$1:$DB$79,Results!$D77,FALSE)=$J77,$Q77,IF(HLOOKUP(BP$2,Monitoring_eng!$A$1:$DB$79,Results!$D77,FALSE)=$L77,$R77,IF(HLOOKUP(BP$2,Monitoring_eng!$A$1:$DB$79,Results!$D77,FALSE)=$N77,$S77,IF(HLOOKUP(BP$2,Monitoring_eng!$A$1:$DB$79,Results!$D77,FALSE)=$P77,$T77,"CHYBA")))))</f>
        <v>0.5</v>
      </c>
      <c r="BQ77" s="60">
        <f>IF(ISBLANK(HLOOKUP(BQ$2,Monitoring_eng!$A$1:$DB$79,Results!$D77,FALSE)),"",IF(HLOOKUP(BQ$2,Monitoring_eng!$A$1:$DB$79,Results!$D77,FALSE)=$J77,$Q77,IF(HLOOKUP(BQ$2,Monitoring_eng!$A$1:$DB$79,Results!$D77,FALSE)=$L77,$R77,IF(HLOOKUP(BQ$2,Monitoring_eng!$A$1:$DB$79,Results!$D77,FALSE)=$N77,$S77,IF(HLOOKUP(BQ$2,Monitoring_eng!$A$1:$DB$79,Results!$D77,FALSE)=$P77,$T77,"CHYBA")))))</f>
        <v>0.5</v>
      </c>
      <c r="BR77" s="60">
        <f>IF(ISBLANK(HLOOKUP(BR$2,Monitoring_eng!$A$1:$DB$79,Results!$D77,FALSE)),"",IF(HLOOKUP(BR$2,Monitoring_eng!$A$1:$DB$79,Results!$D77,FALSE)=$J77,$Q77,IF(HLOOKUP(BR$2,Monitoring_eng!$A$1:$DB$79,Results!$D77,FALSE)=$L77,$R77,IF(HLOOKUP(BR$2,Monitoring_eng!$A$1:$DB$79,Results!$D77,FALSE)=$N77,$S77,IF(HLOOKUP(BR$2,Monitoring_eng!$A$1:$DB$79,Results!$D77,FALSE)=$P77,$T77,"CHYBA")))))</f>
        <v>0.5</v>
      </c>
    </row>
    <row r="78" spans="1:70" x14ac:dyDescent="0.3">
      <c r="A78" s="37" t="s">
        <v>3898</v>
      </c>
      <c r="B78" s="37" t="s">
        <v>1079</v>
      </c>
      <c r="C78" s="37" t="s">
        <v>378</v>
      </c>
      <c r="D78" s="37">
        <v>77</v>
      </c>
      <c r="E78" s="54" t="s">
        <v>288</v>
      </c>
      <c r="F78" s="54" t="s">
        <v>287</v>
      </c>
      <c r="G78" s="55" t="s">
        <v>74</v>
      </c>
      <c r="H78" s="37">
        <v>1</v>
      </c>
      <c r="I78" s="37" t="s">
        <v>481</v>
      </c>
      <c r="J78" s="37" t="s">
        <v>757</v>
      </c>
      <c r="K78" s="37" t="s">
        <v>482</v>
      </c>
      <c r="L78" s="59" t="s">
        <v>758</v>
      </c>
      <c r="M78" s="37" t="s">
        <v>483</v>
      </c>
      <c r="N78" s="37" t="s">
        <v>759</v>
      </c>
      <c r="O78" s="37" t="s">
        <v>892</v>
      </c>
      <c r="P78" s="37" t="s">
        <v>892</v>
      </c>
      <c r="Q78" s="37">
        <f t="shared" si="2"/>
        <v>1</v>
      </c>
      <c r="R78" s="37">
        <v>0</v>
      </c>
      <c r="S78" s="37">
        <f t="shared" si="3"/>
        <v>0.5</v>
      </c>
      <c r="T78" s="37" t="s">
        <v>892</v>
      </c>
      <c r="U78" s="60">
        <f>IF(ISBLANK(HLOOKUP(U$2,Monitoring_eng!$A$1:$DB$79,Results!$D78,FALSE)),"",IF(HLOOKUP(U$2,Monitoring_eng!$A$1:$DB$79,Results!$D78,FALSE)=$J78,$Q78,IF(HLOOKUP(U$2,Monitoring_eng!$A$1:$DB$79,Results!$D78,FALSE)=$L78,$R78,IF(HLOOKUP(U$2,Monitoring_eng!$A$1:$DB$79,Results!$D78,FALSE)=$N78,$S78,IF(HLOOKUP(U$2,Monitoring_eng!$A$1:$DB$79,Results!$D78,FALSE)=$P78,$T78,"CHYBA")))))</f>
        <v>0</v>
      </c>
      <c r="V78" s="60">
        <f>IF(ISBLANK(HLOOKUP(V$2,Monitoring_eng!$A$1:$DB$79,Results!$D78,FALSE)),"",IF(HLOOKUP(V$2,Monitoring_eng!$A$1:$DB$79,Results!$D78,FALSE)=$J78,$Q78,IF(HLOOKUP(V$2,Monitoring_eng!$A$1:$DB$79,Results!$D78,FALSE)=$L78,$R78,IF(HLOOKUP(V$2,Monitoring_eng!$A$1:$DB$79,Results!$D78,FALSE)=$N78,$S78,IF(HLOOKUP(V$2,Monitoring_eng!$A$1:$DB$79,Results!$D78,FALSE)=$P78,$T78,"CHYBA")))))</f>
        <v>0</v>
      </c>
      <c r="W78" s="60">
        <f>IF(ISBLANK(HLOOKUP(W$2,Monitoring_eng!$A$1:$DB$79,Results!$D78,FALSE)),"",IF(HLOOKUP(W$2,Monitoring_eng!$A$1:$DB$79,Results!$D78,FALSE)=$J78,$Q78,IF(HLOOKUP(W$2,Monitoring_eng!$A$1:$DB$79,Results!$D78,FALSE)=$L78,$R78,IF(HLOOKUP(W$2,Monitoring_eng!$A$1:$DB$79,Results!$D78,FALSE)=$N78,$S78,IF(HLOOKUP(W$2,Monitoring_eng!$A$1:$DB$79,Results!$D78,FALSE)=$P78,$T78,"CHYBA")))))</f>
        <v>0</v>
      </c>
      <c r="X78" s="60">
        <f>IF(ISBLANK(HLOOKUP(X$2,Monitoring_eng!$A$1:$DB$79,Results!$D78,FALSE)),"",IF(HLOOKUP(X$2,Monitoring_eng!$A$1:$DB$79,Results!$D78,FALSE)=$J78,$Q78,IF(HLOOKUP(X$2,Monitoring_eng!$A$1:$DB$79,Results!$D78,FALSE)=$L78,$R78,IF(HLOOKUP(X$2,Monitoring_eng!$A$1:$DB$79,Results!$D78,FALSE)=$N78,$S78,IF(HLOOKUP(X$2,Monitoring_eng!$A$1:$DB$79,Results!$D78,FALSE)=$P78,$T78,"CHYBA")))))</f>
        <v>0</v>
      </c>
      <c r="Y78" s="60">
        <f>IF(ISBLANK(HLOOKUP(Y$2,Monitoring_eng!$A$1:$DB$79,Results!$D78,FALSE)),"",IF(HLOOKUP(Y$2,Monitoring_eng!$A$1:$DB$79,Results!$D78,FALSE)=$J78,$Q78,IF(HLOOKUP(Y$2,Monitoring_eng!$A$1:$DB$79,Results!$D78,FALSE)=$L78,$R78,IF(HLOOKUP(Y$2,Monitoring_eng!$A$1:$DB$79,Results!$D78,FALSE)=$N78,$S78,IF(HLOOKUP(Y$2,Monitoring_eng!$A$1:$DB$79,Results!$D78,FALSE)=$P78,$T78,"CHYBA")))))</f>
        <v>0</v>
      </c>
      <c r="Z78" s="60">
        <f>IF(ISBLANK(HLOOKUP(Z$2,Monitoring_eng!$A$1:$DB$79,Results!$D78,FALSE)),"",IF(HLOOKUP(Z$2,Monitoring_eng!$A$1:$DB$79,Results!$D78,FALSE)=$J78,$Q78,IF(HLOOKUP(Z$2,Monitoring_eng!$A$1:$DB$79,Results!$D78,FALSE)=$L78,$R78,IF(HLOOKUP(Z$2,Monitoring_eng!$A$1:$DB$79,Results!$D78,FALSE)=$N78,$S78,IF(HLOOKUP(Z$2,Monitoring_eng!$A$1:$DB$79,Results!$D78,FALSE)=$P78,$T78,"CHYBA")))))</f>
        <v>1</v>
      </c>
      <c r="AA78" s="60">
        <f>IF(ISBLANK(HLOOKUP(AA$2,Monitoring_eng!$A$1:$DB$79,Results!$D78,FALSE)),"",IF(HLOOKUP(AA$2,Monitoring_eng!$A$1:$DB$79,Results!$D78,FALSE)=$J78,$Q78,IF(HLOOKUP(AA$2,Monitoring_eng!$A$1:$DB$79,Results!$D78,FALSE)=$L78,$R78,IF(HLOOKUP(AA$2,Monitoring_eng!$A$1:$DB$79,Results!$D78,FALSE)=$N78,$S78,IF(HLOOKUP(AA$2,Monitoring_eng!$A$1:$DB$79,Results!$D78,FALSE)=$P78,$T78,"CHYBA")))))</f>
        <v>1</v>
      </c>
      <c r="AB78" s="60">
        <f>IF(ISBLANK(HLOOKUP(AB$2,Monitoring_eng!$A$1:$DB$79,Results!$D78,FALSE)),"",IF(HLOOKUP(AB$2,Monitoring_eng!$A$1:$DB$79,Results!$D78,FALSE)=$J78,$Q78,IF(HLOOKUP(AB$2,Monitoring_eng!$A$1:$DB$79,Results!$D78,FALSE)=$L78,$R78,IF(HLOOKUP(AB$2,Monitoring_eng!$A$1:$DB$79,Results!$D78,FALSE)=$N78,$S78,IF(HLOOKUP(AB$2,Monitoring_eng!$A$1:$DB$79,Results!$D78,FALSE)=$P78,$T78,"CHYBA")))))</f>
        <v>0</v>
      </c>
      <c r="AC78" s="60">
        <f>IF(ISBLANK(HLOOKUP(AC$2,Monitoring_eng!$A$1:$DB$79,Results!$D78,FALSE)),"",IF(HLOOKUP(AC$2,Monitoring_eng!$A$1:$DB$79,Results!$D78,FALSE)=$J78,$Q78,IF(HLOOKUP(AC$2,Monitoring_eng!$A$1:$DB$79,Results!$D78,FALSE)=$L78,$R78,IF(HLOOKUP(AC$2,Monitoring_eng!$A$1:$DB$79,Results!$D78,FALSE)=$N78,$S78,IF(HLOOKUP(AC$2,Monitoring_eng!$A$1:$DB$79,Results!$D78,FALSE)=$P78,$T78,"CHYBA")))))</f>
        <v>0</v>
      </c>
      <c r="AD78" s="60">
        <f>IF(ISBLANK(HLOOKUP(AD$2,Monitoring_eng!$A$1:$DB$79,Results!$D78,FALSE)),"",IF(HLOOKUP(AD$2,Monitoring_eng!$A$1:$DB$79,Results!$D78,FALSE)=$J78,$Q78,IF(HLOOKUP(AD$2,Monitoring_eng!$A$1:$DB$79,Results!$D78,FALSE)=$L78,$R78,IF(HLOOKUP(AD$2,Monitoring_eng!$A$1:$DB$79,Results!$D78,FALSE)=$N78,$S78,IF(HLOOKUP(AD$2,Monitoring_eng!$A$1:$DB$79,Results!$D78,FALSE)=$P78,$T78,"CHYBA")))))</f>
        <v>0</v>
      </c>
      <c r="AE78" s="60">
        <f>IF(ISBLANK(HLOOKUP(AE$2,Monitoring_eng!$A$1:$DB$79,Results!$D78,FALSE)),"",IF(HLOOKUP(AE$2,Monitoring_eng!$A$1:$DB$79,Results!$D78,FALSE)=$J78,$Q78,IF(HLOOKUP(AE$2,Monitoring_eng!$A$1:$DB$79,Results!$D78,FALSE)=$L78,$R78,IF(HLOOKUP(AE$2,Monitoring_eng!$A$1:$DB$79,Results!$D78,FALSE)=$N78,$S78,IF(HLOOKUP(AE$2,Monitoring_eng!$A$1:$DB$79,Results!$D78,FALSE)=$P78,$T78,"CHYBA")))))</f>
        <v>1</v>
      </c>
      <c r="AF78" s="60">
        <f>IF(ISBLANK(HLOOKUP(AF$2,Monitoring_eng!$A$1:$DB$79,Results!$D78,FALSE)),"",IF(HLOOKUP(AF$2,Monitoring_eng!$A$1:$DB$79,Results!$D78,FALSE)=$J78,$Q78,IF(HLOOKUP(AF$2,Monitoring_eng!$A$1:$DB$79,Results!$D78,FALSE)=$L78,$R78,IF(HLOOKUP(AF$2,Monitoring_eng!$A$1:$DB$79,Results!$D78,FALSE)=$N78,$S78,IF(HLOOKUP(AF$2,Monitoring_eng!$A$1:$DB$79,Results!$D78,FALSE)=$P78,$T78,"CHYBA")))))</f>
        <v>0</v>
      </c>
      <c r="AG78" s="60">
        <f>IF(ISBLANK(HLOOKUP(AG$2,Monitoring_eng!$A$1:$DB$79,Results!$D78,FALSE)),"",IF(HLOOKUP(AG$2,Monitoring_eng!$A$1:$DB$79,Results!$D78,FALSE)=$J78,$Q78,IF(HLOOKUP(AG$2,Monitoring_eng!$A$1:$DB$79,Results!$D78,FALSE)=$L78,$R78,IF(HLOOKUP(AG$2,Monitoring_eng!$A$1:$DB$79,Results!$D78,FALSE)=$N78,$S78,IF(HLOOKUP(AG$2,Monitoring_eng!$A$1:$DB$79,Results!$D78,FALSE)=$P78,$T78,"CHYBA")))))</f>
        <v>1</v>
      </c>
      <c r="AH78" s="60">
        <f>IF(ISBLANK(HLOOKUP(AH$2,Monitoring_eng!$A$1:$DB$79,Results!$D78,FALSE)),"",IF(HLOOKUP(AH$2,Monitoring_eng!$A$1:$DB$79,Results!$D78,FALSE)=$J78,$Q78,IF(HLOOKUP(AH$2,Monitoring_eng!$A$1:$DB$79,Results!$D78,FALSE)=$L78,$R78,IF(HLOOKUP(AH$2,Monitoring_eng!$A$1:$DB$79,Results!$D78,FALSE)=$N78,$S78,IF(HLOOKUP(AH$2,Monitoring_eng!$A$1:$DB$79,Results!$D78,FALSE)=$P78,$T78,"CHYBA")))))</f>
        <v>1</v>
      </c>
      <c r="AI78" s="60">
        <f>IF(ISBLANK(HLOOKUP(AI$2,Monitoring_eng!$A$1:$DB$79,Results!$D78,FALSE)),"",IF(HLOOKUP(AI$2,Monitoring_eng!$A$1:$DB$79,Results!$D78,FALSE)=$J78,$Q78,IF(HLOOKUP(AI$2,Monitoring_eng!$A$1:$DB$79,Results!$D78,FALSE)=$L78,$R78,IF(HLOOKUP(AI$2,Monitoring_eng!$A$1:$DB$79,Results!$D78,FALSE)=$N78,$S78,IF(HLOOKUP(AI$2,Monitoring_eng!$A$1:$DB$79,Results!$D78,FALSE)=$P78,$T78,"CHYBA")))))</f>
        <v>1</v>
      </c>
      <c r="AJ78" s="60">
        <f>IF(ISBLANK(HLOOKUP(AJ$2,Monitoring_eng!$A$1:$DB$79,Results!$D78,FALSE)),"",IF(HLOOKUP(AJ$2,Monitoring_eng!$A$1:$DB$79,Results!$D78,FALSE)=$J78,$Q78,IF(HLOOKUP(AJ$2,Monitoring_eng!$A$1:$DB$79,Results!$D78,FALSE)=$L78,$R78,IF(HLOOKUP(AJ$2,Monitoring_eng!$A$1:$DB$79,Results!$D78,FALSE)=$N78,$S78,IF(HLOOKUP(AJ$2,Monitoring_eng!$A$1:$DB$79,Results!$D78,FALSE)=$P78,$T78,"CHYBA")))))</f>
        <v>0</v>
      </c>
      <c r="AK78" s="60">
        <f>IF(ISBLANK(HLOOKUP(AK$2,Monitoring_eng!$A$1:$DB$79,Results!$D78,FALSE)),"",IF(HLOOKUP(AK$2,Monitoring_eng!$A$1:$DB$79,Results!$D78,FALSE)=$J78,$Q78,IF(HLOOKUP(AK$2,Monitoring_eng!$A$1:$DB$79,Results!$D78,FALSE)=$L78,$R78,IF(HLOOKUP(AK$2,Monitoring_eng!$A$1:$DB$79,Results!$D78,FALSE)=$N78,$S78,IF(HLOOKUP(AK$2,Monitoring_eng!$A$1:$DB$79,Results!$D78,FALSE)=$P78,$T78,"CHYBA")))))</f>
        <v>0</v>
      </c>
      <c r="AL78" s="60">
        <f>IF(ISBLANK(HLOOKUP(AL$2,Monitoring_eng!$A$1:$DB$79,Results!$D78,FALSE)),"",IF(HLOOKUP(AL$2,Monitoring_eng!$A$1:$DB$79,Results!$D78,FALSE)=$J78,$Q78,IF(HLOOKUP(AL$2,Monitoring_eng!$A$1:$DB$79,Results!$D78,FALSE)=$L78,$R78,IF(HLOOKUP(AL$2,Monitoring_eng!$A$1:$DB$79,Results!$D78,FALSE)=$N78,$S78,IF(HLOOKUP(AL$2,Monitoring_eng!$A$1:$DB$79,Results!$D78,FALSE)=$P78,$T78,"CHYBA")))))</f>
        <v>0</v>
      </c>
      <c r="AM78" s="60">
        <f>IF(ISBLANK(HLOOKUP(AM$2,Monitoring_eng!$A$1:$DB$79,Results!$D78,FALSE)),"",IF(HLOOKUP(AM$2,Monitoring_eng!$A$1:$DB$79,Results!$D78,FALSE)=$J78,$Q78,IF(HLOOKUP(AM$2,Monitoring_eng!$A$1:$DB$79,Results!$D78,FALSE)=$L78,$R78,IF(HLOOKUP(AM$2,Monitoring_eng!$A$1:$DB$79,Results!$D78,FALSE)=$N78,$S78,IF(HLOOKUP(AM$2,Monitoring_eng!$A$1:$DB$79,Results!$D78,FALSE)=$P78,$T78,"CHYBA")))))</f>
        <v>0</v>
      </c>
      <c r="AN78" s="60">
        <f>IF(ISBLANK(HLOOKUP(AN$2,Monitoring_eng!$A$1:$DB$79,Results!$D78,FALSE)),"",IF(HLOOKUP(AN$2,Monitoring_eng!$A$1:$DB$79,Results!$D78,FALSE)=$J78,$Q78,IF(HLOOKUP(AN$2,Monitoring_eng!$A$1:$DB$79,Results!$D78,FALSE)=$L78,$R78,IF(HLOOKUP(AN$2,Monitoring_eng!$A$1:$DB$79,Results!$D78,FALSE)=$N78,$S78,IF(HLOOKUP(AN$2,Monitoring_eng!$A$1:$DB$79,Results!$D78,FALSE)=$P78,$T78,"CHYBA")))))</f>
        <v>0</v>
      </c>
      <c r="AO78" s="60">
        <f>IF(ISBLANK(HLOOKUP(AO$2,Monitoring_eng!$A$1:$DB$79,Results!$D78,FALSE)),"",IF(HLOOKUP(AO$2,Monitoring_eng!$A$1:$DB$79,Results!$D78,FALSE)=$J78,$Q78,IF(HLOOKUP(AO$2,Monitoring_eng!$A$1:$DB$79,Results!$D78,FALSE)=$L78,$R78,IF(HLOOKUP(AO$2,Monitoring_eng!$A$1:$DB$79,Results!$D78,FALSE)=$N78,$S78,IF(HLOOKUP(AO$2,Monitoring_eng!$A$1:$DB$79,Results!$D78,FALSE)=$P78,$T78,"CHYBA")))))</f>
        <v>1</v>
      </c>
      <c r="AP78" s="60">
        <f>IF(ISBLANK(HLOOKUP(AP$2,Monitoring_eng!$A$1:$DB$79,Results!$D78,FALSE)),"",IF(HLOOKUP(AP$2,Monitoring_eng!$A$1:$DB$79,Results!$D78,FALSE)=$J78,$Q78,IF(HLOOKUP(AP$2,Monitoring_eng!$A$1:$DB$79,Results!$D78,FALSE)=$L78,$R78,IF(HLOOKUP(AP$2,Monitoring_eng!$A$1:$DB$79,Results!$D78,FALSE)=$N78,$S78,IF(HLOOKUP(AP$2,Monitoring_eng!$A$1:$DB$79,Results!$D78,FALSE)=$P78,$T78,"CHYBA")))))</f>
        <v>0</v>
      </c>
      <c r="AQ78" s="60">
        <f>IF(ISBLANK(HLOOKUP(AQ$2,Monitoring_eng!$A$1:$DB$79,Results!$D78,FALSE)),"",IF(HLOOKUP(AQ$2,Monitoring_eng!$A$1:$DB$79,Results!$D78,FALSE)=$J78,$Q78,IF(HLOOKUP(AQ$2,Monitoring_eng!$A$1:$DB$79,Results!$D78,FALSE)=$L78,$R78,IF(HLOOKUP(AQ$2,Monitoring_eng!$A$1:$DB$79,Results!$D78,FALSE)=$N78,$S78,IF(HLOOKUP(AQ$2,Monitoring_eng!$A$1:$DB$79,Results!$D78,FALSE)=$P78,$T78,"CHYBA")))))</f>
        <v>0</v>
      </c>
      <c r="AR78" s="60">
        <f>IF(ISBLANK(HLOOKUP(AR$2,Monitoring_eng!$A$1:$DB$79,Results!$D78,FALSE)),"",IF(HLOOKUP(AR$2,Monitoring_eng!$A$1:$DB$79,Results!$D78,FALSE)=$J78,$Q78,IF(HLOOKUP(AR$2,Monitoring_eng!$A$1:$DB$79,Results!$D78,FALSE)=$L78,$R78,IF(HLOOKUP(AR$2,Monitoring_eng!$A$1:$DB$79,Results!$D78,FALSE)=$N78,$S78,IF(HLOOKUP(AR$2,Monitoring_eng!$A$1:$DB$79,Results!$D78,FALSE)=$P78,$T78,"CHYBA")))))</f>
        <v>1</v>
      </c>
      <c r="AS78" s="60">
        <f>IF(ISBLANK(HLOOKUP(AS$2,Monitoring_eng!$A$1:$DB$79,Results!$D78,FALSE)),"",IF(HLOOKUP(AS$2,Monitoring_eng!$A$1:$DB$79,Results!$D78,FALSE)=$J78,$Q78,IF(HLOOKUP(AS$2,Monitoring_eng!$A$1:$DB$79,Results!$D78,FALSE)=$L78,$R78,IF(HLOOKUP(AS$2,Monitoring_eng!$A$1:$DB$79,Results!$D78,FALSE)=$N78,$S78,IF(HLOOKUP(AS$2,Monitoring_eng!$A$1:$DB$79,Results!$D78,FALSE)=$P78,$T78,"CHYBA")))))</f>
        <v>1</v>
      </c>
      <c r="AT78" s="60">
        <f>IF(ISBLANK(HLOOKUP(AT$2,Monitoring_eng!$A$1:$DB$79,Results!$D78,FALSE)),"",IF(HLOOKUP(AT$2,Monitoring_eng!$A$1:$DB$79,Results!$D78,FALSE)=$J78,$Q78,IF(HLOOKUP(AT$2,Monitoring_eng!$A$1:$DB$79,Results!$D78,FALSE)=$L78,$R78,IF(HLOOKUP(AT$2,Monitoring_eng!$A$1:$DB$79,Results!$D78,FALSE)=$N78,$S78,IF(HLOOKUP(AT$2,Monitoring_eng!$A$1:$DB$79,Results!$D78,FALSE)=$P78,$T78,"CHYBA")))))</f>
        <v>0</v>
      </c>
      <c r="AU78" s="60">
        <f>IF(ISBLANK(HLOOKUP(AU$2,Monitoring_eng!$A$1:$DB$79,Results!$D78,FALSE)),"",IF(HLOOKUP(AU$2,Monitoring_eng!$A$1:$DB$79,Results!$D78,FALSE)=$J78,$Q78,IF(HLOOKUP(AU$2,Monitoring_eng!$A$1:$DB$79,Results!$D78,FALSE)=$L78,$R78,IF(HLOOKUP(AU$2,Monitoring_eng!$A$1:$DB$79,Results!$D78,FALSE)=$N78,$S78,IF(HLOOKUP(AU$2,Monitoring_eng!$A$1:$DB$79,Results!$D78,FALSE)=$P78,$T78,"CHYBA")))))</f>
        <v>0</v>
      </c>
      <c r="AV78" s="60">
        <f>IF(ISBLANK(HLOOKUP(AV$2,Monitoring_eng!$A$1:$DB$79,Results!$D78,FALSE)),"",IF(HLOOKUP(AV$2,Monitoring_eng!$A$1:$DB$79,Results!$D78,FALSE)=$J78,$Q78,IF(HLOOKUP(AV$2,Monitoring_eng!$A$1:$DB$79,Results!$D78,FALSE)=$L78,$R78,IF(HLOOKUP(AV$2,Monitoring_eng!$A$1:$DB$79,Results!$D78,FALSE)=$N78,$S78,IF(HLOOKUP(AV$2,Monitoring_eng!$A$1:$DB$79,Results!$D78,FALSE)=$P78,$T78,"CHYBA")))))</f>
        <v>0</v>
      </c>
      <c r="AW78" s="60">
        <f>IF(ISBLANK(HLOOKUP(AW$2,Monitoring_eng!$A$1:$DB$79,Results!$D78,FALSE)),"",IF(HLOOKUP(AW$2,Monitoring_eng!$A$1:$DB$79,Results!$D78,FALSE)=$J78,$Q78,IF(HLOOKUP(AW$2,Monitoring_eng!$A$1:$DB$79,Results!$D78,FALSE)=$L78,$R78,IF(HLOOKUP(AW$2,Monitoring_eng!$A$1:$DB$79,Results!$D78,FALSE)=$N78,$S78,IF(HLOOKUP(AW$2,Monitoring_eng!$A$1:$DB$79,Results!$D78,FALSE)=$P78,$T78,"CHYBA")))))</f>
        <v>1</v>
      </c>
      <c r="AX78" s="60">
        <f>IF(ISBLANK(HLOOKUP(AX$2,Monitoring_eng!$A$1:$DB$79,Results!$D78,FALSE)),"",IF(HLOOKUP(AX$2,Monitoring_eng!$A$1:$DB$79,Results!$D78,FALSE)=$J78,$Q78,IF(HLOOKUP(AX$2,Monitoring_eng!$A$1:$DB$79,Results!$D78,FALSE)=$L78,$R78,IF(HLOOKUP(AX$2,Monitoring_eng!$A$1:$DB$79,Results!$D78,FALSE)=$N78,$S78,IF(HLOOKUP(AX$2,Monitoring_eng!$A$1:$DB$79,Results!$D78,FALSE)=$P78,$T78,"CHYBA")))))</f>
        <v>1</v>
      </c>
      <c r="AY78" s="60">
        <f>IF(ISBLANK(HLOOKUP(AY$2,Monitoring_eng!$A$1:$DB$79,Results!$D78,FALSE)),"",IF(HLOOKUP(AY$2,Monitoring_eng!$A$1:$DB$79,Results!$D78,FALSE)=$J78,$Q78,IF(HLOOKUP(AY$2,Monitoring_eng!$A$1:$DB$79,Results!$D78,FALSE)=$L78,$R78,IF(HLOOKUP(AY$2,Monitoring_eng!$A$1:$DB$79,Results!$D78,FALSE)=$N78,$S78,IF(HLOOKUP(AY$2,Monitoring_eng!$A$1:$DB$79,Results!$D78,FALSE)=$P78,$T78,"CHYBA")))))</f>
        <v>0</v>
      </c>
      <c r="AZ78" s="60">
        <f>IF(ISBLANK(HLOOKUP(AZ$2,Monitoring_eng!$A$1:$DB$79,Results!$D78,FALSE)),"",IF(HLOOKUP(AZ$2,Monitoring_eng!$A$1:$DB$79,Results!$D78,FALSE)=$J78,$Q78,IF(HLOOKUP(AZ$2,Monitoring_eng!$A$1:$DB$79,Results!$D78,FALSE)=$L78,$R78,IF(HLOOKUP(AZ$2,Monitoring_eng!$A$1:$DB$79,Results!$D78,FALSE)=$N78,$S78,IF(HLOOKUP(AZ$2,Monitoring_eng!$A$1:$DB$79,Results!$D78,FALSE)=$P78,$T78,"CHYBA")))))</f>
        <v>0</v>
      </c>
      <c r="BA78" s="60">
        <f>IF(ISBLANK(HLOOKUP(BA$2,Monitoring_eng!$A$1:$DB$79,Results!$D78,FALSE)),"",IF(HLOOKUP(BA$2,Monitoring_eng!$A$1:$DB$79,Results!$D78,FALSE)=$J78,$Q78,IF(HLOOKUP(BA$2,Monitoring_eng!$A$1:$DB$79,Results!$D78,FALSE)=$L78,$R78,IF(HLOOKUP(BA$2,Monitoring_eng!$A$1:$DB$79,Results!$D78,FALSE)=$N78,$S78,IF(HLOOKUP(BA$2,Monitoring_eng!$A$1:$DB$79,Results!$D78,FALSE)=$P78,$T78,"CHYBA")))))</f>
        <v>1</v>
      </c>
      <c r="BB78" s="60">
        <f>IF(ISBLANK(HLOOKUP(BB$2,Monitoring_eng!$A$1:$DB$79,Results!$D78,FALSE)),"",IF(HLOOKUP(BB$2,Monitoring_eng!$A$1:$DB$79,Results!$D78,FALSE)=$J78,$Q78,IF(HLOOKUP(BB$2,Monitoring_eng!$A$1:$DB$79,Results!$D78,FALSE)=$L78,$R78,IF(HLOOKUP(BB$2,Monitoring_eng!$A$1:$DB$79,Results!$D78,FALSE)=$N78,$S78,IF(HLOOKUP(BB$2,Monitoring_eng!$A$1:$DB$79,Results!$D78,FALSE)=$P78,$T78,"CHYBA")))))</f>
        <v>0</v>
      </c>
      <c r="BC78" s="60">
        <f>IF(ISBLANK(HLOOKUP(BC$2,Monitoring_eng!$A$1:$DB$79,Results!$D78,FALSE)),"",IF(HLOOKUP(BC$2,Monitoring_eng!$A$1:$DB$79,Results!$D78,FALSE)=$J78,$Q78,IF(HLOOKUP(BC$2,Monitoring_eng!$A$1:$DB$79,Results!$D78,FALSE)=$L78,$R78,IF(HLOOKUP(BC$2,Monitoring_eng!$A$1:$DB$79,Results!$D78,FALSE)=$N78,$S78,IF(HLOOKUP(BC$2,Monitoring_eng!$A$1:$DB$79,Results!$D78,FALSE)=$P78,$T78,"CHYBA")))))</f>
        <v>0.5</v>
      </c>
      <c r="BD78" s="60">
        <f>IF(ISBLANK(HLOOKUP(BD$2,Monitoring_eng!$A$1:$DB$79,Results!$D78,FALSE)),"",IF(HLOOKUP(BD$2,Monitoring_eng!$A$1:$DB$79,Results!$D78,FALSE)=$J78,$Q78,IF(HLOOKUP(BD$2,Monitoring_eng!$A$1:$DB$79,Results!$D78,FALSE)=$L78,$R78,IF(HLOOKUP(BD$2,Monitoring_eng!$A$1:$DB$79,Results!$D78,FALSE)=$N78,$S78,IF(HLOOKUP(BD$2,Monitoring_eng!$A$1:$DB$79,Results!$D78,FALSE)=$P78,$T78,"CHYBA")))))</f>
        <v>0</v>
      </c>
      <c r="BE78" s="60">
        <f>IF(ISBLANK(HLOOKUP(BE$2,Monitoring_eng!$A$1:$DB$79,Results!$D78,FALSE)),"",IF(HLOOKUP(BE$2,Monitoring_eng!$A$1:$DB$79,Results!$D78,FALSE)=$J78,$Q78,IF(HLOOKUP(BE$2,Monitoring_eng!$A$1:$DB$79,Results!$D78,FALSE)=$L78,$R78,IF(HLOOKUP(BE$2,Monitoring_eng!$A$1:$DB$79,Results!$D78,FALSE)=$N78,$S78,IF(HLOOKUP(BE$2,Monitoring_eng!$A$1:$DB$79,Results!$D78,FALSE)=$P78,$T78,"CHYBA")))))</f>
        <v>0</v>
      </c>
      <c r="BF78" s="60">
        <f>IF(ISBLANK(HLOOKUP(BF$2,Monitoring_eng!$A$1:$DB$79,Results!$D78,FALSE)),"",IF(HLOOKUP(BF$2,Monitoring_eng!$A$1:$DB$79,Results!$D78,FALSE)=$J78,$Q78,IF(HLOOKUP(BF$2,Monitoring_eng!$A$1:$DB$79,Results!$D78,FALSE)=$L78,$R78,IF(HLOOKUP(BF$2,Monitoring_eng!$A$1:$DB$79,Results!$D78,FALSE)=$N78,$S78,IF(HLOOKUP(BF$2,Monitoring_eng!$A$1:$DB$79,Results!$D78,FALSE)=$P78,$T78,"CHYBA")))))</f>
        <v>1</v>
      </c>
      <c r="BG78" s="60">
        <f>IF(ISBLANK(HLOOKUP(BG$2,Monitoring_eng!$A$1:$DB$79,Results!$D78,FALSE)),"",IF(HLOOKUP(BG$2,Monitoring_eng!$A$1:$DB$79,Results!$D78,FALSE)=$J78,$Q78,IF(HLOOKUP(BG$2,Monitoring_eng!$A$1:$DB$79,Results!$D78,FALSE)=$L78,$R78,IF(HLOOKUP(BG$2,Monitoring_eng!$A$1:$DB$79,Results!$D78,FALSE)=$N78,$S78,IF(HLOOKUP(BG$2,Monitoring_eng!$A$1:$DB$79,Results!$D78,FALSE)=$P78,$T78,"CHYBA")))))</f>
        <v>0</v>
      </c>
      <c r="BH78" s="60">
        <f>IF(ISBLANK(HLOOKUP(BH$2,Monitoring_eng!$A$1:$DB$79,Results!$D78,FALSE)),"",IF(HLOOKUP(BH$2,Monitoring_eng!$A$1:$DB$79,Results!$D78,FALSE)=$J78,$Q78,IF(HLOOKUP(BH$2,Monitoring_eng!$A$1:$DB$79,Results!$D78,FALSE)=$L78,$R78,IF(HLOOKUP(BH$2,Monitoring_eng!$A$1:$DB$79,Results!$D78,FALSE)=$N78,$S78,IF(HLOOKUP(BH$2,Monitoring_eng!$A$1:$DB$79,Results!$D78,FALSE)=$P78,$T78,"CHYBA")))))</f>
        <v>0</v>
      </c>
      <c r="BI78" s="60">
        <f>IF(ISBLANK(HLOOKUP(BI$2,Monitoring_eng!$A$1:$DB$79,Results!$D78,FALSE)),"",IF(HLOOKUP(BI$2,Monitoring_eng!$A$1:$DB$79,Results!$D78,FALSE)=$J78,$Q78,IF(HLOOKUP(BI$2,Monitoring_eng!$A$1:$DB$79,Results!$D78,FALSE)=$L78,$R78,IF(HLOOKUP(BI$2,Monitoring_eng!$A$1:$DB$79,Results!$D78,FALSE)=$N78,$S78,IF(HLOOKUP(BI$2,Monitoring_eng!$A$1:$DB$79,Results!$D78,FALSE)=$P78,$T78,"CHYBA")))))</f>
        <v>1</v>
      </c>
      <c r="BJ78" s="60">
        <f>IF(ISBLANK(HLOOKUP(BJ$2,Monitoring_eng!$A$1:$DB$79,Results!$D78,FALSE)),"",IF(HLOOKUP(BJ$2,Monitoring_eng!$A$1:$DB$79,Results!$D78,FALSE)=$J78,$Q78,IF(HLOOKUP(BJ$2,Monitoring_eng!$A$1:$DB$79,Results!$D78,FALSE)=$L78,$R78,IF(HLOOKUP(BJ$2,Monitoring_eng!$A$1:$DB$79,Results!$D78,FALSE)=$N78,$S78,IF(HLOOKUP(BJ$2,Monitoring_eng!$A$1:$DB$79,Results!$D78,FALSE)=$P78,$T78,"CHYBA")))))</f>
        <v>1</v>
      </c>
      <c r="BK78" s="60">
        <f>IF(ISBLANK(HLOOKUP(BK$2,Monitoring_eng!$A$1:$DB$79,Results!$D78,FALSE)),"",IF(HLOOKUP(BK$2,Monitoring_eng!$A$1:$DB$79,Results!$D78,FALSE)=$J78,$Q78,IF(HLOOKUP(BK$2,Monitoring_eng!$A$1:$DB$79,Results!$D78,FALSE)=$L78,$R78,IF(HLOOKUP(BK$2,Monitoring_eng!$A$1:$DB$79,Results!$D78,FALSE)=$N78,$S78,IF(HLOOKUP(BK$2,Monitoring_eng!$A$1:$DB$79,Results!$D78,FALSE)=$P78,$T78,"CHYBA")))))</f>
        <v>0</v>
      </c>
      <c r="BL78" s="60">
        <f>IF(ISBLANK(HLOOKUP(BL$2,Monitoring_eng!$A$1:$DB$79,Results!$D78,FALSE)),"",IF(HLOOKUP(BL$2,Monitoring_eng!$A$1:$DB$79,Results!$D78,FALSE)=$J78,$Q78,IF(HLOOKUP(BL$2,Monitoring_eng!$A$1:$DB$79,Results!$D78,FALSE)=$L78,$R78,IF(HLOOKUP(BL$2,Monitoring_eng!$A$1:$DB$79,Results!$D78,FALSE)=$N78,$S78,IF(HLOOKUP(BL$2,Monitoring_eng!$A$1:$DB$79,Results!$D78,FALSE)=$P78,$T78,"CHYBA")))))</f>
        <v>0</v>
      </c>
      <c r="BM78" s="60">
        <f>IF(ISBLANK(HLOOKUP(BM$2,Monitoring_eng!$A$1:$DB$79,Results!$D78,FALSE)),"",IF(HLOOKUP(BM$2,Monitoring_eng!$A$1:$DB$79,Results!$D78,FALSE)=$J78,$Q78,IF(HLOOKUP(BM$2,Monitoring_eng!$A$1:$DB$79,Results!$D78,FALSE)=$L78,$R78,IF(HLOOKUP(BM$2,Monitoring_eng!$A$1:$DB$79,Results!$D78,FALSE)=$N78,$S78,IF(HLOOKUP(BM$2,Monitoring_eng!$A$1:$DB$79,Results!$D78,FALSE)=$P78,$T78,"CHYBA")))))</f>
        <v>1</v>
      </c>
      <c r="BN78" s="60">
        <f>IF(ISBLANK(HLOOKUP(BN$2,Monitoring_eng!$A$1:$DB$79,Results!$D78,FALSE)),"",IF(HLOOKUP(BN$2,Monitoring_eng!$A$1:$DB$79,Results!$D78,FALSE)=$J78,$Q78,IF(HLOOKUP(BN$2,Monitoring_eng!$A$1:$DB$79,Results!$D78,FALSE)=$L78,$R78,IF(HLOOKUP(BN$2,Monitoring_eng!$A$1:$DB$79,Results!$D78,FALSE)=$N78,$S78,IF(HLOOKUP(BN$2,Monitoring_eng!$A$1:$DB$79,Results!$D78,FALSE)=$P78,$T78,"CHYBA")))))</f>
        <v>1</v>
      </c>
      <c r="BO78" s="60">
        <f>IF(ISBLANK(HLOOKUP(BO$2,Monitoring_eng!$A$1:$DB$79,Results!$D78,FALSE)),"",IF(HLOOKUP(BO$2,Monitoring_eng!$A$1:$DB$79,Results!$D78,FALSE)=$J78,$Q78,IF(HLOOKUP(BO$2,Monitoring_eng!$A$1:$DB$79,Results!$D78,FALSE)=$L78,$R78,IF(HLOOKUP(BO$2,Monitoring_eng!$A$1:$DB$79,Results!$D78,FALSE)=$N78,$S78,IF(HLOOKUP(BO$2,Monitoring_eng!$A$1:$DB$79,Results!$D78,FALSE)=$P78,$T78,"CHYBA")))))</f>
        <v>1</v>
      </c>
      <c r="BP78" s="60">
        <f>IF(ISBLANK(HLOOKUP(BP$2,Monitoring_eng!$A$1:$DB$79,Results!$D78,FALSE)),"",IF(HLOOKUP(BP$2,Monitoring_eng!$A$1:$DB$79,Results!$D78,FALSE)=$J78,$Q78,IF(HLOOKUP(BP$2,Monitoring_eng!$A$1:$DB$79,Results!$D78,FALSE)=$L78,$R78,IF(HLOOKUP(BP$2,Monitoring_eng!$A$1:$DB$79,Results!$D78,FALSE)=$N78,$S78,IF(HLOOKUP(BP$2,Monitoring_eng!$A$1:$DB$79,Results!$D78,FALSE)=$P78,$T78,"CHYBA")))))</f>
        <v>1</v>
      </c>
      <c r="BQ78" s="60">
        <f>IF(ISBLANK(HLOOKUP(BQ$2,Monitoring_eng!$A$1:$DB$79,Results!$D78,FALSE)),"",IF(HLOOKUP(BQ$2,Monitoring_eng!$A$1:$DB$79,Results!$D78,FALSE)=$J78,$Q78,IF(HLOOKUP(BQ$2,Monitoring_eng!$A$1:$DB$79,Results!$D78,FALSE)=$L78,$R78,IF(HLOOKUP(BQ$2,Monitoring_eng!$A$1:$DB$79,Results!$D78,FALSE)=$N78,$S78,IF(HLOOKUP(BQ$2,Monitoring_eng!$A$1:$DB$79,Results!$D78,FALSE)=$P78,$T78,"CHYBA")))))</f>
        <v>1</v>
      </c>
      <c r="BR78" s="60">
        <f>IF(ISBLANK(HLOOKUP(BR$2,Monitoring_eng!$A$1:$DB$79,Results!$D78,FALSE)),"",IF(HLOOKUP(BR$2,Monitoring_eng!$A$1:$DB$79,Results!$D78,FALSE)=$J78,$Q78,IF(HLOOKUP(BR$2,Monitoring_eng!$A$1:$DB$79,Results!$D78,FALSE)=$L78,$R78,IF(HLOOKUP(BR$2,Monitoring_eng!$A$1:$DB$79,Results!$D78,FALSE)=$N78,$S78,IF(HLOOKUP(BR$2,Monitoring_eng!$A$1:$DB$79,Results!$D78,FALSE)=$P78,$T78,"CHYBA")))))</f>
        <v>1</v>
      </c>
    </row>
    <row r="79" spans="1:70" x14ac:dyDescent="0.3">
      <c r="A79" s="37" t="s">
        <v>3899</v>
      </c>
      <c r="B79" s="37" t="s">
        <v>1080</v>
      </c>
      <c r="C79" s="37" t="s">
        <v>379</v>
      </c>
      <c r="D79" s="37">
        <v>78</v>
      </c>
      <c r="E79" s="54" t="s">
        <v>290</v>
      </c>
      <c r="F79" s="54" t="s">
        <v>289</v>
      </c>
      <c r="G79" s="55" t="s">
        <v>74</v>
      </c>
      <c r="H79" s="37">
        <v>1</v>
      </c>
      <c r="I79" s="37" t="s">
        <v>481</v>
      </c>
      <c r="J79" s="37" t="s">
        <v>757</v>
      </c>
      <c r="K79" s="37" t="s">
        <v>482</v>
      </c>
      <c r="L79" s="59" t="s">
        <v>758</v>
      </c>
      <c r="M79" s="37" t="s">
        <v>483</v>
      </c>
      <c r="N79" s="37" t="s">
        <v>759</v>
      </c>
      <c r="O79" s="37" t="s">
        <v>892</v>
      </c>
      <c r="P79" s="37" t="s">
        <v>892</v>
      </c>
      <c r="Q79" s="37">
        <f t="shared" si="2"/>
        <v>1</v>
      </c>
      <c r="R79" s="37">
        <v>0</v>
      </c>
      <c r="S79" s="37">
        <f t="shared" si="3"/>
        <v>0.5</v>
      </c>
      <c r="T79" s="37" t="s">
        <v>892</v>
      </c>
      <c r="U79" s="60">
        <f>IF(ISBLANK(HLOOKUP(U$2,Monitoring_eng!$A$1:$DB$79,Results!$D79,FALSE)),"",IF(HLOOKUP(U$2,Monitoring_eng!$A$1:$DB$79,Results!$D79,FALSE)=$J79,$Q79,IF(HLOOKUP(U$2,Monitoring_eng!$A$1:$DB$79,Results!$D79,FALSE)=$L79,$R79,IF(HLOOKUP(U$2,Monitoring_eng!$A$1:$DB$79,Results!$D79,FALSE)=$N79,$S79,IF(HLOOKUP(U$2,Monitoring_eng!$A$1:$DB$79,Results!$D79,FALSE)=$P79,$T79,"CHYBA")))))</f>
        <v>1</v>
      </c>
      <c r="V79" s="60">
        <f>IF(ISBLANK(HLOOKUP(V$2,Monitoring_eng!$A$1:$DB$79,Results!$D79,FALSE)),"",IF(HLOOKUP(V$2,Monitoring_eng!$A$1:$DB$79,Results!$D79,FALSE)=$J79,$Q79,IF(HLOOKUP(V$2,Monitoring_eng!$A$1:$DB$79,Results!$D79,FALSE)=$L79,$R79,IF(HLOOKUP(V$2,Monitoring_eng!$A$1:$DB$79,Results!$D79,FALSE)=$N79,$S79,IF(HLOOKUP(V$2,Monitoring_eng!$A$1:$DB$79,Results!$D79,FALSE)=$P79,$T79,"CHYBA")))))</f>
        <v>0</v>
      </c>
      <c r="W79" s="60">
        <f>IF(ISBLANK(HLOOKUP(W$2,Monitoring_eng!$A$1:$DB$79,Results!$D79,FALSE)),"",IF(HLOOKUP(W$2,Monitoring_eng!$A$1:$DB$79,Results!$D79,FALSE)=$J79,$Q79,IF(HLOOKUP(W$2,Monitoring_eng!$A$1:$DB$79,Results!$D79,FALSE)=$L79,$R79,IF(HLOOKUP(W$2,Monitoring_eng!$A$1:$DB$79,Results!$D79,FALSE)=$N79,$S79,IF(HLOOKUP(W$2,Monitoring_eng!$A$1:$DB$79,Results!$D79,FALSE)=$P79,$T79,"CHYBA")))))</f>
        <v>1</v>
      </c>
      <c r="X79" s="60">
        <f>IF(ISBLANK(HLOOKUP(X$2,Monitoring_eng!$A$1:$DB$79,Results!$D79,FALSE)),"",IF(HLOOKUP(X$2,Monitoring_eng!$A$1:$DB$79,Results!$D79,FALSE)=$J79,$Q79,IF(HLOOKUP(X$2,Monitoring_eng!$A$1:$DB$79,Results!$D79,FALSE)=$L79,$R79,IF(HLOOKUP(X$2,Monitoring_eng!$A$1:$DB$79,Results!$D79,FALSE)=$N79,$S79,IF(HLOOKUP(X$2,Monitoring_eng!$A$1:$DB$79,Results!$D79,FALSE)=$P79,$T79,"CHYBA")))))</f>
        <v>1</v>
      </c>
      <c r="Y79" s="60">
        <f>IF(ISBLANK(HLOOKUP(Y$2,Monitoring_eng!$A$1:$DB$79,Results!$D79,FALSE)),"",IF(HLOOKUP(Y$2,Monitoring_eng!$A$1:$DB$79,Results!$D79,FALSE)=$J79,$Q79,IF(HLOOKUP(Y$2,Monitoring_eng!$A$1:$DB$79,Results!$D79,FALSE)=$L79,$R79,IF(HLOOKUP(Y$2,Monitoring_eng!$A$1:$DB$79,Results!$D79,FALSE)=$N79,$S79,IF(HLOOKUP(Y$2,Monitoring_eng!$A$1:$DB$79,Results!$D79,FALSE)=$P79,$T79,"CHYBA")))))</f>
        <v>0</v>
      </c>
      <c r="Z79" s="60">
        <f>IF(ISBLANK(HLOOKUP(Z$2,Monitoring_eng!$A$1:$DB$79,Results!$D79,FALSE)),"",IF(HLOOKUP(Z$2,Monitoring_eng!$A$1:$DB$79,Results!$D79,FALSE)=$J79,$Q79,IF(HLOOKUP(Z$2,Monitoring_eng!$A$1:$DB$79,Results!$D79,FALSE)=$L79,$R79,IF(HLOOKUP(Z$2,Monitoring_eng!$A$1:$DB$79,Results!$D79,FALSE)=$N79,$S79,IF(HLOOKUP(Z$2,Monitoring_eng!$A$1:$DB$79,Results!$D79,FALSE)=$P79,$T79,"CHYBA")))))</f>
        <v>1</v>
      </c>
      <c r="AA79" s="60">
        <f>IF(ISBLANK(HLOOKUP(AA$2,Monitoring_eng!$A$1:$DB$79,Results!$D79,FALSE)),"",IF(HLOOKUP(AA$2,Monitoring_eng!$A$1:$DB$79,Results!$D79,FALSE)=$J79,$Q79,IF(HLOOKUP(AA$2,Monitoring_eng!$A$1:$DB$79,Results!$D79,FALSE)=$L79,$R79,IF(HLOOKUP(AA$2,Monitoring_eng!$A$1:$DB$79,Results!$D79,FALSE)=$N79,$S79,IF(HLOOKUP(AA$2,Monitoring_eng!$A$1:$DB$79,Results!$D79,FALSE)=$P79,$T79,"CHYBA")))))</f>
        <v>1</v>
      </c>
      <c r="AB79" s="60">
        <f>IF(ISBLANK(HLOOKUP(AB$2,Monitoring_eng!$A$1:$DB$79,Results!$D79,FALSE)),"",IF(HLOOKUP(AB$2,Monitoring_eng!$A$1:$DB$79,Results!$D79,FALSE)=$J79,$Q79,IF(HLOOKUP(AB$2,Monitoring_eng!$A$1:$DB$79,Results!$D79,FALSE)=$L79,$R79,IF(HLOOKUP(AB$2,Monitoring_eng!$A$1:$DB$79,Results!$D79,FALSE)=$N79,$S79,IF(HLOOKUP(AB$2,Monitoring_eng!$A$1:$DB$79,Results!$D79,FALSE)=$P79,$T79,"CHYBA")))))</f>
        <v>0</v>
      </c>
      <c r="AC79" s="60">
        <f>IF(ISBLANK(HLOOKUP(AC$2,Monitoring_eng!$A$1:$DB$79,Results!$D79,FALSE)),"",IF(HLOOKUP(AC$2,Monitoring_eng!$A$1:$DB$79,Results!$D79,FALSE)=$J79,$Q79,IF(HLOOKUP(AC$2,Monitoring_eng!$A$1:$DB$79,Results!$D79,FALSE)=$L79,$R79,IF(HLOOKUP(AC$2,Monitoring_eng!$A$1:$DB$79,Results!$D79,FALSE)=$N79,$S79,IF(HLOOKUP(AC$2,Monitoring_eng!$A$1:$DB$79,Results!$D79,FALSE)=$P79,$T79,"CHYBA")))))</f>
        <v>0</v>
      </c>
      <c r="AD79" s="60">
        <f>IF(ISBLANK(HLOOKUP(AD$2,Monitoring_eng!$A$1:$DB$79,Results!$D79,FALSE)),"",IF(HLOOKUP(AD$2,Monitoring_eng!$A$1:$DB$79,Results!$D79,FALSE)=$J79,$Q79,IF(HLOOKUP(AD$2,Monitoring_eng!$A$1:$DB$79,Results!$D79,FALSE)=$L79,$R79,IF(HLOOKUP(AD$2,Monitoring_eng!$A$1:$DB$79,Results!$D79,FALSE)=$N79,$S79,IF(HLOOKUP(AD$2,Monitoring_eng!$A$1:$DB$79,Results!$D79,FALSE)=$P79,$T79,"CHYBA")))))</f>
        <v>1</v>
      </c>
      <c r="AE79" s="60">
        <f>IF(ISBLANK(HLOOKUP(AE$2,Monitoring_eng!$A$1:$DB$79,Results!$D79,FALSE)),"",IF(HLOOKUP(AE$2,Monitoring_eng!$A$1:$DB$79,Results!$D79,FALSE)=$J79,$Q79,IF(HLOOKUP(AE$2,Monitoring_eng!$A$1:$DB$79,Results!$D79,FALSE)=$L79,$R79,IF(HLOOKUP(AE$2,Monitoring_eng!$A$1:$DB$79,Results!$D79,FALSE)=$N79,$S79,IF(HLOOKUP(AE$2,Monitoring_eng!$A$1:$DB$79,Results!$D79,FALSE)=$P79,$T79,"CHYBA")))))</f>
        <v>1</v>
      </c>
      <c r="AF79" s="60">
        <f>IF(ISBLANK(HLOOKUP(AF$2,Monitoring_eng!$A$1:$DB$79,Results!$D79,FALSE)),"",IF(HLOOKUP(AF$2,Monitoring_eng!$A$1:$DB$79,Results!$D79,FALSE)=$J79,$Q79,IF(HLOOKUP(AF$2,Monitoring_eng!$A$1:$DB$79,Results!$D79,FALSE)=$L79,$R79,IF(HLOOKUP(AF$2,Monitoring_eng!$A$1:$DB$79,Results!$D79,FALSE)=$N79,$S79,IF(HLOOKUP(AF$2,Monitoring_eng!$A$1:$DB$79,Results!$D79,FALSE)=$P79,$T79,"CHYBA")))))</f>
        <v>0</v>
      </c>
      <c r="AG79" s="60">
        <f>IF(ISBLANK(HLOOKUP(AG$2,Monitoring_eng!$A$1:$DB$79,Results!$D79,FALSE)),"",IF(HLOOKUP(AG$2,Monitoring_eng!$A$1:$DB$79,Results!$D79,FALSE)=$J79,$Q79,IF(HLOOKUP(AG$2,Monitoring_eng!$A$1:$DB$79,Results!$D79,FALSE)=$L79,$R79,IF(HLOOKUP(AG$2,Monitoring_eng!$A$1:$DB$79,Results!$D79,FALSE)=$N79,$S79,IF(HLOOKUP(AG$2,Monitoring_eng!$A$1:$DB$79,Results!$D79,FALSE)=$P79,$T79,"CHYBA")))))</f>
        <v>1</v>
      </c>
      <c r="AH79" s="60">
        <f>IF(ISBLANK(HLOOKUP(AH$2,Monitoring_eng!$A$1:$DB$79,Results!$D79,FALSE)),"",IF(HLOOKUP(AH$2,Monitoring_eng!$A$1:$DB$79,Results!$D79,FALSE)=$J79,$Q79,IF(HLOOKUP(AH$2,Monitoring_eng!$A$1:$DB$79,Results!$D79,FALSE)=$L79,$R79,IF(HLOOKUP(AH$2,Monitoring_eng!$A$1:$DB$79,Results!$D79,FALSE)=$N79,$S79,IF(HLOOKUP(AH$2,Monitoring_eng!$A$1:$DB$79,Results!$D79,FALSE)=$P79,$T79,"CHYBA")))))</f>
        <v>1</v>
      </c>
      <c r="AI79" s="60">
        <f>IF(ISBLANK(HLOOKUP(AI$2,Monitoring_eng!$A$1:$DB$79,Results!$D79,FALSE)),"",IF(HLOOKUP(AI$2,Monitoring_eng!$A$1:$DB$79,Results!$D79,FALSE)=$J79,$Q79,IF(HLOOKUP(AI$2,Monitoring_eng!$A$1:$DB$79,Results!$D79,FALSE)=$L79,$R79,IF(HLOOKUP(AI$2,Monitoring_eng!$A$1:$DB$79,Results!$D79,FALSE)=$N79,$S79,IF(HLOOKUP(AI$2,Monitoring_eng!$A$1:$DB$79,Results!$D79,FALSE)=$P79,$T79,"CHYBA")))))</f>
        <v>1</v>
      </c>
      <c r="AJ79" s="60">
        <f>IF(ISBLANK(HLOOKUP(AJ$2,Monitoring_eng!$A$1:$DB$79,Results!$D79,FALSE)),"",IF(HLOOKUP(AJ$2,Monitoring_eng!$A$1:$DB$79,Results!$D79,FALSE)=$J79,$Q79,IF(HLOOKUP(AJ$2,Monitoring_eng!$A$1:$DB$79,Results!$D79,FALSE)=$L79,$R79,IF(HLOOKUP(AJ$2,Monitoring_eng!$A$1:$DB$79,Results!$D79,FALSE)=$N79,$S79,IF(HLOOKUP(AJ$2,Monitoring_eng!$A$1:$DB$79,Results!$D79,FALSE)=$P79,$T79,"CHYBA")))))</f>
        <v>1</v>
      </c>
      <c r="AK79" s="60">
        <f>IF(ISBLANK(HLOOKUP(AK$2,Monitoring_eng!$A$1:$DB$79,Results!$D79,FALSE)),"",IF(HLOOKUP(AK$2,Monitoring_eng!$A$1:$DB$79,Results!$D79,FALSE)=$J79,$Q79,IF(HLOOKUP(AK$2,Monitoring_eng!$A$1:$DB$79,Results!$D79,FALSE)=$L79,$R79,IF(HLOOKUP(AK$2,Monitoring_eng!$A$1:$DB$79,Results!$D79,FALSE)=$N79,$S79,IF(HLOOKUP(AK$2,Monitoring_eng!$A$1:$DB$79,Results!$D79,FALSE)=$P79,$T79,"CHYBA")))))</f>
        <v>1</v>
      </c>
      <c r="AL79" s="60">
        <f>IF(ISBLANK(HLOOKUP(AL$2,Monitoring_eng!$A$1:$DB$79,Results!$D79,FALSE)),"",IF(HLOOKUP(AL$2,Monitoring_eng!$A$1:$DB$79,Results!$D79,FALSE)=$J79,$Q79,IF(HLOOKUP(AL$2,Monitoring_eng!$A$1:$DB$79,Results!$D79,FALSE)=$L79,$R79,IF(HLOOKUP(AL$2,Monitoring_eng!$A$1:$DB$79,Results!$D79,FALSE)=$N79,$S79,IF(HLOOKUP(AL$2,Monitoring_eng!$A$1:$DB$79,Results!$D79,FALSE)=$P79,$T79,"CHYBA")))))</f>
        <v>0</v>
      </c>
      <c r="AM79" s="60">
        <f>IF(ISBLANK(HLOOKUP(AM$2,Monitoring_eng!$A$1:$DB$79,Results!$D79,FALSE)),"",IF(HLOOKUP(AM$2,Monitoring_eng!$A$1:$DB$79,Results!$D79,FALSE)=$J79,$Q79,IF(HLOOKUP(AM$2,Monitoring_eng!$A$1:$DB$79,Results!$D79,FALSE)=$L79,$R79,IF(HLOOKUP(AM$2,Monitoring_eng!$A$1:$DB$79,Results!$D79,FALSE)=$N79,$S79,IF(HLOOKUP(AM$2,Monitoring_eng!$A$1:$DB$79,Results!$D79,FALSE)=$P79,$T79,"CHYBA")))))</f>
        <v>0</v>
      </c>
      <c r="AN79" s="60">
        <f>IF(ISBLANK(HLOOKUP(AN$2,Monitoring_eng!$A$1:$DB$79,Results!$D79,FALSE)),"",IF(HLOOKUP(AN$2,Monitoring_eng!$A$1:$DB$79,Results!$D79,FALSE)=$J79,$Q79,IF(HLOOKUP(AN$2,Monitoring_eng!$A$1:$DB$79,Results!$D79,FALSE)=$L79,$R79,IF(HLOOKUP(AN$2,Monitoring_eng!$A$1:$DB$79,Results!$D79,FALSE)=$N79,$S79,IF(HLOOKUP(AN$2,Monitoring_eng!$A$1:$DB$79,Results!$D79,FALSE)=$P79,$T79,"CHYBA")))))</f>
        <v>0</v>
      </c>
      <c r="AO79" s="60">
        <f>IF(ISBLANK(HLOOKUP(AO$2,Monitoring_eng!$A$1:$DB$79,Results!$D79,FALSE)),"",IF(HLOOKUP(AO$2,Monitoring_eng!$A$1:$DB$79,Results!$D79,FALSE)=$J79,$Q79,IF(HLOOKUP(AO$2,Monitoring_eng!$A$1:$DB$79,Results!$D79,FALSE)=$L79,$R79,IF(HLOOKUP(AO$2,Monitoring_eng!$A$1:$DB$79,Results!$D79,FALSE)=$N79,$S79,IF(HLOOKUP(AO$2,Monitoring_eng!$A$1:$DB$79,Results!$D79,FALSE)=$P79,$T79,"CHYBA")))))</f>
        <v>1</v>
      </c>
      <c r="AP79" s="60">
        <f>IF(ISBLANK(HLOOKUP(AP$2,Monitoring_eng!$A$1:$DB$79,Results!$D79,FALSE)),"",IF(HLOOKUP(AP$2,Monitoring_eng!$A$1:$DB$79,Results!$D79,FALSE)=$J79,$Q79,IF(HLOOKUP(AP$2,Monitoring_eng!$A$1:$DB$79,Results!$D79,FALSE)=$L79,$R79,IF(HLOOKUP(AP$2,Monitoring_eng!$A$1:$DB$79,Results!$D79,FALSE)=$N79,$S79,IF(HLOOKUP(AP$2,Monitoring_eng!$A$1:$DB$79,Results!$D79,FALSE)=$P79,$T79,"CHYBA")))))</f>
        <v>0</v>
      </c>
      <c r="AQ79" s="60">
        <f>IF(ISBLANK(HLOOKUP(AQ$2,Monitoring_eng!$A$1:$DB$79,Results!$D79,FALSE)),"",IF(HLOOKUP(AQ$2,Monitoring_eng!$A$1:$DB$79,Results!$D79,FALSE)=$J79,$Q79,IF(HLOOKUP(AQ$2,Monitoring_eng!$A$1:$DB$79,Results!$D79,FALSE)=$L79,$R79,IF(HLOOKUP(AQ$2,Monitoring_eng!$A$1:$DB$79,Results!$D79,FALSE)=$N79,$S79,IF(HLOOKUP(AQ$2,Monitoring_eng!$A$1:$DB$79,Results!$D79,FALSE)=$P79,$T79,"CHYBA")))))</f>
        <v>1</v>
      </c>
      <c r="AR79" s="60">
        <f>IF(ISBLANK(HLOOKUP(AR$2,Monitoring_eng!$A$1:$DB$79,Results!$D79,FALSE)),"",IF(HLOOKUP(AR$2,Monitoring_eng!$A$1:$DB$79,Results!$D79,FALSE)=$J79,$Q79,IF(HLOOKUP(AR$2,Monitoring_eng!$A$1:$DB$79,Results!$D79,FALSE)=$L79,$R79,IF(HLOOKUP(AR$2,Monitoring_eng!$A$1:$DB$79,Results!$D79,FALSE)=$N79,$S79,IF(HLOOKUP(AR$2,Monitoring_eng!$A$1:$DB$79,Results!$D79,FALSE)=$P79,$T79,"CHYBA")))))</f>
        <v>1</v>
      </c>
      <c r="AS79" s="60">
        <f>IF(ISBLANK(HLOOKUP(AS$2,Monitoring_eng!$A$1:$DB$79,Results!$D79,FALSE)),"",IF(HLOOKUP(AS$2,Monitoring_eng!$A$1:$DB$79,Results!$D79,FALSE)=$J79,$Q79,IF(HLOOKUP(AS$2,Monitoring_eng!$A$1:$DB$79,Results!$D79,FALSE)=$L79,$R79,IF(HLOOKUP(AS$2,Monitoring_eng!$A$1:$DB$79,Results!$D79,FALSE)=$N79,$S79,IF(HLOOKUP(AS$2,Monitoring_eng!$A$1:$DB$79,Results!$D79,FALSE)=$P79,$T79,"CHYBA")))))</f>
        <v>1</v>
      </c>
      <c r="AT79" s="60">
        <f>IF(ISBLANK(HLOOKUP(AT$2,Monitoring_eng!$A$1:$DB$79,Results!$D79,FALSE)),"",IF(HLOOKUP(AT$2,Monitoring_eng!$A$1:$DB$79,Results!$D79,FALSE)=$J79,$Q79,IF(HLOOKUP(AT$2,Monitoring_eng!$A$1:$DB$79,Results!$D79,FALSE)=$L79,$R79,IF(HLOOKUP(AT$2,Monitoring_eng!$A$1:$DB$79,Results!$D79,FALSE)=$N79,$S79,IF(HLOOKUP(AT$2,Monitoring_eng!$A$1:$DB$79,Results!$D79,FALSE)=$P79,$T79,"CHYBA")))))</f>
        <v>0</v>
      </c>
      <c r="AU79" s="60">
        <f>IF(ISBLANK(HLOOKUP(AU$2,Monitoring_eng!$A$1:$DB$79,Results!$D79,FALSE)),"",IF(HLOOKUP(AU$2,Monitoring_eng!$A$1:$DB$79,Results!$D79,FALSE)=$J79,$Q79,IF(HLOOKUP(AU$2,Monitoring_eng!$A$1:$DB$79,Results!$D79,FALSE)=$L79,$R79,IF(HLOOKUP(AU$2,Monitoring_eng!$A$1:$DB$79,Results!$D79,FALSE)=$N79,$S79,IF(HLOOKUP(AU$2,Monitoring_eng!$A$1:$DB$79,Results!$D79,FALSE)=$P79,$T79,"CHYBA")))))</f>
        <v>0</v>
      </c>
      <c r="AV79" s="60">
        <f>IF(ISBLANK(HLOOKUP(AV$2,Monitoring_eng!$A$1:$DB$79,Results!$D79,FALSE)),"",IF(HLOOKUP(AV$2,Monitoring_eng!$A$1:$DB$79,Results!$D79,FALSE)=$J79,$Q79,IF(HLOOKUP(AV$2,Monitoring_eng!$A$1:$DB$79,Results!$D79,FALSE)=$L79,$R79,IF(HLOOKUP(AV$2,Monitoring_eng!$A$1:$DB$79,Results!$D79,FALSE)=$N79,$S79,IF(HLOOKUP(AV$2,Monitoring_eng!$A$1:$DB$79,Results!$D79,FALSE)=$P79,$T79,"CHYBA")))))</f>
        <v>1</v>
      </c>
      <c r="AW79" s="60">
        <f>IF(ISBLANK(HLOOKUP(AW$2,Monitoring_eng!$A$1:$DB$79,Results!$D79,FALSE)),"",IF(HLOOKUP(AW$2,Monitoring_eng!$A$1:$DB$79,Results!$D79,FALSE)=$J79,$Q79,IF(HLOOKUP(AW$2,Monitoring_eng!$A$1:$DB$79,Results!$D79,FALSE)=$L79,$R79,IF(HLOOKUP(AW$2,Monitoring_eng!$A$1:$DB$79,Results!$D79,FALSE)=$N79,$S79,IF(HLOOKUP(AW$2,Monitoring_eng!$A$1:$DB$79,Results!$D79,FALSE)=$P79,$T79,"CHYBA")))))</f>
        <v>1</v>
      </c>
      <c r="AX79" s="60">
        <f>IF(ISBLANK(HLOOKUP(AX$2,Monitoring_eng!$A$1:$DB$79,Results!$D79,FALSE)),"",IF(HLOOKUP(AX$2,Monitoring_eng!$A$1:$DB$79,Results!$D79,FALSE)=$J79,$Q79,IF(HLOOKUP(AX$2,Monitoring_eng!$A$1:$DB$79,Results!$D79,FALSE)=$L79,$R79,IF(HLOOKUP(AX$2,Monitoring_eng!$A$1:$DB$79,Results!$D79,FALSE)=$N79,$S79,IF(HLOOKUP(AX$2,Monitoring_eng!$A$1:$DB$79,Results!$D79,FALSE)=$P79,$T79,"CHYBA")))))</f>
        <v>1</v>
      </c>
      <c r="AY79" s="60">
        <f>IF(ISBLANK(HLOOKUP(AY$2,Monitoring_eng!$A$1:$DB$79,Results!$D79,FALSE)),"",IF(HLOOKUP(AY$2,Monitoring_eng!$A$1:$DB$79,Results!$D79,FALSE)=$J79,$Q79,IF(HLOOKUP(AY$2,Monitoring_eng!$A$1:$DB$79,Results!$D79,FALSE)=$L79,$R79,IF(HLOOKUP(AY$2,Monitoring_eng!$A$1:$DB$79,Results!$D79,FALSE)=$N79,$S79,IF(HLOOKUP(AY$2,Monitoring_eng!$A$1:$DB$79,Results!$D79,FALSE)=$P79,$T79,"CHYBA")))))</f>
        <v>0</v>
      </c>
      <c r="AZ79" s="60">
        <f>IF(ISBLANK(HLOOKUP(AZ$2,Monitoring_eng!$A$1:$DB$79,Results!$D79,FALSE)),"",IF(HLOOKUP(AZ$2,Monitoring_eng!$A$1:$DB$79,Results!$D79,FALSE)=$J79,$Q79,IF(HLOOKUP(AZ$2,Monitoring_eng!$A$1:$DB$79,Results!$D79,FALSE)=$L79,$R79,IF(HLOOKUP(AZ$2,Monitoring_eng!$A$1:$DB$79,Results!$D79,FALSE)=$N79,$S79,IF(HLOOKUP(AZ$2,Monitoring_eng!$A$1:$DB$79,Results!$D79,FALSE)=$P79,$T79,"CHYBA")))))</f>
        <v>1</v>
      </c>
      <c r="BA79" s="60">
        <f>IF(ISBLANK(HLOOKUP(BA$2,Monitoring_eng!$A$1:$DB$79,Results!$D79,FALSE)),"",IF(HLOOKUP(BA$2,Monitoring_eng!$A$1:$DB$79,Results!$D79,FALSE)=$J79,$Q79,IF(HLOOKUP(BA$2,Monitoring_eng!$A$1:$DB$79,Results!$D79,FALSE)=$L79,$R79,IF(HLOOKUP(BA$2,Monitoring_eng!$A$1:$DB$79,Results!$D79,FALSE)=$N79,$S79,IF(HLOOKUP(BA$2,Monitoring_eng!$A$1:$DB$79,Results!$D79,FALSE)=$P79,$T79,"CHYBA")))))</f>
        <v>1</v>
      </c>
      <c r="BB79" s="60">
        <f>IF(ISBLANK(HLOOKUP(BB$2,Monitoring_eng!$A$1:$DB$79,Results!$D79,FALSE)),"",IF(HLOOKUP(BB$2,Monitoring_eng!$A$1:$DB$79,Results!$D79,FALSE)=$J79,$Q79,IF(HLOOKUP(BB$2,Monitoring_eng!$A$1:$DB$79,Results!$D79,FALSE)=$L79,$R79,IF(HLOOKUP(BB$2,Monitoring_eng!$A$1:$DB$79,Results!$D79,FALSE)=$N79,$S79,IF(HLOOKUP(BB$2,Monitoring_eng!$A$1:$DB$79,Results!$D79,FALSE)=$P79,$T79,"CHYBA")))))</f>
        <v>1</v>
      </c>
      <c r="BC79" s="60">
        <f>IF(ISBLANK(HLOOKUP(BC$2,Monitoring_eng!$A$1:$DB$79,Results!$D79,FALSE)),"",IF(HLOOKUP(BC$2,Monitoring_eng!$A$1:$DB$79,Results!$D79,FALSE)=$J79,$Q79,IF(HLOOKUP(BC$2,Monitoring_eng!$A$1:$DB$79,Results!$D79,FALSE)=$L79,$R79,IF(HLOOKUP(BC$2,Monitoring_eng!$A$1:$DB$79,Results!$D79,FALSE)=$N79,$S79,IF(HLOOKUP(BC$2,Monitoring_eng!$A$1:$DB$79,Results!$D79,FALSE)=$P79,$T79,"CHYBA")))))</f>
        <v>1</v>
      </c>
      <c r="BD79" s="60">
        <f>IF(ISBLANK(HLOOKUP(BD$2,Monitoring_eng!$A$1:$DB$79,Results!$D79,FALSE)),"",IF(HLOOKUP(BD$2,Monitoring_eng!$A$1:$DB$79,Results!$D79,FALSE)=$J79,$Q79,IF(HLOOKUP(BD$2,Monitoring_eng!$A$1:$DB$79,Results!$D79,FALSE)=$L79,$R79,IF(HLOOKUP(BD$2,Monitoring_eng!$A$1:$DB$79,Results!$D79,FALSE)=$N79,$S79,IF(HLOOKUP(BD$2,Monitoring_eng!$A$1:$DB$79,Results!$D79,FALSE)=$P79,$T79,"CHYBA")))))</f>
        <v>1</v>
      </c>
      <c r="BE79" s="60">
        <f>IF(ISBLANK(HLOOKUP(BE$2,Monitoring_eng!$A$1:$DB$79,Results!$D79,FALSE)),"",IF(HLOOKUP(BE$2,Monitoring_eng!$A$1:$DB$79,Results!$D79,FALSE)=$J79,$Q79,IF(HLOOKUP(BE$2,Monitoring_eng!$A$1:$DB$79,Results!$D79,FALSE)=$L79,$R79,IF(HLOOKUP(BE$2,Monitoring_eng!$A$1:$DB$79,Results!$D79,FALSE)=$N79,$S79,IF(HLOOKUP(BE$2,Monitoring_eng!$A$1:$DB$79,Results!$D79,FALSE)=$P79,$T79,"CHYBA")))))</f>
        <v>0</v>
      </c>
      <c r="BF79" s="60">
        <f>IF(ISBLANK(HLOOKUP(BF$2,Monitoring_eng!$A$1:$DB$79,Results!$D79,FALSE)),"",IF(HLOOKUP(BF$2,Monitoring_eng!$A$1:$DB$79,Results!$D79,FALSE)=$J79,$Q79,IF(HLOOKUP(BF$2,Monitoring_eng!$A$1:$DB$79,Results!$D79,FALSE)=$L79,$R79,IF(HLOOKUP(BF$2,Monitoring_eng!$A$1:$DB$79,Results!$D79,FALSE)=$N79,$S79,IF(HLOOKUP(BF$2,Monitoring_eng!$A$1:$DB$79,Results!$D79,FALSE)=$P79,$T79,"CHYBA")))))</f>
        <v>1</v>
      </c>
      <c r="BG79" s="60">
        <f>IF(ISBLANK(HLOOKUP(BG$2,Monitoring_eng!$A$1:$DB$79,Results!$D79,FALSE)),"",IF(HLOOKUP(BG$2,Monitoring_eng!$A$1:$DB$79,Results!$D79,FALSE)=$J79,$Q79,IF(HLOOKUP(BG$2,Monitoring_eng!$A$1:$DB$79,Results!$D79,FALSE)=$L79,$R79,IF(HLOOKUP(BG$2,Monitoring_eng!$A$1:$DB$79,Results!$D79,FALSE)=$N79,$S79,IF(HLOOKUP(BG$2,Monitoring_eng!$A$1:$DB$79,Results!$D79,FALSE)=$P79,$T79,"CHYBA")))))</f>
        <v>1</v>
      </c>
      <c r="BH79" s="60">
        <f>IF(ISBLANK(HLOOKUP(BH$2,Monitoring_eng!$A$1:$DB$79,Results!$D79,FALSE)),"",IF(HLOOKUP(BH$2,Monitoring_eng!$A$1:$DB$79,Results!$D79,FALSE)=$J79,$Q79,IF(HLOOKUP(BH$2,Monitoring_eng!$A$1:$DB$79,Results!$D79,FALSE)=$L79,$R79,IF(HLOOKUP(BH$2,Monitoring_eng!$A$1:$DB$79,Results!$D79,FALSE)=$N79,$S79,IF(HLOOKUP(BH$2,Monitoring_eng!$A$1:$DB$79,Results!$D79,FALSE)=$P79,$T79,"CHYBA")))))</f>
        <v>1</v>
      </c>
      <c r="BI79" s="60">
        <f>IF(ISBLANK(HLOOKUP(BI$2,Monitoring_eng!$A$1:$DB$79,Results!$D79,FALSE)),"",IF(HLOOKUP(BI$2,Monitoring_eng!$A$1:$DB$79,Results!$D79,FALSE)=$J79,$Q79,IF(HLOOKUP(BI$2,Monitoring_eng!$A$1:$DB$79,Results!$D79,FALSE)=$L79,$R79,IF(HLOOKUP(BI$2,Monitoring_eng!$A$1:$DB$79,Results!$D79,FALSE)=$N79,$S79,IF(HLOOKUP(BI$2,Monitoring_eng!$A$1:$DB$79,Results!$D79,FALSE)=$P79,$T79,"CHYBA")))))</f>
        <v>0</v>
      </c>
      <c r="BJ79" s="60">
        <f>IF(ISBLANK(HLOOKUP(BJ$2,Monitoring_eng!$A$1:$DB$79,Results!$D79,FALSE)),"",IF(HLOOKUP(BJ$2,Monitoring_eng!$A$1:$DB$79,Results!$D79,FALSE)=$J79,$Q79,IF(HLOOKUP(BJ$2,Monitoring_eng!$A$1:$DB$79,Results!$D79,FALSE)=$L79,$R79,IF(HLOOKUP(BJ$2,Monitoring_eng!$A$1:$DB$79,Results!$D79,FALSE)=$N79,$S79,IF(HLOOKUP(BJ$2,Monitoring_eng!$A$1:$DB$79,Results!$D79,FALSE)=$P79,$T79,"CHYBA")))))</f>
        <v>1</v>
      </c>
      <c r="BK79" s="60">
        <f>IF(ISBLANK(HLOOKUP(BK$2,Monitoring_eng!$A$1:$DB$79,Results!$D79,FALSE)),"",IF(HLOOKUP(BK$2,Monitoring_eng!$A$1:$DB$79,Results!$D79,FALSE)=$J79,$Q79,IF(HLOOKUP(BK$2,Monitoring_eng!$A$1:$DB$79,Results!$D79,FALSE)=$L79,$R79,IF(HLOOKUP(BK$2,Monitoring_eng!$A$1:$DB$79,Results!$D79,FALSE)=$N79,$S79,IF(HLOOKUP(BK$2,Monitoring_eng!$A$1:$DB$79,Results!$D79,FALSE)=$P79,$T79,"CHYBA")))))</f>
        <v>1</v>
      </c>
      <c r="BL79" s="60">
        <f>IF(ISBLANK(HLOOKUP(BL$2,Monitoring_eng!$A$1:$DB$79,Results!$D79,FALSE)),"",IF(HLOOKUP(BL$2,Monitoring_eng!$A$1:$DB$79,Results!$D79,FALSE)=$J79,$Q79,IF(HLOOKUP(BL$2,Monitoring_eng!$A$1:$DB$79,Results!$D79,FALSE)=$L79,$R79,IF(HLOOKUP(BL$2,Monitoring_eng!$A$1:$DB$79,Results!$D79,FALSE)=$N79,$S79,IF(HLOOKUP(BL$2,Monitoring_eng!$A$1:$DB$79,Results!$D79,FALSE)=$P79,$T79,"CHYBA")))))</f>
        <v>0</v>
      </c>
      <c r="BM79" s="60">
        <f>IF(ISBLANK(HLOOKUP(BM$2,Monitoring_eng!$A$1:$DB$79,Results!$D79,FALSE)),"",IF(HLOOKUP(BM$2,Monitoring_eng!$A$1:$DB$79,Results!$D79,FALSE)=$J79,$Q79,IF(HLOOKUP(BM$2,Monitoring_eng!$A$1:$DB$79,Results!$D79,FALSE)=$L79,$R79,IF(HLOOKUP(BM$2,Monitoring_eng!$A$1:$DB$79,Results!$D79,FALSE)=$N79,$S79,IF(HLOOKUP(BM$2,Monitoring_eng!$A$1:$DB$79,Results!$D79,FALSE)=$P79,$T79,"CHYBA")))))</f>
        <v>1</v>
      </c>
      <c r="BN79" s="60">
        <f>IF(ISBLANK(HLOOKUP(BN$2,Monitoring_eng!$A$1:$DB$79,Results!$D79,FALSE)),"",IF(HLOOKUP(BN$2,Monitoring_eng!$A$1:$DB$79,Results!$D79,FALSE)=$J79,$Q79,IF(HLOOKUP(BN$2,Monitoring_eng!$A$1:$DB$79,Results!$D79,FALSE)=$L79,$R79,IF(HLOOKUP(BN$2,Monitoring_eng!$A$1:$DB$79,Results!$D79,FALSE)=$N79,$S79,IF(HLOOKUP(BN$2,Monitoring_eng!$A$1:$DB$79,Results!$D79,FALSE)=$P79,$T79,"CHYBA")))))</f>
        <v>1</v>
      </c>
      <c r="BO79" s="60">
        <f>IF(ISBLANK(HLOOKUP(BO$2,Monitoring_eng!$A$1:$DB$79,Results!$D79,FALSE)),"",IF(HLOOKUP(BO$2,Monitoring_eng!$A$1:$DB$79,Results!$D79,FALSE)=$J79,$Q79,IF(HLOOKUP(BO$2,Monitoring_eng!$A$1:$DB$79,Results!$D79,FALSE)=$L79,$R79,IF(HLOOKUP(BO$2,Monitoring_eng!$A$1:$DB$79,Results!$D79,FALSE)=$N79,$S79,IF(HLOOKUP(BO$2,Monitoring_eng!$A$1:$DB$79,Results!$D79,FALSE)=$P79,$T79,"CHYBA")))))</f>
        <v>1</v>
      </c>
      <c r="BP79" s="60">
        <f>IF(ISBLANK(HLOOKUP(BP$2,Monitoring_eng!$A$1:$DB$79,Results!$D79,FALSE)),"",IF(HLOOKUP(BP$2,Monitoring_eng!$A$1:$DB$79,Results!$D79,FALSE)=$J79,$Q79,IF(HLOOKUP(BP$2,Monitoring_eng!$A$1:$DB$79,Results!$D79,FALSE)=$L79,$R79,IF(HLOOKUP(BP$2,Monitoring_eng!$A$1:$DB$79,Results!$D79,FALSE)=$N79,$S79,IF(HLOOKUP(BP$2,Monitoring_eng!$A$1:$DB$79,Results!$D79,FALSE)=$P79,$T79,"CHYBA")))))</f>
        <v>1</v>
      </c>
      <c r="BQ79" s="60">
        <f>IF(ISBLANK(HLOOKUP(BQ$2,Monitoring_eng!$A$1:$DB$79,Results!$D79,FALSE)),"",IF(HLOOKUP(BQ$2,Monitoring_eng!$A$1:$DB$79,Results!$D79,FALSE)=$J79,$Q79,IF(HLOOKUP(BQ$2,Monitoring_eng!$A$1:$DB$79,Results!$D79,FALSE)=$L79,$R79,IF(HLOOKUP(BQ$2,Monitoring_eng!$A$1:$DB$79,Results!$D79,FALSE)=$N79,$S79,IF(HLOOKUP(BQ$2,Monitoring_eng!$A$1:$DB$79,Results!$D79,FALSE)=$P79,$T79,"CHYBA")))))</f>
        <v>1</v>
      </c>
      <c r="BR79" s="60">
        <f>IF(ISBLANK(HLOOKUP(BR$2,Monitoring_eng!$A$1:$DB$79,Results!$D79,FALSE)),"",IF(HLOOKUP(BR$2,Monitoring_eng!$A$1:$DB$79,Results!$D79,FALSE)=$J79,$Q79,IF(HLOOKUP(BR$2,Monitoring_eng!$A$1:$DB$79,Results!$D79,FALSE)=$L79,$R79,IF(HLOOKUP(BR$2,Monitoring_eng!$A$1:$DB$79,Results!$D79,FALSE)=$N79,$S79,IF(HLOOKUP(BR$2,Monitoring_eng!$A$1:$DB$79,Results!$D79,FALSE)=$P79,$T79,"CHYBA")))))</f>
        <v>1</v>
      </c>
    </row>
    <row r="81" spans="5:70" x14ac:dyDescent="0.3">
      <c r="G81" s="56" t="s">
        <v>1000</v>
      </c>
      <c r="H81" s="63">
        <f>SUM(H3:H80)</f>
        <v>100</v>
      </c>
      <c r="T81" s="63" t="s">
        <v>891</v>
      </c>
      <c r="U81" s="61">
        <f t="shared" ref="U81:BG81" si="4">SUM(U3:U80)</f>
        <v>89.5</v>
      </c>
      <c r="V81" s="61">
        <f t="shared" si="4"/>
        <v>47</v>
      </c>
      <c r="W81" s="61">
        <f t="shared" si="4"/>
        <v>67.5</v>
      </c>
      <c r="X81" s="61">
        <f t="shared" si="4"/>
        <v>67.25</v>
      </c>
      <c r="Y81" s="61">
        <f t="shared" si="4"/>
        <v>65.5</v>
      </c>
      <c r="Z81" s="61">
        <f t="shared" si="4"/>
        <v>98.5</v>
      </c>
      <c r="AA81" s="61">
        <f t="shared" si="4"/>
        <v>91.5</v>
      </c>
      <c r="AB81" s="61">
        <f t="shared" si="4"/>
        <v>58.25</v>
      </c>
      <c r="AC81" s="61">
        <f t="shared" si="4"/>
        <v>80.5</v>
      </c>
      <c r="AD81" s="61">
        <f t="shared" si="4"/>
        <v>69.5</v>
      </c>
      <c r="AE81" s="61">
        <f t="shared" si="4"/>
        <v>86.25</v>
      </c>
      <c r="AF81" s="61">
        <f t="shared" si="4"/>
        <v>56.5</v>
      </c>
      <c r="AG81" s="61">
        <f t="shared" si="4"/>
        <v>83</v>
      </c>
      <c r="AH81" s="61">
        <f t="shared" si="4"/>
        <v>86</v>
      </c>
      <c r="AI81" s="61">
        <f t="shared" si="4"/>
        <v>94.75</v>
      </c>
      <c r="AJ81" s="61">
        <f t="shared" si="4"/>
        <v>77.5</v>
      </c>
      <c r="AK81" s="61">
        <f t="shared" si="4"/>
        <v>77</v>
      </c>
      <c r="AL81" s="61">
        <f t="shared" si="4"/>
        <v>40.5</v>
      </c>
      <c r="AM81" s="61">
        <f t="shared" si="4"/>
        <v>67.25</v>
      </c>
      <c r="AN81" s="61">
        <f t="shared" si="4"/>
        <v>57.75</v>
      </c>
      <c r="AO81" s="61">
        <f t="shared" si="4"/>
        <v>84</v>
      </c>
      <c r="AP81" s="61">
        <f t="shared" si="4"/>
        <v>79.5</v>
      </c>
      <c r="AQ81" s="61">
        <f t="shared" si="4"/>
        <v>66</v>
      </c>
      <c r="AR81" s="61">
        <f t="shared" si="4"/>
        <v>83.5</v>
      </c>
      <c r="AS81" s="61">
        <f t="shared" si="4"/>
        <v>87</v>
      </c>
      <c r="AT81" s="61">
        <f t="shared" si="4"/>
        <v>68</v>
      </c>
      <c r="AU81" s="61">
        <f t="shared" si="4"/>
        <v>52.75</v>
      </c>
      <c r="AV81" s="61">
        <f t="shared" si="4"/>
        <v>66.75</v>
      </c>
      <c r="AW81" s="61">
        <f t="shared" si="4"/>
        <v>84</v>
      </c>
      <c r="AX81" s="61">
        <f t="shared" si="4"/>
        <v>75.5</v>
      </c>
      <c r="AY81" s="61">
        <f t="shared" si="4"/>
        <v>68.5</v>
      </c>
      <c r="AZ81" s="61">
        <f t="shared" si="4"/>
        <v>30.5</v>
      </c>
      <c r="BA81" s="61">
        <f t="shared" si="4"/>
        <v>89.5</v>
      </c>
      <c r="BB81" s="61">
        <f t="shared" si="4"/>
        <v>68.5</v>
      </c>
      <c r="BC81" s="61">
        <f t="shared" si="4"/>
        <v>34.25</v>
      </c>
      <c r="BD81" s="61">
        <f t="shared" si="4"/>
        <v>66.5</v>
      </c>
      <c r="BE81" s="61">
        <f t="shared" si="4"/>
        <v>54.5</v>
      </c>
      <c r="BF81" s="61">
        <f t="shared" si="4"/>
        <v>96.25</v>
      </c>
      <c r="BG81" s="61">
        <f t="shared" si="4"/>
        <v>66.5</v>
      </c>
      <c r="BH81" s="61">
        <f t="shared" ref="BH81:BR81" si="5">SUM(BH3:BH80)</f>
        <v>72.75</v>
      </c>
      <c r="BI81" s="61">
        <f t="shared" si="5"/>
        <v>67.25</v>
      </c>
      <c r="BJ81" s="61">
        <f t="shared" si="5"/>
        <v>92.75</v>
      </c>
      <c r="BK81" s="61">
        <f t="shared" si="5"/>
        <v>68.5</v>
      </c>
      <c r="BL81" s="61">
        <f t="shared" si="5"/>
        <v>45.75</v>
      </c>
      <c r="BM81" s="61">
        <f t="shared" si="5"/>
        <v>75.75</v>
      </c>
      <c r="BN81" s="61">
        <f t="shared" si="5"/>
        <v>100</v>
      </c>
      <c r="BO81" s="61">
        <f t="shared" si="5"/>
        <v>73</v>
      </c>
      <c r="BP81" s="61">
        <f t="shared" si="5"/>
        <v>87.5</v>
      </c>
      <c r="BQ81" s="61">
        <f t="shared" si="5"/>
        <v>84</v>
      </c>
      <c r="BR81" s="61">
        <f t="shared" si="5"/>
        <v>86</v>
      </c>
    </row>
    <row r="82" spans="5:70" x14ac:dyDescent="0.3">
      <c r="T82" s="63" t="s">
        <v>893</v>
      </c>
      <c r="U82" s="61">
        <f t="shared" ref="U82:BR82" si="6">SUMIFS($H$3:$H$79,U$3:U$79,"&lt;&gt;N/A")</f>
        <v>100</v>
      </c>
      <c r="V82" s="61">
        <f t="shared" si="6"/>
        <v>100</v>
      </c>
      <c r="W82" s="61">
        <f t="shared" si="6"/>
        <v>100</v>
      </c>
      <c r="X82" s="61">
        <f t="shared" si="6"/>
        <v>100</v>
      </c>
      <c r="Y82" s="61">
        <f t="shared" si="6"/>
        <v>100</v>
      </c>
      <c r="Z82" s="61">
        <f t="shared" si="6"/>
        <v>100</v>
      </c>
      <c r="AA82" s="61">
        <f t="shared" si="6"/>
        <v>100</v>
      </c>
      <c r="AB82" s="61">
        <f t="shared" si="6"/>
        <v>100</v>
      </c>
      <c r="AC82" s="61">
        <f t="shared" si="6"/>
        <v>100</v>
      </c>
      <c r="AD82" s="61">
        <f t="shared" si="6"/>
        <v>100</v>
      </c>
      <c r="AE82" s="61">
        <f t="shared" si="6"/>
        <v>100</v>
      </c>
      <c r="AF82" s="61">
        <f t="shared" si="6"/>
        <v>100</v>
      </c>
      <c r="AG82" s="61">
        <f t="shared" si="6"/>
        <v>100</v>
      </c>
      <c r="AH82" s="61">
        <f t="shared" si="6"/>
        <v>100</v>
      </c>
      <c r="AI82" s="61">
        <f t="shared" si="6"/>
        <v>100</v>
      </c>
      <c r="AJ82" s="61">
        <f t="shared" si="6"/>
        <v>100</v>
      </c>
      <c r="AK82" s="61">
        <f t="shared" si="6"/>
        <v>100</v>
      </c>
      <c r="AL82" s="61">
        <f t="shared" si="6"/>
        <v>100</v>
      </c>
      <c r="AM82" s="61">
        <f t="shared" si="6"/>
        <v>100</v>
      </c>
      <c r="AN82" s="61">
        <f t="shared" si="6"/>
        <v>100</v>
      </c>
      <c r="AO82" s="61">
        <f t="shared" si="6"/>
        <v>100</v>
      </c>
      <c r="AP82" s="61">
        <f t="shared" si="6"/>
        <v>100</v>
      </c>
      <c r="AQ82" s="61">
        <f t="shared" si="6"/>
        <v>100</v>
      </c>
      <c r="AR82" s="61">
        <f t="shared" si="6"/>
        <v>100</v>
      </c>
      <c r="AS82" s="61">
        <f t="shared" si="6"/>
        <v>100</v>
      </c>
      <c r="AT82" s="61">
        <f t="shared" si="6"/>
        <v>100</v>
      </c>
      <c r="AU82" s="61">
        <f t="shared" si="6"/>
        <v>100</v>
      </c>
      <c r="AV82" s="61">
        <f t="shared" si="6"/>
        <v>100</v>
      </c>
      <c r="AW82" s="61">
        <f t="shared" si="6"/>
        <v>100</v>
      </c>
      <c r="AX82" s="61">
        <f t="shared" si="6"/>
        <v>100</v>
      </c>
      <c r="AY82" s="61">
        <f t="shared" si="6"/>
        <v>100</v>
      </c>
      <c r="AZ82" s="61">
        <f t="shared" si="6"/>
        <v>100</v>
      </c>
      <c r="BA82" s="61">
        <f t="shared" si="6"/>
        <v>100</v>
      </c>
      <c r="BB82" s="61">
        <f t="shared" si="6"/>
        <v>100</v>
      </c>
      <c r="BC82" s="61">
        <f t="shared" si="6"/>
        <v>100</v>
      </c>
      <c r="BD82" s="61">
        <f>SUMIFS($H$3:$H$79,BD$3:BD$79,"&lt;&gt;N/A")</f>
        <v>100</v>
      </c>
      <c r="BE82" s="61">
        <f t="shared" si="6"/>
        <v>100</v>
      </c>
      <c r="BF82" s="61">
        <f t="shared" si="6"/>
        <v>100</v>
      </c>
      <c r="BG82" s="61">
        <f t="shared" si="6"/>
        <v>100</v>
      </c>
      <c r="BH82" s="61">
        <f t="shared" si="6"/>
        <v>100</v>
      </c>
      <c r="BI82" s="61">
        <f t="shared" si="6"/>
        <v>100</v>
      </c>
      <c r="BJ82" s="61">
        <f t="shared" si="6"/>
        <v>100</v>
      </c>
      <c r="BK82" s="61">
        <f t="shared" si="6"/>
        <v>100</v>
      </c>
      <c r="BL82" s="61">
        <f t="shared" si="6"/>
        <v>100</v>
      </c>
      <c r="BM82" s="61">
        <f t="shared" si="6"/>
        <v>100</v>
      </c>
      <c r="BN82" s="61">
        <f t="shared" si="6"/>
        <v>100</v>
      </c>
      <c r="BO82" s="61">
        <f t="shared" si="6"/>
        <v>100</v>
      </c>
      <c r="BP82" s="61">
        <f t="shared" si="6"/>
        <v>100</v>
      </c>
      <c r="BQ82" s="61">
        <f t="shared" si="6"/>
        <v>100</v>
      </c>
      <c r="BR82" s="61">
        <f t="shared" si="6"/>
        <v>100</v>
      </c>
    </row>
    <row r="83" spans="5:70" x14ac:dyDescent="0.3">
      <c r="T83" s="63" t="s">
        <v>894</v>
      </c>
      <c r="U83" s="62">
        <f>U81/(U82)</f>
        <v>0.89500000000000002</v>
      </c>
      <c r="V83" s="62">
        <f t="shared" ref="V83:BR83" si="7">V81/(V82)</f>
        <v>0.47</v>
      </c>
      <c r="W83" s="62">
        <f t="shared" si="7"/>
        <v>0.67500000000000004</v>
      </c>
      <c r="X83" s="62">
        <f t="shared" si="7"/>
        <v>0.67249999999999999</v>
      </c>
      <c r="Y83" s="62">
        <f t="shared" si="7"/>
        <v>0.65500000000000003</v>
      </c>
      <c r="Z83" s="62">
        <f t="shared" si="7"/>
        <v>0.98499999999999999</v>
      </c>
      <c r="AA83" s="62">
        <f t="shared" si="7"/>
        <v>0.91500000000000004</v>
      </c>
      <c r="AB83" s="62">
        <f t="shared" si="7"/>
        <v>0.58250000000000002</v>
      </c>
      <c r="AC83" s="62">
        <f t="shared" si="7"/>
        <v>0.80500000000000005</v>
      </c>
      <c r="AD83" s="62">
        <f t="shared" si="7"/>
        <v>0.69499999999999995</v>
      </c>
      <c r="AE83" s="62">
        <f t="shared" si="7"/>
        <v>0.86250000000000004</v>
      </c>
      <c r="AF83" s="62">
        <f t="shared" si="7"/>
        <v>0.56499999999999995</v>
      </c>
      <c r="AG83" s="62">
        <f t="shared" si="7"/>
        <v>0.83</v>
      </c>
      <c r="AH83" s="62">
        <f t="shared" si="7"/>
        <v>0.86</v>
      </c>
      <c r="AI83" s="62">
        <f t="shared" si="7"/>
        <v>0.94750000000000001</v>
      </c>
      <c r="AJ83" s="62">
        <f t="shared" si="7"/>
        <v>0.77500000000000002</v>
      </c>
      <c r="AK83" s="62">
        <f t="shared" si="7"/>
        <v>0.77</v>
      </c>
      <c r="AL83" s="62">
        <f t="shared" si="7"/>
        <v>0.40500000000000003</v>
      </c>
      <c r="AM83" s="62">
        <f t="shared" si="7"/>
        <v>0.67249999999999999</v>
      </c>
      <c r="AN83" s="62">
        <f t="shared" si="7"/>
        <v>0.57750000000000001</v>
      </c>
      <c r="AO83" s="62">
        <f t="shared" si="7"/>
        <v>0.84</v>
      </c>
      <c r="AP83" s="62">
        <f t="shared" si="7"/>
        <v>0.79500000000000004</v>
      </c>
      <c r="AQ83" s="62">
        <f t="shared" si="7"/>
        <v>0.66</v>
      </c>
      <c r="AR83" s="62">
        <f t="shared" si="7"/>
        <v>0.83499999999999996</v>
      </c>
      <c r="AS83" s="62">
        <f t="shared" si="7"/>
        <v>0.87</v>
      </c>
      <c r="AT83" s="62">
        <f t="shared" si="7"/>
        <v>0.68</v>
      </c>
      <c r="AU83" s="62">
        <f t="shared" si="7"/>
        <v>0.52749999999999997</v>
      </c>
      <c r="AV83" s="62">
        <f t="shared" si="7"/>
        <v>0.66749999999999998</v>
      </c>
      <c r="AW83" s="62">
        <f t="shared" si="7"/>
        <v>0.84</v>
      </c>
      <c r="AX83" s="62">
        <f t="shared" si="7"/>
        <v>0.755</v>
      </c>
      <c r="AY83" s="62">
        <f t="shared" si="7"/>
        <v>0.68500000000000005</v>
      </c>
      <c r="AZ83" s="62">
        <f t="shared" si="7"/>
        <v>0.30499999999999999</v>
      </c>
      <c r="BA83" s="62">
        <f t="shared" si="7"/>
        <v>0.89500000000000002</v>
      </c>
      <c r="BB83" s="62">
        <f t="shared" si="7"/>
        <v>0.68500000000000005</v>
      </c>
      <c r="BC83" s="62">
        <f t="shared" si="7"/>
        <v>0.34250000000000003</v>
      </c>
      <c r="BD83" s="62">
        <f t="shared" si="7"/>
        <v>0.66500000000000004</v>
      </c>
      <c r="BE83" s="62">
        <f t="shared" si="7"/>
        <v>0.54500000000000004</v>
      </c>
      <c r="BF83" s="62">
        <f t="shared" si="7"/>
        <v>0.96250000000000002</v>
      </c>
      <c r="BG83" s="62">
        <f t="shared" si="7"/>
        <v>0.66500000000000004</v>
      </c>
      <c r="BH83" s="62">
        <f t="shared" si="7"/>
        <v>0.72750000000000004</v>
      </c>
      <c r="BI83" s="62">
        <f t="shared" si="7"/>
        <v>0.67249999999999999</v>
      </c>
      <c r="BJ83" s="62">
        <f t="shared" si="7"/>
        <v>0.92749999999999999</v>
      </c>
      <c r="BK83" s="62">
        <f t="shared" si="7"/>
        <v>0.68500000000000005</v>
      </c>
      <c r="BL83" s="62">
        <f t="shared" si="7"/>
        <v>0.45750000000000002</v>
      </c>
      <c r="BM83" s="62">
        <f t="shared" si="7"/>
        <v>0.75749999999999995</v>
      </c>
      <c r="BN83" s="62">
        <f t="shared" si="7"/>
        <v>1</v>
      </c>
      <c r="BO83" s="62">
        <f t="shared" si="7"/>
        <v>0.73</v>
      </c>
      <c r="BP83" s="62">
        <f t="shared" si="7"/>
        <v>0.875</v>
      </c>
      <c r="BQ83" s="62">
        <f t="shared" si="7"/>
        <v>0.84</v>
      </c>
      <c r="BR83" s="62">
        <f t="shared" si="7"/>
        <v>0.86</v>
      </c>
    </row>
    <row r="84" spans="5:70" x14ac:dyDescent="0.3">
      <c r="T84" s="63" t="s">
        <v>895</v>
      </c>
      <c r="U84" s="61">
        <f>RANK(U83,$U$83:$BR$83)</f>
        <v>7</v>
      </c>
      <c r="V84" s="61">
        <f t="shared" ref="V84:BR84" si="8">RANK(V83,$U$83:$BR$83)</f>
        <v>46</v>
      </c>
      <c r="W84" s="61">
        <f t="shared" si="8"/>
        <v>32</v>
      </c>
      <c r="X84" s="61">
        <f t="shared" si="8"/>
        <v>33</v>
      </c>
      <c r="Y84" s="61">
        <f t="shared" si="8"/>
        <v>40</v>
      </c>
      <c r="Z84" s="61">
        <f t="shared" si="8"/>
        <v>2</v>
      </c>
      <c r="AA84" s="61">
        <f t="shared" si="8"/>
        <v>6</v>
      </c>
      <c r="AB84" s="61">
        <f t="shared" si="8"/>
        <v>41</v>
      </c>
      <c r="AC84" s="61">
        <f t="shared" si="8"/>
        <v>19</v>
      </c>
      <c r="AD84" s="61">
        <f t="shared" si="8"/>
        <v>27</v>
      </c>
      <c r="AE84" s="61">
        <f t="shared" si="8"/>
        <v>11</v>
      </c>
      <c r="AF84" s="61">
        <f t="shared" si="8"/>
        <v>43</v>
      </c>
      <c r="AG84" s="61">
        <f t="shared" si="8"/>
        <v>18</v>
      </c>
      <c r="AH84" s="61">
        <f t="shared" si="8"/>
        <v>12</v>
      </c>
      <c r="AI84" s="61">
        <f t="shared" si="8"/>
        <v>4</v>
      </c>
      <c r="AJ84" s="61">
        <f t="shared" si="8"/>
        <v>21</v>
      </c>
      <c r="AK84" s="61">
        <f t="shared" si="8"/>
        <v>22</v>
      </c>
      <c r="AL84" s="61">
        <f t="shared" si="8"/>
        <v>48</v>
      </c>
      <c r="AM84" s="61">
        <f t="shared" si="8"/>
        <v>33</v>
      </c>
      <c r="AN84" s="61">
        <f t="shared" si="8"/>
        <v>42</v>
      </c>
      <c r="AO84" s="61">
        <f t="shared" si="8"/>
        <v>14</v>
      </c>
      <c r="AP84" s="61">
        <f t="shared" si="8"/>
        <v>20</v>
      </c>
      <c r="AQ84" s="61">
        <f t="shared" si="8"/>
        <v>39</v>
      </c>
      <c r="AR84" s="61">
        <f t="shared" si="8"/>
        <v>17</v>
      </c>
      <c r="AS84" s="61">
        <f t="shared" si="8"/>
        <v>10</v>
      </c>
      <c r="AT84" s="61">
        <f t="shared" si="8"/>
        <v>31</v>
      </c>
      <c r="AU84" s="61">
        <f t="shared" si="8"/>
        <v>45</v>
      </c>
      <c r="AV84" s="61">
        <f t="shared" si="8"/>
        <v>36</v>
      </c>
      <c r="AW84" s="61">
        <f t="shared" si="8"/>
        <v>14</v>
      </c>
      <c r="AX84" s="61">
        <f t="shared" si="8"/>
        <v>24</v>
      </c>
      <c r="AY84" s="61">
        <f t="shared" si="8"/>
        <v>28</v>
      </c>
      <c r="AZ84" s="61">
        <f t="shared" si="8"/>
        <v>50</v>
      </c>
      <c r="BA84" s="61">
        <f t="shared" si="8"/>
        <v>7</v>
      </c>
      <c r="BB84" s="61">
        <f t="shared" si="8"/>
        <v>28</v>
      </c>
      <c r="BC84" s="61">
        <f t="shared" si="8"/>
        <v>49</v>
      </c>
      <c r="BD84" s="61">
        <f t="shared" si="8"/>
        <v>37</v>
      </c>
      <c r="BE84" s="61">
        <f t="shared" si="8"/>
        <v>44</v>
      </c>
      <c r="BF84" s="61">
        <f t="shared" si="8"/>
        <v>3</v>
      </c>
      <c r="BG84" s="61">
        <f t="shared" si="8"/>
        <v>37</v>
      </c>
      <c r="BH84" s="61">
        <f t="shared" si="8"/>
        <v>26</v>
      </c>
      <c r="BI84" s="61">
        <f t="shared" si="8"/>
        <v>33</v>
      </c>
      <c r="BJ84" s="61">
        <f t="shared" si="8"/>
        <v>5</v>
      </c>
      <c r="BK84" s="61">
        <f t="shared" si="8"/>
        <v>28</v>
      </c>
      <c r="BL84" s="61">
        <f t="shared" si="8"/>
        <v>47</v>
      </c>
      <c r="BM84" s="61">
        <f t="shared" si="8"/>
        <v>23</v>
      </c>
      <c r="BN84" s="61">
        <f t="shared" si="8"/>
        <v>1</v>
      </c>
      <c r="BO84" s="61">
        <f t="shared" si="8"/>
        <v>25</v>
      </c>
      <c r="BP84" s="61">
        <f t="shared" si="8"/>
        <v>9</v>
      </c>
      <c r="BQ84" s="61">
        <f t="shared" si="8"/>
        <v>14</v>
      </c>
      <c r="BR84" s="61">
        <f t="shared" si="8"/>
        <v>12</v>
      </c>
    </row>
    <row r="86" spans="5:70" x14ac:dyDescent="0.3">
      <c r="E86"/>
      <c r="F86"/>
      <c r="G86"/>
      <c r="H86"/>
      <c r="I86"/>
      <c r="J86"/>
      <c r="K86"/>
      <c r="L86"/>
      <c r="S86" s="56" t="s">
        <v>913</v>
      </c>
      <c r="U86" s="37" t="s">
        <v>914</v>
      </c>
      <c r="V86" s="37" t="s">
        <v>915</v>
      </c>
      <c r="W86" s="37" t="s">
        <v>916</v>
      </c>
      <c r="X86" s="37" t="s">
        <v>917</v>
      </c>
      <c r="Y86" s="37" t="s">
        <v>917</v>
      </c>
      <c r="Z86" s="37" t="s">
        <v>918</v>
      </c>
      <c r="AA86" s="37" t="s">
        <v>919</v>
      </c>
      <c r="AB86" s="37" t="s">
        <v>920</v>
      </c>
      <c r="AC86" s="37" t="s">
        <v>915</v>
      </c>
      <c r="AD86" s="37" t="s">
        <v>916</v>
      </c>
      <c r="AE86" s="37" t="s">
        <v>921</v>
      </c>
      <c r="AF86" s="37" t="s">
        <v>931</v>
      </c>
      <c r="AG86" s="37" t="s">
        <v>922</v>
      </c>
      <c r="AH86" s="37" t="s">
        <v>919</v>
      </c>
      <c r="AI86" s="37" t="s">
        <v>796</v>
      </c>
      <c r="AJ86" s="37" t="s">
        <v>923</v>
      </c>
      <c r="AK86" s="37" t="s">
        <v>924</v>
      </c>
      <c r="AL86" s="37" t="s">
        <v>914</v>
      </c>
      <c r="AM86" s="37" t="s">
        <v>914</v>
      </c>
      <c r="AN86" s="37" t="s">
        <v>925</v>
      </c>
      <c r="AO86" s="37" t="s">
        <v>919</v>
      </c>
      <c r="AP86" s="37" t="s">
        <v>926</v>
      </c>
      <c r="AQ86" s="37" t="s">
        <v>927</v>
      </c>
      <c r="AR86" s="37" t="s">
        <v>923</v>
      </c>
      <c r="AS86" s="37" t="s">
        <v>920</v>
      </c>
      <c r="AT86" s="37" t="s">
        <v>914</v>
      </c>
      <c r="AU86" s="37" t="s">
        <v>916</v>
      </c>
      <c r="AV86" s="37" t="s">
        <v>928</v>
      </c>
      <c r="AW86" s="37" t="s">
        <v>929</v>
      </c>
      <c r="AX86" s="37" t="s">
        <v>930</v>
      </c>
      <c r="AY86" s="37" t="s">
        <v>919</v>
      </c>
      <c r="AZ86" s="37" t="s">
        <v>919</v>
      </c>
      <c r="BA86" s="37" t="s">
        <v>931</v>
      </c>
      <c r="BB86" s="37" t="s">
        <v>926</v>
      </c>
      <c r="BC86" s="37" t="s">
        <v>919</v>
      </c>
      <c r="BD86" s="37" t="s">
        <v>925</v>
      </c>
      <c r="BE86" s="37" t="s">
        <v>932</v>
      </c>
      <c r="BF86" s="37" t="s">
        <v>927</v>
      </c>
      <c r="BG86" s="37" t="s">
        <v>914</v>
      </c>
      <c r="BH86" s="37" t="s">
        <v>924</v>
      </c>
      <c r="BI86" s="37" t="s">
        <v>933</v>
      </c>
      <c r="BJ86" s="37" t="s">
        <v>929</v>
      </c>
      <c r="BK86" s="37" t="s">
        <v>934</v>
      </c>
      <c r="BL86" s="37" t="s">
        <v>935</v>
      </c>
      <c r="BM86" s="37" t="s">
        <v>936</v>
      </c>
      <c r="BN86" s="37" t="s">
        <v>922</v>
      </c>
      <c r="BO86" s="37" t="s">
        <v>934</v>
      </c>
      <c r="BP86" s="37" t="s">
        <v>937</v>
      </c>
      <c r="BQ86" s="37" t="s">
        <v>930</v>
      </c>
      <c r="BR86" s="37" t="s">
        <v>924</v>
      </c>
    </row>
    <row r="87" spans="5:70" x14ac:dyDescent="0.3">
      <c r="E87"/>
      <c r="F87"/>
      <c r="R87"/>
      <c r="S87" s="64" t="s">
        <v>912</v>
      </c>
      <c r="T87"/>
      <c r="U87" s="37" t="s">
        <v>938</v>
      </c>
      <c r="V87" s="37" t="s">
        <v>939</v>
      </c>
      <c r="W87" s="37" t="s">
        <v>941</v>
      </c>
      <c r="X87" s="37" t="s">
        <v>939</v>
      </c>
      <c r="Y87" s="37" t="s">
        <v>939</v>
      </c>
      <c r="Z87" s="37" t="s">
        <v>939</v>
      </c>
      <c r="AA87" s="37" t="s">
        <v>941</v>
      </c>
      <c r="AB87" s="37" t="s">
        <v>940</v>
      </c>
      <c r="AC87" s="37" t="s">
        <v>939</v>
      </c>
      <c r="AD87" s="37" t="s">
        <v>941</v>
      </c>
      <c r="AE87" s="37" t="s">
        <v>940</v>
      </c>
      <c r="AF87" s="37" t="s">
        <v>941</v>
      </c>
      <c r="AG87" s="37" t="s">
        <v>940</v>
      </c>
      <c r="AH87" s="37" t="s">
        <v>941</v>
      </c>
      <c r="AI87" s="37" t="s">
        <v>939</v>
      </c>
      <c r="AJ87" s="37" t="s">
        <v>940</v>
      </c>
      <c r="AK87" s="37" t="s">
        <v>939</v>
      </c>
      <c r="AL87" s="37" t="s">
        <v>938</v>
      </c>
      <c r="AM87" s="37" t="s">
        <v>938</v>
      </c>
      <c r="AN87" s="37" t="s">
        <v>939</v>
      </c>
      <c r="AO87" s="37" t="s">
        <v>941</v>
      </c>
      <c r="AP87" s="37" t="s">
        <v>939</v>
      </c>
      <c r="AQ87" s="37" t="s">
        <v>938</v>
      </c>
      <c r="AR87" s="37" t="s">
        <v>940</v>
      </c>
      <c r="AS87" s="37" t="s">
        <v>940</v>
      </c>
      <c r="AT87" s="37" t="s">
        <v>938</v>
      </c>
      <c r="AU87" s="37" t="s">
        <v>941</v>
      </c>
      <c r="AV87" s="37" t="s">
        <v>941</v>
      </c>
      <c r="AW87" s="37" t="s">
        <v>940</v>
      </c>
      <c r="AX87" s="37" t="s">
        <v>939</v>
      </c>
      <c r="AY87" s="37" t="s">
        <v>941</v>
      </c>
      <c r="AZ87" s="37" t="s">
        <v>941</v>
      </c>
      <c r="BA87" s="37" t="s">
        <v>941</v>
      </c>
      <c r="BB87" s="37" t="s">
        <v>939</v>
      </c>
      <c r="BC87" s="37" t="s">
        <v>941</v>
      </c>
      <c r="BD87" s="37" t="s">
        <v>939</v>
      </c>
      <c r="BE87" s="37" t="s">
        <v>940</v>
      </c>
      <c r="BF87" s="37" t="s">
        <v>938</v>
      </c>
      <c r="BG87" s="37" t="s">
        <v>938</v>
      </c>
      <c r="BH87" s="37" t="s">
        <v>939</v>
      </c>
      <c r="BI87" s="37" t="s">
        <v>940</v>
      </c>
      <c r="BJ87" s="37" t="s">
        <v>940</v>
      </c>
      <c r="BK87" s="37" t="s">
        <v>939</v>
      </c>
      <c r="BL87" s="37" t="s">
        <v>938</v>
      </c>
      <c r="BM87" s="37" t="s">
        <v>941</v>
      </c>
      <c r="BN87" s="37" t="s">
        <v>940</v>
      </c>
      <c r="BO87" s="37" t="s">
        <v>939</v>
      </c>
      <c r="BP87" s="37" t="s">
        <v>940</v>
      </c>
      <c r="BQ87" s="37" t="s">
        <v>939</v>
      </c>
      <c r="BR87" s="37" t="s">
        <v>939</v>
      </c>
    </row>
    <row r="88" spans="5:70" x14ac:dyDescent="0.3">
      <c r="E88"/>
      <c r="F88"/>
      <c r="R88"/>
      <c r="S88" s="64" t="s">
        <v>908</v>
      </c>
      <c r="T88"/>
      <c r="U88" s="37">
        <v>82916</v>
      </c>
      <c r="V88" s="37">
        <v>87575</v>
      </c>
      <c r="W88" s="37">
        <v>121692</v>
      </c>
      <c r="X88" s="37">
        <v>200131</v>
      </c>
      <c r="Y88" s="37">
        <v>86839</v>
      </c>
      <c r="Z88" s="37">
        <v>356665</v>
      </c>
      <c r="AA88" s="37">
        <v>1065008</v>
      </c>
      <c r="AB88" s="37">
        <v>79119</v>
      </c>
      <c r="AC88" s="37">
        <v>284236</v>
      </c>
      <c r="AD88" s="37">
        <v>815256</v>
      </c>
      <c r="AE88" s="37">
        <v>218359</v>
      </c>
      <c r="AF88" s="37">
        <v>84815</v>
      </c>
      <c r="AG88" s="37">
        <v>99610</v>
      </c>
      <c r="AH88" s="37">
        <v>255841</v>
      </c>
      <c r="AI88" s="37">
        <v>2847200</v>
      </c>
      <c r="AJ88" s="37">
        <v>66.400999999999996</v>
      </c>
      <c r="AK88" s="37">
        <v>92657</v>
      </c>
      <c r="AL88" s="37">
        <v>95111</v>
      </c>
      <c r="AM88" s="37">
        <v>181025</v>
      </c>
      <c r="AN88" s="37">
        <v>234073</v>
      </c>
      <c r="AO88" s="37">
        <v>668980</v>
      </c>
      <c r="AP88" s="37">
        <v>254103</v>
      </c>
      <c r="AQ88" s="37">
        <v>115229</v>
      </c>
      <c r="AR88" s="37">
        <v>208816</v>
      </c>
      <c r="AS88" s="37">
        <v>732818</v>
      </c>
      <c r="AT88" s="37">
        <v>492176</v>
      </c>
      <c r="AU88" s="37">
        <v>160657</v>
      </c>
      <c r="AV88" s="37">
        <v>514136</v>
      </c>
      <c r="AW88" s="37">
        <v>82346</v>
      </c>
      <c r="AX88" s="37">
        <v>76625</v>
      </c>
      <c r="AY88" s="37">
        <v>136280</v>
      </c>
      <c r="AZ88" s="37">
        <v>72.438999999999993</v>
      </c>
      <c r="BA88" s="37">
        <v>1029049</v>
      </c>
      <c r="BB88" s="37">
        <v>93357</v>
      </c>
      <c r="BC88" s="37">
        <v>118816</v>
      </c>
      <c r="BD88" s="37">
        <v>317998</v>
      </c>
      <c r="BE88" s="37">
        <v>248813</v>
      </c>
      <c r="BF88" s="37">
        <v>119940</v>
      </c>
      <c r="BG88" s="37">
        <v>124829</v>
      </c>
      <c r="BH88" s="37">
        <v>293141</v>
      </c>
      <c r="BI88" s="37">
        <v>227755</v>
      </c>
      <c r="BJ88" s="37">
        <v>117317</v>
      </c>
      <c r="BK88" s="37">
        <v>88735</v>
      </c>
      <c r="BL88" s="37">
        <v>1470902</v>
      </c>
      <c r="BM88" s="37">
        <v>328360</v>
      </c>
      <c r="BN88" s="37">
        <v>253994</v>
      </c>
      <c r="BO88" s="37">
        <v>295414</v>
      </c>
      <c r="BP88" s="37">
        <v>240621</v>
      </c>
      <c r="BQ88" s="37">
        <v>304994</v>
      </c>
      <c r="BR88" s="37">
        <v>87130</v>
      </c>
    </row>
    <row r="89" spans="5:70" x14ac:dyDescent="0.3">
      <c r="E89"/>
      <c r="F89"/>
      <c r="R89"/>
      <c r="S89" s="64" t="s">
        <v>908</v>
      </c>
      <c r="T89"/>
      <c r="U89" s="37" t="str">
        <f>IF(U88&lt;100000,"less than 100 thousand",IF(U88&lt;300000,"less than 300 thousand",IF(U88&lt;1000000,"less than 1 million",IF(U88&gt;1000000,"more than 1 million","ERR"))))</f>
        <v>less than 100 thousand</v>
      </c>
      <c r="V89" s="37" t="str">
        <f>IF(V88&lt;100000,"less than 100 thousand",IF(V88&lt;300000,"less than 300 thousand",IF(V88&lt;1000000,"less than 1 million",IF(V88&gt;1000000,"more than 1 million","ERR"))))</f>
        <v>less than 100 thousand</v>
      </c>
      <c r="W89" s="37" t="str">
        <f t="shared" ref="W89:BR89" si="9">IF(W88&lt;100000,"less than 100 thousand",IF(W88&lt;300000,"less than 300 thousand",IF(W88&lt;1000000,"less than 1 million",IF(W88&gt;1000000,"more than 1 million","ERR"))))</f>
        <v>less than 300 thousand</v>
      </c>
      <c r="X89" s="37" t="str">
        <f t="shared" si="9"/>
        <v>less than 300 thousand</v>
      </c>
      <c r="Y89" s="37" t="str">
        <f t="shared" si="9"/>
        <v>less than 100 thousand</v>
      </c>
      <c r="Z89" s="37" t="str">
        <f t="shared" si="9"/>
        <v>less than 1 million</v>
      </c>
      <c r="AA89" s="37" t="str">
        <f t="shared" si="9"/>
        <v>more than 1 million</v>
      </c>
      <c r="AB89" s="37" t="str">
        <f t="shared" si="9"/>
        <v>less than 100 thousand</v>
      </c>
      <c r="AC89" s="37" t="str">
        <f t="shared" si="9"/>
        <v>less than 300 thousand</v>
      </c>
      <c r="AD89" s="37" t="str">
        <f t="shared" si="9"/>
        <v>less than 1 million</v>
      </c>
      <c r="AE89" s="37" t="str">
        <f t="shared" si="9"/>
        <v>less than 300 thousand</v>
      </c>
      <c r="AF89" s="37" t="str">
        <f t="shared" si="9"/>
        <v>less than 100 thousand</v>
      </c>
      <c r="AG89" s="37" t="str">
        <f t="shared" si="9"/>
        <v>less than 100 thousand</v>
      </c>
      <c r="AH89" s="37" t="str">
        <f t="shared" si="9"/>
        <v>less than 300 thousand</v>
      </c>
      <c r="AI89" s="37" t="str">
        <f t="shared" si="9"/>
        <v>more than 1 million</v>
      </c>
      <c r="AJ89" s="37" t="str">
        <f t="shared" si="9"/>
        <v>less than 100 thousand</v>
      </c>
      <c r="AK89" s="37" t="str">
        <f t="shared" si="9"/>
        <v>less than 100 thousand</v>
      </c>
      <c r="AL89" s="37" t="str">
        <f t="shared" si="9"/>
        <v>less than 100 thousand</v>
      </c>
      <c r="AM89" s="37" t="str">
        <f t="shared" si="9"/>
        <v>less than 300 thousand</v>
      </c>
      <c r="AN89" s="37" t="str">
        <f t="shared" si="9"/>
        <v>less than 300 thousand</v>
      </c>
      <c r="AO89" s="37" t="str">
        <f t="shared" si="9"/>
        <v>less than 1 million</v>
      </c>
      <c r="AP89" s="37" t="str">
        <f t="shared" si="9"/>
        <v>less than 300 thousand</v>
      </c>
      <c r="AQ89" s="37" t="str">
        <f t="shared" si="9"/>
        <v>less than 300 thousand</v>
      </c>
      <c r="AR89" s="37" t="str">
        <f t="shared" si="9"/>
        <v>less than 300 thousand</v>
      </c>
      <c r="AS89" s="37" t="str">
        <f t="shared" si="9"/>
        <v>less than 1 million</v>
      </c>
      <c r="AT89" s="37" t="str">
        <f t="shared" si="9"/>
        <v>less than 1 million</v>
      </c>
      <c r="AU89" s="37" t="str">
        <f t="shared" si="9"/>
        <v>less than 300 thousand</v>
      </c>
      <c r="AV89" s="37" t="str">
        <f t="shared" si="9"/>
        <v>less than 1 million</v>
      </c>
      <c r="AW89" s="37" t="str">
        <f t="shared" si="9"/>
        <v>less than 100 thousand</v>
      </c>
      <c r="AX89" s="37" t="str">
        <f t="shared" si="9"/>
        <v>less than 100 thousand</v>
      </c>
      <c r="AY89" s="37" t="str">
        <f t="shared" si="9"/>
        <v>less than 300 thousand</v>
      </c>
      <c r="AZ89" s="37" t="str">
        <f t="shared" si="9"/>
        <v>less than 100 thousand</v>
      </c>
      <c r="BA89" s="37" t="str">
        <f t="shared" si="9"/>
        <v>more than 1 million</v>
      </c>
      <c r="BB89" s="37" t="str">
        <f t="shared" si="9"/>
        <v>less than 100 thousand</v>
      </c>
      <c r="BC89" s="37" t="str">
        <f t="shared" si="9"/>
        <v>less than 300 thousand</v>
      </c>
      <c r="BD89" s="37" t="str">
        <f t="shared" si="9"/>
        <v>less than 1 million</v>
      </c>
      <c r="BE89" s="37" t="str">
        <f t="shared" si="9"/>
        <v>less than 300 thousand</v>
      </c>
      <c r="BF89" s="37" t="str">
        <f t="shared" si="9"/>
        <v>less than 300 thousand</v>
      </c>
      <c r="BG89" s="37" t="str">
        <f t="shared" si="9"/>
        <v>less than 300 thousand</v>
      </c>
      <c r="BH89" s="37" t="str">
        <f t="shared" si="9"/>
        <v>less than 300 thousand</v>
      </c>
      <c r="BI89" s="37" t="str">
        <f t="shared" si="9"/>
        <v>less than 300 thousand</v>
      </c>
      <c r="BJ89" s="37" t="str">
        <f t="shared" si="9"/>
        <v>less than 300 thousand</v>
      </c>
      <c r="BK89" s="37" t="str">
        <f t="shared" si="9"/>
        <v>less than 100 thousand</v>
      </c>
      <c r="BL89" s="37" t="str">
        <f t="shared" si="9"/>
        <v>more than 1 million</v>
      </c>
      <c r="BM89" s="37" t="str">
        <f t="shared" si="9"/>
        <v>less than 1 million</v>
      </c>
      <c r="BN89" s="37" t="str">
        <f t="shared" si="9"/>
        <v>less than 300 thousand</v>
      </c>
      <c r="BO89" s="37" t="str">
        <f t="shared" si="9"/>
        <v>less than 300 thousand</v>
      </c>
      <c r="BP89" s="37" t="str">
        <f t="shared" si="9"/>
        <v>less than 300 thousand</v>
      </c>
      <c r="BQ89" s="37" t="str">
        <f t="shared" si="9"/>
        <v>less than 1 million</v>
      </c>
      <c r="BR89" s="37" t="str">
        <f t="shared" si="9"/>
        <v>less than 100 thousand</v>
      </c>
    </row>
    <row r="90" spans="5:70" x14ac:dyDescent="0.3">
      <c r="E90"/>
      <c r="F90"/>
      <c r="R90"/>
      <c r="S90" s="64" t="s">
        <v>909</v>
      </c>
      <c r="T90"/>
      <c r="U90" s="37" t="s">
        <v>943</v>
      </c>
      <c r="V90" s="37" t="s">
        <v>944</v>
      </c>
      <c r="W90" s="37" t="s">
        <v>942</v>
      </c>
      <c r="X90" s="37" t="s">
        <v>943</v>
      </c>
      <c r="Y90" s="37" t="s">
        <v>944</v>
      </c>
      <c r="Z90" s="37" t="s">
        <v>942</v>
      </c>
      <c r="AA90" s="37" t="s">
        <v>943</v>
      </c>
      <c r="AB90" s="37" t="s">
        <v>944</v>
      </c>
      <c r="AC90" s="37" t="s">
        <v>942</v>
      </c>
      <c r="AD90" s="37" t="s">
        <v>943</v>
      </c>
      <c r="AE90" s="37" t="s">
        <v>944</v>
      </c>
      <c r="AF90" s="37" t="s">
        <v>942</v>
      </c>
      <c r="AG90" s="37" t="s">
        <v>943</v>
      </c>
      <c r="AH90" s="37" t="s">
        <v>944</v>
      </c>
      <c r="AI90" s="37" t="s">
        <v>942</v>
      </c>
      <c r="AJ90" s="37" t="s">
        <v>943</v>
      </c>
      <c r="AK90" s="37" t="s">
        <v>944</v>
      </c>
      <c r="AL90" s="37" t="s">
        <v>942</v>
      </c>
      <c r="AM90" s="37" t="s">
        <v>943</v>
      </c>
      <c r="AN90" s="37" t="s">
        <v>944</v>
      </c>
      <c r="AO90" s="37" t="s">
        <v>942</v>
      </c>
      <c r="AP90" s="37" t="s">
        <v>943</v>
      </c>
      <c r="AQ90" s="37" t="s">
        <v>944</v>
      </c>
      <c r="AR90" s="37" t="s">
        <v>942</v>
      </c>
      <c r="AS90" s="37" t="s">
        <v>943</v>
      </c>
      <c r="AT90" s="37" t="s">
        <v>944</v>
      </c>
      <c r="AU90" s="37" t="s">
        <v>942</v>
      </c>
      <c r="AV90" s="37" t="s">
        <v>943</v>
      </c>
      <c r="AW90" s="37" t="s">
        <v>944</v>
      </c>
      <c r="AX90" s="37" t="s">
        <v>942</v>
      </c>
      <c r="AY90" s="37" t="s">
        <v>943</v>
      </c>
      <c r="AZ90" s="37" t="s">
        <v>944</v>
      </c>
      <c r="BA90" s="37" t="s">
        <v>942</v>
      </c>
      <c r="BB90" s="37" t="s">
        <v>943</v>
      </c>
      <c r="BC90" s="37" t="s">
        <v>944</v>
      </c>
      <c r="BD90" s="37" t="s">
        <v>942</v>
      </c>
      <c r="BE90" s="37" t="s">
        <v>943</v>
      </c>
      <c r="BF90" s="37" t="s">
        <v>944</v>
      </c>
      <c r="BG90" s="37" t="s">
        <v>942</v>
      </c>
      <c r="BH90" s="37" t="s">
        <v>943</v>
      </c>
      <c r="BI90" s="37" t="s">
        <v>944</v>
      </c>
      <c r="BJ90" s="37" t="s">
        <v>942</v>
      </c>
      <c r="BK90" s="37" t="s">
        <v>943</v>
      </c>
      <c r="BL90" s="37" t="s">
        <v>944</v>
      </c>
      <c r="BM90" s="37" t="s">
        <v>942</v>
      </c>
      <c r="BN90" s="37" t="s">
        <v>943</v>
      </c>
      <c r="BO90" s="37" t="s">
        <v>944</v>
      </c>
      <c r="BP90" s="37" t="s">
        <v>942</v>
      </c>
      <c r="BQ90" s="37" t="s">
        <v>943</v>
      </c>
      <c r="BR90" s="37" t="s">
        <v>944</v>
      </c>
    </row>
    <row r="91" spans="5:70" x14ac:dyDescent="0.3">
      <c r="E91"/>
      <c r="R91"/>
      <c r="S91" s="64" t="s">
        <v>910</v>
      </c>
      <c r="T91"/>
      <c r="U91" s="37" t="s">
        <v>945</v>
      </c>
      <c r="V91" s="37" t="s">
        <v>911</v>
      </c>
      <c r="W91" s="37" t="s">
        <v>946</v>
      </c>
      <c r="X91" s="37" t="s">
        <v>945</v>
      </c>
      <c r="Y91" s="37" t="s">
        <v>911</v>
      </c>
      <c r="Z91" s="37" t="s">
        <v>946</v>
      </c>
      <c r="AA91" s="37" t="s">
        <v>945</v>
      </c>
      <c r="AB91" s="37" t="s">
        <v>911</v>
      </c>
      <c r="AC91" s="37" t="s">
        <v>946</v>
      </c>
      <c r="AD91" s="37" t="s">
        <v>945</v>
      </c>
      <c r="AE91" s="37" t="s">
        <v>911</v>
      </c>
      <c r="AF91" s="37" t="s">
        <v>946</v>
      </c>
      <c r="AG91" s="37" t="s">
        <v>945</v>
      </c>
      <c r="AH91" s="37" t="s">
        <v>911</v>
      </c>
      <c r="AI91" s="37" t="s">
        <v>946</v>
      </c>
      <c r="AJ91" s="37" t="s">
        <v>945</v>
      </c>
      <c r="AK91" s="37" t="s">
        <v>911</v>
      </c>
      <c r="AL91" s="37" t="s">
        <v>946</v>
      </c>
      <c r="AM91" s="37" t="s">
        <v>945</v>
      </c>
      <c r="AN91" s="37" t="s">
        <v>911</v>
      </c>
      <c r="AO91" s="37" t="s">
        <v>946</v>
      </c>
      <c r="AP91" s="37" t="s">
        <v>945</v>
      </c>
      <c r="AQ91" s="37" t="s">
        <v>911</v>
      </c>
      <c r="AR91" s="37" t="s">
        <v>946</v>
      </c>
      <c r="AS91" s="37" t="s">
        <v>945</v>
      </c>
      <c r="AT91" s="37" t="s">
        <v>911</v>
      </c>
      <c r="AU91" s="37" t="s">
        <v>946</v>
      </c>
      <c r="AV91" s="37" t="s">
        <v>945</v>
      </c>
      <c r="AW91" s="37" t="s">
        <v>911</v>
      </c>
      <c r="AX91" s="37" t="s">
        <v>946</v>
      </c>
      <c r="AY91" s="37" t="s">
        <v>945</v>
      </c>
      <c r="AZ91" s="37" t="s">
        <v>911</v>
      </c>
      <c r="BA91" s="37" t="s">
        <v>946</v>
      </c>
      <c r="BB91" s="37" t="s">
        <v>945</v>
      </c>
      <c r="BC91" s="37" t="s">
        <v>911</v>
      </c>
      <c r="BD91" s="37" t="s">
        <v>946</v>
      </c>
      <c r="BE91" s="37" t="s">
        <v>945</v>
      </c>
      <c r="BF91" s="37" t="s">
        <v>911</v>
      </c>
      <c r="BG91" s="37" t="s">
        <v>946</v>
      </c>
      <c r="BH91" s="37" t="s">
        <v>945</v>
      </c>
      <c r="BI91" s="37" t="s">
        <v>911</v>
      </c>
      <c r="BJ91" s="37" t="s">
        <v>946</v>
      </c>
      <c r="BK91" s="37" t="s">
        <v>945</v>
      </c>
      <c r="BL91" s="37" t="s">
        <v>911</v>
      </c>
      <c r="BM91" s="37" t="s">
        <v>946</v>
      </c>
      <c r="BN91" s="37" t="s">
        <v>945</v>
      </c>
      <c r="BO91" s="37" t="s">
        <v>911</v>
      </c>
      <c r="BP91" s="37" t="s">
        <v>946</v>
      </c>
      <c r="BQ91" s="37" t="s">
        <v>945</v>
      </c>
      <c r="BR91" s="37" t="s">
        <v>911</v>
      </c>
    </row>
    <row r="95" spans="5:70" x14ac:dyDescent="0.3">
      <c r="S95"/>
      <c r="T95"/>
    </row>
    <row r="96" spans="5:70" x14ac:dyDescent="0.3">
      <c r="S96"/>
      <c r="T96"/>
    </row>
    <row r="97" spans="19:20" x14ac:dyDescent="0.3">
      <c r="S97"/>
      <c r="T97"/>
    </row>
    <row r="98" spans="19:20" x14ac:dyDescent="0.3">
      <c r="S98"/>
      <c r="T98"/>
    </row>
    <row r="99" spans="19:20" x14ac:dyDescent="0.3">
      <c r="S99"/>
      <c r="T99"/>
    </row>
    <row r="100" spans="19:20" x14ac:dyDescent="0.3">
      <c r="S100"/>
      <c r="T100" s="56"/>
    </row>
    <row r="101" spans="19:20" x14ac:dyDescent="0.3">
      <c r="S101"/>
      <c r="T101"/>
    </row>
    <row r="102" spans="19:20" x14ac:dyDescent="0.3">
      <c r="T102"/>
    </row>
    <row r="103" spans="19:20" x14ac:dyDescent="0.3">
      <c r="S103"/>
      <c r="T103"/>
    </row>
    <row r="104" spans="19:20" x14ac:dyDescent="0.3">
      <c r="S104"/>
      <c r="T104"/>
    </row>
    <row r="105" spans="19:20" x14ac:dyDescent="0.3">
      <c r="S105"/>
      <c r="T105"/>
    </row>
    <row r="106" spans="19:20" x14ac:dyDescent="0.3">
      <c r="T106"/>
    </row>
    <row r="107" spans="19:20" x14ac:dyDescent="0.3">
      <c r="S107"/>
      <c r="T107"/>
    </row>
    <row r="108" spans="19:20" x14ac:dyDescent="0.3">
      <c r="S108"/>
      <c r="T108"/>
    </row>
    <row r="109" spans="19:20" x14ac:dyDescent="0.3">
      <c r="S109"/>
      <c r="T109"/>
    </row>
    <row r="110" spans="19:20" x14ac:dyDescent="0.3">
      <c r="S110"/>
      <c r="T110"/>
    </row>
    <row r="111" spans="19:20" x14ac:dyDescent="0.3">
      <c r="S111"/>
      <c r="T111"/>
    </row>
    <row r="112" spans="19:20" x14ac:dyDescent="0.3">
      <c r="S112"/>
      <c r="T112"/>
    </row>
    <row r="113" spans="19:20" x14ac:dyDescent="0.3">
      <c r="S113"/>
      <c r="T113"/>
    </row>
    <row r="114" spans="19:20" x14ac:dyDescent="0.3">
      <c r="S114"/>
      <c r="T114"/>
    </row>
    <row r="115" spans="19:20" x14ac:dyDescent="0.3">
      <c r="S115"/>
      <c r="T115"/>
    </row>
    <row r="116" spans="19:20" x14ac:dyDescent="0.3">
      <c r="S116"/>
      <c r="T116"/>
    </row>
    <row r="117" spans="19:20" x14ac:dyDescent="0.3">
      <c r="S117"/>
      <c r="T117"/>
    </row>
    <row r="118" spans="19:20" x14ac:dyDescent="0.3">
      <c r="S118"/>
      <c r="T118"/>
    </row>
    <row r="119" spans="19:20" x14ac:dyDescent="0.3">
      <c r="S119"/>
      <c r="T119"/>
    </row>
    <row r="133" spans="20:20" x14ac:dyDescent="0.3">
      <c r="T133" s="56"/>
    </row>
  </sheetData>
  <conditionalFormatting sqref="U3:BR79">
    <cfRule type="cellIs" dxfId="2" priority="1" operator="equal">
      <formula>"CHYBA"</formula>
    </cfRule>
  </conditionalFormatting>
  <pageMargins left="0.7" right="0.7" top="0.75" bottom="0.75" header="0.3" footer="0.3"/>
  <pageSetup paperSize="9" orientation="portrait" horizontalDpi="0" verticalDpi="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5"/>
  <dimension ref="A1:AZ66"/>
  <sheetViews>
    <sheetView tabSelected="1" zoomScale="90" zoomScaleNormal="90" workbookViewId="0">
      <pane xSplit="5" ySplit="1" topLeftCell="F2" activePane="bottomRight" state="frozen"/>
      <selection pane="topRight" activeCell="F1" sqref="F1"/>
      <selection pane="bottomLeft" activeCell="A2" sqref="A2"/>
      <selection pane="bottomRight" activeCell="C2" sqref="C2"/>
    </sheetView>
  </sheetViews>
  <sheetFormatPr defaultRowHeight="14.4" x14ac:dyDescent="0.3"/>
  <cols>
    <col min="1" max="1" width="7" bestFit="1" customWidth="1"/>
    <col min="2" max="2" width="6" bestFit="1" customWidth="1"/>
    <col min="3" max="3" width="19.33203125" bestFit="1" customWidth="1"/>
    <col min="5" max="5" width="13.6640625" bestFit="1" customWidth="1"/>
    <col min="6" max="6" width="12.5546875" customWidth="1"/>
    <col min="7" max="7" width="9.109375" style="64"/>
    <col min="8" max="8" width="14.21875" style="64" bestFit="1" customWidth="1"/>
    <col min="9" max="9" width="14.44140625" style="64" customWidth="1"/>
    <col min="10" max="10" width="12.77734375" style="64" bestFit="1" customWidth="1"/>
    <col min="11" max="11" width="13.6640625" style="64" bestFit="1" customWidth="1"/>
    <col min="12" max="12" width="18.21875" style="64" bestFit="1" customWidth="1"/>
    <col min="13" max="13" width="19.109375" style="64" bestFit="1" customWidth="1"/>
    <col min="14" max="14" width="18.21875" style="64" bestFit="1" customWidth="1"/>
    <col min="15" max="15" width="18.109375" style="64" bestFit="1" customWidth="1"/>
    <col min="25" max="25" width="9.109375" style="64"/>
    <col min="26" max="26" width="9.109375" customWidth="1"/>
  </cols>
  <sheetData>
    <row r="1" spans="1:52" s="64" customFormat="1" x14ac:dyDescent="0.3">
      <c r="A1" s="64" t="s">
        <v>1003</v>
      </c>
      <c r="B1" s="64" t="s">
        <v>1081</v>
      </c>
      <c r="C1" s="64" t="s">
        <v>897</v>
      </c>
      <c r="D1" s="64" t="s">
        <v>896</v>
      </c>
      <c r="E1" s="64" t="s">
        <v>3901</v>
      </c>
      <c r="F1" s="64" t="s">
        <v>3902</v>
      </c>
      <c r="G1" s="64" t="s">
        <v>1082</v>
      </c>
      <c r="H1" s="64" t="s">
        <v>3900</v>
      </c>
      <c r="I1" s="64" t="s">
        <v>3903</v>
      </c>
      <c r="J1" s="64" t="s">
        <v>3904</v>
      </c>
      <c r="K1" s="64" t="s">
        <v>3905</v>
      </c>
      <c r="L1" s="64" t="s">
        <v>3906</v>
      </c>
      <c r="M1" s="64" t="s">
        <v>3907</v>
      </c>
      <c r="N1" s="64" t="s">
        <v>3908</v>
      </c>
      <c r="O1" s="64" t="s">
        <v>3969</v>
      </c>
      <c r="P1" t="s">
        <v>2</v>
      </c>
      <c r="Q1" t="s">
        <v>16</v>
      </c>
      <c r="R1" t="s">
        <v>32</v>
      </c>
      <c r="S1" t="s">
        <v>38</v>
      </c>
      <c r="T1" t="s">
        <v>48</v>
      </c>
      <c r="U1" t="s">
        <v>54</v>
      </c>
      <c r="V1" t="s">
        <v>61</v>
      </c>
      <c r="W1" t="s">
        <v>67</v>
      </c>
      <c r="X1" t="s">
        <v>74</v>
      </c>
      <c r="Y1" s="64" t="s">
        <v>1083</v>
      </c>
      <c r="Z1" s="64" t="s">
        <v>2</v>
      </c>
      <c r="AA1" s="64" t="s">
        <v>16</v>
      </c>
      <c r="AB1" s="64" t="s">
        <v>32</v>
      </c>
      <c r="AC1" s="64" t="s">
        <v>38</v>
      </c>
      <c r="AD1" s="64" t="s">
        <v>48</v>
      </c>
      <c r="AE1" s="64" t="s">
        <v>54</v>
      </c>
      <c r="AF1" s="64" t="s">
        <v>61</v>
      </c>
      <c r="AG1" s="64" t="s">
        <v>67</v>
      </c>
      <c r="AH1" s="64" t="s">
        <v>74</v>
      </c>
      <c r="AI1" s="64" t="s">
        <v>2</v>
      </c>
      <c r="AJ1" s="64" t="s">
        <v>16</v>
      </c>
      <c r="AK1" s="64" t="s">
        <v>32</v>
      </c>
      <c r="AL1" s="64" t="s">
        <v>38</v>
      </c>
      <c r="AM1" s="64" t="s">
        <v>48</v>
      </c>
      <c r="AN1" s="64" t="s">
        <v>54</v>
      </c>
      <c r="AO1" s="64" t="s">
        <v>61</v>
      </c>
      <c r="AP1" s="64" t="s">
        <v>67</v>
      </c>
      <c r="AQ1" s="64" t="s">
        <v>74</v>
      </c>
      <c r="AR1" s="64" t="s">
        <v>899</v>
      </c>
      <c r="AS1" s="64" t="s">
        <v>900</v>
      </c>
      <c r="AT1" s="64" t="s">
        <v>901</v>
      </c>
      <c r="AU1" s="64" t="s">
        <v>902</v>
      </c>
      <c r="AV1" s="64" t="s">
        <v>903</v>
      </c>
      <c r="AW1" s="64" t="s">
        <v>904</v>
      </c>
      <c r="AX1" s="64" t="s">
        <v>905</v>
      </c>
      <c r="AY1" s="64" t="s">
        <v>906</v>
      </c>
      <c r="AZ1" s="64" t="s">
        <v>907</v>
      </c>
    </row>
    <row r="2" spans="1:52" x14ac:dyDescent="0.3">
      <c r="A2" t="s">
        <v>3909</v>
      </c>
      <c r="B2">
        <f>MATCH(C2,Results!U$2:BR$2,0)</f>
        <v>46</v>
      </c>
      <c r="C2" s="56" t="s">
        <v>858</v>
      </c>
      <c r="D2" s="65">
        <f>HLOOKUP($C2,Results!$U$2:$BR$84,82,FALSE)</f>
        <v>1</v>
      </c>
      <c r="E2" s="77">
        <f ca="1">G2/Y2</f>
        <v>1</v>
      </c>
      <c r="F2" s="66">
        <f>HLOOKUP($C2,Results!$U$2:$BR$84,83,FALSE)</f>
        <v>1</v>
      </c>
      <c r="G2" s="76">
        <f>SUM(P2:X2)</f>
        <v>100</v>
      </c>
      <c r="H2" s="196">
        <f>VLOOKUP($A2,'2017'!$A:$E,2,FALSE)</f>
        <v>43</v>
      </c>
      <c r="I2" s="197">
        <f>VLOOKUP($A2,'2017'!$A:$E,5,FALSE)</f>
        <v>0.38400000000000001</v>
      </c>
      <c r="J2" s="196">
        <f>VLOOKUP($A2,'2016'!$A:$E,2,FALSE)</f>
        <v>28</v>
      </c>
      <c r="K2" s="197">
        <f>VLOOKUP($A2,'2016'!$A:$E,5,FALSE)</f>
        <v>0.40500000000000003</v>
      </c>
      <c r="L2" s="196">
        <f>H2-F2</f>
        <v>42</v>
      </c>
      <c r="M2" s="199">
        <f ca="1">E2-I2</f>
        <v>0.61599999999999999</v>
      </c>
      <c r="N2" s="196">
        <f>J2-F2</f>
        <v>27</v>
      </c>
      <c r="O2" s="199">
        <f ca="1">E2-K2</f>
        <v>0.59499999999999997</v>
      </c>
      <c r="P2">
        <f>SUMIF(Results!$G3:$G79,Categories!P$1,Results!$BN$3:$BN$79)</f>
        <v>15</v>
      </c>
      <c r="Q2">
        <f>SUMIF(Results!$G3:$G79,Categories!Q$1,Results!$BN$3:$BN$79)</f>
        <v>12</v>
      </c>
      <c r="R2">
        <f>SUMIF(Results!$G3:$G79,Categories!R$1,Results!$BN$3:$BN$79)</f>
        <v>12</v>
      </c>
      <c r="S2">
        <f>SUMIF(Results!$G3:$G79,Categories!S$1,Results!$BN$3:$BN$79)</f>
        <v>12</v>
      </c>
      <c r="T2">
        <f>SUMIF(Results!$G3:$G79,Categories!T$1,Results!$BN$3:$BN$79)</f>
        <v>14</v>
      </c>
      <c r="U2">
        <f>SUMIF(Results!$G3:$G79,Categories!U$1,Results!$BN$3:$BN$79)</f>
        <v>15</v>
      </c>
      <c r="V2">
        <f>SUMIF(Results!$G3:$G79,Categories!V$1,Results!$BN$3:$BN$79)</f>
        <v>5</v>
      </c>
      <c r="W2">
        <f>SUMIF(Results!$G3:$G79,Categories!W$1,Results!$BN$3:$BN$79)</f>
        <v>9</v>
      </c>
      <c r="X2">
        <f>SUMIF(Results!$G3:$G79,Categories!X$1,Results!$BN$3:$BN$79)</f>
        <v>6</v>
      </c>
      <c r="Y2" s="76">
        <f ca="1">SUM(Z2:AH2)</f>
        <v>100</v>
      </c>
      <c r="Z2" s="75">
        <f t="array" aca="1" ref="Z2" ca="1">SUM(IF(ISNUMBER(OFFSET(Results!$T$2,1,Categories!$B18,77,1)),(Results!$H$3:$H$79)*(Results!$G$3:$G$79=Categories!Z$1)))</f>
        <v>15</v>
      </c>
      <c r="AA2" s="75">
        <f t="array" aca="1" ref="AA2" ca="1">SUM(IF(ISNUMBER(OFFSET(Results!$T$2,1,Categories!$B18,77,1)),(Results!$H$3:$H$79)*(Results!$G$3:$G$79=Categories!AA$1)))</f>
        <v>12</v>
      </c>
      <c r="AB2" s="75">
        <f t="array" aca="1" ref="AB2" ca="1">SUM(IF(ISNUMBER(OFFSET(Results!$T$2,1,Categories!$B18,77,1)),(Results!$H$3:$H$79)*(Results!$G$3:$G$79=Categories!AB$1)))</f>
        <v>12</v>
      </c>
      <c r="AC2" s="75">
        <f t="array" aca="1" ref="AC2" ca="1">SUM(IF(ISNUMBER(OFFSET(Results!$T$2,1,Categories!$B18,77,1)),(Results!$H$3:$H$79)*(Results!$G$3:$G$79=Categories!AC$1)))</f>
        <v>12</v>
      </c>
      <c r="AD2" s="75">
        <f t="array" aca="1" ref="AD2" ca="1">SUM(IF(ISNUMBER(OFFSET(Results!$T$2,1,Categories!$B18,77,1)),(Results!$H$3:$H$79)*(Results!$G$3:$G$79=Categories!AD$1)))</f>
        <v>14</v>
      </c>
      <c r="AE2" s="75">
        <f t="array" aca="1" ref="AE2" ca="1">SUM(IF(ISNUMBER(OFFSET(Results!$T$2,1,Categories!$B18,77,1)),(Results!$H$3:$H$79)*(Results!$G$3:$G$79=Categories!AE$1)))</f>
        <v>15</v>
      </c>
      <c r="AF2" s="75">
        <f t="array" aca="1" ref="AF2" ca="1">SUM(IF(ISNUMBER(OFFSET(Results!$T$2,1,Categories!$B18,77,1)),(Results!$H$3:$H$79)*(Results!$G$3:$G$79=Categories!AF$1)))</f>
        <v>5</v>
      </c>
      <c r="AG2" s="75">
        <f t="array" aca="1" ref="AG2" ca="1">SUM(IF(ISNUMBER(OFFSET(Results!$T$2,1,Categories!$B18,77,1)),(Results!$H$3:$H$79)*(Results!$G$3:$G$79=Categories!AG$1)))</f>
        <v>9</v>
      </c>
      <c r="AH2" s="75">
        <f t="array" aca="1" ref="AH2" ca="1">SUM(IF(ISNUMBER(OFFSET(Results!$T$2,1,Categories!$B18,77,1)),(Results!$H$3:$H$79)*(Results!$G$3:$G$79=Categories!AH$1)))</f>
        <v>6</v>
      </c>
      <c r="AI2" s="65">
        <f ca="1">P2/Z2</f>
        <v>1</v>
      </c>
      <c r="AJ2" s="65">
        <f ca="1">Q2/AA2</f>
        <v>1</v>
      </c>
      <c r="AK2" s="65">
        <f ca="1">R2/AB2</f>
        <v>1</v>
      </c>
      <c r="AL2" s="65">
        <f ca="1">S2/AC2</f>
        <v>1</v>
      </c>
      <c r="AM2" s="65">
        <f ca="1">T2/AD2</f>
        <v>1</v>
      </c>
      <c r="AN2" s="65">
        <f ca="1">U2/AE2</f>
        <v>1</v>
      </c>
      <c r="AO2" s="65">
        <f ca="1">V2/AF2</f>
        <v>1</v>
      </c>
      <c r="AP2" s="65">
        <f ca="1">W2/AG2</f>
        <v>1</v>
      </c>
      <c r="AQ2" s="65">
        <f ca="1">X2/AH2</f>
        <v>1</v>
      </c>
      <c r="AR2">
        <f ca="1">RANK(AI2,AI$2:AI$51)</f>
        <v>1</v>
      </c>
      <c r="AS2">
        <f ca="1">RANK(AJ2,AJ$2:AJ$51)</f>
        <v>1</v>
      </c>
      <c r="AT2">
        <f ca="1">RANK(AK2,AK$2:AK$51)</f>
        <v>1</v>
      </c>
      <c r="AU2">
        <f ca="1">RANK(AL2,AL$2:AL$51)</f>
        <v>1</v>
      </c>
      <c r="AV2">
        <f ca="1">RANK(AM2,AM$2:AM$51)</f>
        <v>1</v>
      </c>
      <c r="AW2">
        <f ca="1">RANK(AN2,AN$2:AN$51)</f>
        <v>1</v>
      </c>
      <c r="AX2">
        <f ca="1">RANK(AO2,AO$2:AO$51)</f>
        <v>1</v>
      </c>
      <c r="AY2">
        <f ca="1">RANK(AP2,AP$2:AP$51)</f>
        <v>1</v>
      </c>
      <c r="AZ2">
        <f ca="1">RANK(AQ2,AQ$2:AQ$51)</f>
        <v>1</v>
      </c>
    </row>
    <row r="3" spans="1:52" x14ac:dyDescent="0.3">
      <c r="A3" t="s">
        <v>3910</v>
      </c>
      <c r="B3">
        <f>MATCH(C3,Results!U$2:BR$2,0)</f>
        <v>6</v>
      </c>
      <c r="C3" s="56" t="s">
        <v>778</v>
      </c>
      <c r="D3" s="65">
        <f>HLOOKUP($C3,Results!$U$2:$BR$84,82,FALSE)</f>
        <v>0.98499999999999999</v>
      </c>
      <c r="E3" s="77">
        <f ca="1">G3/Y3</f>
        <v>0.98499999999999999</v>
      </c>
      <c r="F3" s="66">
        <f>HLOOKUP($C3,Results!$U$2:$BR$84,83,FALSE)</f>
        <v>2</v>
      </c>
      <c r="G3" s="76">
        <f>SUM(P3:X3)</f>
        <v>98.5</v>
      </c>
      <c r="H3" s="196">
        <f>VLOOKUP($A3,'2017'!$A:$E,2,FALSE)</f>
        <v>3</v>
      </c>
      <c r="I3" s="197">
        <f>VLOOKUP($A3,'2017'!$A:$E,5,FALSE)</f>
        <v>0.68799999999999994</v>
      </c>
      <c r="J3" s="196">
        <f>VLOOKUP($A3,'2016'!$A:$E,2,FALSE)</f>
        <v>2</v>
      </c>
      <c r="K3" s="197">
        <f>VLOOKUP($A3,'2016'!$A:$E,5,FALSE)</f>
        <v>0.61799999999999999</v>
      </c>
      <c r="L3" s="196">
        <f>H3-F3</f>
        <v>1</v>
      </c>
      <c r="M3" s="199">
        <f ca="1">E3-I3</f>
        <v>0.29700000000000004</v>
      </c>
      <c r="N3" s="196">
        <f>J3-F3</f>
        <v>0</v>
      </c>
      <c r="O3" s="199">
        <f ca="1">E3-K3</f>
        <v>0.36699999999999999</v>
      </c>
      <c r="P3">
        <f>SUMIF(Results!$G3:$G79,Categories!P$1,Results!$Z$3:$Z$79)</f>
        <v>15</v>
      </c>
      <c r="Q3">
        <f>SUMIF(Results!$G3:$G79,Categories!Q$1,Results!$Z$3:$Z$79)</f>
        <v>11.5</v>
      </c>
      <c r="R3">
        <f>SUMIF(Results!$G3:$G79,Categories!R$1,Results!$Z$3:$Z$79)</f>
        <v>12</v>
      </c>
      <c r="S3">
        <f>SUMIF(Results!$G3:$G79,Categories!S$1,Results!$Z$3:$Z$79)</f>
        <v>11</v>
      </c>
      <c r="T3">
        <f>SUMIF(Results!$G3:$G79,Categories!T$1,Results!$Z$3:$Z$79)</f>
        <v>14</v>
      </c>
      <c r="U3">
        <f>SUMIF(Results!$G3:$G79,Categories!U$1,Results!$Z$3:$Z$79)</f>
        <v>15</v>
      </c>
      <c r="V3">
        <f>SUMIF(Results!$G3:$G79,Categories!V$1,Results!$Z$3:$Z$79)</f>
        <v>5</v>
      </c>
      <c r="W3">
        <f>SUMIF(Results!$G3:$G79,Categories!W$1,Results!$Z$3:$Z$79)</f>
        <v>9</v>
      </c>
      <c r="X3">
        <f>SUMIF(Results!$G3:$G79,Categories!X$1,Results!$Z$3:$Z$79)</f>
        <v>6</v>
      </c>
      <c r="Y3" s="76">
        <f ca="1">SUM(Z3:AH3)</f>
        <v>100</v>
      </c>
      <c r="Z3" s="75">
        <f t="array" aca="1" ref="Z3" ca="1">SUM(IF(ISNUMBER(OFFSET(Results!$T$2,1,Categories!$B49,77,1)),(Results!$H$3:$H$79)*(Results!$G$3:$G$79=Categories!Z$1)))</f>
        <v>15</v>
      </c>
      <c r="AA3" s="75">
        <f t="array" aca="1" ref="AA3" ca="1">SUM(IF(ISNUMBER(OFFSET(Results!$T$2,1,Categories!$B49,77,1)),(Results!$H$3:$H$79)*(Results!$G$3:$G$79=Categories!AA$1)))</f>
        <v>12</v>
      </c>
      <c r="AB3" s="75">
        <f t="array" aca="1" ref="AB3" ca="1">SUM(IF(ISNUMBER(OFFSET(Results!$T$2,1,Categories!$B49,77,1)),(Results!$H$3:$H$79)*(Results!$G$3:$G$79=Categories!AB$1)))</f>
        <v>12</v>
      </c>
      <c r="AC3" s="75">
        <f t="array" aca="1" ref="AC3" ca="1">SUM(IF(ISNUMBER(OFFSET(Results!$T$2,1,Categories!$B49,77,1)),(Results!$H$3:$H$79)*(Results!$G$3:$G$79=Categories!AC$1)))</f>
        <v>12</v>
      </c>
      <c r="AD3" s="75">
        <f t="array" aca="1" ref="AD3" ca="1">SUM(IF(ISNUMBER(OFFSET(Results!$T$2,1,Categories!$B49,77,1)),(Results!$H$3:$H$79)*(Results!$G$3:$G$79=Categories!AD$1)))</f>
        <v>14</v>
      </c>
      <c r="AE3" s="75">
        <f t="array" aca="1" ref="AE3" ca="1">SUM(IF(ISNUMBER(OFFSET(Results!$T$2,1,Categories!$B49,77,1)),(Results!$H$3:$H$79)*(Results!$G$3:$G$79=Categories!AE$1)))</f>
        <v>15</v>
      </c>
      <c r="AF3" s="75">
        <f t="array" aca="1" ref="AF3" ca="1">SUM(IF(ISNUMBER(OFFSET(Results!$T$2,1,Categories!$B49,77,1)),(Results!$H$3:$H$79)*(Results!$G$3:$G$79=Categories!AF$1)))</f>
        <v>5</v>
      </c>
      <c r="AG3" s="75">
        <f t="array" aca="1" ref="AG3" ca="1">SUM(IF(ISNUMBER(OFFSET(Results!$T$2,1,Categories!$B49,77,1)),(Results!$H$3:$H$79)*(Results!$G$3:$G$79=Categories!AG$1)))</f>
        <v>9</v>
      </c>
      <c r="AH3" s="75">
        <f t="array" aca="1" ref="AH3" ca="1">SUM(IF(ISNUMBER(OFFSET(Results!$T$2,1,Categories!$B49,77,1)),(Results!$H$3:$H$79)*(Results!$G$3:$G$79=Categories!AH$1)))</f>
        <v>6</v>
      </c>
      <c r="AI3" s="65">
        <f ca="1">P3/Z3</f>
        <v>1</v>
      </c>
      <c r="AJ3" s="65">
        <f ca="1">Q3/AA3</f>
        <v>0.95833333333333337</v>
      </c>
      <c r="AK3" s="65">
        <f ca="1">R3/AB3</f>
        <v>1</v>
      </c>
      <c r="AL3" s="65">
        <f ca="1">S3/AC3</f>
        <v>0.91666666666666663</v>
      </c>
      <c r="AM3" s="65">
        <f ca="1">T3/AD3</f>
        <v>1</v>
      </c>
      <c r="AN3" s="65">
        <f ca="1">U3/AE3</f>
        <v>1</v>
      </c>
      <c r="AO3" s="65">
        <f ca="1">V3/AF3</f>
        <v>1</v>
      </c>
      <c r="AP3" s="65">
        <f ca="1">W3/AG3</f>
        <v>1</v>
      </c>
      <c r="AQ3" s="65">
        <f ca="1">X3/AH3</f>
        <v>1</v>
      </c>
      <c r="AR3">
        <f ca="1">RANK(AI3,AI$2:AI$51)</f>
        <v>1</v>
      </c>
      <c r="AS3">
        <f ca="1">RANK(AJ3,AJ$2:AJ$51)</f>
        <v>5</v>
      </c>
      <c r="AT3">
        <f ca="1">RANK(AK3,AK$2:AK$51)</f>
        <v>1</v>
      </c>
      <c r="AU3">
        <f ca="1">RANK(AL3,AL$2:AL$51)</f>
        <v>4</v>
      </c>
      <c r="AV3">
        <f ca="1">RANK(AM3,AM$2:AM$51)</f>
        <v>1</v>
      </c>
      <c r="AW3">
        <f ca="1">RANK(AN3,AN$2:AN$51)</f>
        <v>1</v>
      </c>
      <c r="AX3">
        <f ca="1">RANK(AO3,AO$2:AO$51)</f>
        <v>1</v>
      </c>
      <c r="AY3">
        <f ca="1">RANK(AP3,AP$2:AP$51)</f>
        <v>1</v>
      </c>
      <c r="AZ3">
        <f ca="1">RANK(AQ3,AQ$2:AQ$51)</f>
        <v>1</v>
      </c>
    </row>
    <row r="4" spans="1:52" x14ac:dyDescent="0.3">
      <c r="A4" t="s">
        <v>3911</v>
      </c>
      <c r="B4">
        <f>MATCH(C4,Results!U$2:BR$2,0)</f>
        <v>38</v>
      </c>
      <c r="C4" s="56" t="s">
        <v>842</v>
      </c>
      <c r="D4" s="65">
        <f>HLOOKUP($C4,Results!$U$2:$BR$84,82,FALSE)</f>
        <v>0.96250000000000002</v>
      </c>
      <c r="E4" s="77">
        <f ca="1">G4/Y4</f>
        <v>0.96250000000000002</v>
      </c>
      <c r="F4" s="66">
        <f>HLOOKUP($C4,Results!$U$2:$BR$84,83,FALSE)</f>
        <v>3</v>
      </c>
      <c r="G4" s="76">
        <f>SUM(P4:X4)</f>
        <v>96.25</v>
      </c>
      <c r="H4" s="196">
        <f>VLOOKUP($A4,'2017'!$A:$E,2,FALSE)</f>
        <v>32</v>
      </c>
      <c r="I4" s="197">
        <f>VLOOKUP($A4,'2017'!$A:$E,5,FALSE)</f>
        <v>0.46</v>
      </c>
      <c r="J4" s="196">
        <f>VLOOKUP($A4,'2016'!$A:$E,2,FALSE)</f>
        <v>16</v>
      </c>
      <c r="K4" s="197">
        <f>VLOOKUP($A4,'2016'!$A:$E,5,FALSE)</f>
        <v>0.48</v>
      </c>
      <c r="L4" s="196">
        <f>H4-F4</f>
        <v>29</v>
      </c>
      <c r="M4" s="199">
        <f ca="1">E4-I4</f>
        <v>0.50249999999999995</v>
      </c>
      <c r="N4" s="196">
        <f>J4-F4</f>
        <v>13</v>
      </c>
      <c r="O4" s="199">
        <f ca="1">E4-K4</f>
        <v>0.48250000000000004</v>
      </c>
      <c r="P4">
        <f>SUMIF(Results!$G3:$G79,Categories!P$1,Results!$BF$3:$BF$79)</f>
        <v>12.5</v>
      </c>
      <c r="Q4">
        <f>SUMIF(Results!$G3:$G79,Categories!Q$1,Results!$BF$3:$BF$79)</f>
        <v>11.75</v>
      </c>
      <c r="R4">
        <f>SUMIF(Results!$G3:$G79,Categories!R$1,Results!$BF$3:$BF$79)</f>
        <v>12</v>
      </c>
      <c r="S4">
        <f>SUMIF(Results!$G3:$G79,Categories!S$1,Results!$BF$3:$BF$79)</f>
        <v>12</v>
      </c>
      <c r="T4">
        <f>SUMIF(Results!$G3:$G79,Categories!T$1,Results!$BF$3:$BF$79)</f>
        <v>14</v>
      </c>
      <c r="U4">
        <f>SUMIF(Results!$G3:$G79,Categories!U$1,Results!$BF$3:$BF$79)</f>
        <v>15</v>
      </c>
      <c r="V4">
        <f>SUMIF(Results!$G3:$G79,Categories!V$1,Results!$BF$3:$BF$79)</f>
        <v>5</v>
      </c>
      <c r="W4">
        <f>SUMIF(Results!$G3:$G79,Categories!W$1,Results!$BF$3:$BF$79)</f>
        <v>8</v>
      </c>
      <c r="X4">
        <f>SUMIF(Results!$G3:$G79,Categories!X$1,Results!$BF$3:$BF$79)</f>
        <v>6</v>
      </c>
      <c r="Y4" s="76">
        <f ca="1">SUM(Z4:AH4)</f>
        <v>100</v>
      </c>
      <c r="Z4" s="75">
        <f t="array" aca="1" ref="Z4" ca="1">SUM(IF(ISNUMBER(OFFSET(Results!$T$2,1,Categories!$B43,77,1)),(Results!$H$3:$H$79)*(Results!$G$3:$G$79=Categories!Z$1)))</f>
        <v>15</v>
      </c>
      <c r="AA4" s="75">
        <f t="array" aca="1" ref="AA4" ca="1">SUM(IF(ISNUMBER(OFFSET(Results!$T$2,1,Categories!$B43,77,1)),(Results!$H$3:$H$79)*(Results!$G$3:$G$79=Categories!AA$1)))</f>
        <v>12</v>
      </c>
      <c r="AB4" s="75">
        <f t="array" aca="1" ref="AB4" ca="1">SUM(IF(ISNUMBER(OFFSET(Results!$T$2,1,Categories!$B43,77,1)),(Results!$H$3:$H$79)*(Results!$G$3:$G$79=Categories!AB$1)))</f>
        <v>12</v>
      </c>
      <c r="AC4" s="75">
        <f t="array" aca="1" ref="AC4" ca="1">SUM(IF(ISNUMBER(OFFSET(Results!$T$2,1,Categories!$B43,77,1)),(Results!$H$3:$H$79)*(Results!$G$3:$G$79=Categories!AC$1)))</f>
        <v>12</v>
      </c>
      <c r="AD4" s="75">
        <f t="array" aca="1" ref="AD4" ca="1">SUM(IF(ISNUMBER(OFFSET(Results!$T$2,1,Categories!$B43,77,1)),(Results!$H$3:$H$79)*(Results!$G$3:$G$79=Categories!AD$1)))</f>
        <v>14</v>
      </c>
      <c r="AE4" s="75">
        <f t="array" aca="1" ref="AE4" ca="1">SUM(IF(ISNUMBER(OFFSET(Results!$T$2,1,Categories!$B43,77,1)),(Results!$H$3:$H$79)*(Results!$G$3:$G$79=Categories!AE$1)))</f>
        <v>15</v>
      </c>
      <c r="AF4" s="75">
        <f t="array" aca="1" ref="AF4" ca="1">SUM(IF(ISNUMBER(OFFSET(Results!$T$2,1,Categories!$B43,77,1)),(Results!$H$3:$H$79)*(Results!$G$3:$G$79=Categories!AF$1)))</f>
        <v>5</v>
      </c>
      <c r="AG4" s="75">
        <f t="array" aca="1" ref="AG4" ca="1">SUM(IF(ISNUMBER(OFFSET(Results!$T$2,1,Categories!$B43,77,1)),(Results!$H$3:$H$79)*(Results!$G$3:$G$79=Categories!AG$1)))</f>
        <v>9</v>
      </c>
      <c r="AH4" s="75">
        <f t="array" aca="1" ref="AH4" ca="1">SUM(IF(ISNUMBER(OFFSET(Results!$T$2,1,Categories!$B43,77,1)),(Results!$H$3:$H$79)*(Results!$G$3:$G$79=Categories!AH$1)))</f>
        <v>6</v>
      </c>
      <c r="AI4" s="65">
        <f ca="1">P4/Z4</f>
        <v>0.83333333333333337</v>
      </c>
      <c r="AJ4" s="65">
        <f ca="1">Q4/AA4</f>
        <v>0.97916666666666663</v>
      </c>
      <c r="AK4" s="65">
        <f ca="1">R4/AB4</f>
        <v>1</v>
      </c>
      <c r="AL4" s="65">
        <f ca="1">S4/AC4</f>
        <v>1</v>
      </c>
      <c r="AM4" s="65">
        <f ca="1">T4/AD4</f>
        <v>1</v>
      </c>
      <c r="AN4" s="65">
        <f ca="1">U4/AE4</f>
        <v>1</v>
      </c>
      <c r="AO4" s="65">
        <f ca="1">V4/AF4</f>
        <v>1</v>
      </c>
      <c r="AP4" s="65">
        <f ca="1">W4/AG4</f>
        <v>0.88888888888888884</v>
      </c>
      <c r="AQ4" s="65">
        <f ca="1">X4/AH4</f>
        <v>1</v>
      </c>
      <c r="AR4">
        <f ca="1">RANK(AI4,AI$2:AI$51)</f>
        <v>20</v>
      </c>
      <c r="AS4">
        <f ca="1">RANK(AJ4,AJ$2:AJ$51)</f>
        <v>3</v>
      </c>
      <c r="AT4">
        <f ca="1">RANK(AK4,AK$2:AK$51)</f>
        <v>1</v>
      </c>
      <c r="AU4">
        <f ca="1">RANK(AL4,AL$2:AL$51)</f>
        <v>1</v>
      </c>
      <c r="AV4">
        <f ca="1">RANK(AM4,AM$2:AM$51)</f>
        <v>1</v>
      </c>
      <c r="AW4">
        <f ca="1">RANK(AN4,AN$2:AN$51)</f>
        <v>1</v>
      </c>
      <c r="AX4">
        <f ca="1">RANK(AO4,AO$2:AO$51)</f>
        <v>1</v>
      </c>
      <c r="AY4">
        <f ca="1">RANK(AP4,AP$2:AP$51)</f>
        <v>7</v>
      </c>
      <c r="AZ4">
        <f ca="1">RANK(AQ4,AQ$2:AQ$51)</f>
        <v>1</v>
      </c>
    </row>
    <row r="5" spans="1:52" x14ac:dyDescent="0.3">
      <c r="A5" t="s">
        <v>3912</v>
      </c>
      <c r="B5">
        <f>MATCH(C5,Results!U$2:BR$2,0)</f>
        <v>15</v>
      </c>
      <c r="C5" s="56" t="s">
        <v>796</v>
      </c>
      <c r="D5" s="65">
        <f>HLOOKUP($C5,Results!$U$2:$BR$84,82,FALSE)</f>
        <v>0.94750000000000001</v>
      </c>
      <c r="E5" s="77">
        <f ca="1">G5/Y5</f>
        <v>0.94750000000000001</v>
      </c>
      <c r="F5" s="66">
        <f>HLOOKUP($C5,Results!$U$2:$BR$84,83,FALSE)</f>
        <v>4</v>
      </c>
      <c r="G5" s="76">
        <f>SUM(P5:X5)</f>
        <v>94.75</v>
      </c>
      <c r="H5" s="196">
        <f>VLOOKUP($A5,'2017'!$A:$E,2,FALSE)</f>
        <v>16</v>
      </c>
      <c r="I5" s="197">
        <f>VLOOKUP($A5,'2017'!$A:$E,5,FALSE)</f>
        <v>0.58499999999999996</v>
      </c>
      <c r="J5" s="196">
        <f>VLOOKUP($A5,'2016'!$A:$E,2,FALSE)</f>
        <v>22</v>
      </c>
      <c r="K5" s="197">
        <f>VLOOKUP($A5,'2016'!$A:$E,5,FALSE)</f>
        <v>0.43</v>
      </c>
      <c r="L5" s="196">
        <f>H5-F5</f>
        <v>12</v>
      </c>
      <c r="M5" s="199">
        <f ca="1">E5-I5</f>
        <v>0.36250000000000004</v>
      </c>
      <c r="N5" s="196">
        <f>J5-F5</f>
        <v>18</v>
      </c>
      <c r="O5" s="199">
        <f ca="1">E5-K5</f>
        <v>0.51750000000000007</v>
      </c>
      <c r="P5">
        <f>SUMIF(Results!$G3:$G79,Categories!P$1,Results!$AI$3:$AI$79)</f>
        <v>13.75</v>
      </c>
      <c r="Q5">
        <f>SUMIF(Results!$G3:$G79,Categories!Q$1,Results!$AI$3:$AI$79)</f>
        <v>10.5</v>
      </c>
      <c r="R5">
        <f>SUMIF(Results!$G3:$G79,Categories!R$1,Results!$AI$3:$AI$79)</f>
        <v>12</v>
      </c>
      <c r="S5">
        <f>SUMIF(Results!$G3:$G79,Categories!S$1,Results!$AI$3:$AI$79)</f>
        <v>11</v>
      </c>
      <c r="T5">
        <f>SUMIF(Results!$G3:$G79,Categories!T$1,Results!$AI$3:$AI$79)</f>
        <v>14</v>
      </c>
      <c r="U5">
        <f>SUMIF(Results!$G3:$G79,Categories!U$1,Results!$AI$3:$AI$79)</f>
        <v>15</v>
      </c>
      <c r="V5">
        <f>SUMIF(Results!$G3:$G79,Categories!V$1,Results!$AI$3:$AI$79)</f>
        <v>4.5</v>
      </c>
      <c r="W5">
        <f>SUMIF(Results!$G3:$G79,Categories!W$1,Results!$AI$3:$AI$79)</f>
        <v>9</v>
      </c>
      <c r="X5">
        <f>SUMIF(Results!$G3:$G79,Categories!X$1,Results!$AI$3:$AI$79)</f>
        <v>5</v>
      </c>
      <c r="Y5" s="76">
        <f ca="1">SUM(Z5:AH5)</f>
        <v>100</v>
      </c>
      <c r="Z5" s="75">
        <f t="array" aca="1" ref="Z5" ca="1">SUM(IF(ISNUMBER(OFFSET(Results!$T$2,1,Categories!$B26,77,1)),(Results!$H$3:$H$79)*(Results!$G$3:$G$79=Categories!Z$1)))</f>
        <v>15</v>
      </c>
      <c r="AA5" s="75">
        <f t="array" aca="1" ref="AA5" ca="1">SUM(IF(ISNUMBER(OFFSET(Results!$T$2,1,Categories!$B26,77,1)),(Results!$H$3:$H$79)*(Results!$G$3:$G$79=Categories!AA$1)))</f>
        <v>12</v>
      </c>
      <c r="AB5" s="75">
        <f t="array" aca="1" ref="AB5" ca="1">SUM(IF(ISNUMBER(OFFSET(Results!$T$2,1,Categories!$B26,77,1)),(Results!$H$3:$H$79)*(Results!$G$3:$G$79=Categories!AB$1)))</f>
        <v>12</v>
      </c>
      <c r="AC5" s="75">
        <f t="array" aca="1" ref="AC5" ca="1">SUM(IF(ISNUMBER(OFFSET(Results!$T$2,1,Categories!$B26,77,1)),(Results!$H$3:$H$79)*(Results!$G$3:$G$79=Categories!AC$1)))</f>
        <v>12</v>
      </c>
      <c r="AD5" s="75">
        <f t="array" aca="1" ref="AD5" ca="1">SUM(IF(ISNUMBER(OFFSET(Results!$T$2,1,Categories!$B26,77,1)),(Results!$H$3:$H$79)*(Results!$G$3:$G$79=Categories!AD$1)))</f>
        <v>14</v>
      </c>
      <c r="AE5" s="75">
        <f t="array" aca="1" ref="AE5" ca="1">SUM(IF(ISNUMBER(OFFSET(Results!$T$2,1,Categories!$B26,77,1)),(Results!$H$3:$H$79)*(Results!$G$3:$G$79=Categories!AE$1)))</f>
        <v>15</v>
      </c>
      <c r="AF5" s="75">
        <f t="array" aca="1" ref="AF5" ca="1">SUM(IF(ISNUMBER(OFFSET(Results!$T$2,1,Categories!$B26,77,1)),(Results!$H$3:$H$79)*(Results!$G$3:$G$79=Categories!AF$1)))</f>
        <v>5</v>
      </c>
      <c r="AG5" s="75">
        <f t="array" aca="1" ref="AG5" ca="1">SUM(IF(ISNUMBER(OFFSET(Results!$T$2,1,Categories!$B26,77,1)),(Results!$H$3:$H$79)*(Results!$G$3:$G$79=Categories!AG$1)))</f>
        <v>9</v>
      </c>
      <c r="AH5" s="75">
        <f t="array" aca="1" ref="AH5" ca="1">SUM(IF(ISNUMBER(OFFSET(Results!$T$2,1,Categories!$B26,77,1)),(Results!$H$3:$H$79)*(Results!$G$3:$G$79=Categories!AH$1)))</f>
        <v>6</v>
      </c>
      <c r="AI5" s="65">
        <f ca="1">P5/Z5</f>
        <v>0.91666666666666663</v>
      </c>
      <c r="AJ5" s="65">
        <f ca="1">Q5/AA5</f>
        <v>0.875</v>
      </c>
      <c r="AK5" s="65">
        <f ca="1">R5/AB5</f>
        <v>1</v>
      </c>
      <c r="AL5" s="65">
        <f ca="1">S5/AC5</f>
        <v>0.91666666666666663</v>
      </c>
      <c r="AM5" s="65">
        <f ca="1">T5/AD5</f>
        <v>1</v>
      </c>
      <c r="AN5" s="65">
        <f ca="1">U5/AE5</f>
        <v>1</v>
      </c>
      <c r="AO5" s="65">
        <f ca="1">V5/AF5</f>
        <v>0.9</v>
      </c>
      <c r="AP5" s="65">
        <f ca="1">W5/AG5</f>
        <v>1</v>
      </c>
      <c r="AQ5" s="65">
        <f ca="1">X5/AH5</f>
        <v>0.83333333333333337</v>
      </c>
      <c r="AR5">
        <f ca="1">RANK(AI5,AI$2:AI$51)</f>
        <v>10</v>
      </c>
      <c r="AS5">
        <f ca="1">RANK(AJ5,AJ$2:AJ$51)</f>
        <v>11</v>
      </c>
      <c r="AT5">
        <f ca="1">RANK(AK5,AK$2:AK$51)</f>
        <v>1</v>
      </c>
      <c r="AU5">
        <f ca="1">RANK(AL5,AL$2:AL$51)</f>
        <v>4</v>
      </c>
      <c r="AV5">
        <f ca="1">RANK(AM5,AM$2:AM$51)</f>
        <v>1</v>
      </c>
      <c r="AW5">
        <f ca="1">RANK(AN5,AN$2:AN$51)</f>
        <v>1</v>
      </c>
      <c r="AX5">
        <f ca="1">RANK(AO5,AO$2:AO$51)</f>
        <v>19</v>
      </c>
      <c r="AY5">
        <f ca="1">RANK(AP5,AP$2:AP$51)</f>
        <v>1</v>
      </c>
      <c r="AZ5">
        <f ca="1">RANK(AQ5,AQ$2:AQ$51)</f>
        <v>12</v>
      </c>
    </row>
    <row r="6" spans="1:52" x14ac:dyDescent="0.3">
      <c r="A6" t="s">
        <v>3913</v>
      </c>
      <c r="B6">
        <f>MATCH(C6,Results!U$2:BR$2,0)</f>
        <v>42</v>
      </c>
      <c r="C6" s="56" t="s">
        <v>850</v>
      </c>
      <c r="D6" s="65">
        <f>HLOOKUP($C6,Results!$U$2:$BR$84,82,FALSE)</f>
        <v>0.92749999999999999</v>
      </c>
      <c r="E6" s="77">
        <f ca="1">G6/Y6</f>
        <v>0.92749999999999999</v>
      </c>
      <c r="F6" s="66">
        <f>HLOOKUP($C6,Results!$U$2:$BR$84,83,FALSE)</f>
        <v>5</v>
      </c>
      <c r="G6" s="76">
        <f>SUM(P6:X6)</f>
        <v>92.75</v>
      </c>
      <c r="H6" s="196">
        <f>VLOOKUP($A6,'2017'!$A:$E,2,FALSE)</f>
        <v>28</v>
      </c>
      <c r="I6" s="197">
        <f>VLOOKUP($A6,'2017'!$A:$E,5,FALSE)</f>
        <v>0.48799999999999999</v>
      </c>
      <c r="J6" s="196">
        <f>VLOOKUP($A6,'2016'!$A:$E,2,FALSE)</f>
        <v>35</v>
      </c>
      <c r="K6" s="197">
        <f>VLOOKUP($A6,'2016'!$A:$E,5,FALSE)</f>
        <v>0.373</v>
      </c>
      <c r="L6" s="196">
        <f>H6-F6</f>
        <v>23</v>
      </c>
      <c r="M6" s="199">
        <f ca="1">E6-I6</f>
        <v>0.4395</v>
      </c>
      <c r="N6" s="196">
        <f>J6-F6</f>
        <v>30</v>
      </c>
      <c r="O6" s="199">
        <f ca="1">E6-K6</f>
        <v>0.55449999999999999</v>
      </c>
      <c r="P6">
        <f>SUMIF(Results!$G3:$G79,Categories!P$1,Results!$BJ$3:$BJ$79)</f>
        <v>13.5</v>
      </c>
      <c r="Q6">
        <f>SUMIF(Results!$G3:$G79,Categories!Q$1,Results!$BJ$3:$BJ$79)</f>
        <v>10.25</v>
      </c>
      <c r="R6">
        <f>SUMIF(Results!$G3:$G79,Categories!R$1,Results!$BJ$3:$BJ$79)</f>
        <v>12</v>
      </c>
      <c r="S6">
        <f>SUMIF(Results!$G3:$G79,Categories!S$1,Results!$BJ$3:$BJ$79)</f>
        <v>8</v>
      </c>
      <c r="T6">
        <f>SUMIF(Results!$G3:$G79,Categories!T$1,Results!$BJ$3:$BJ$79)</f>
        <v>14</v>
      </c>
      <c r="U6">
        <f>SUMIF(Results!$G3:$G79,Categories!U$1,Results!$BJ$3:$BJ$79)</f>
        <v>15</v>
      </c>
      <c r="V6">
        <f>SUMIF(Results!$G3:$G79,Categories!V$1,Results!$BJ$3:$BJ$79)</f>
        <v>5</v>
      </c>
      <c r="W6">
        <f>SUMIF(Results!$G3:$G79,Categories!W$1,Results!$BJ$3:$BJ$79)</f>
        <v>9</v>
      </c>
      <c r="X6">
        <f>SUMIF(Results!$G3:$G79,Categories!X$1,Results!$BJ$3:$BJ$79)</f>
        <v>6</v>
      </c>
      <c r="Y6" s="76">
        <f ca="1">SUM(Z6:AH6)</f>
        <v>100</v>
      </c>
      <c r="Z6" s="75">
        <f t="array" aca="1" ref="Z6" ca="1">SUM(IF(ISNUMBER(OFFSET(Results!$T$2,1,Categories!$B48,77,1)),(Results!$H$3:$H$79)*(Results!$G$3:$G$79=Categories!Z$1)))</f>
        <v>15</v>
      </c>
      <c r="AA6" s="75">
        <f t="array" aca="1" ref="AA6" ca="1">SUM(IF(ISNUMBER(OFFSET(Results!$T$2,1,Categories!$B48,77,1)),(Results!$H$3:$H$79)*(Results!$G$3:$G$79=Categories!AA$1)))</f>
        <v>12</v>
      </c>
      <c r="AB6" s="75">
        <f t="array" aca="1" ref="AB6" ca="1">SUM(IF(ISNUMBER(OFFSET(Results!$T$2,1,Categories!$B48,77,1)),(Results!$H$3:$H$79)*(Results!$G$3:$G$79=Categories!AB$1)))</f>
        <v>12</v>
      </c>
      <c r="AC6" s="75">
        <f t="array" aca="1" ref="AC6" ca="1">SUM(IF(ISNUMBER(OFFSET(Results!$T$2,1,Categories!$B48,77,1)),(Results!$H$3:$H$79)*(Results!$G$3:$G$79=Categories!AC$1)))</f>
        <v>12</v>
      </c>
      <c r="AD6" s="75">
        <f t="array" aca="1" ref="AD6" ca="1">SUM(IF(ISNUMBER(OFFSET(Results!$T$2,1,Categories!$B48,77,1)),(Results!$H$3:$H$79)*(Results!$G$3:$G$79=Categories!AD$1)))</f>
        <v>14</v>
      </c>
      <c r="AE6" s="75">
        <f t="array" aca="1" ref="AE6" ca="1">SUM(IF(ISNUMBER(OFFSET(Results!$T$2,1,Categories!$B48,77,1)),(Results!$H$3:$H$79)*(Results!$G$3:$G$79=Categories!AE$1)))</f>
        <v>15</v>
      </c>
      <c r="AF6" s="75">
        <f t="array" aca="1" ref="AF6" ca="1">SUM(IF(ISNUMBER(OFFSET(Results!$T$2,1,Categories!$B48,77,1)),(Results!$H$3:$H$79)*(Results!$G$3:$G$79=Categories!AF$1)))</f>
        <v>5</v>
      </c>
      <c r="AG6" s="75">
        <f t="array" aca="1" ref="AG6" ca="1">SUM(IF(ISNUMBER(OFFSET(Results!$T$2,1,Categories!$B48,77,1)),(Results!$H$3:$H$79)*(Results!$G$3:$G$79=Categories!AG$1)))</f>
        <v>9</v>
      </c>
      <c r="AH6" s="75">
        <f t="array" aca="1" ref="AH6" ca="1">SUM(IF(ISNUMBER(OFFSET(Results!$T$2,1,Categories!$B48,77,1)),(Results!$H$3:$H$79)*(Results!$G$3:$G$79=Categories!AH$1)))</f>
        <v>6</v>
      </c>
      <c r="AI6" s="65">
        <f ca="1">P6/Z6</f>
        <v>0.9</v>
      </c>
      <c r="AJ6" s="65">
        <f ca="1">Q6/AA6</f>
        <v>0.85416666666666663</v>
      </c>
      <c r="AK6" s="65">
        <f ca="1">R6/AB6</f>
        <v>1</v>
      </c>
      <c r="AL6" s="65">
        <f ca="1">S6/AC6</f>
        <v>0.66666666666666663</v>
      </c>
      <c r="AM6" s="65">
        <f ca="1">T6/AD6</f>
        <v>1</v>
      </c>
      <c r="AN6" s="65">
        <f ca="1">U6/AE6</f>
        <v>1</v>
      </c>
      <c r="AO6" s="65">
        <f ca="1">V6/AF6</f>
        <v>1</v>
      </c>
      <c r="AP6" s="65">
        <f ca="1">W6/AG6</f>
        <v>1</v>
      </c>
      <c r="AQ6" s="65">
        <f ca="1">X6/AH6</f>
        <v>1</v>
      </c>
      <c r="AR6">
        <f ca="1">RANK(AI6,AI$2:AI$51)</f>
        <v>11</v>
      </c>
      <c r="AS6">
        <f ca="1">RANK(AJ6,AJ$2:AJ$51)</f>
        <v>18</v>
      </c>
      <c r="AT6">
        <f ca="1">RANK(AK6,AK$2:AK$51)</f>
        <v>1</v>
      </c>
      <c r="AU6">
        <f ca="1">RANK(AL6,AL$2:AL$51)</f>
        <v>29</v>
      </c>
      <c r="AV6">
        <f ca="1">RANK(AM6,AM$2:AM$51)</f>
        <v>1</v>
      </c>
      <c r="AW6">
        <f ca="1">RANK(AN6,AN$2:AN$51)</f>
        <v>1</v>
      </c>
      <c r="AX6">
        <f ca="1">RANK(AO6,AO$2:AO$51)</f>
        <v>1</v>
      </c>
      <c r="AY6">
        <f ca="1">RANK(AP6,AP$2:AP$51)</f>
        <v>1</v>
      </c>
      <c r="AZ6">
        <f ca="1">RANK(AQ6,AQ$2:AQ$51)</f>
        <v>1</v>
      </c>
    </row>
    <row r="7" spans="1:52" x14ac:dyDescent="0.3">
      <c r="A7" t="s">
        <v>3914</v>
      </c>
      <c r="B7">
        <f>MATCH(C7,Results!U$2:BR$2,0)</f>
        <v>7</v>
      </c>
      <c r="C7" s="56" t="s">
        <v>780</v>
      </c>
      <c r="D7" s="65">
        <f>HLOOKUP($C7,Results!$U$2:$BR$84,82,FALSE)</f>
        <v>0.91500000000000004</v>
      </c>
      <c r="E7" s="77">
        <f ca="1">G7/Y7</f>
        <v>0.91500000000000004</v>
      </c>
      <c r="F7" s="66">
        <f>HLOOKUP($C7,Results!$U$2:$BR$84,83,FALSE)</f>
        <v>6</v>
      </c>
      <c r="G7" s="76">
        <f>SUM(P7:X7)</f>
        <v>91.5</v>
      </c>
      <c r="H7" s="196">
        <f>VLOOKUP($A7,'2017'!$A:$E,2,FALSE)</f>
        <v>17</v>
      </c>
      <c r="I7" s="197">
        <f>VLOOKUP($A7,'2017'!$A:$E,5,FALSE)</f>
        <v>0.58499999999999996</v>
      </c>
      <c r="J7" s="196">
        <f>VLOOKUP($A7,'2016'!$A:$E,2,FALSE)</f>
        <v>20</v>
      </c>
      <c r="K7" s="197">
        <f>VLOOKUP($A7,'2016'!$A:$E,5,FALSE)</f>
        <v>0.433</v>
      </c>
      <c r="L7" s="196">
        <f>H7-F7</f>
        <v>11</v>
      </c>
      <c r="M7" s="199">
        <f ca="1">E7-I7</f>
        <v>0.33000000000000007</v>
      </c>
      <c r="N7" s="196">
        <f>J7-F7</f>
        <v>14</v>
      </c>
      <c r="O7" s="199">
        <f ca="1">E7-K7</f>
        <v>0.48200000000000004</v>
      </c>
      <c r="P7">
        <f>SUMIF(Results!$G3:$G79,Categories!P$1,Results!$AA$3:$AA$79)</f>
        <v>12.5</v>
      </c>
      <c r="Q7">
        <f>SUMIF(Results!$G3:$G79,Categories!Q$1,Results!$AA$3:$AA$79)</f>
        <v>11</v>
      </c>
      <c r="R7">
        <f>SUMIF(Results!$G3:$G79,Categories!R$1,Results!$AA$3:$AA$79)</f>
        <v>12</v>
      </c>
      <c r="S7">
        <f>SUMIF(Results!$G3:$G79,Categories!S$1,Results!$AA$3:$AA$79)</f>
        <v>11</v>
      </c>
      <c r="T7">
        <f>SUMIF(Results!$G3:$G79,Categories!T$1,Results!$AA$3:$AA$79)</f>
        <v>14</v>
      </c>
      <c r="U7">
        <f>SUMIF(Results!$G3:$G79,Categories!U$1,Results!$AA$3:$AA$79)</f>
        <v>14</v>
      </c>
      <c r="V7">
        <f>SUMIF(Results!$G3:$G79,Categories!V$1,Results!$AA$3:$AA$79)</f>
        <v>5</v>
      </c>
      <c r="W7">
        <f>SUMIF(Results!$G3:$G79,Categories!W$1,Results!$AA$3:$AA$79)</f>
        <v>6</v>
      </c>
      <c r="X7">
        <f>SUMIF(Results!$G3:$G79,Categories!X$1,Results!$AA$3:$AA$79)</f>
        <v>6</v>
      </c>
      <c r="Y7" s="76">
        <f ca="1">SUM(Z7:AH7)</f>
        <v>100</v>
      </c>
      <c r="Z7" s="75">
        <f t="array" aca="1" ref="Z7" ca="1">SUM(IF(ISNUMBER(OFFSET(Results!$T$2,1,Categories!$B7,77,1)),(Results!$H$3:$H$79)*(Results!$G$3:$G$79=Categories!Z$1)))</f>
        <v>15</v>
      </c>
      <c r="AA7" s="75">
        <f t="array" aca="1" ref="AA7" ca="1">SUM(IF(ISNUMBER(OFFSET(Results!$T$2,1,Categories!$B7,77,1)),(Results!$H$3:$H$79)*(Results!$G$3:$G$79=Categories!AA$1)))</f>
        <v>12</v>
      </c>
      <c r="AB7" s="75">
        <f t="array" aca="1" ref="AB7" ca="1">SUM(IF(ISNUMBER(OFFSET(Results!$T$2,1,Categories!$B7,77,1)),(Results!$H$3:$H$79)*(Results!$G$3:$G$79=Categories!AB$1)))</f>
        <v>12</v>
      </c>
      <c r="AC7" s="75">
        <f t="array" aca="1" ref="AC7" ca="1">SUM(IF(ISNUMBER(OFFSET(Results!$T$2,1,Categories!$B7,77,1)),(Results!$H$3:$H$79)*(Results!$G$3:$G$79=Categories!AC$1)))</f>
        <v>12</v>
      </c>
      <c r="AD7" s="75">
        <f t="array" aca="1" ref="AD7" ca="1">SUM(IF(ISNUMBER(OFFSET(Results!$T$2,1,Categories!$B7,77,1)),(Results!$H$3:$H$79)*(Results!$G$3:$G$79=Categories!AD$1)))</f>
        <v>14</v>
      </c>
      <c r="AE7" s="75">
        <f t="array" aca="1" ref="AE7" ca="1">SUM(IF(ISNUMBER(OFFSET(Results!$T$2,1,Categories!$B7,77,1)),(Results!$H$3:$H$79)*(Results!$G$3:$G$79=Categories!AE$1)))</f>
        <v>15</v>
      </c>
      <c r="AF7" s="75">
        <f t="array" aca="1" ref="AF7" ca="1">SUM(IF(ISNUMBER(OFFSET(Results!$T$2,1,Categories!$B7,77,1)),(Results!$H$3:$H$79)*(Results!$G$3:$G$79=Categories!AF$1)))</f>
        <v>5</v>
      </c>
      <c r="AG7" s="75">
        <f t="array" aca="1" ref="AG7" ca="1">SUM(IF(ISNUMBER(OFFSET(Results!$T$2,1,Categories!$B7,77,1)),(Results!$H$3:$H$79)*(Results!$G$3:$G$79=Categories!AG$1)))</f>
        <v>9</v>
      </c>
      <c r="AH7" s="75">
        <f t="array" aca="1" ref="AH7" ca="1">SUM(IF(ISNUMBER(OFFSET(Results!$T$2,1,Categories!$B7,77,1)),(Results!$H$3:$H$79)*(Results!$G$3:$G$79=Categories!AH$1)))</f>
        <v>6</v>
      </c>
      <c r="AI7" s="65">
        <f ca="1">P7/Z7</f>
        <v>0.83333333333333337</v>
      </c>
      <c r="AJ7" s="65">
        <f ca="1">Q7/AA7</f>
        <v>0.91666666666666663</v>
      </c>
      <c r="AK7" s="65">
        <f ca="1">R7/AB7</f>
        <v>1</v>
      </c>
      <c r="AL7" s="65">
        <f ca="1">S7/AC7</f>
        <v>0.91666666666666663</v>
      </c>
      <c r="AM7" s="65">
        <f ca="1">T7/AD7</f>
        <v>1</v>
      </c>
      <c r="AN7" s="65">
        <f ca="1">U7/AE7</f>
        <v>0.93333333333333335</v>
      </c>
      <c r="AO7" s="65">
        <f ca="1">V7/AF7</f>
        <v>1</v>
      </c>
      <c r="AP7" s="65">
        <f ca="1">W7/AG7</f>
        <v>0.66666666666666663</v>
      </c>
      <c r="AQ7" s="65">
        <f ca="1">X7/AH7</f>
        <v>1</v>
      </c>
      <c r="AR7">
        <f ca="1">RANK(AI7,AI$2:AI$51)</f>
        <v>20</v>
      </c>
      <c r="AS7">
        <f ca="1">RANK(AJ7,AJ$2:AJ$51)</f>
        <v>9</v>
      </c>
      <c r="AT7">
        <f ca="1">RANK(AK7,AK$2:AK$51)</f>
        <v>1</v>
      </c>
      <c r="AU7">
        <f ca="1">RANK(AL7,AL$2:AL$51)</f>
        <v>4</v>
      </c>
      <c r="AV7">
        <f ca="1">RANK(AM7,AM$2:AM$51)</f>
        <v>1</v>
      </c>
      <c r="AW7">
        <f ca="1">RANK(AN7,AN$2:AN$51)</f>
        <v>8</v>
      </c>
      <c r="AX7">
        <f ca="1">RANK(AO7,AO$2:AO$51)</f>
        <v>1</v>
      </c>
      <c r="AY7">
        <f ca="1">RANK(AP7,AP$2:AP$51)</f>
        <v>17</v>
      </c>
      <c r="AZ7">
        <f ca="1">RANK(AQ7,AQ$2:AQ$51)</f>
        <v>1</v>
      </c>
    </row>
    <row r="8" spans="1:52" x14ac:dyDescent="0.3">
      <c r="A8" t="s">
        <v>3915</v>
      </c>
      <c r="B8">
        <f>MATCH(C8,Results!U$2:BR$2,0)</f>
        <v>1</v>
      </c>
      <c r="C8" s="56" t="s">
        <v>768</v>
      </c>
      <c r="D8" s="65">
        <f>HLOOKUP($C8,Results!$U$2:$BR$84,82,FALSE)</f>
        <v>0.89500000000000002</v>
      </c>
      <c r="E8" s="77">
        <f ca="1">G8/Y8</f>
        <v>0.89500000000000002</v>
      </c>
      <c r="F8" s="66">
        <f>HLOOKUP($C8,Results!$U$2:$BR$84,83,FALSE)</f>
        <v>7</v>
      </c>
      <c r="G8" s="76">
        <f>SUM(P8:X8)</f>
        <v>89.5</v>
      </c>
      <c r="H8" s="196">
        <f>VLOOKUP($A8,'2017'!$A:$E,2,FALSE)</f>
        <v>4</v>
      </c>
      <c r="I8" s="197">
        <f>VLOOKUP($A8,'2017'!$A:$E,5,FALSE)</f>
        <v>0.68500000000000005</v>
      </c>
      <c r="J8" s="196">
        <f>VLOOKUP($A8,'2016'!$A:$E,2,FALSE)</f>
        <v>6</v>
      </c>
      <c r="K8" s="197">
        <f>VLOOKUP($A8,'2016'!$A:$E,5,FALSE)</f>
        <v>0.56000000000000005</v>
      </c>
      <c r="L8" s="196">
        <f>H8-F8</f>
        <v>-3</v>
      </c>
      <c r="M8" s="199">
        <f ca="1">E8-I8</f>
        <v>0.20999999999999996</v>
      </c>
      <c r="N8" s="196">
        <f>J8-F8</f>
        <v>-1</v>
      </c>
      <c r="O8" s="199">
        <f ca="1">E8-K8</f>
        <v>0.33499999999999996</v>
      </c>
      <c r="P8">
        <f>SUMIF(Results!$G3:$G79,Categories!P$1,Results!$U$3:$U$79)</f>
        <v>12.5</v>
      </c>
      <c r="Q8">
        <f>SUMIF(Results!$G3:$G79,Categories!Q$1,Results!$U$3:$U$79)</f>
        <v>11.5</v>
      </c>
      <c r="R8">
        <f>SUMIF(Results!$G3:$G79,Categories!R$1,Results!$U$3:$U$79)</f>
        <v>12</v>
      </c>
      <c r="S8">
        <f>SUMIF(Results!$G3:$G79,Categories!S$1,Results!$U$3:$U$79)</f>
        <v>11</v>
      </c>
      <c r="T8">
        <f>SUMIF(Results!$G3:$G79,Categories!T$1,Results!$U$3:$U$79)</f>
        <v>14</v>
      </c>
      <c r="U8">
        <f>SUMIF(Results!$G3:$G79,Categories!U$1,Results!$U$3:$U$79)</f>
        <v>15</v>
      </c>
      <c r="V8">
        <f>SUMIF(Results!$G3:$G79,Categories!V$1,Results!$U$3:$U$79)</f>
        <v>5</v>
      </c>
      <c r="W8">
        <f>SUMIF(Results!$G3:$G79,Categories!W$1,Results!$U$3:$U$79)</f>
        <v>3.5</v>
      </c>
      <c r="X8">
        <f>SUMIF(Results!$G3:$G79,Categories!X$1,Results!$U$3:$U$79)</f>
        <v>5</v>
      </c>
      <c r="Y8" s="76">
        <f ca="1">SUM(Z8:AH8)</f>
        <v>100</v>
      </c>
      <c r="Z8" s="75">
        <f t="array" aca="1" ref="Z8" ca="1">SUM(IF(ISNUMBER(OFFSET(Results!$T$2,1,Categories!$B2,77,1)),(Results!$H$3:$H$79)*(Results!$G$3:$G$79=Categories!Z$1)))</f>
        <v>15</v>
      </c>
      <c r="AA8" s="75">
        <f t="array" aca="1" ref="AA8" ca="1">SUM(IF(ISNUMBER(OFFSET(Results!$T$2,1,Categories!$B2,77,1)),(Results!$H$3:$H$79)*(Results!$G$3:$G$79=Categories!AA$1)))</f>
        <v>12</v>
      </c>
      <c r="AB8" s="75">
        <f t="array" aca="1" ref="AB8" ca="1">SUM(IF(ISNUMBER(OFFSET(Results!$T$2,1,Categories!$B2,77,1)),(Results!$H$3:$H$79)*(Results!$G$3:$G$79=Categories!AB$1)))</f>
        <v>12</v>
      </c>
      <c r="AC8" s="75">
        <f t="array" aca="1" ref="AC8" ca="1">SUM(IF(ISNUMBER(OFFSET(Results!$T$2,1,Categories!$B2,77,1)),(Results!$H$3:$H$79)*(Results!$G$3:$G$79=Categories!AC$1)))</f>
        <v>12</v>
      </c>
      <c r="AD8" s="75">
        <f t="array" aca="1" ref="AD8" ca="1">SUM(IF(ISNUMBER(OFFSET(Results!$T$2,1,Categories!$B2,77,1)),(Results!$H$3:$H$79)*(Results!$G$3:$G$79=Categories!AD$1)))</f>
        <v>14</v>
      </c>
      <c r="AE8" s="75">
        <f t="array" aca="1" ref="AE8" ca="1">SUM(IF(ISNUMBER(OFFSET(Results!$T$2,1,Categories!$B2,77,1)),(Results!$H$3:$H$79)*(Results!$G$3:$G$79=Categories!AE$1)))</f>
        <v>15</v>
      </c>
      <c r="AF8" s="75">
        <f t="array" aca="1" ref="AF8" ca="1">SUM(IF(ISNUMBER(OFFSET(Results!$T$2,1,Categories!$B2,77,1)),(Results!$H$3:$H$79)*(Results!$G$3:$G$79=Categories!AF$1)))</f>
        <v>5</v>
      </c>
      <c r="AG8" s="75">
        <f t="array" aca="1" ref="AG8" ca="1">SUM(IF(ISNUMBER(OFFSET(Results!$T$2,1,Categories!$B2,77,1)),(Results!$H$3:$H$79)*(Results!$G$3:$G$79=Categories!AG$1)))</f>
        <v>9</v>
      </c>
      <c r="AH8" s="75">
        <f t="array" aca="1" ref="AH8" ca="1">SUM(IF(ISNUMBER(OFFSET(Results!$T$2,1,Categories!$B2,77,1)),(Results!$H$3:$H$79)*(Results!$G$3:$G$79=Categories!AH$1)))</f>
        <v>6</v>
      </c>
      <c r="AI8" s="65">
        <f ca="1">P8/Z8</f>
        <v>0.83333333333333337</v>
      </c>
      <c r="AJ8" s="65">
        <f ca="1">Q8/AA8</f>
        <v>0.95833333333333337</v>
      </c>
      <c r="AK8" s="65">
        <f ca="1">R8/AB8</f>
        <v>1</v>
      </c>
      <c r="AL8" s="65">
        <f ca="1">S8/AC8</f>
        <v>0.91666666666666663</v>
      </c>
      <c r="AM8" s="65">
        <f ca="1">T8/AD8</f>
        <v>1</v>
      </c>
      <c r="AN8" s="65">
        <f ca="1">U8/AE8</f>
        <v>1</v>
      </c>
      <c r="AO8" s="65">
        <f ca="1">V8/AF8</f>
        <v>1</v>
      </c>
      <c r="AP8" s="65">
        <f ca="1">W8/AG8</f>
        <v>0.3888888888888889</v>
      </c>
      <c r="AQ8" s="65">
        <f ca="1">X8/AH8</f>
        <v>0.83333333333333337</v>
      </c>
      <c r="AR8">
        <f ca="1">RANK(AI8,AI$2:AI$51)</f>
        <v>20</v>
      </c>
      <c r="AS8">
        <f ca="1">RANK(AJ8,AJ$2:AJ$51)</f>
        <v>5</v>
      </c>
      <c r="AT8">
        <f ca="1">RANK(AK8,AK$2:AK$51)</f>
        <v>1</v>
      </c>
      <c r="AU8">
        <f ca="1">RANK(AL8,AL$2:AL$51)</f>
        <v>4</v>
      </c>
      <c r="AV8">
        <f ca="1">RANK(AM8,AM$2:AM$51)</f>
        <v>1</v>
      </c>
      <c r="AW8">
        <f ca="1">RANK(AN8,AN$2:AN$51)</f>
        <v>1</v>
      </c>
      <c r="AX8">
        <f ca="1">RANK(AO8,AO$2:AO$51)</f>
        <v>1</v>
      </c>
      <c r="AY8">
        <f ca="1">RANK(AP8,AP$2:AP$51)</f>
        <v>37</v>
      </c>
      <c r="AZ8">
        <f ca="1">RANK(AQ8,AQ$2:AQ$51)</f>
        <v>12</v>
      </c>
    </row>
    <row r="9" spans="1:52" x14ac:dyDescent="0.3">
      <c r="A9" t="s">
        <v>3916</v>
      </c>
      <c r="B9">
        <f>MATCH(C9,Results!U$2:BR$2,0)</f>
        <v>33</v>
      </c>
      <c r="C9" s="56" t="s">
        <v>832</v>
      </c>
      <c r="D9" s="65">
        <f>HLOOKUP($C9,Results!$U$2:$BR$84,82,FALSE)</f>
        <v>0.89500000000000002</v>
      </c>
      <c r="E9" s="77">
        <f ca="1">G9/Y9</f>
        <v>0.89500000000000002</v>
      </c>
      <c r="F9" s="66">
        <f>HLOOKUP($C9,Results!$U$2:$BR$84,83,FALSE)</f>
        <v>7</v>
      </c>
      <c r="G9" s="76">
        <f>SUM(P9:X9)</f>
        <v>89.5</v>
      </c>
      <c r="H9" s="196">
        <f>VLOOKUP($A9,'2017'!$A:$E,2,FALSE)</f>
        <v>19</v>
      </c>
      <c r="I9" s="197">
        <f>VLOOKUP($A9,'2017'!$A:$E,5,FALSE)</f>
        <v>0.57799999999999996</v>
      </c>
      <c r="J9" s="196">
        <f>VLOOKUP($A9,'2016'!$A:$E,2,FALSE)</f>
        <v>15</v>
      </c>
      <c r="K9" s="197">
        <f>VLOOKUP($A9,'2016'!$A:$E,5,FALSE)</f>
        <v>0.48699999999999999</v>
      </c>
      <c r="L9" s="196">
        <f>H9-F9</f>
        <v>12</v>
      </c>
      <c r="M9" s="199">
        <f ca="1">E9-I9</f>
        <v>0.31700000000000006</v>
      </c>
      <c r="N9" s="196">
        <f>J9-F9</f>
        <v>8</v>
      </c>
      <c r="O9" s="199">
        <f ca="1">E9-K9</f>
        <v>0.40800000000000003</v>
      </c>
      <c r="P9">
        <f>SUMIF(Results!$G3:$G79,Categories!P$1,Results!$BA$3:$BA$79)</f>
        <v>15</v>
      </c>
      <c r="Q9">
        <f>SUMIF(Results!$G3:$G79,Categories!Q$1,Results!$BA$3:$BA$79)</f>
        <v>11.5</v>
      </c>
      <c r="R9">
        <f>SUMIF(Results!$G3:$G79,Categories!R$1,Results!$BA$3:$BA$79)</f>
        <v>12</v>
      </c>
      <c r="S9">
        <f>SUMIF(Results!$G3:$G79,Categories!S$1,Results!$BA$3:$BA$79)</f>
        <v>10</v>
      </c>
      <c r="T9">
        <f>SUMIF(Results!$G3:$G79,Categories!T$1,Results!$BA$3:$BA$79)</f>
        <v>14</v>
      </c>
      <c r="U9">
        <f>SUMIF(Results!$G3:$G79,Categories!U$1,Results!$BA$3:$BA$79)</f>
        <v>14</v>
      </c>
      <c r="V9">
        <f>SUMIF(Results!$G3:$G79,Categories!V$1,Results!$BA$3:$BA$79)</f>
        <v>2</v>
      </c>
      <c r="W9">
        <f>SUMIF(Results!$G3:$G79,Categories!W$1,Results!$BA$3:$BA$79)</f>
        <v>6</v>
      </c>
      <c r="X9">
        <f>SUMIF(Results!$G3:$G79,Categories!X$1,Results!$BA$3:$BA$79)</f>
        <v>5</v>
      </c>
      <c r="Y9" s="76">
        <f ca="1">SUM(Z9:AH9)</f>
        <v>100</v>
      </c>
      <c r="Z9" s="75">
        <f t="array" aca="1" ref="Z9" ca="1">SUM(IF(ISNUMBER(OFFSET(Results!$T$2,1,Categories!$B37,77,1)),(Results!$H$3:$H$79)*(Results!$G$3:$G$79=Categories!Z$1)))</f>
        <v>15</v>
      </c>
      <c r="AA9" s="75">
        <f t="array" aca="1" ref="AA9" ca="1">SUM(IF(ISNUMBER(OFFSET(Results!$T$2,1,Categories!$B37,77,1)),(Results!$H$3:$H$79)*(Results!$G$3:$G$79=Categories!AA$1)))</f>
        <v>12</v>
      </c>
      <c r="AB9" s="75">
        <f t="array" aca="1" ref="AB9" ca="1">SUM(IF(ISNUMBER(OFFSET(Results!$T$2,1,Categories!$B37,77,1)),(Results!$H$3:$H$79)*(Results!$G$3:$G$79=Categories!AB$1)))</f>
        <v>12</v>
      </c>
      <c r="AC9" s="75">
        <f t="array" aca="1" ref="AC9" ca="1">SUM(IF(ISNUMBER(OFFSET(Results!$T$2,1,Categories!$B37,77,1)),(Results!$H$3:$H$79)*(Results!$G$3:$G$79=Categories!AC$1)))</f>
        <v>12</v>
      </c>
      <c r="AD9" s="75">
        <f t="array" aca="1" ref="AD9" ca="1">SUM(IF(ISNUMBER(OFFSET(Results!$T$2,1,Categories!$B37,77,1)),(Results!$H$3:$H$79)*(Results!$G$3:$G$79=Categories!AD$1)))</f>
        <v>14</v>
      </c>
      <c r="AE9" s="75">
        <f t="array" aca="1" ref="AE9" ca="1">SUM(IF(ISNUMBER(OFFSET(Results!$T$2,1,Categories!$B37,77,1)),(Results!$H$3:$H$79)*(Results!$G$3:$G$79=Categories!AE$1)))</f>
        <v>15</v>
      </c>
      <c r="AF9" s="75">
        <f t="array" aca="1" ref="AF9" ca="1">SUM(IF(ISNUMBER(OFFSET(Results!$T$2,1,Categories!$B37,77,1)),(Results!$H$3:$H$79)*(Results!$G$3:$G$79=Categories!AF$1)))</f>
        <v>5</v>
      </c>
      <c r="AG9" s="75">
        <f t="array" aca="1" ref="AG9" ca="1">SUM(IF(ISNUMBER(OFFSET(Results!$T$2,1,Categories!$B37,77,1)),(Results!$H$3:$H$79)*(Results!$G$3:$G$79=Categories!AG$1)))</f>
        <v>9</v>
      </c>
      <c r="AH9" s="75">
        <f t="array" aca="1" ref="AH9" ca="1">SUM(IF(ISNUMBER(OFFSET(Results!$T$2,1,Categories!$B37,77,1)),(Results!$H$3:$H$79)*(Results!$G$3:$G$79=Categories!AH$1)))</f>
        <v>6</v>
      </c>
      <c r="AI9" s="65">
        <f ca="1">P9/Z9</f>
        <v>1</v>
      </c>
      <c r="AJ9" s="65">
        <f ca="1">Q9/AA9</f>
        <v>0.95833333333333337</v>
      </c>
      <c r="AK9" s="65">
        <f ca="1">R9/AB9</f>
        <v>1</v>
      </c>
      <c r="AL9" s="65">
        <f ca="1">S9/AC9</f>
        <v>0.83333333333333337</v>
      </c>
      <c r="AM9" s="65">
        <f ca="1">T9/AD9</f>
        <v>1</v>
      </c>
      <c r="AN9" s="65">
        <f ca="1">U9/AE9</f>
        <v>0.93333333333333335</v>
      </c>
      <c r="AO9" s="65">
        <f ca="1">V9/AF9</f>
        <v>0.4</v>
      </c>
      <c r="AP9" s="65">
        <f ca="1">W9/AG9</f>
        <v>0.66666666666666663</v>
      </c>
      <c r="AQ9" s="65">
        <f ca="1">X9/AH9</f>
        <v>0.83333333333333337</v>
      </c>
      <c r="AR9">
        <f ca="1">RANK(AI9,AI$2:AI$51)</f>
        <v>1</v>
      </c>
      <c r="AS9">
        <f ca="1">RANK(AJ9,AJ$2:AJ$51)</f>
        <v>5</v>
      </c>
      <c r="AT9">
        <f ca="1">RANK(AK9,AK$2:AK$51)</f>
        <v>1</v>
      </c>
      <c r="AU9">
        <f ca="1">RANK(AL9,AL$2:AL$51)</f>
        <v>20</v>
      </c>
      <c r="AV9">
        <f ca="1">RANK(AM9,AM$2:AM$51)</f>
        <v>1</v>
      </c>
      <c r="AW9">
        <f ca="1">RANK(AN9,AN$2:AN$51)</f>
        <v>8</v>
      </c>
      <c r="AX9">
        <f ca="1">RANK(AO9,AO$2:AO$51)</f>
        <v>37</v>
      </c>
      <c r="AY9">
        <f ca="1">RANK(AP9,AP$2:AP$51)</f>
        <v>17</v>
      </c>
      <c r="AZ9">
        <f ca="1">RANK(AQ9,AQ$2:AQ$51)</f>
        <v>12</v>
      </c>
    </row>
    <row r="10" spans="1:52" x14ac:dyDescent="0.3">
      <c r="A10" t="s">
        <v>3917</v>
      </c>
      <c r="B10">
        <f>MATCH(C10,Results!U$2:BR$2,0)</f>
        <v>48</v>
      </c>
      <c r="C10" s="56" t="s">
        <v>862</v>
      </c>
      <c r="D10" s="65">
        <f>HLOOKUP($C10,Results!$U$2:$BR$84,82,FALSE)</f>
        <v>0.875</v>
      </c>
      <c r="E10" s="77">
        <f ca="1">G10/Y10</f>
        <v>0.875</v>
      </c>
      <c r="F10" s="66">
        <f>HLOOKUP($C10,Results!$U$2:$BR$84,83,FALSE)</f>
        <v>9</v>
      </c>
      <c r="G10" s="76">
        <f>SUM(P10:X10)</f>
        <v>87.5</v>
      </c>
      <c r="H10" s="196">
        <f>VLOOKUP($A10,'2017'!$A:$E,2,FALSE)</f>
        <v>25</v>
      </c>
      <c r="I10" s="197">
        <f>VLOOKUP($A10,'2017'!$A:$E,5,FALSE)</f>
        <v>0.51</v>
      </c>
      <c r="J10" s="196">
        <f>VLOOKUP($A10,'2016'!$A:$E,2,FALSE)</f>
        <v>11</v>
      </c>
      <c r="K10" s="197">
        <f>VLOOKUP($A10,'2016'!$A:$E,5,FALSE)</f>
        <v>0.51500000000000001</v>
      </c>
      <c r="L10" s="196">
        <f>H10-F10</f>
        <v>16</v>
      </c>
      <c r="M10" s="199">
        <f ca="1">E10-I10</f>
        <v>0.36499999999999999</v>
      </c>
      <c r="N10" s="196">
        <f>J10-F10</f>
        <v>2</v>
      </c>
      <c r="O10" s="199">
        <f ca="1">E10-K10</f>
        <v>0.36</v>
      </c>
      <c r="P10">
        <f>SUMIF(Results!$G3:$G79,Categories!P$1,Results!$BP$3:$BP$79)</f>
        <v>14.5</v>
      </c>
      <c r="Q10">
        <f>SUMIF(Results!$G3:$G79,Categories!Q$1,Results!$BP$3:$BP$79)</f>
        <v>10</v>
      </c>
      <c r="R10">
        <f>SUMIF(Results!$G3:$G79,Categories!R$1,Results!$BP$3:$BP$79)</f>
        <v>9</v>
      </c>
      <c r="S10">
        <f>SUMIF(Results!$G3:$G79,Categories!S$1,Results!$BP$3:$BP$79)</f>
        <v>11</v>
      </c>
      <c r="T10">
        <f>SUMIF(Results!$G3:$G79,Categories!T$1,Results!$BP$3:$BP$79)</f>
        <v>14</v>
      </c>
      <c r="U10">
        <f>SUMIF(Results!$G3:$G79,Categories!U$1,Results!$BP$3:$BP$79)</f>
        <v>14</v>
      </c>
      <c r="V10">
        <f>SUMIF(Results!$G3:$G79,Categories!V$1,Results!$BP$3:$BP$79)</f>
        <v>5</v>
      </c>
      <c r="W10">
        <f>SUMIF(Results!$G3:$G79,Categories!W$1,Results!$BP$3:$BP$79)</f>
        <v>5</v>
      </c>
      <c r="X10">
        <f>SUMIF(Results!$G3:$G79,Categories!X$1,Results!$BP$3:$BP$79)</f>
        <v>5</v>
      </c>
      <c r="Y10" s="76">
        <f ca="1">SUM(Z10:AH10)</f>
        <v>100</v>
      </c>
      <c r="Z10" s="75">
        <f t="array" aca="1" ref="Z10" ca="1">SUM(IF(ISNUMBER(OFFSET(Results!$T$2,1,Categories!$B11,77,1)),(Results!$H$3:$H$79)*(Results!$G$3:$G$79=Categories!Z$1)))</f>
        <v>15</v>
      </c>
      <c r="AA10" s="75">
        <f t="array" aca="1" ref="AA10" ca="1">SUM(IF(ISNUMBER(OFFSET(Results!$T$2,1,Categories!$B11,77,1)),(Results!$H$3:$H$79)*(Results!$G$3:$G$79=Categories!AA$1)))</f>
        <v>12</v>
      </c>
      <c r="AB10" s="75">
        <f t="array" aca="1" ref="AB10" ca="1">SUM(IF(ISNUMBER(OFFSET(Results!$T$2,1,Categories!$B11,77,1)),(Results!$H$3:$H$79)*(Results!$G$3:$G$79=Categories!AB$1)))</f>
        <v>12</v>
      </c>
      <c r="AC10" s="75">
        <f t="array" aca="1" ref="AC10" ca="1">SUM(IF(ISNUMBER(OFFSET(Results!$T$2,1,Categories!$B11,77,1)),(Results!$H$3:$H$79)*(Results!$G$3:$G$79=Categories!AC$1)))</f>
        <v>12</v>
      </c>
      <c r="AD10" s="75">
        <f t="array" aca="1" ref="AD10" ca="1">SUM(IF(ISNUMBER(OFFSET(Results!$T$2,1,Categories!$B11,77,1)),(Results!$H$3:$H$79)*(Results!$G$3:$G$79=Categories!AD$1)))</f>
        <v>14</v>
      </c>
      <c r="AE10" s="75">
        <f t="array" aca="1" ref="AE10" ca="1">SUM(IF(ISNUMBER(OFFSET(Results!$T$2,1,Categories!$B11,77,1)),(Results!$H$3:$H$79)*(Results!$G$3:$G$79=Categories!AE$1)))</f>
        <v>15</v>
      </c>
      <c r="AF10" s="75">
        <f t="array" aca="1" ref="AF10" ca="1">SUM(IF(ISNUMBER(OFFSET(Results!$T$2,1,Categories!$B11,77,1)),(Results!$H$3:$H$79)*(Results!$G$3:$G$79=Categories!AF$1)))</f>
        <v>5</v>
      </c>
      <c r="AG10" s="75">
        <f t="array" aca="1" ref="AG10" ca="1">SUM(IF(ISNUMBER(OFFSET(Results!$T$2,1,Categories!$B11,77,1)),(Results!$H$3:$H$79)*(Results!$G$3:$G$79=Categories!AG$1)))</f>
        <v>9</v>
      </c>
      <c r="AH10" s="75">
        <f t="array" aca="1" ref="AH10" ca="1">SUM(IF(ISNUMBER(OFFSET(Results!$T$2,1,Categories!$B11,77,1)),(Results!$H$3:$H$79)*(Results!$G$3:$G$79=Categories!AH$1)))</f>
        <v>6</v>
      </c>
      <c r="AI10" s="65">
        <f ca="1">P10/Z10</f>
        <v>0.96666666666666667</v>
      </c>
      <c r="AJ10" s="65">
        <f ca="1">Q10/AA10</f>
        <v>0.83333333333333337</v>
      </c>
      <c r="AK10" s="65">
        <f ca="1">R10/AB10</f>
        <v>0.75</v>
      </c>
      <c r="AL10" s="65">
        <f ca="1">S10/AC10</f>
        <v>0.91666666666666663</v>
      </c>
      <c r="AM10" s="65">
        <f ca="1">T10/AD10</f>
        <v>1</v>
      </c>
      <c r="AN10" s="65">
        <f ca="1">U10/AE10</f>
        <v>0.93333333333333335</v>
      </c>
      <c r="AO10" s="65">
        <f ca="1">V10/AF10</f>
        <v>1</v>
      </c>
      <c r="AP10" s="65">
        <f ca="1">W10/AG10</f>
        <v>0.55555555555555558</v>
      </c>
      <c r="AQ10" s="65">
        <f ca="1">X10/AH10</f>
        <v>0.83333333333333337</v>
      </c>
      <c r="AR10">
        <f ca="1">RANK(AI10,AI$2:AI$51)</f>
        <v>5</v>
      </c>
      <c r="AS10">
        <f ca="1">RANK(AJ10,AJ$2:AJ$51)</f>
        <v>19</v>
      </c>
      <c r="AT10">
        <f ca="1">RANK(AK10,AK$2:AK$51)</f>
        <v>33</v>
      </c>
      <c r="AU10">
        <f ca="1">RANK(AL10,AL$2:AL$51)</f>
        <v>4</v>
      </c>
      <c r="AV10">
        <f ca="1">RANK(AM10,AM$2:AM$51)</f>
        <v>1</v>
      </c>
      <c r="AW10">
        <f ca="1">RANK(AN10,AN$2:AN$51)</f>
        <v>8</v>
      </c>
      <c r="AX10">
        <f ca="1">RANK(AO10,AO$2:AO$51)</f>
        <v>1</v>
      </c>
      <c r="AY10">
        <f ca="1">RANK(AP10,AP$2:AP$51)</f>
        <v>25</v>
      </c>
      <c r="AZ10">
        <f ca="1">RANK(AQ10,AQ$2:AQ$51)</f>
        <v>12</v>
      </c>
    </row>
    <row r="11" spans="1:52" x14ac:dyDescent="0.3">
      <c r="A11" t="s">
        <v>3918</v>
      </c>
      <c r="B11">
        <f>MATCH(C11,Results!U$2:BR$2,0)</f>
        <v>25</v>
      </c>
      <c r="C11" s="56" t="s">
        <v>816</v>
      </c>
      <c r="D11" s="65">
        <f>HLOOKUP($C11,Results!$U$2:$BR$84,82,FALSE)</f>
        <v>0.87</v>
      </c>
      <c r="E11" s="77">
        <f ca="1">G11/Y11</f>
        <v>0.87</v>
      </c>
      <c r="F11" s="66">
        <f>HLOOKUP($C11,Results!$U$2:$BR$84,83,FALSE)</f>
        <v>10</v>
      </c>
      <c r="G11" s="76">
        <f>SUM(P11:X11)</f>
        <v>87</v>
      </c>
      <c r="H11" s="196">
        <f>VLOOKUP($A11,'2017'!$A:$E,2,FALSE)</f>
        <v>2</v>
      </c>
      <c r="I11" s="197">
        <f>VLOOKUP($A11,'2017'!$A:$E,5,FALSE)</f>
        <v>0.69599999999999995</v>
      </c>
      <c r="J11" s="196">
        <f>VLOOKUP($A11,'2016'!$A:$E,2,FALSE)</f>
        <v>3</v>
      </c>
      <c r="K11" s="197">
        <f>VLOOKUP($A11,'2016'!$A:$E,5,FALSE)</f>
        <v>0.59399999999999997</v>
      </c>
      <c r="L11" s="196">
        <f>H11-F11</f>
        <v>-8</v>
      </c>
      <c r="M11" s="199">
        <f ca="1">E11-I11</f>
        <v>0.17400000000000004</v>
      </c>
      <c r="N11" s="196">
        <f>J11-F11</f>
        <v>-7</v>
      </c>
      <c r="O11" s="199">
        <f ca="1">E11-K11</f>
        <v>0.27600000000000002</v>
      </c>
      <c r="P11">
        <f>SUMIF(Results!$G3:$G79,Categories!P$1,Results!$AS$3:$AS$79)</f>
        <v>12.5</v>
      </c>
      <c r="Q11">
        <f>SUMIF(Results!$G3:$G79,Categories!Q$1,Results!$AS$3:$AS$79)</f>
        <v>9.5</v>
      </c>
      <c r="R11">
        <f>SUMIF(Results!$G3:$G79,Categories!R$1,Results!$AS$3:$AS$79)</f>
        <v>12</v>
      </c>
      <c r="S11">
        <f>SUMIF(Results!$G3:$G79,Categories!S$1,Results!$AS$3:$AS$79)</f>
        <v>10</v>
      </c>
      <c r="T11">
        <f>SUMIF(Results!$G3:$G79,Categories!T$1,Results!$AS$3:$AS$79)</f>
        <v>13</v>
      </c>
      <c r="U11">
        <f>SUMIF(Results!$G3:$G79,Categories!U$1,Results!$AS$3:$AS$79)</f>
        <v>14</v>
      </c>
      <c r="V11">
        <f>SUMIF(Results!$G3:$G79,Categories!V$1,Results!$AS$3:$AS$79)</f>
        <v>4</v>
      </c>
      <c r="W11">
        <f>SUMIF(Results!$G3:$G79,Categories!W$1,Results!$AS$3:$AS$79)</f>
        <v>6</v>
      </c>
      <c r="X11">
        <f>SUMIF(Results!$G3:$G79,Categories!X$1,Results!$AS$3:$AS$79)</f>
        <v>6</v>
      </c>
      <c r="Y11" s="76">
        <f ca="1">SUM(Z11:AH11)</f>
        <v>100</v>
      </c>
      <c r="Z11" s="75">
        <f t="array" aca="1" ref="Z11" ca="1">SUM(IF(ISNUMBER(OFFSET(Results!$T$2,1,Categories!$B28,77,1)),(Results!$H$3:$H$79)*(Results!$G$3:$G$79=Categories!Z$1)))</f>
        <v>15</v>
      </c>
      <c r="AA11" s="75">
        <f t="array" aca="1" ref="AA11" ca="1">SUM(IF(ISNUMBER(OFFSET(Results!$T$2,1,Categories!$B28,77,1)),(Results!$H$3:$H$79)*(Results!$G$3:$G$79=Categories!AA$1)))</f>
        <v>12</v>
      </c>
      <c r="AB11" s="75">
        <f t="array" aca="1" ref="AB11" ca="1">SUM(IF(ISNUMBER(OFFSET(Results!$T$2,1,Categories!$B28,77,1)),(Results!$H$3:$H$79)*(Results!$G$3:$G$79=Categories!AB$1)))</f>
        <v>12</v>
      </c>
      <c r="AC11" s="75">
        <f t="array" aca="1" ref="AC11" ca="1">SUM(IF(ISNUMBER(OFFSET(Results!$T$2,1,Categories!$B28,77,1)),(Results!$H$3:$H$79)*(Results!$G$3:$G$79=Categories!AC$1)))</f>
        <v>12</v>
      </c>
      <c r="AD11" s="75">
        <f t="array" aca="1" ref="AD11" ca="1">SUM(IF(ISNUMBER(OFFSET(Results!$T$2,1,Categories!$B28,77,1)),(Results!$H$3:$H$79)*(Results!$G$3:$G$79=Categories!AD$1)))</f>
        <v>14</v>
      </c>
      <c r="AE11" s="75">
        <f t="array" aca="1" ref="AE11" ca="1">SUM(IF(ISNUMBER(OFFSET(Results!$T$2,1,Categories!$B28,77,1)),(Results!$H$3:$H$79)*(Results!$G$3:$G$79=Categories!AE$1)))</f>
        <v>15</v>
      </c>
      <c r="AF11" s="75">
        <f t="array" aca="1" ref="AF11" ca="1">SUM(IF(ISNUMBER(OFFSET(Results!$T$2,1,Categories!$B28,77,1)),(Results!$H$3:$H$79)*(Results!$G$3:$G$79=Categories!AF$1)))</f>
        <v>5</v>
      </c>
      <c r="AG11" s="75">
        <f t="array" aca="1" ref="AG11" ca="1">SUM(IF(ISNUMBER(OFFSET(Results!$T$2,1,Categories!$B28,77,1)),(Results!$H$3:$H$79)*(Results!$G$3:$G$79=Categories!AG$1)))</f>
        <v>9</v>
      </c>
      <c r="AH11" s="75">
        <f t="array" aca="1" ref="AH11" ca="1">SUM(IF(ISNUMBER(OFFSET(Results!$T$2,1,Categories!$B28,77,1)),(Results!$H$3:$H$79)*(Results!$G$3:$G$79=Categories!AH$1)))</f>
        <v>6</v>
      </c>
      <c r="AI11" s="65">
        <f ca="1">P11/Z11</f>
        <v>0.83333333333333337</v>
      </c>
      <c r="AJ11" s="65">
        <f ca="1">Q11/AA11</f>
        <v>0.79166666666666663</v>
      </c>
      <c r="AK11" s="65">
        <f ca="1">R11/AB11</f>
        <v>1</v>
      </c>
      <c r="AL11" s="65">
        <f ca="1">S11/AC11</f>
        <v>0.83333333333333337</v>
      </c>
      <c r="AM11" s="65">
        <f ca="1">T11/AD11</f>
        <v>0.9285714285714286</v>
      </c>
      <c r="AN11" s="65">
        <f ca="1">U11/AE11</f>
        <v>0.93333333333333335</v>
      </c>
      <c r="AO11" s="65">
        <f ca="1">V11/AF11</f>
        <v>0.8</v>
      </c>
      <c r="AP11" s="65">
        <f ca="1">W11/AG11</f>
        <v>0.66666666666666663</v>
      </c>
      <c r="AQ11" s="65">
        <f ca="1">X11/AH11</f>
        <v>1</v>
      </c>
      <c r="AR11">
        <f ca="1">RANK(AI11,AI$2:AI$51)</f>
        <v>20</v>
      </c>
      <c r="AS11">
        <f ca="1">RANK(AJ11,AJ$2:AJ$51)</f>
        <v>22</v>
      </c>
      <c r="AT11">
        <f ca="1">RANK(AK11,AK$2:AK$51)</f>
        <v>1</v>
      </c>
      <c r="AU11">
        <f ca="1">RANK(AL11,AL$2:AL$51)</f>
        <v>20</v>
      </c>
      <c r="AV11">
        <f ca="1">RANK(AM11,AM$2:AM$51)</f>
        <v>14</v>
      </c>
      <c r="AW11">
        <f ca="1">RANK(AN11,AN$2:AN$51)</f>
        <v>8</v>
      </c>
      <c r="AX11">
        <f ca="1">RANK(AO11,AO$2:AO$51)</f>
        <v>21</v>
      </c>
      <c r="AY11">
        <f ca="1">RANK(AP11,AP$2:AP$51)</f>
        <v>17</v>
      </c>
      <c r="AZ11">
        <f ca="1">RANK(AQ11,AQ$2:AQ$51)</f>
        <v>1</v>
      </c>
    </row>
    <row r="12" spans="1:52" x14ac:dyDescent="0.3">
      <c r="A12" t="s">
        <v>3919</v>
      </c>
      <c r="B12">
        <f>MATCH(C12,Results!U$2:BR$2,0)</f>
        <v>11</v>
      </c>
      <c r="C12" s="56" t="s">
        <v>788</v>
      </c>
      <c r="D12" s="65">
        <f>HLOOKUP($C12,Results!$U$2:$BR$84,82,FALSE)</f>
        <v>0.86250000000000004</v>
      </c>
      <c r="E12" s="77">
        <f ca="1">G12/Y12</f>
        <v>0.86250000000000004</v>
      </c>
      <c r="F12" s="66">
        <f>HLOOKUP($C12,Results!$U$2:$BR$84,83,FALSE)</f>
        <v>11</v>
      </c>
      <c r="G12" s="76">
        <f>SUM(P12:X12)</f>
        <v>86.25</v>
      </c>
      <c r="H12" s="196">
        <f>VLOOKUP($A12,'2017'!$A:$E,2,FALSE)</f>
        <v>11</v>
      </c>
      <c r="I12" s="197">
        <f>VLOOKUP($A12,'2017'!$A:$E,5,FALSE)</f>
        <v>0.621</v>
      </c>
      <c r="J12" s="196">
        <f>VLOOKUP($A12,'2016'!$A:$E,2,FALSE)</f>
        <v>14</v>
      </c>
      <c r="K12" s="197">
        <f>VLOOKUP($A12,'2016'!$A:$E,5,FALSE)</f>
        <v>0.48699999999999999</v>
      </c>
      <c r="L12" s="196">
        <f>H12-F12</f>
        <v>0</v>
      </c>
      <c r="M12" s="199">
        <f ca="1">E12-I12</f>
        <v>0.24150000000000005</v>
      </c>
      <c r="N12" s="196">
        <f>J12-F12</f>
        <v>3</v>
      </c>
      <c r="O12" s="199">
        <f ca="1">E12-K12</f>
        <v>0.37550000000000006</v>
      </c>
      <c r="P12">
        <f>SUMIF(Results!$G3:$G79,Categories!P$1,Results!$AE$3:$AE$79)</f>
        <v>13.5</v>
      </c>
      <c r="Q12">
        <f>SUMIF(Results!$G3:$G79,Categories!Q$1,Results!$AE$3:$AE$79)</f>
        <v>11.75</v>
      </c>
      <c r="R12">
        <f>SUMIF(Results!$G3:$G79,Categories!R$1,Results!$AE$3:$AE$79)</f>
        <v>12</v>
      </c>
      <c r="S12">
        <f>SUMIF(Results!$G3:$G79,Categories!S$1,Results!$AE$3:$AE$79)</f>
        <v>11</v>
      </c>
      <c r="T12">
        <f>SUMIF(Results!$G3:$G79,Categories!T$1,Results!$AE$3:$AE$79)</f>
        <v>8</v>
      </c>
      <c r="U12">
        <f>SUMIF(Results!$G3:$G79,Categories!U$1,Results!$AE$3:$AE$79)</f>
        <v>14</v>
      </c>
      <c r="V12">
        <f>SUMIF(Results!$G3:$G79,Categories!V$1,Results!$AE$3:$AE$79)</f>
        <v>5</v>
      </c>
      <c r="W12">
        <f>SUMIF(Results!$G3:$G79,Categories!W$1,Results!$AE$3:$AE$79)</f>
        <v>6</v>
      </c>
      <c r="X12">
        <f>SUMIF(Results!$G3:$G79,Categories!X$1,Results!$AE$3:$AE$79)</f>
        <v>5</v>
      </c>
      <c r="Y12" s="76">
        <f ca="1">SUM(Z12:AH12)</f>
        <v>100</v>
      </c>
      <c r="Z12" s="75">
        <f t="array" aca="1" ref="Z12" ca="1">SUM(IF(ISNUMBER(OFFSET(Results!$T$2,1,Categories!$B12,77,1)),(Results!$H$3:$H$79)*(Results!$G$3:$G$79=Categories!Z$1)))</f>
        <v>15</v>
      </c>
      <c r="AA12" s="75">
        <f t="array" aca="1" ref="AA12" ca="1">SUM(IF(ISNUMBER(OFFSET(Results!$T$2,1,Categories!$B12,77,1)),(Results!$H$3:$H$79)*(Results!$G$3:$G$79=Categories!AA$1)))</f>
        <v>12</v>
      </c>
      <c r="AB12" s="75">
        <f t="array" aca="1" ref="AB12" ca="1">SUM(IF(ISNUMBER(OFFSET(Results!$T$2,1,Categories!$B12,77,1)),(Results!$H$3:$H$79)*(Results!$G$3:$G$79=Categories!AB$1)))</f>
        <v>12</v>
      </c>
      <c r="AC12" s="75">
        <f t="array" aca="1" ref="AC12" ca="1">SUM(IF(ISNUMBER(OFFSET(Results!$T$2,1,Categories!$B12,77,1)),(Results!$H$3:$H$79)*(Results!$G$3:$G$79=Categories!AC$1)))</f>
        <v>12</v>
      </c>
      <c r="AD12" s="75">
        <f t="array" aca="1" ref="AD12" ca="1">SUM(IF(ISNUMBER(OFFSET(Results!$T$2,1,Categories!$B12,77,1)),(Results!$H$3:$H$79)*(Results!$G$3:$G$79=Categories!AD$1)))</f>
        <v>14</v>
      </c>
      <c r="AE12" s="75">
        <f t="array" aca="1" ref="AE12" ca="1">SUM(IF(ISNUMBER(OFFSET(Results!$T$2,1,Categories!$B12,77,1)),(Results!$H$3:$H$79)*(Results!$G$3:$G$79=Categories!AE$1)))</f>
        <v>15</v>
      </c>
      <c r="AF12" s="75">
        <f t="array" aca="1" ref="AF12" ca="1">SUM(IF(ISNUMBER(OFFSET(Results!$T$2,1,Categories!$B12,77,1)),(Results!$H$3:$H$79)*(Results!$G$3:$G$79=Categories!AF$1)))</f>
        <v>5</v>
      </c>
      <c r="AG12" s="75">
        <f t="array" aca="1" ref="AG12" ca="1">SUM(IF(ISNUMBER(OFFSET(Results!$T$2,1,Categories!$B12,77,1)),(Results!$H$3:$H$79)*(Results!$G$3:$G$79=Categories!AG$1)))</f>
        <v>9</v>
      </c>
      <c r="AH12" s="75">
        <f t="array" aca="1" ref="AH12" ca="1">SUM(IF(ISNUMBER(OFFSET(Results!$T$2,1,Categories!$B12,77,1)),(Results!$H$3:$H$79)*(Results!$G$3:$G$79=Categories!AH$1)))</f>
        <v>6</v>
      </c>
      <c r="AI12" s="65">
        <f ca="1">P12/Z12</f>
        <v>0.9</v>
      </c>
      <c r="AJ12" s="65">
        <f ca="1">Q12/AA12</f>
        <v>0.97916666666666663</v>
      </c>
      <c r="AK12" s="65">
        <f ca="1">R12/AB12</f>
        <v>1</v>
      </c>
      <c r="AL12" s="65">
        <f ca="1">S12/AC12</f>
        <v>0.91666666666666663</v>
      </c>
      <c r="AM12" s="65">
        <f ca="1">T12/AD12</f>
        <v>0.5714285714285714</v>
      </c>
      <c r="AN12" s="65">
        <f ca="1">U12/AE12</f>
        <v>0.93333333333333335</v>
      </c>
      <c r="AO12" s="65">
        <f ca="1">V12/AF12</f>
        <v>1</v>
      </c>
      <c r="AP12" s="65">
        <f ca="1">W12/AG12</f>
        <v>0.66666666666666663</v>
      </c>
      <c r="AQ12" s="65">
        <f ca="1">X12/AH12</f>
        <v>0.83333333333333337</v>
      </c>
      <c r="AR12">
        <f ca="1">RANK(AI12,AI$2:AI$51)</f>
        <v>11</v>
      </c>
      <c r="AS12">
        <f ca="1">RANK(AJ12,AJ$2:AJ$51)</f>
        <v>3</v>
      </c>
      <c r="AT12">
        <f ca="1">RANK(AK12,AK$2:AK$51)</f>
        <v>1</v>
      </c>
      <c r="AU12">
        <f ca="1">RANK(AL12,AL$2:AL$51)</f>
        <v>4</v>
      </c>
      <c r="AV12">
        <f ca="1">RANK(AM12,AM$2:AM$51)</f>
        <v>36</v>
      </c>
      <c r="AW12">
        <f ca="1">RANK(AN12,AN$2:AN$51)</f>
        <v>8</v>
      </c>
      <c r="AX12">
        <f ca="1">RANK(AO12,AO$2:AO$51)</f>
        <v>1</v>
      </c>
      <c r="AY12">
        <f ca="1">RANK(AP12,AP$2:AP$51)</f>
        <v>17</v>
      </c>
      <c r="AZ12">
        <f ca="1">RANK(AQ12,AQ$2:AQ$51)</f>
        <v>12</v>
      </c>
    </row>
    <row r="13" spans="1:52" x14ac:dyDescent="0.3">
      <c r="A13" t="s">
        <v>3920</v>
      </c>
      <c r="B13">
        <f>MATCH(C13,Results!U$2:BR$2,0)</f>
        <v>14</v>
      </c>
      <c r="C13" s="56" t="s">
        <v>794</v>
      </c>
      <c r="D13" s="65">
        <f>HLOOKUP($C13,Results!$U$2:$BR$84,82,FALSE)</f>
        <v>0.86</v>
      </c>
      <c r="E13" s="77">
        <f ca="1">G13/Y13</f>
        <v>0.86</v>
      </c>
      <c r="F13" s="66">
        <f>HLOOKUP($C13,Results!$U$2:$BR$84,83,FALSE)</f>
        <v>12</v>
      </c>
      <c r="G13" s="76">
        <f>SUM(P13:X13)</f>
        <v>86</v>
      </c>
      <c r="H13" s="196">
        <f>VLOOKUP($A13,'2017'!$A:$E,2,FALSE)</f>
        <v>13</v>
      </c>
      <c r="I13" s="197">
        <f>VLOOKUP($A13,'2017'!$A:$E,5,FALSE)</f>
        <v>0.60799999999999998</v>
      </c>
      <c r="J13" s="196">
        <f>VLOOKUP($A13,'2016'!$A:$E,2,FALSE)</f>
        <v>10</v>
      </c>
      <c r="K13" s="197">
        <f>VLOOKUP($A13,'2016'!$A:$E,5,FALSE)</f>
        <v>0.53</v>
      </c>
      <c r="L13" s="196">
        <f>H13-F13</f>
        <v>1</v>
      </c>
      <c r="M13" s="199">
        <f ca="1">E13-I13</f>
        <v>0.252</v>
      </c>
      <c r="N13" s="196">
        <f>J13-F13</f>
        <v>-2</v>
      </c>
      <c r="O13" s="199">
        <f ca="1">E13-K13</f>
        <v>0.32999999999999996</v>
      </c>
      <c r="P13">
        <f>SUMIF(Results!$G3:$G79,Categories!P$1,Results!$AH$3:$AH$79)</f>
        <v>14</v>
      </c>
      <c r="Q13">
        <f>SUMIF(Results!$G3:$G79,Categories!Q$1,Results!$AH$3:$AH$79)</f>
        <v>10.5</v>
      </c>
      <c r="R13">
        <f>SUMIF(Results!$G3:$G79,Categories!R$1,Results!$AH$3:$AH$79)</f>
        <v>12</v>
      </c>
      <c r="S13">
        <f>SUMIF(Results!$G3:$G79,Categories!S$1,Results!$AH$3:$AH$79)</f>
        <v>11</v>
      </c>
      <c r="T13">
        <f>SUMIF(Results!$G3:$G79,Categories!T$1,Results!$AH$3:$AH$79)</f>
        <v>9</v>
      </c>
      <c r="U13">
        <f>SUMIF(Results!$G3:$G79,Categories!U$1,Results!$AH$3:$AH$79)</f>
        <v>14</v>
      </c>
      <c r="V13">
        <f>SUMIF(Results!$G3:$G79,Categories!V$1,Results!$AH$3:$AH$79)</f>
        <v>5</v>
      </c>
      <c r="W13">
        <f>SUMIF(Results!$G3:$G79,Categories!W$1,Results!$AH$3:$AH$79)</f>
        <v>4.5</v>
      </c>
      <c r="X13">
        <f>SUMIF(Results!$G3:$G79,Categories!X$1,Results!$AH$3:$AH$79)</f>
        <v>6</v>
      </c>
      <c r="Y13" s="76">
        <f ca="1">SUM(Z13:AH13)</f>
        <v>100</v>
      </c>
      <c r="Z13" s="75">
        <f t="array" aca="1" ref="Z13" ca="1">SUM(IF(ISNUMBER(OFFSET(Results!$T$2,1,Categories!$B15,77,1)),(Results!$H$3:$H$79)*(Results!$G$3:$G$79=Categories!Z$1)))</f>
        <v>15</v>
      </c>
      <c r="AA13" s="75">
        <f t="array" aca="1" ref="AA13" ca="1">SUM(IF(ISNUMBER(OFFSET(Results!$T$2,1,Categories!$B15,77,1)),(Results!$H$3:$H$79)*(Results!$G$3:$G$79=Categories!AA$1)))</f>
        <v>12</v>
      </c>
      <c r="AB13" s="75">
        <f t="array" aca="1" ref="AB13" ca="1">SUM(IF(ISNUMBER(OFFSET(Results!$T$2,1,Categories!$B15,77,1)),(Results!$H$3:$H$79)*(Results!$G$3:$G$79=Categories!AB$1)))</f>
        <v>12</v>
      </c>
      <c r="AC13" s="75">
        <f t="array" aca="1" ref="AC13" ca="1">SUM(IF(ISNUMBER(OFFSET(Results!$T$2,1,Categories!$B15,77,1)),(Results!$H$3:$H$79)*(Results!$G$3:$G$79=Categories!AC$1)))</f>
        <v>12</v>
      </c>
      <c r="AD13" s="75">
        <f t="array" aca="1" ref="AD13" ca="1">SUM(IF(ISNUMBER(OFFSET(Results!$T$2,1,Categories!$B15,77,1)),(Results!$H$3:$H$79)*(Results!$G$3:$G$79=Categories!AD$1)))</f>
        <v>14</v>
      </c>
      <c r="AE13" s="75">
        <f t="array" aca="1" ref="AE13" ca="1">SUM(IF(ISNUMBER(OFFSET(Results!$T$2,1,Categories!$B15,77,1)),(Results!$H$3:$H$79)*(Results!$G$3:$G$79=Categories!AE$1)))</f>
        <v>15</v>
      </c>
      <c r="AF13" s="75">
        <f t="array" aca="1" ref="AF13" ca="1">SUM(IF(ISNUMBER(OFFSET(Results!$T$2,1,Categories!$B15,77,1)),(Results!$H$3:$H$79)*(Results!$G$3:$G$79=Categories!AF$1)))</f>
        <v>5</v>
      </c>
      <c r="AG13" s="75">
        <f t="array" aca="1" ref="AG13" ca="1">SUM(IF(ISNUMBER(OFFSET(Results!$T$2,1,Categories!$B15,77,1)),(Results!$H$3:$H$79)*(Results!$G$3:$G$79=Categories!AG$1)))</f>
        <v>9</v>
      </c>
      <c r="AH13" s="75">
        <f t="array" aca="1" ref="AH13" ca="1">SUM(IF(ISNUMBER(OFFSET(Results!$T$2,1,Categories!$B15,77,1)),(Results!$H$3:$H$79)*(Results!$G$3:$G$79=Categories!AH$1)))</f>
        <v>6</v>
      </c>
      <c r="AI13" s="65">
        <f ca="1">P13/Z13</f>
        <v>0.93333333333333335</v>
      </c>
      <c r="AJ13" s="65">
        <f ca="1">Q13/AA13</f>
        <v>0.875</v>
      </c>
      <c r="AK13" s="65">
        <f ca="1">R13/AB13</f>
        <v>1</v>
      </c>
      <c r="AL13" s="65">
        <f ca="1">S13/AC13</f>
        <v>0.91666666666666663</v>
      </c>
      <c r="AM13" s="65">
        <f ca="1">T13/AD13</f>
        <v>0.6428571428571429</v>
      </c>
      <c r="AN13" s="65">
        <f ca="1">U13/AE13</f>
        <v>0.93333333333333335</v>
      </c>
      <c r="AO13" s="65">
        <f ca="1">V13/AF13</f>
        <v>1</v>
      </c>
      <c r="AP13" s="65">
        <f ca="1">W13/AG13</f>
        <v>0.5</v>
      </c>
      <c r="AQ13" s="65">
        <f ca="1">X13/AH13</f>
        <v>1</v>
      </c>
      <c r="AR13">
        <f ca="1">RANK(AI13,AI$2:AI$51)</f>
        <v>7</v>
      </c>
      <c r="AS13">
        <f ca="1">RANK(AJ13,AJ$2:AJ$51)</f>
        <v>11</v>
      </c>
      <c r="AT13">
        <f ca="1">RANK(AK13,AK$2:AK$51)</f>
        <v>1</v>
      </c>
      <c r="AU13">
        <f ca="1">RANK(AL13,AL$2:AL$51)</f>
        <v>4</v>
      </c>
      <c r="AV13">
        <f ca="1">RANK(AM13,AM$2:AM$51)</f>
        <v>26</v>
      </c>
      <c r="AW13">
        <f ca="1">RANK(AN13,AN$2:AN$51)</f>
        <v>8</v>
      </c>
      <c r="AX13">
        <f ca="1">RANK(AO13,AO$2:AO$51)</f>
        <v>1</v>
      </c>
      <c r="AY13">
        <f ca="1">RANK(AP13,AP$2:AP$51)</f>
        <v>27</v>
      </c>
      <c r="AZ13">
        <f ca="1">RANK(AQ13,AQ$2:AQ$51)</f>
        <v>1</v>
      </c>
    </row>
    <row r="14" spans="1:52" x14ac:dyDescent="0.3">
      <c r="A14" t="s">
        <v>3921</v>
      </c>
      <c r="B14">
        <f>MATCH(C14,Results!U$2:BR$2,0)</f>
        <v>50</v>
      </c>
      <c r="C14" s="56" t="s">
        <v>866</v>
      </c>
      <c r="D14" s="65">
        <f>HLOOKUP($C14,Results!$U$2:$BR$84,82,FALSE)</f>
        <v>0.86</v>
      </c>
      <c r="E14" s="77">
        <f ca="1">G14/Y14</f>
        <v>0.86</v>
      </c>
      <c r="F14" s="66">
        <f>HLOOKUP($C14,Results!$U$2:$BR$84,83,FALSE)</f>
        <v>12</v>
      </c>
      <c r="G14" s="76">
        <f>SUM(P14:X14)</f>
        <v>86</v>
      </c>
      <c r="H14" s="196">
        <f>VLOOKUP($A14,'2017'!$A:$E,2,FALSE)</f>
        <v>34</v>
      </c>
      <c r="I14" s="197">
        <f>VLOOKUP($A14,'2017'!$A:$E,5,FALSE)</f>
        <v>0.45200000000000001</v>
      </c>
      <c r="J14" s="196">
        <f>VLOOKUP($A14,'2016'!$A:$E,2,FALSE)</f>
        <v>34</v>
      </c>
      <c r="K14" s="197">
        <f>VLOOKUP($A14,'2016'!$A:$E,5,FALSE)</f>
        <v>0.374</v>
      </c>
      <c r="L14" s="196">
        <f>H14-F14</f>
        <v>22</v>
      </c>
      <c r="M14" s="199">
        <f ca="1">E14-I14</f>
        <v>0.40799999999999997</v>
      </c>
      <c r="N14" s="196">
        <f>J14-F14</f>
        <v>22</v>
      </c>
      <c r="O14" s="199">
        <f ca="1">E14-K14</f>
        <v>0.48599999999999999</v>
      </c>
      <c r="P14">
        <f>SUMIF(Results!$G3:$G79,Categories!P$1,Results!$BR$3:$BR$79)</f>
        <v>12.5</v>
      </c>
      <c r="Q14">
        <f>SUMIF(Results!$G3:$G79,Categories!Q$1,Results!$BR$3:$BR$79)</f>
        <v>10.5</v>
      </c>
      <c r="R14">
        <f>SUMIF(Results!$G3:$G79,Categories!R$1,Results!$BR$3:$BR$79)</f>
        <v>12</v>
      </c>
      <c r="S14">
        <f>SUMIF(Results!$G3:$G79,Categories!S$1,Results!$BR$3:$BR$79)</f>
        <v>11</v>
      </c>
      <c r="T14">
        <f>SUMIF(Results!$G3:$G79,Categories!T$1,Results!$BR$3:$BR$79)</f>
        <v>11</v>
      </c>
      <c r="U14">
        <f>SUMIF(Results!$G3:$G79,Categories!U$1,Results!$BR$3:$BR$79)</f>
        <v>14</v>
      </c>
      <c r="V14">
        <f>SUMIF(Results!$G3:$G79,Categories!V$1,Results!$BR$3:$BR$79)</f>
        <v>2</v>
      </c>
      <c r="W14">
        <f>SUMIF(Results!$G3:$G79,Categories!W$1,Results!$BR$3:$BR$79)</f>
        <v>7</v>
      </c>
      <c r="X14">
        <f>SUMIF(Results!$G3:$G79,Categories!X$1,Results!$BR$3:$BR$79)</f>
        <v>6</v>
      </c>
      <c r="Y14" s="76">
        <f ca="1">SUM(Z14:AH14)</f>
        <v>100</v>
      </c>
      <c r="Z14" s="75">
        <f t="array" aca="1" ref="Z14" ca="1">SUM(IF(ISNUMBER(OFFSET(Results!$T$2,1,Categories!$B42,77,1)),(Results!$H$3:$H$79)*(Results!$G$3:$G$79=Categories!Z$1)))</f>
        <v>15</v>
      </c>
      <c r="AA14" s="75">
        <f t="array" aca="1" ref="AA14" ca="1">SUM(IF(ISNUMBER(OFFSET(Results!$T$2,1,Categories!$B42,77,1)),(Results!$H$3:$H$79)*(Results!$G$3:$G$79=Categories!AA$1)))</f>
        <v>12</v>
      </c>
      <c r="AB14" s="75">
        <f t="array" aca="1" ref="AB14" ca="1">SUM(IF(ISNUMBER(OFFSET(Results!$T$2,1,Categories!$B42,77,1)),(Results!$H$3:$H$79)*(Results!$G$3:$G$79=Categories!AB$1)))</f>
        <v>12</v>
      </c>
      <c r="AC14" s="75">
        <f t="array" aca="1" ref="AC14" ca="1">SUM(IF(ISNUMBER(OFFSET(Results!$T$2,1,Categories!$B42,77,1)),(Results!$H$3:$H$79)*(Results!$G$3:$G$79=Categories!AC$1)))</f>
        <v>12</v>
      </c>
      <c r="AD14" s="75">
        <f t="array" aca="1" ref="AD14" ca="1">SUM(IF(ISNUMBER(OFFSET(Results!$T$2,1,Categories!$B42,77,1)),(Results!$H$3:$H$79)*(Results!$G$3:$G$79=Categories!AD$1)))</f>
        <v>14</v>
      </c>
      <c r="AE14" s="75">
        <f t="array" aca="1" ref="AE14" ca="1">SUM(IF(ISNUMBER(OFFSET(Results!$T$2,1,Categories!$B42,77,1)),(Results!$H$3:$H$79)*(Results!$G$3:$G$79=Categories!AE$1)))</f>
        <v>15</v>
      </c>
      <c r="AF14" s="75">
        <f t="array" aca="1" ref="AF14" ca="1">SUM(IF(ISNUMBER(OFFSET(Results!$T$2,1,Categories!$B42,77,1)),(Results!$H$3:$H$79)*(Results!$G$3:$G$79=Categories!AF$1)))</f>
        <v>5</v>
      </c>
      <c r="AG14" s="75">
        <f t="array" aca="1" ref="AG14" ca="1">SUM(IF(ISNUMBER(OFFSET(Results!$T$2,1,Categories!$B42,77,1)),(Results!$H$3:$H$79)*(Results!$G$3:$G$79=Categories!AG$1)))</f>
        <v>9</v>
      </c>
      <c r="AH14" s="75">
        <f t="array" aca="1" ref="AH14" ca="1">SUM(IF(ISNUMBER(OFFSET(Results!$T$2,1,Categories!$B42,77,1)),(Results!$H$3:$H$79)*(Results!$G$3:$G$79=Categories!AH$1)))</f>
        <v>6</v>
      </c>
      <c r="AI14" s="65">
        <f ca="1">P14/Z14</f>
        <v>0.83333333333333337</v>
      </c>
      <c r="AJ14" s="65">
        <f ca="1">Q14/AA14</f>
        <v>0.875</v>
      </c>
      <c r="AK14" s="65">
        <f ca="1">R14/AB14</f>
        <v>1</v>
      </c>
      <c r="AL14" s="65">
        <f ca="1">S14/AC14</f>
        <v>0.91666666666666663</v>
      </c>
      <c r="AM14" s="65">
        <f ca="1">T14/AD14</f>
        <v>0.7857142857142857</v>
      </c>
      <c r="AN14" s="65">
        <f ca="1">U14/AE14</f>
        <v>0.93333333333333335</v>
      </c>
      <c r="AO14" s="65">
        <f ca="1">V14/AF14</f>
        <v>0.4</v>
      </c>
      <c r="AP14" s="65">
        <f ca="1">W14/AG14</f>
        <v>0.77777777777777779</v>
      </c>
      <c r="AQ14" s="65">
        <f ca="1">X14/AH14</f>
        <v>1</v>
      </c>
      <c r="AR14">
        <f ca="1">RANK(AI14,AI$2:AI$51)</f>
        <v>20</v>
      </c>
      <c r="AS14">
        <f ca="1">RANK(AJ14,AJ$2:AJ$51)</f>
        <v>11</v>
      </c>
      <c r="AT14">
        <f ca="1">RANK(AK14,AK$2:AK$51)</f>
        <v>1</v>
      </c>
      <c r="AU14">
        <f ca="1">RANK(AL14,AL$2:AL$51)</f>
        <v>4</v>
      </c>
      <c r="AV14">
        <f ca="1">RANK(AM14,AM$2:AM$51)</f>
        <v>23</v>
      </c>
      <c r="AW14">
        <f ca="1">RANK(AN14,AN$2:AN$51)</f>
        <v>8</v>
      </c>
      <c r="AX14">
        <f ca="1">RANK(AO14,AO$2:AO$51)</f>
        <v>37</v>
      </c>
      <c r="AY14">
        <f ca="1">RANK(AP14,AP$2:AP$51)</f>
        <v>12</v>
      </c>
      <c r="AZ14">
        <f ca="1">RANK(AQ14,AQ$2:AQ$51)</f>
        <v>1</v>
      </c>
    </row>
    <row r="15" spans="1:52" x14ac:dyDescent="0.3">
      <c r="A15" t="s">
        <v>3923</v>
      </c>
      <c r="B15">
        <f>MATCH(C15,Results!U$2:BR$2,0)</f>
        <v>21</v>
      </c>
      <c r="C15" s="56" t="s">
        <v>808</v>
      </c>
      <c r="D15" s="65">
        <f>HLOOKUP($C15,Results!$U$2:$BR$84,82,FALSE)</f>
        <v>0.84</v>
      </c>
      <c r="E15" s="77">
        <f ca="1">G15/Y15</f>
        <v>0.84</v>
      </c>
      <c r="F15" s="66">
        <f>HLOOKUP($C15,Results!$U$2:$BR$84,83,FALSE)</f>
        <v>14</v>
      </c>
      <c r="G15" s="76">
        <f>SUM(P15:X15)</f>
        <v>84</v>
      </c>
      <c r="H15" s="196">
        <f>VLOOKUP($A15,'2017'!$A:$E,2,FALSE)</f>
        <v>39</v>
      </c>
      <c r="I15" s="197">
        <f>VLOOKUP($A15,'2017'!$A:$E,5,FALSE)</f>
        <v>0.42499999999999999</v>
      </c>
      <c r="J15" s="196">
        <f>VLOOKUP($A15,'2016'!$A:$E,2,FALSE)</f>
        <v>37</v>
      </c>
      <c r="K15" s="197">
        <f>VLOOKUP($A15,'2016'!$A:$E,5,FALSE)</f>
        <v>0.36</v>
      </c>
      <c r="L15" s="196">
        <f>H15-F15</f>
        <v>25</v>
      </c>
      <c r="M15" s="199">
        <f ca="1">E15-I15</f>
        <v>0.41499999999999998</v>
      </c>
      <c r="N15" s="196">
        <f>J15-F15</f>
        <v>23</v>
      </c>
      <c r="O15" s="199">
        <f ca="1">E15-K15</f>
        <v>0.48</v>
      </c>
      <c r="P15">
        <f>SUMIF(Results!$G3:$G79,Categories!P$1,Results!$AO$3:$AO$79)</f>
        <v>14.5</v>
      </c>
      <c r="Q15">
        <f>SUMIF(Results!$G3:$G79,Categories!Q$1,Results!$AO$3:$AO$79)</f>
        <v>11.5</v>
      </c>
      <c r="R15">
        <f>SUMIF(Results!$G3:$G79,Categories!R$1,Results!$AO$3:$AO$79)</f>
        <v>12</v>
      </c>
      <c r="S15">
        <f>SUMIF(Results!$G3:$G79,Categories!S$1,Results!$AO$3:$AO$79)</f>
        <v>11</v>
      </c>
      <c r="T15">
        <f>SUMIF(Results!$G3:$G79,Categories!T$1,Results!$AO$3:$AO$79)</f>
        <v>9</v>
      </c>
      <c r="U15">
        <f>SUMIF(Results!$G3:$G79,Categories!U$1,Results!$AO$3:$AO$79)</f>
        <v>15</v>
      </c>
      <c r="V15">
        <f>SUMIF(Results!$G3:$G79,Categories!V$1,Results!$AO$3:$AO$79)</f>
        <v>3</v>
      </c>
      <c r="W15">
        <f>SUMIF(Results!$G3:$G79,Categories!W$1,Results!$AO$3:$AO$79)</f>
        <v>2</v>
      </c>
      <c r="X15">
        <f>SUMIF(Results!$G3:$G79,Categories!X$1,Results!$AO$3:$AO$79)</f>
        <v>6</v>
      </c>
      <c r="Y15" s="76">
        <f ca="1">SUM(Z15:AH15)</f>
        <v>100</v>
      </c>
      <c r="Z15" s="75">
        <f t="array" aca="1" ref="Z15" ca="1">SUM(IF(ISNUMBER(OFFSET(Results!$T$2,1,Categories!$B25,77,1)),(Results!$H$3:$H$79)*(Results!$G$3:$G$79=Categories!Z$1)))</f>
        <v>15</v>
      </c>
      <c r="AA15" s="75">
        <f t="array" aca="1" ref="AA15" ca="1">SUM(IF(ISNUMBER(OFFSET(Results!$T$2,1,Categories!$B25,77,1)),(Results!$H$3:$H$79)*(Results!$G$3:$G$79=Categories!AA$1)))</f>
        <v>12</v>
      </c>
      <c r="AB15" s="75">
        <f t="array" aca="1" ref="AB15" ca="1">SUM(IF(ISNUMBER(OFFSET(Results!$T$2,1,Categories!$B25,77,1)),(Results!$H$3:$H$79)*(Results!$G$3:$G$79=Categories!AB$1)))</f>
        <v>12</v>
      </c>
      <c r="AC15" s="75">
        <f t="array" aca="1" ref="AC15" ca="1">SUM(IF(ISNUMBER(OFFSET(Results!$T$2,1,Categories!$B25,77,1)),(Results!$H$3:$H$79)*(Results!$G$3:$G$79=Categories!AC$1)))</f>
        <v>12</v>
      </c>
      <c r="AD15" s="75">
        <f t="array" aca="1" ref="AD15" ca="1">SUM(IF(ISNUMBER(OFFSET(Results!$T$2,1,Categories!$B25,77,1)),(Results!$H$3:$H$79)*(Results!$G$3:$G$79=Categories!AD$1)))</f>
        <v>14</v>
      </c>
      <c r="AE15" s="75">
        <f t="array" aca="1" ref="AE15" ca="1">SUM(IF(ISNUMBER(OFFSET(Results!$T$2,1,Categories!$B25,77,1)),(Results!$H$3:$H$79)*(Results!$G$3:$G$79=Categories!AE$1)))</f>
        <v>15</v>
      </c>
      <c r="AF15" s="75">
        <f t="array" aca="1" ref="AF15" ca="1">SUM(IF(ISNUMBER(OFFSET(Results!$T$2,1,Categories!$B25,77,1)),(Results!$H$3:$H$79)*(Results!$G$3:$G$79=Categories!AF$1)))</f>
        <v>5</v>
      </c>
      <c r="AG15" s="75">
        <f t="array" aca="1" ref="AG15" ca="1">SUM(IF(ISNUMBER(OFFSET(Results!$T$2,1,Categories!$B25,77,1)),(Results!$H$3:$H$79)*(Results!$G$3:$G$79=Categories!AG$1)))</f>
        <v>9</v>
      </c>
      <c r="AH15" s="75">
        <f t="array" aca="1" ref="AH15" ca="1">SUM(IF(ISNUMBER(OFFSET(Results!$T$2,1,Categories!$B25,77,1)),(Results!$H$3:$H$79)*(Results!$G$3:$G$79=Categories!AH$1)))</f>
        <v>6</v>
      </c>
      <c r="AI15" s="65">
        <f ca="1">P15/Z15</f>
        <v>0.96666666666666667</v>
      </c>
      <c r="AJ15" s="65">
        <f ca="1">Q15/AA15</f>
        <v>0.95833333333333337</v>
      </c>
      <c r="AK15" s="65">
        <f ca="1">R15/AB15</f>
        <v>1</v>
      </c>
      <c r="AL15" s="65">
        <f ca="1">S15/AC15</f>
        <v>0.91666666666666663</v>
      </c>
      <c r="AM15" s="65">
        <f ca="1">T15/AD15</f>
        <v>0.6428571428571429</v>
      </c>
      <c r="AN15" s="65">
        <f ca="1">U15/AE15</f>
        <v>1</v>
      </c>
      <c r="AO15" s="65">
        <f ca="1">V15/AF15</f>
        <v>0.6</v>
      </c>
      <c r="AP15" s="65">
        <f ca="1">W15/AG15</f>
        <v>0.22222222222222221</v>
      </c>
      <c r="AQ15" s="65">
        <f ca="1">X15/AH15</f>
        <v>1</v>
      </c>
      <c r="AR15">
        <f ca="1">RANK(AI15,AI$2:AI$51)</f>
        <v>5</v>
      </c>
      <c r="AS15">
        <f ca="1">RANK(AJ15,AJ$2:AJ$51)</f>
        <v>5</v>
      </c>
      <c r="AT15">
        <f ca="1">RANK(AK15,AK$2:AK$51)</f>
        <v>1</v>
      </c>
      <c r="AU15">
        <f ca="1">RANK(AL15,AL$2:AL$51)</f>
        <v>4</v>
      </c>
      <c r="AV15">
        <f ca="1">RANK(AM15,AM$2:AM$51)</f>
        <v>26</v>
      </c>
      <c r="AW15">
        <f ca="1">RANK(AN15,AN$2:AN$51)</f>
        <v>1</v>
      </c>
      <c r="AX15">
        <f ca="1">RANK(AO15,AO$2:AO$51)</f>
        <v>26</v>
      </c>
      <c r="AY15">
        <f ca="1">RANK(AP15,AP$2:AP$51)</f>
        <v>43</v>
      </c>
      <c r="AZ15">
        <f ca="1">RANK(AQ15,AQ$2:AQ$51)</f>
        <v>1</v>
      </c>
    </row>
    <row r="16" spans="1:52" x14ac:dyDescent="0.3">
      <c r="A16" t="s">
        <v>3924</v>
      </c>
      <c r="B16">
        <f>MATCH(C16,Results!U$2:BR$2,0)</f>
        <v>29</v>
      </c>
      <c r="C16" s="56" t="s">
        <v>824</v>
      </c>
      <c r="D16" s="65">
        <f>HLOOKUP($C16,Results!$U$2:$BR$84,82,FALSE)</f>
        <v>0.84</v>
      </c>
      <c r="E16" s="77">
        <f ca="1">G16/Y16</f>
        <v>0.84</v>
      </c>
      <c r="F16" s="66">
        <f>HLOOKUP($C16,Results!$U$2:$BR$84,83,FALSE)</f>
        <v>14</v>
      </c>
      <c r="G16" s="76">
        <f>SUM(P16:X16)</f>
        <v>84</v>
      </c>
      <c r="H16" s="196">
        <f>VLOOKUP($A16,'2017'!$A:$E,2,FALSE)</f>
        <v>42</v>
      </c>
      <c r="I16" s="197">
        <f>VLOOKUP($A16,'2017'!$A:$E,5,FALSE)</f>
        <v>0.39</v>
      </c>
      <c r="J16" s="196">
        <f>VLOOKUP($A16,'2016'!$A:$E,2,FALSE)</f>
        <v>29</v>
      </c>
      <c r="K16" s="197">
        <f>VLOOKUP($A16,'2016'!$A:$E,5,FALSE)</f>
        <v>0.39</v>
      </c>
      <c r="L16" s="196">
        <f>H16-F16</f>
        <v>28</v>
      </c>
      <c r="M16" s="199">
        <f ca="1">E16-I16</f>
        <v>0.44999999999999996</v>
      </c>
      <c r="N16" s="196">
        <f>J16-F16</f>
        <v>15</v>
      </c>
      <c r="O16" s="199">
        <f ca="1">E16-K16</f>
        <v>0.44999999999999996</v>
      </c>
      <c r="P16">
        <f>SUMIF(Results!$G3:$G79,Categories!P$1,Results!$AW$3:$AW$79)</f>
        <v>11.5</v>
      </c>
      <c r="Q16">
        <f>SUMIF(Results!$G3:$G79,Categories!Q$1,Results!$AW$3:$AW$79)</f>
        <v>7.5</v>
      </c>
      <c r="R16">
        <f>SUMIF(Results!$G3:$G79,Categories!R$1,Results!$AW$3:$AW$79)</f>
        <v>12</v>
      </c>
      <c r="S16">
        <f>SUMIF(Results!$G3:$G79,Categories!S$1,Results!$AW$3:$AW$79)</f>
        <v>11</v>
      </c>
      <c r="T16">
        <f>SUMIF(Results!$G3:$G79,Categories!T$1,Results!$AW$3:$AW$79)</f>
        <v>8</v>
      </c>
      <c r="U16">
        <f>SUMIF(Results!$G3:$G79,Categories!U$1,Results!$AW$3:$AW$79)</f>
        <v>14</v>
      </c>
      <c r="V16">
        <f>SUMIF(Results!$G3:$G79,Categories!V$1,Results!$AW$3:$AW$79)</f>
        <v>5</v>
      </c>
      <c r="W16">
        <f>SUMIF(Results!$G3:$G79,Categories!W$1,Results!$AW$3:$AW$79)</f>
        <v>9</v>
      </c>
      <c r="X16">
        <f>SUMIF(Results!$G3:$G79,Categories!X$1,Results!$AW$3:$AW$79)</f>
        <v>6</v>
      </c>
      <c r="Y16" s="76">
        <f ca="1">SUM(Z16:AH16)</f>
        <v>100</v>
      </c>
      <c r="Z16" s="75">
        <f t="array" aca="1" ref="Z16" ca="1">SUM(IF(ISNUMBER(OFFSET(Results!$T$2,1,Categories!$B32,77,1)),(Results!$H$3:$H$79)*(Results!$G$3:$G$79=Categories!Z$1)))</f>
        <v>15</v>
      </c>
      <c r="AA16" s="75">
        <f t="array" aca="1" ref="AA16" ca="1">SUM(IF(ISNUMBER(OFFSET(Results!$T$2,1,Categories!$B32,77,1)),(Results!$H$3:$H$79)*(Results!$G$3:$G$79=Categories!AA$1)))</f>
        <v>12</v>
      </c>
      <c r="AB16" s="75">
        <f t="array" aca="1" ref="AB16" ca="1">SUM(IF(ISNUMBER(OFFSET(Results!$T$2,1,Categories!$B32,77,1)),(Results!$H$3:$H$79)*(Results!$G$3:$G$79=Categories!AB$1)))</f>
        <v>12</v>
      </c>
      <c r="AC16" s="75">
        <f t="array" aca="1" ref="AC16" ca="1">SUM(IF(ISNUMBER(OFFSET(Results!$T$2,1,Categories!$B32,77,1)),(Results!$H$3:$H$79)*(Results!$G$3:$G$79=Categories!AC$1)))</f>
        <v>12</v>
      </c>
      <c r="AD16" s="75">
        <f t="array" aca="1" ref="AD16" ca="1">SUM(IF(ISNUMBER(OFFSET(Results!$T$2,1,Categories!$B32,77,1)),(Results!$H$3:$H$79)*(Results!$G$3:$G$79=Categories!AD$1)))</f>
        <v>14</v>
      </c>
      <c r="AE16" s="75">
        <f t="array" aca="1" ref="AE16" ca="1">SUM(IF(ISNUMBER(OFFSET(Results!$T$2,1,Categories!$B32,77,1)),(Results!$H$3:$H$79)*(Results!$G$3:$G$79=Categories!AE$1)))</f>
        <v>15</v>
      </c>
      <c r="AF16" s="75">
        <f t="array" aca="1" ref="AF16" ca="1">SUM(IF(ISNUMBER(OFFSET(Results!$T$2,1,Categories!$B32,77,1)),(Results!$H$3:$H$79)*(Results!$G$3:$G$79=Categories!AF$1)))</f>
        <v>5</v>
      </c>
      <c r="AG16" s="75">
        <f t="array" aca="1" ref="AG16" ca="1">SUM(IF(ISNUMBER(OFFSET(Results!$T$2,1,Categories!$B32,77,1)),(Results!$H$3:$H$79)*(Results!$G$3:$G$79=Categories!AG$1)))</f>
        <v>9</v>
      </c>
      <c r="AH16" s="75">
        <f t="array" aca="1" ref="AH16" ca="1">SUM(IF(ISNUMBER(OFFSET(Results!$T$2,1,Categories!$B32,77,1)),(Results!$H$3:$H$79)*(Results!$G$3:$G$79=Categories!AH$1)))</f>
        <v>6</v>
      </c>
      <c r="AI16" s="65">
        <f ca="1">P16/Z16</f>
        <v>0.76666666666666672</v>
      </c>
      <c r="AJ16" s="65">
        <f ca="1">Q16/AA16</f>
        <v>0.625</v>
      </c>
      <c r="AK16" s="65">
        <f ca="1">R16/AB16</f>
        <v>1</v>
      </c>
      <c r="AL16" s="65">
        <f ca="1">S16/AC16</f>
        <v>0.91666666666666663</v>
      </c>
      <c r="AM16" s="65">
        <f ca="1">T16/AD16</f>
        <v>0.5714285714285714</v>
      </c>
      <c r="AN16" s="65">
        <f ca="1">U16/AE16</f>
        <v>0.93333333333333335</v>
      </c>
      <c r="AO16" s="65">
        <f ca="1">V16/AF16</f>
        <v>1</v>
      </c>
      <c r="AP16" s="65">
        <f ca="1">W16/AG16</f>
        <v>1</v>
      </c>
      <c r="AQ16" s="65">
        <f ca="1">X16/AH16</f>
        <v>1</v>
      </c>
      <c r="AR16">
        <f ca="1">RANK(AI16,AI$2:AI$51)</f>
        <v>35</v>
      </c>
      <c r="AS16">
        <f ca="1">RANK(AJ16,AJ$2:AJ$51)</f>
        <v>32</v>
      </c>
      <c r="AT16">
        <f ca="1">RANK(AK16,AK$2:AK$51)</f>
        <v>1</v>
      </c>
      <c r="AU16">
        <f ca="1">RANK(AL16,AL$2:AL$51)</f>
        <v>4</v>
      </c>
      <c r="AV16">
        <f ca="1">RANK(AM16,AM$2:AM$51)</f>
        <v>36</v>
      </c>
      <c r="AW16">
        <f ca="1">RANK(AN16,AN$2:AN$51)</f>
        <v>8</v>
      </c>
      <c r="AX16">
        <f ca="1">RANK(AO16,AO$2:AO$51)</f>
        <v>1</v>
      </c>
      <c r="AY16">
        <f ca="1">RANK(AP16,AP$2:AP$51)</f>
        <v>1</v>
      </c>
      <c r="AZ16">
        <f ca="1">RANK(AQ16,AQ$2:AQ$51)</f>
        <v>1</v>
      </c>
    </row>
    <row r="17" spans="1:52" x14ac:dyDescent="0.3">
      <c r="A17" t="s">
        <v>3922</v>
      </c>
      <c r="B17">
        <f>MATCH(C17,Results!U$2:BR$2,0)</f>
        <v>49</v>
      </c>
      <c r="C17" s="56" t="s">
        <v>864</v>
      </c>
      <c r="D17" s="65">
        <f>HLOOKUP($C17,Results!$U$2:$BR$84,82,FALSE)</f>
        <v>0.84</v>
      </c>
      <c r="E17" s="77">
        <f ca="1">G17/Y17</f>
        <v>0.84</v>
      </c>
      <c r="F17" s="66">
        <f>HLOOKUP($C17,Results!$U$2:$BR$84,83,FALSE)</f>
        <v>14</v>
      </c>
      <c r="G17" s="76">
        <f>SUM(P17:X17)</f>
        <v>84</v>
      </c>
      <c r="H17" s="196">
        <f>VLOOKUP($A17,'2017'!$A:$E,2,FALSE)</f>
        <v>8</v>
      </c>
      <c r="I17" s="197">
        <f>VLOOKUP($A17,'2017'!$A:$E,5,FALSE)</f>
        <v>0.65800000000000003</v>
      </c>
      <c r="J17" s="196">
        <f>VLOOKUP($A17,'2016'!$A:$E,2,FALSE)</f>
        <v>7</v>
      </c>
      <c r="K17" s="197">
        <f>VLOOKUP($A17,'2016'!$A:$E,5,FALSE)</f>
        <v>0.56000000000000005</v>
      </c>
      <c r="L17" s="196">
        <f>H17-F17</f>
        <v>-6</v>
      </c>
      <c r="M17" s="199">
        <f ca="1">E17-I17</f>
        <v>0.18199999999999994</v>
      </c>
      <c r="N17" s="196">
        <f>J17-F17</f>
        <v>-7</v>
      </c>
      <c r="O17" s="199">
        <f ca="1">E17-K17</f>
        <v>0.27999999999999992</v>
      </c>
      <c r="P17">
        <f>SUMIF(Results!$G3:$G79,Categories!P$1,Results!$BQ$3:$BQ$79)</f>
        <v>14</v>
      </c>
      <c r="Q17">
        <f>SUMIF(Results!$G3:$G79,Categories!Q$1,Results!$BQ$3:$BQ$79)</f>
        <v>11</v>
      </c>
      <c r="R17">
        <f>SUMIF(Results!$G3:$G79,Categories!R$1,Results!$BQ$3:$BQ$79)</f>
        <v>10</v>
      </c>
      <c r="S17">
        <f>SUMIF(Results!$G3:$G79,Categories!S$1,Results!$BQ$3:$BQ$79)</f>
        <v>11</v>
      </c>
      <c r="T17">
        <f>SUMIF(Results!$G3:$G79,Categories!T$1,Results!$BQ$3:$BQ$79)</f>
        <v>14</v>
      </c>
      <c r="U17">
        <f>SUMIF(Results!$G3:$G79,Categories!U$1,Results!$BQ$3:$BQ$79)</f>
        <v>11</v>
      </c>
      <c r="V17">
        <f>SUMIF(Results!$G3:$G79,Categories!V$1,Results!$BQ$3:$BQ$79)</f>
        <v>5</v>
      </c>
      <c r="W17">
        <f>SUMIF(Results!$G3:$G79,Categories!W$1,Results!$BQ$3:$BQ$79)</f>
        <v>4</v>
      </c>
      <c r="X17">
        <f>SUMIF(Results!$G3:$G79,Categories!X$1,Results!$BQ$3:$BQ$79)</f>
        <v>4</v>
      </c>
      <c r="Y17" s="76">
        <f ca="1">SUM(Z17:AH17)</f>
        <v>100</v>
      </c>
      <c r="Z17" s="75">
        <f t="array" aca="1" ref="Z17" ca="1">SUM(IF(ISNUMBER(OFFSET(Results!$T$2,1,Categories!$B10,77,1)),(Results!$H$3:$H$79)*(Results!$G$3:$G$79=Categories!Z$1)))</f>
        <v>15</v>
      </c>
      <c r="AA17" s="75">
        <f t="array" aca="1" ref="AA17" ca="1">SUM(IF(ISNUMBER(OFFSET(Results!$T$2,1,Categories!$B10,77,1)),(Results!$H$3:$H$79)*(Results!$G$3:$G$79=Categories!AA$1)))</f>
        <v>12</v>
      </c>
      <c r="AB17" s="75">
        <f t="array" aca="1" ref="AB17" ca="1">SUM(IF(ISNUMBER(OFFSET(Results!$T$2,1,Categories!$B10,77,1)),(Results!$H$3:$H$79)*(Results!$G$3:$G$79=Categories!AB$1)))</f>
        <v>12</v>
      </c>
      <c r="AC17" s="75">
        <f t="array" aca="1" ref="AC17" ca="1">SUM(IF(ISNUMBER(OFFSET(Results!$T$2,1,Categories!$B10,77,1)),(Results!$H$3:$H$79)*(Results!$G$3:$G$79=Categories!AC$1)))</f>
        <v>12</v>
      </c>
      <c r="AD17" s="75">
        <f t="array" aca="1" ref="AD17" ca="1">SUM(IF(ISNUMBER(OFFSET(Results!$T$2,1,Categories!$B10,77,1)),(Results!$H$3:$H$79)*(Results!$G$3:$G$79=Categories!AD$1)))</f>
        <v>14</v>
      </c>
      <c r="AE17" s="75">
        <f t="array" aca="1" ref="AE17" ca="1">SUM(IF(ISNUMBER(OFFSET(Results!$T$2,1,Categories!$B10,77,1)),(Results!$H$3:$H$79)*(Results!$G$3:$G$79=Categories!AE$1)))</f>
        <v>15</v>
      </c>
      <c r="AF17" s="75">
        <f t="array" aca="1" ref="AF17" ca="1">SUM(IF(ISNUMBER(OFFSET(Results!$T$2,1,Categories!$B10,77,1)),(Results!$H$3:$H$79)*(Results!$G$3:$G$79=Categories!AF$1)))</f>
        <v>5</v>
      </c>
      <c r="AG17" s="75">
        <f t="array" aca="1" ref="AG17" ca="1">SUM(IF(ISNUMBER(OFFSET(Results!$T$2,1,Categories!$B10,77,1)),(Results!$H$3:$H$79)*(Results!$G$3:$G$79=Categories!AG$1)))</f>
        <v>9</v>
      </c>
      <c r="AH17" s="75">
        <f t="array" aca="1" ref="AH17" ca="1">SUM(IF(ISNUMBER(OFFSET(Results!$T$2,1,Categories!$B10,77,1)),(Results!$H$3:$H$79)*(Results!$G$3:$G$79=Categories!AH$1)))</f>
        <v>6</v>
      </c>
      <c r="AI17" s="65">
        <f ca="1">P17/Z17</f>
        <v>0.93333333333333335</v>
      </c>
      <c r="AJ17" s="65">
        <f ca="1">Q17/AA17</f>
        <v>0.91666666666666663</v>
      </c>
      <c r="AK17" s="65">
        <f ca="1">R17/AB17</f>
        <v>0.83333333333333337</v>
      </c>
      <c r="AL17" s="65">
        <f ca="1">S17/AC17</f>
        <v>0.91666666666666663</v>
      </c>
      <c r="AM17" s="65">
        <f ca="1">T17/AD17</f>
        <v>1</v>
      </c>
      <c r="AN17" s="65">
        <f ca="1">U17/AE17</f>
        <v>0.73333333333333328</v>
      </c>
      <c r="AO17" s="65">
        <f ca="1">V17/AF17</f>
        <v>1</v>
      </c>
      <c r="AP17" s="65">
        <f ca="1">W17/AG17</f>
        <v>0.44444444444444442</v>
      </c>
      <c r="AQ17" s="65">
        <f ca="1">X17/AH17</f>
        <v>0.66666666666666663</v>
      </c>
      <c r="AR17">
        <f ca="1">RANK(AI17,AI$2:AI$51)</f>
        <v>7</v>
      </c>
      <c r="AS17">
        <f ca="1">RANK(AJ17,AJ$2:AJ$51)</f>
        <v>9</v>
      </c>
      <c r="AT17">
        <f ca="1">RANK(AK17,AK$2:AK$51)</f>
        <v>25</v>
      </c>
      <c r="AU17">
        <f ca="1">RANK(AL17,AL$2:AL$51)</f>
        <v>4</v>
      </c>
      <c r="AV17">
        <f ca="1">RANK(AM17,AM$2:AM$51)</f>
        <v>1</v>
      </c>
      <c r="AW17">
        <f ca="1">RANK(AN17,AN$2:AN$51)</f>
        <v>32</v>
      </c>
      <c r="AX17">
        <f ca="1">RANK(AO17,AO$2:AO$51)</f>
        <v>1</v>
      </c>
      <c r="AY17">
        <f ca="1">RANK(AP17,AP$2:AP$51)</f>
        <v>29</v>
      </c>
      <c r="AZ17">
        <f ca="1">RANK(AQ17,AQ$2:AQ$51)</f>
        <v>24</v>
      </c>
    </row>
    <row r="18" spans="1:52" x14ac:dyDescent="0.3">
      <c r="A18" t="s">
        <v>3925</v>
      </c>
      <c r="B18">
        <f>MATCH(C18,Results!U$2:BR$2,0)</f>
        <v>24</v>
      </c>
      <c r="C18" s="56" t="s">
        <v>814</v>
      </c>
      <c r="D18" s="65">
        <f>HLOOKUP($C18,Results!$U$2:$BR$84,82,FALSE)</f>
        <v>0.83499999999999996</v>
      </c>
      <c r="E18" s="77">
        <f ca="1">G18/Y18</f>
        <v>0.83499999999999996</v>
      </c>
      <c r="F18" s="66">
        <f>HLOOKUP($C18,Results!$U$2:$BR$84,83,FALSE)</f>
        <v>17</v>
      </c>
      <c r="G18" s="76">
        <f>SUM(P18:X18)</f>
        <v>83.5</v>
      </c>
      <c r="H18" s="196">
        <f>VLOOKUP($A18,'2017'!$A:$E,2,FALSE)</f>
        <v>7</v>
      </c>
      <c r="I18" s="197">
        <f>VLOOKUP($A18,'2017'!$A:$E,5,FALSE)</f>
        <v>0.67300000000000004</v>
      </c>
      <c r="J18" s="196">
        <f>VLOOKUP($A18,'2016'!$A:$E,2,FALSE)</f>
        <v>4</v>
      </c>
      <c r="K18" s="197">
        <f>VLOOKUP($A18,'2016'!$A:$E,5,FALSE)</f>
        <v>0.59</v>
      </c>
      <c r="L18" s="196">
        <f>H18-F18</f>
        <v>-10</v>
      </c>
      <c r="M18" s="199">
        <f ca="1">E18-I18</f>
        <v>0.16199999999999992</v>
      </c>
      <c r="N18" s="196">
        <f>J18-F18</f>
        <v>-13</v>
      </c>
      <c r="O18" s="199">
        <f ca="1">E18-K18</f>
        <v>0.245</v>
      </c>
      <c r="P18">
        <f>SUMIF(Results!$G3:$G79,Categories!P$1,Results!$AR$3:$AR$79)</f>
        <v>13.5</v>
      </c>
      <c r="Q18">
        <f>SUMIF(Results!$G3:$G79,Categories!Q$1,Results!$AR$3:$AR$79)</f>
        <v>10.5</v>
      </c>
      <c r="R18">
        <f>SUMIF(Results!$G3:$G79,Categories!R$1,Results!$AR$3:$AR$79)</f>
        <v>10</v>
      </c>
      <c r="S18">
        <f>SUMIF(Results!$G3:$G79,Categories!S$1,Results!$AR$3:$AR$79)</f>
        <v>5</v>
      </c>
      <c r="T18">
        <f>SUMIF(Results!$G3:$G79,Categories!T$1,Results!$AR$3:$AR$79)</f>
        <v>14</v>
      </c>
      <c r="U18">
        <f>SUMIF(Results!$G3:$G79,Categories!U$1,Results!$AR$3:$AR$79)</f>
        <v>13.5</v>
      </c>
      <c r="V18">
        <f>SUMIF(Results!$G3:$G79,Categories!V$1,Results!$AR$3:$AR$79)</f>
        <v>4</v>
      </c>
      <c r="W18">
        <f>SUMIF(Results!$G3:$G79,Categories!W$1,Results!$AR$3:$AR$79)</f>
        <v>8</v>
      </c>
      <c r="X18">
        <f>SUMIF(Results!$G3:$G79,Categories!X$1,Results!$AR$3:$AR$79)</f>
        <v>5</v>
      </c>
      <c r="Y18" s="76">
        <f ca="1">SUM(Z18:AH18)</f>
        <v>100</v>
      </c>
      <c r="Z18" s="75">
        <f t="array" aca="1" ref="Z18" ca="1">SUM(IF(ISNUMBER(OFFSET(Results!$T$2,1,Categories!$B27,77,1)),(Results!$H$3:$H$79)*(Results!$G$3:$G$79=Categories!Z$1)))</f>
        <v>15</v>
      </c>
      <c r="AA18" s="75">
        <f t="array" aca="1" ref="AA18" ca="1">SUM(IF(ISNUMBER(OFFSET(Results!$T$2,1,Categories!$B27,77,1)),(Results!$H$3:$H$79)*(Results!$G$3:$G$79=Categories!AA$1)))</f>
        <v>12</v>
      </c>
      <c r="AB18" s="75">
        <f t="array" aca="1" ref="AB18" ca="1">SUM(IF(ISNUMBER(OFFSET(Results!$T$2,1,Categories!$B27,77,1)),(Results!$H$3:$H$79)*(Results!$G$3:$G$79=Categories!AB$1)))</f>
        <v>12</v>
      </c>
      <c r="AC18" s="75">
        <f t="array" aca="1" ref="AC18" ca="1">SUM(IF(ISNUMBER(OFFSET(Results!$T$2,1,Categories!$B27,77,1)),(Results!$H$3:$H$79)*(Results!$G$3:$G$79=Categories!AC$1)))</f>
        <v>12</v>
      </c>
      <c r="AD18" s="75">
        <f t="array" aca="1" ref="AD18" ca="1">SUM(IF(ISNUMBER(OFFSET(Results!$T$2,1,Categories!$B27,77,1)),(Results!$H$3:$H$79)*(Results!$G$3:$G$79=Categories!AD$1)))</f>
        <v>14</v>
      </c>
      <c r="AE18" s="75">
        <f t="array" aca="1" ref="AE18" ca="1">SUM(IF(ISNUMBER(OFFSET(Results!$T$2,1,Categories!$B27,77,1)),(Results!$H$3:$H$79)*(Results!$G$3:$G$79=Categories!AE$1)))</f>
        <v>15</v>
      </c>
      <c r="AF18" s="75">
        <f t="array" aca="1" ref="AF18" ca="1">SUM(IF(ISNUMBER(OFFSET(Results!$T$2,1,Categories!$B27,77,1)),(Results!$H$3:$H$79)*(Results!$G$3:$G$79=Categories!AF$1)))</f>
        <v>5</v>
      </c>
      <c r="AG18" s="75">
        <f t="array" aca="1" ref="AG18" ca="1">SUM(IF(ISNUMBER(OFFSET(Results!$T$2,1,Categories!$B27,77,1)),(Results!$H$3:$H$79)*(Results!$G$3:$G$79=Categories!AG$1)))</f>
        <v>9</v>
      </c>
      <c r="AH18" s="75">
        <f t="array" aca="1" ref="AH18" ca="1">SUM(IF(ISNUMBER(OFFSET(Results!$T$2,1,Categories!$B27,77,1)),(Results!$H$3:$H$79)*(Results!$G$3:$G$79=Categories!AH$1)))</f>
        <v>6</v>
      </c>
      <c r="AI18" s="65">
        <f ca="1">P18/Z18</f>
        <v>0.9</v>
      </c>
      <c r="AJ18" s="65">
        <f ca="1">Q18/AA18</f>
        <v>0.875</v>
      </c>
      <c r="AK18" s="65">
        <f ca="1">R18/AB18</f>
        <v>0.83333333333333337</v>
      </c>
      <c r="AL18" s="65">
        <f ca="1">S18/AC18</f>
        <v>0.41666666666666669</v>
      </c>
      <c r="AM18" s="65">
        <f ca="1">T18/AD18</f>
        <v>1</v>
      </c>
      <c r="AN18" s="65">
        <f ca="1">U18/AE18</f>
        <v>0.9</v>
      </c>
      <c r="AO18" s="65">
        <f ca="1">V18/AF18</f>
        <v>0.8</v>
      </c>
      <c r="AP18" s="65">
        <f ca="1">W18/AG18</f>
        <v>0.88888888888888884</v>
      </c>
      <c r="AQ18" s="65">
        <f ca="1">X18/AH18</f>
        <v>0.83333333333333337</v>
      </c>
      <c r="AR18">
        <f ca="1">RANK(AI18,AI$2:AI$51)</f>
        <v>11</v>
      </c>
      <c r="AS18">
        <f ca="1">RANK(AJ18,AJ$2:AJ$51)</f>
        <v>11</v>
      </c>
      <c r="AT18">
        <f ca="1">RANK(AK18,AK$2:AK$51)</f>
        <v>25</v>
      </c>
      <c r="AU18">
        <f ca="1">RANK(AL18,AL$2:AL$51)</f>
        <v>37</v>
      </c>
      <c r="AV18">
        <f ca="1">RANK(AM18,AM$2:AM$51)</f>
        <v>1</v>
      </c>
      <c r="AW18">
        <f ca="1">RANK(AN18,AN$2:AN$51)</f>
        <v>26</v>
      </c>
      <c r="AX18">
        <f ca="1">RANK(AO18,AO$2:AO$51)</f>
        <v>21</v>
      </c>
      <c r="AY18">
        <f ca="1">RANK(AP18,AP$2:AP$51)</f>
        <v>7</v>
      </c>
      <c r="AZ18">
        <f ca="1">RANK(AQ18,AQ$2:AQ$51)</f>
        <v>12</v>
      </c>
    </row>
    <row r="19" spans="1:52" x14ac:dyDescent="0.3">
      <c r="A19" t="s">
        <v>3926</v>
      </c>
      <c r="B19">
        <f>MATCH(C19,Results!U$2:BR$2,0)</f>
        <v>13</v>
      </c>
      <c r="C19" s="56" t="s">
        <v>792</v>
      </c>
      <c r="D19" s="65">
        <f>HLOOKUP($C19,Results!$U$2:$BR$84,82,FALSE)</f>
        <v>0.83</v>
      </c>
      <c r="E19" s="77">
        <f ca="1">G19/Y19</f>
        <v>0.83</v>
      </c>
      <c r="F19" s="66">
        <f>HLOOKUP($C19,Results!$U$2:$BR$84,83,FALSE)</f>
        <v>18</v>
      </c>
      <c r="G19" s="76">
        <f>SUM(P19:X19)</f>
        <v>83</v>
      </c>
      <c r="H19" s="196">
        <f>VLOOKUP($A19,'2017'!$A:$E,2,FALSE)</f>
        <v>14</v>
      </c>
      <c r="I19" s="197">
        <f>VLOOKUP($A19,'2017'!$A:$E,5,FALSE)</f>
        <v>0.59</v>
      </c>
      <c r="J19" s="196">
        <f>VLOOKUP($A19,'2016'!$A:$E,2,FALSE)</f>
        <v>12</v>
      </c>
      <c r="K19" s="197">
        <f>VLOOKUP($A19,'2016'!$A:$E,5,FALSE)</f>
        <v>0.51500000000000001</v>
      </c>
      <c r="L19" s="196">
        <f>H19-F19</f>
        <v>-4</v>
      </c>
      <c r="M19" s="199">
        <f ca="1">E19-I19</f>
        <v>0.24</v>
      </c>
      <c r="N19" s="196">
        <f>J19-F19</f>
        <v>-6</v>
      </c>
      <c r="O19" s="199">
        <f ca="1">E19-K19</f>
        <v>0.31499999999999995</v>
      </c>
      <c r="P19">
        <f>SUMIF(Results!$G3:$G79,Categories!P$1,Results!$AG$3:$AG$79)</f>
        <v>15</v>
      </c>
      <c r="Q19">
        <f>SUMIF(Results!$G3:$G79,Categories!Q$1,Results!$AG$3:$AG$79)</f>
        <v>10</v>
      </c>
      <c r="R19">
        <f>SUMIF(Results!$G3:$G79,Categories!R$1,Results!$AG$3:$AG$79)</f>
        <v>12</v>
      </c>
      <c r="S19">
        <f>SUMIF(Results!$G3:$G79,Categories!S$1,Results!$AG$3:$AG$79)</f>
        <v>11</v>
      </c>
      <c r="T19">
        <f>SUMIF(Results!$G3:$G79,Categories!T$1,Results!$AG$3:$AG$79)</f>
        <v>13</v>
      </c>
      <c r="U19">
        <f>SUMIF(Results!$G3:$G79,Categories!U$1,Results!$AG$3:$AG$79)</f>
        <v>12</v>
      </c>
      <c r="V19">
        <f>SUMIF(Results!$G3:$G79,Categories!V$1,Results!$AG$3:$AG$79)</f>
        <v>4</v>
      </c>
      <c r="W19">
        <f>SUMIF(Results!$G3:$G79,Categories!W$1,Results!$AG$3:$AG$79)</f>
        <v>1</v>
      </c>
      <c r="X19">
        <f>SUMIF(Results!$G3:$G79,Categories!X$1,Results!$AG$3:$AG$79)</f>
        <v>5</v>
      </c>
      <c r="Y19" s="76">
        <f ca="1">SUM(Z19:AH19)</f>
        <v>100</v>
      </c>
      <c r="Z19" s="75">
        <f t="array" aca="1" ref="Z19" ca="1">SUM(IF(ISNUMBER(OFFSET(Results!$T$2,1,Categories!$B14,77,1)),(Results!$H$3:$H$79)*(Results!$G$3:$G$79=Categories!Z$1)))</f>
        <v>15</v>
      </c>
      <c r="AA19" s="75">
        <f t="array" aca="1" ref="AA19" ca="1">SUM(IF(ISNUMBER(OFFSET(Results!$T$2,1,Categories!$B14,77,1)),(Results!$H$3:$H$79)*(Results!$G$3:$G$79=Categories!AA$1)))</f>
        <v>12</v>
      </c>
      <c r="AB19" s="75">
        <f t="array" aca="1" ref="AB19" ca="1">SUM(IF(ISNUMBER(OFFSET(Results!$T$2,1,Categories!$B14,77,1)),(Results!$H$3:$H$79)*(Results!$G$3:$G$79=Categories!AB$1)))</f>
        <v>12</v>
      </c>
      <c r="AC19" s="75">
        <f t="array" aca="1" ref="AC19" ca="1">SUM(IF(ISNUMBER(OFFSET(Results!$T$2,1,Categories!$B14,77,1)),(Results!$H$3:$H$79)*(Results!$G$3:$G$79=Categories!AC$1)))</f>
        <v>12</v>
      </c>
      <c r="AD19" s="75">
        <f t="array" aca="1" ref="AD19" ca="1">SUM(IF(ISNUMBER(OFFSET(Results!$T$2,1,Categories!$B14,77,1)),(Results!$H$3:$H$79)*(Results!$G$3:$G$79=Categories!AD$1)))</f>
        <v>14</v>
      </c>
      <c r="AE19" s="75">
        <f t="array" aca="1" ref="AE19" ca="1">SUM(IF(ISNUMBER(OFFSET(Results!$T$2,1,Categories!$B14,77,1)),(Results!$H$3:$H$79)*(Results!$G$3:$G$79=Categories!AE$1)))</f>
        <v>15</v>
      </c>
      <c r="AF19" s="75">
        <f t="array" aca="1" ref="AF19" ca="1">SUM(IF(ISNUMBER(OFFSET(Results!$T$2,1,Categories!$B14,77,1)),(Results!$H$3:$H$79)*(Results!$G$3:$G$79=Categories!AF$1)))</f>
        <v>5</v>
      </c>
      <c r="AG19" s="75">
        <f t="array" aca="1" ref="AG19" ca="1">SUM(IF(ISNUMBER(OFFSET(Results!$T$2,1,Categories!$B14,77,1)),(Results!$H$3:$H$79)*(Results!$G$3:$G$79=Categories!AG$1)))</f>
        <v>9</v>
      </c>
      <c r="AH19" s="75">
        <f t="array" aca="1" ref="AH19" ca="1">SUM(IF(ISNUMBER(OFFSET(Results!$T$2,1,Categories!$B14,77,1)),(Results!$H$3:$H$79)*(Results!$G$3:$G$79=Categories!AH$1)))</f>
        <v>6</v>
      </c>
      <c r="AI19" s="65">
        <f ca="1">P19/Z19</f>
        <v>1</v>
      </c>
      <c r="AJ19" s="65">
        <f ca="1">Q19/AA19</f>
        <v>0.83333333333333337</v>
      </c>
      <c r="AK19" s="65">
        <f ca="1">R19/AB19</f>
        <v>1</v>
      </c>
      <c r="AL19" s="65">
        <f ca="1">S19/AC19</f>
        <v>0.91666666666666663</v>
      </c>
      <c r="AM19" s="65">
        <f ca="1">T19/AD19</f>
        <v>0.9285714285714286</v>
      </c>
      <c r="AN19" s="65">
        <f ca="1">U19/AE19</f>
        <v>0.8</v>
      </c>
      <c r="AO19" s="65">
        <f ca="1">V19/AF19</f>
        <v>0.8</v>
      </c>
      <c r="AP19" s="65">
        <f ca="1">W19/AG19</f>
        <v>0.1111111111111111</v>
      </c>
      <c r="AQ19" s="65">
        <f ca="1">X19/AH19</f>
        <v>0.83333333333333337</v>
      </c>
      <c r="AR19">
        <f ca="1">RANK(AI19,AI$2:AI$51)</f>
        <v>1</v>
      </c>
      <c r="AS19">
        <f ca="1">RANK(AJ19,AJ$2:AJ$51)</f>
        <v>19</v>
      </c>
      <c r="AT19">
        <f ca="1">RANK(AK19,AK$2:AK$51)</f>
        <v>1</v>
      </c>
      <c r="AU19">
        <f ca="1">RANK(AL19,AL$2:AL$51)</f>
        <v>4</v>
      </c>
      <c r="AV19">
        <f ca="1">RANK(AM19,AM$2:AM$51)</f>
        <v>14</v>
      </c>
      <c r="AW19">
        <f ca="1">RANK(AN19,AN$2:AN$51)</f>
        <v>30</v>
      </c>
      <c r="AX19">
        <f ca="1">RANK(AO19,AO$2:AO$51)</f>
        <v>21</v>
      </c>
      <c r="AY19">
        <f ca="1">RANK(AP19,AP$2:AP$51)</f>
        <v>46</v>
      </c>
      <c r="AZ19">
        <f ca="1">RANK(AQ19,AQ$2:AQ$51)</f>
        <v>12</v>
      </c>
    </row>
    <row r="20" spans="1:52" x14ac:dyDescent="0.3">
      <c r="A20" t="s">
        <v>3927</v>
      </c>
      <c r="B20">
        <f>MATCH(C20,Results!U$2:BR$2,0)</f>
        <v>9</v>
      </c>
      <c r="C20" s="56" t="s">
        <v>784</v>
      </c>
      <c r="D20" s="65">
        <f>HLOOKUP($C20,Results!$U$2:$BR$84,82,FALSE)</f>
        <v>0.80500000000000005</v>
      </c>
      <c r="E20" s="77">
        <f ca="1">G20/Y20</f>
        <v>0.80500000000000005</v>
      </c>
      <c r="F20" s="66">
        <f>HLOOKUP($C20,Results!$U$2:$BR$84,83,FALSE)</f>
        <v>19</v>
      </c>
      <c r="G20" s="76">
        <f>SUM(P20:X20)</f>
        <v>80.5</v>
      </c>
      <c r="H20" s="196">
        <f>VLOOKUP($A20,'2017'!$A:$E,2,FALSE)</f>
        <v>15</v>
      </c>
      <c r="I20" s="197">
        <f>VLOOKUP($A20,'2017'!$A:$E,5,FALSE)</f>
        <v>0.58799999999999997</v>
      </c>
      <c r="J20" s="196">
        <f>VLOOKUP($A20,'2016'!$A:$E,2,FALSE)</f>
        <v>19</v>
      </c>
      <c r="K20" s="197">
        <f>VLOOKUP($A20,'2016'!$A:$E,5,FALSE)</f>
        <v>0.47499999999999998</v>
      </c>
      <c r="L20" s="196">
        <f>H20-F20</f>
        <v>-4</v>
      </c>
      <c r="M20" s="199">
        <f ca="1">E20-I20</f>
        <v>0.21700000000000008</v>
      </c>
      <c r="N20" s="196">
        <f>J20-F20</f>
        <v>0</v>
      </c>
      <c r="O20" s="199">
        <f ca="1">E20-K20</f>
        <v>0.33000000000000007</v>
      </c>
      <c r="P20">
        <f>SUMIF(Results!$G3:$G79,Categories!P$1,Results!$AC$3:$AC$79)</f>
        <v>12</v>
      </c>
      <c r="Q20">
        <f>SUMIF(Results!$G3:$G79,Categories!Q$1,Results!$AC$3:$AC$79)</f>
        <v>9.5</v>
      </c>
      <c r="R20">
        <f>SUMIF(Results!$G3:$G79,Categories!R$1,Results!$AC$3:$AC$79)</f>
        <v>12</v>
      </c>
      <c r="S20">
        <f>SUMIF(Results!$G3:$G79,Categories!S$1,Results!$AC$3:$AC$79)</f>
        <v>6</v>
      </c>
      <c r="T20">
        <f>SUMIF(Results!$G3:$G79,Categories!T$1,Results!$AC$3:$AC$79)</f>
        <v>12</v>
      </c>
      <c r="U20">
        <f>SUMIF(Results!$G3:$G79,Categories!U$1,Results!$AC$3:$AC$79)</f>
        <v>14</v>
      </c>
      <c r="V20">
        <f>SUMIF(Results!$G3:$G79,Categories!V$1,Results!$AC$3:$AC$79)</f>
        <v>5</v>
      </c>
      <c r="W20">
        <f>SUMIF(Results!$G3:$G79,Categories!W$1,Results!$AC$3:$AC$79)</f>
        <v>7</v>
      </c>
      <c r="X20">
        <f>SUMIF(Results!$G3:$G79,Categories!X$1,Results!$AC$3:$AC$79)</f>
        <v>3</v>
      </c>
      <c r="Y20" s="76">
        <f ca="1">SUM(Z20:AH20)</f>
        <v>100</v>
      </c>
      <c r="Z20" s="75">
        <f t="array" aca="1" ref="Z20" ca="1">SUM(IF(ISNUMBER(OFFSET(Results!$T$2,1,Categories!$B51,77,1)),(Results!$H$3:$H$79)*(Results!$G$3:$G$79=Categories!Z$1)))</f>
        <v>15</v>
      </c>
      <c r="AA20" s="75">
        <f t="array" aca="1" ref="AA20" ca="1">SUM(IF(ISNUMBER(OFFSET(Results!$T$2,1,Categories!$B51,77,1)),(Results!$H$3:$H$79)*(Results!$G$3:$G$79=Categories!AA$1)))</f>
        <v>12</v>
      </c>
      <c r="AB20" s="75">
        <f t="array" aca="1" ref="AB20" ca="1">SUM(IF(ISNUMBER(OFFSET(Results!$T$2,1,Categories!$B51,77,1)),(Results!$H$3:$H$79)*(Results!$G$3:$G$79=Categories!AB$1)))</f>
        <v>12</v>
      </c>
      <c r="AC20" s="75">
        <f t="array" aca="1" ref="AC20" ca="1">SUM(IF(ISNUMBER(OFFSET(Results!$T$2,1,Categories!$B51,77,1)),(Results!$H$3:$H$79)*(Results!$G$3:$G$79=Categories!AC$1)))</f>
        <v>12</v>
      </c>
      <c r="AD20" s="75">
        <f t="array" aca="1" ref="AD20" ca="1">SUM(IF(ISNUMBER(OFFSET(Results!$T$2,1,Categories!$B51,77,1)),(Results!$H$3:$H$79)*(Results!$G$3:$G$79=Categories!AD$1)))</f>
        <v>14</v>
      </c>
      <c r="AE20" s="75">
        <f t="array" aca="1" ref="AE20" ca="1">SUM(IF(ISNUMBER(OFFSET(Results!$T$2,1,Categories!$B51,77,1)),(Results!$H$3:$H$79)*(Results!$G$3:$G$79=Categories!AE$1)))</f>
        <v>15</v>
      </c>
      <c r="AF20" s="75">
        <f t="array" aca="1" ref="AF20" ca="1">SUM(IF(ISNUMBER(OFFSET(Results!$T$2,1,Categories!$B51,77,1)),(Results!$H$3:$H$79)*(Results!$G$3:$G$79=Categories!AF$1)))</f>
        <v>5</v>
      </c>
      <c r="AG20" s="75">
        <f t="array" aca="1" ref="AG20" ca="1">SUM(IF(ISNUMBER(OFFSET(Results!$T$2,1,Categories!$B51,77,1)),(Results!$H$3:$H$79)*(Results!$G$3:$G$79=Categories!AG$1)))</f>
        <v>9</v>
      </c>
      <c r="AH20" s="75">
        <f t="array" aca="1" ref="AH20" ca="1">SUM(IF(ISNUMBER(OFFSET(Results!$T$2,1,Categories!$B51,77,1)),(Results!$H$3:$H$79)*(Results!$G$3:$G$79=Categories!AH$1)))</f>
        <v>6</v>
      </c>
      <c r="AI20" s="65">
        <f ca="1">P20/Z20</f>
        <v>0.8</v>
      </c>
      <c r="AJ20" s="65">
        <f ca="1">Q20/AA20</f>
        <v>0.79166666666666663</v>
      </c>
      <c r="AK20" s="65">
        <f ca="1">R20/AB20</f>
        <v>1</v>
      </c>
      <c r="AL20" s="65">
        <f ca="1">S20/AC20</f>
        <v>0.5</v>
      </c>
      <c r="AM20" s="65">
        <f ca="1">T20/AD20</f>
        <v>0.8571428571428571</v>
      </c>
      <c r="AN20" s="65">
        <f ca="1">U20/AE20</f>
        <v>0.93333333333333335</v>
      </c>
      <c r="AO20" s="65">
        <f ca="1">V20/AF20</f>
        <v>1</v>
      </c>
      <c r="AP20" s="65">
        <f ca="1">W20/AG20</f>
        <v>0.77777777777777779</v>
      </c>
      <c r="AQ20" s="65">
        <f ca="1">X20/AH20</f>
        <v>0.5</v>
      </c>
      <c r="AR20">
        <f ca="1">RANK(AI20,AI$2:AI$51)</f>
        <v>30</v>
      </c>
      <c r="AS20">
        <f ca="1">RANK(AJ20,AJ$2:AJ$51)</f>
        <v>22</v>
      </c>
      <c r="AT20">
        <f ca="1">RANK(AK20,AK$2:AK$51)</f>
        <v>1</v>
      </c>
      <c r="AU20">
        <f ca="1">RANK(AL20,AL$2:AL$51)</f>
        <v>32</v>
      </c>
      <c r="AV20">
        <f ca="1">RANK(AM20,AM$2:AM$51)</f>
        <v>17</v>
      </c>
      <c r="AW20">
        <f ca="1">RANK(AN20,AN$2:AN$51)</f>
        <v>8</v>
      </c>
      <c r="AX20">
        <f ca="1">RANK(AO20,AO$2:AO$51)</f>
        <v>1</v>
      </c>
      <c r="AY20">
        <f ca="1">RANK(AP20,AP$2:AP$51)</f>
        <v>12</v>
      </c>
      <c r="AZ20">
        <f ca="1">RANK(AQ20,AQ$2:AQ$51)</f>
        <v>34</v>
      </c>
    </row>
    <row r="21" spans="1:52" x14ac:dyDescent="0.3">
      <c r="A21" t="s">
        <v>3928</v>
      </c>
      <c r="B21">
        <f>MATCH(C21,Results!U$2:BR$2,0)</f>
        <v>22</v>
      </c>
      <c r="C21" s="56" t="s">
        <v>810</v>
      </c>
      <c r="D21" s="65">
        <f>HLOOKUP($C21,Results!$U$2:$BR$84,82,FALSE)</f>
        <v>0.79500000000000004</v>
      </c>
      <c r="E21" s="77">
        <f ca="1">G21/Y21</f>
        <v>0.79500000000000004</v>
      </c>
      <c r="F21" s="66">
        <f>HLOOKUP($C21,Results!$U$2:$BR$84,83,FALSE)</f>
        <v>20</v>
      </c>
      <c r="G21" s="76">
        <f>SUM(P21:X21)</f>
        <v>79.5</v>
      </c>
      <c r="H21" s="196">
        <f>VLOOKUP($A21,'2017'!$A:$E,2,FALSE)</f>
        <v>21</v>
      </c>
      <c r="I21" s="197">
        <f>VLOOKUP($A21,'2017'!$A:$E,5,FALSE)</f>
        <v>0.55500000000000005</v>
      </c>
      <c r="J21" s="196">
        <f>VLOOKUP($A21,'2016'!$A:$E,2,FALSE)</f>
        <v>36</v>
      </c>
      <c r="K21" s="197">
        <f>VLOOKUP($A21,'2016'!$A:$E,5,FALSE)</f>
        <v>0.36</v>
      </c>
      <c r="L21" s="196">
        <f>H21-F21</f>
        <v>1</v>
      </c>
      <c r="M21" s="199">
        <f ca="1">E21-I21</f>
        <v>0.24</v>
      </c>
      <c r="N21" s="196">
        <f>J21-F21</f>
        <v>16</v>
      </c>
      <c r="O21" s="199">
        <f ca="1">E21-K21</f>
        <v>0.43500000000000005</v>
      </c>
      <c r="P21">
        <f>SUMIF(Results!$G3:$G79,Categories!P$1,Results!$AP$3:$AP$79)</f>
        <v>11</v>
      </c>
      <c r="Q21">
        <f>SUMIF(Results!$G3:$G79,Categories!Q$1,Results!$AP$3:$AP$79)</f>
        <v>10.5</v>
      </c>
      <c r="R21">
        <f>SUMIF(Results!$G3:$G79,Categories!R$1,Results!$AP$3:$AP$79)</f>
        <v>12</v>
      </c>
      <c r="S21">
        <f>SUMIF(Results!$G3:$G79,Categories!S$1,Results!$AP$3:$AP$79)</f>
        <v>10</v>
      </c>
      <c r="T21">
        <f>SUMIF(Results!$G3:$G79,Categories!T$1,Results!$AP$3:$AP$79)</f>
        <v>9</v>
      </c>
      <c r="U21">
        <f>SUMIF(Results!$G3:$G79,Categories!U$1,Results!$AP$3:$AP$79)</f>
        <v>14</v>
      </c>
      <c r="V21">
        <f>SUMIF(Results!$G3:$G79,Categories!V$1,Results!$AP$3:$AP$79)</f>
        <v>5</v>
      </c>
      <c r="W21">
        <f>SUMIF(Results!$G3:$G79,Categories!W$1,Results!$AP$3:$AP$79)</f>
        <v>4</v>
      </c>
      <c r="X21">
        <f>SUMIF(Results!$G3:$G79,Categories!X$1,Results!$AP$3:$AP$79)</f>
        <v>4</v>
      </c>
      <c r="Y21" s="76">
        <f ca="1">SUM(Z21:AH21)</f>
        <v>100</v>
      </c>
      <c r="Z21" s="75">
        <f t="array" aca="1" ref="Z21" ca="1">SUM(IF(ISNUMBER(OFFSET(Results!$T$2,1,Categories!$B24,77,1)),(Results!$H$3:$H$79)*(Results!$G$3:$G$79=Categories!Z$1)))</f>
        <v>15</v>
      </c>
      <c r="AA21" s="75">
        <f t="array" aca="1" ref="AA21" ca="1">SUM(IF(ISNUMBER(OFFSET(Results!$T$2,1,Categories!$B24,77,1)),(Results!$H$3:$H$79)*(Results!$G$3:$G$79=Categories!AA$1)))</f>
        <v>12</v>
      </c>
      <c r="AB21" s="75">
        <f t="array" aca="1" ref="AB21" ca="1">SUM(IF(ISNUMBER(OFFSET(Results!$T$2,1,Categories!$B24,77,1)),(Results!$H$3:$H$79)*(Results!$G$3:$G$79=Categories!AB$1)))</f>
        <v>12</v>
      </c>
      <c r="AC21" s="75">
        <f t="array" aca="1" ref="AC21" ca="1">SUM(IF(ISNUMBER(OFFSET(Results!$T$2,1,Categories!$B24,77,1)),(Results!$H$3:$H$79)*(Results!$G$3:$G$79=Categories!AC$1)))</f>
        <v>12</v>
      </c>
      <c r="AD21" s="75">
        <f t="array" aca="1" ref="AD21" ca="1">SUM(IF(ISNUMBER(OFFSET(Results!$T$2,1,Categories!$B24,77,1)),(Results!$H$3:$H$79)*(Results!$G$3:$G$79=Categories!AD$1)))</f>
        <v>14</v>
      </c>
      <c r="AE21" s="75">
        <f t="array" aca="1" ref="AE21" ca="1">SUM(IF(ISNUMBER(OFFSET(Results!$T$2,1,Categories!$B24,77,1)),(Results!$H$3:$H$79)*(Results!$G$3:$G$79=Categories!AE$1)))</f>
        <v>15</v>
      </c>
      <c r="AF21" s="75">
        <f t="array" aca="1" ref="AF21" ca="1">SUM(IF(ISNUMBER(OFFSET(Results!$T$2,1,Categories!$B24,77,1)),(Results!$H$3:$H$79)*(Results!$G$3:$G$79=Categories!AF$1)))</f>
        <v>5</v>
      </c>
      <c r="AG21" s="75">
        <f t="array" aca="1" ref="AG21" ca="1">SUM(IF(ISNUMBER(OFFSET(Results!$T$2,1,Categories!$B24,77,1)),(Results!$H$3:$H$79)*(Results!$G$3:$G$79=Categories!AG$1)))</f>
        <v>9</v>
      </c>
      <c r="AH21" s="75">
        <f t="array" aca="1" ref="AH21" ca="1">SUM(IF(ISNUMBER(OFFSET(Results!$T$2,1,Categories!$B24,77,1)),(Results!$H$3:$H$79)*(Results!$G$3:$G$79=Categories!AH$1)))</f>
        <v>6</v>
      </c>
      <c r="AI21" s="65">
        <f ca="1">P21/Z21</f>
        <v>0.73333333333333328</v>
      </c>
      <c r="AJ21" s="65">
        <f ca="1">Q21/AA21</f>
        <v>0.875</v>
      </c>
      <c r="AK21" s="65">
        <f ca="1">R21/AB21</f>
        <v>1</v>
      </c>
      <c r="AL21" s="65">
        <f ca="1">S21/AC21</f>
        <v>0.83333333333333337</v>
      </c>
      <c r="AM21" s="65">
        <f ca="1">T21/AD21</f>
        <v>0.6428571428571429</v>
      </c>
      <c r="AN21" s="65">
        <f ca="1">U21/AE21</f>
        <v>0.93333333333333335</v>
      </c>
      <c r="AO21" s="65">
        <f ca="1">V21/AF21</f>
        <v>1</v>
      </c>
      <c r="AP21" s="65">
        <f ca="1">W21/AG21</f>
        <v>0.44444444444444442</v>
      </c>
      <c r="AQ21" s="65">
        <f ca="1">X21/AH21</f>
        <v>0.66666666666666663</v>
      </c>
      <c r="AR21">
        <f ca="1">RANK(AI21,AI$2:AI$51)</f>
        <v>39</v>
      </c>
      <c r="AS21">
        <f ca="1">RANK(AJ21,AJ$2:AJ$51)</f>
        <v>11</v>
      </c>
      <c r="AT21">
        <f ca="1">RANK(AK21,AK$2:AK$51)</f>
        <v>1</v>
      </c>
      <c r="AU21">
        <f ca="1">RANK(AL21,AL$2:AL$51)</f>
        <v>20</v>
      </c>
      <c r="AV21">
        <f ca="1">RANK(AM21,AM$2:AM$51)</f>
        <v>26</v>
      </c>
      <c r="AW21">
        <f ca="1">RANK(AN21,AN$2:AN$51)</f>
        <v>8</v>
      </c>
      <c r="AX21">
        <f ca="1">RANK(AO21,AO$2:AO$51)</f>
        <v>1</v>
      </c>
      <c r="AY21">
        <f ca="1">RANK(AP21,AP$2:AP$51)</f>
        <v>29</v>
      </c>
      <c r="AZ21">
        <f ca="1">RANK(AQ21,AQ$2:AQ$51)</f>
        <v>24</v>
      </c>
    </row>
    <row r="22" spans="1:52" x14ac:dyDescent="0.3">
      <c r="A22" t="s">
        <v>3929</v>
      </c>
      <c r="B22">
        <f>MATCH(C22,Results!U$2:BR$2,0)</f>
        <v>16</v>
      </c>
      <c r="C22" s="56" t="s">
        <v>798</v>
      </c>
      <c r="D22" s="65">
        <f>HLOOKUP($C22,Results!$U$2:$BR$84,82,FALSE)</f>
        <v>0.77500000000000002</v>
      </c>
      <c r="E22" s="77">
        <f ca="1">G22/Y22</f>
        <v>0.77500000000000002</v>
      </c>
      <c r="F22" s="66">
        <f>HLOOKUP($C22,Results!$U$2:$BR$84,83,FALSE)</f>
        <v>21</v>
      </c>
      <c r="G22" s="76">
        <f>SUM(P22:X22)</f>
        <v>77.5</v>
      </c>
      <c r="H22" s="196">
        <f>VLOOKUP($A22,'2017'!$A:$E,2,FALSE)</f>
        <v>24</v>
      </c>
      <c r="I22" s="197">
        <f>VLOOKUP($A22,'2017'!$A:$E,5,FALSE)</f>
        <v>0.51300000000000001</v>
      </c>
      <c r="J22" s="196">
        <f>VLOOKUP($A22,'2016'!$A:$E,2,FALSE)</f>
        <v>27</v>
      </c>
      <c r="K22" s="197">
        <f>VLOOKUP($A22,'2016'!$A:$E,5,FALSE)</f>
        <v>0.41299999999999998</v>
      </c>
      <c r="L22" s="196">
        <f>H22-F22</f>
        <v>3</v>
      </c>
      <c r="M22" s="199">
        <f ca="1">E22-I22</f>
        <v>0.26200000000000001</v>
      </c>
      <c r="N22" s="196">
        <f>J22-F22</f>
        <v>6</v>
      </c>
      <c r="O22" s="199">
        <f ca="1">E22-K22</f>
        <v>0.36200000000000004</v>
      </c>
      <c r="P22">
        <f>SUMIF(Results!$G3:$G79,Categories!P$1,Results!$AJ$3:$AJ$79)</f>
        <v>13</v>
      </c>
      <c r="Q22">
        <f>SUMIF(Results!$G3:$G79,Categories!Q$1,Results!$AJ$3:$AJ$79)</f>
        <v>6.5</v>
      </c>
      <c r="R22">
        <f>SUMIF(Results!$G3:$G79,Categories!R$1,Results!$AJ$3:$AJ$79)</f>
        <v>12</v>
      </c>
      <c r="S22">
        <f>SUMIF(Results!$G3:$G79,Categories!S$1,Results!$AJ$3:$AJ$79)</f>
        <v>10</v>
      </c>
      <c r="T22">
        <f>SUMIF(Results!$G3:$G79,Categories!T$1,Results!$AJ$3:$AJ$79)</f>
        <v>14</v>
      </c>
      <c r="U22">
        <f>SUMIF(Results!$G3:$G79,Categories!U$1,Results!$AJ$3:$AJ$79)</f>
        <v>11</v>
      </c>
      <c r="V22">
        <f>SUMIF(Results!$G3:$G79,Categories!V$1,Results!$AJ$3:$AJ$79)</f>
        <v>1</v>
      </c>
      <c r="W22">
        <f>SUMIF(Results!$G3:$G79,Categories!W$1,Results!$AJ$3:$AJ$79)</f>
        <v>7</v>
      </c>
      <c r="X22">
        <f>SUMIF(Results!$G3:$G79,Categories!X$1,Results!$AJ$3:$AJ$79)</f>
        <v>3</v>
      </c>
      <c r="Y22" s="76">
        <f ca="1">SUM(Z22:AH22)</f>
        <v>100</v>
      </c>
      <c r="Z22" s="75">
        <f t="array" aca="1" ref="Z22" ca="1">SUM(IF(ISNUMBER(OFFSET(Results!$T$2,1,Categories!$B21,77,1)),(Results!$H$3:$H$79)*(Results!$G$3:$G$79=Categories!Z$1)))</f>
        <v>15</v>
      </c>
      <c r="AA22" s="75">
        <f t="array" aca="1" ref="AA22" ca="1">SUM(IF(ISNUMBER(OFFSET(Results!$T$2,1,Categories!$B21,77,1)),(Results!$H$3:$H$79)*(Results!$G$3:$G$79=Categories!AA$1)))</f>
        <v>12</v>
      </c>
      <c r="AB22" s="75">
        <f t="array" aca="1" ref="AB22" ca="1">SUM(IF(ISNUMBER(OFFSET(Results!$T$2,1,Categories!$B21,77,1)),(Results!$H$3:$H$79)*(Results!$G$3:$G$79=Categories!AB$1)))</f>
        <v>12</v>
      </c>
      <c r="AC22" s="75">
        <f t="array" aca="1" ref="AC22" ca="1">SUM(IF(ISNUMBER(OFFSET(Results!$T$2,1,Categories!$B21,77,1)),(Results!$H$3:$H$79)*(Results!$G$3:$G$79=Categories!AC$1)))</f>
        <v>12</v>
      </c>
      <c r="AD22" s="75">
        <f t="array" aca="1" ref="AD22" ca="1">SUM(IF(ISNUMBER(OFFSET(Results!$T$2,1,Categories!$B21,77,1)),(Results!$H$3:$H$79)*(Results!$G$3:$G$79=Categories!AD$1)))</f>
        <v>14</v>
      </c>
      <c r="AE22" s="75">
        <f t="array" aca="1" ref="AE22" ca="1">SUM(IF(ISNUMBER(OFFSET(Results!$T$2,1,Categories!$B21,77,1)),(Results!$H$3:$H$79)*(Results!$G$3:$G$79=Categories!AE$1)))</f>
        <v>15</v>
      </c>
      <c r="AF22" s="75">
        <f t="array" aca="1" ref="AF22" ca="1">SUM(IF(ISNUMBER(OFFSET(Results!$T$2,1,Categories!$B21,77,1)),(Results!$H$3:$H$79)*(Results!$G$3:$G$79=Categories!AF$1)))</f>
        <v>5</v>
      </c>
      <c r="AG22" s="75">
        <f t="array" aca="1" ref="AG22" ca="1">SUM(IF(ISNUMBER(OFFSET(Results!$T$2,1,Categories!$B21,77,1)),(Results!$H$3:$H$79)*(Results!$G$3:$G$79=Categories!AG$1)))</f>
        <v>9</v>
      </c>
      <c r="AH22" s="75">
        <f t="array" aca="1" ref="AH22" ca="1">SUM(IF(ISNUMBER(OFFSET(Results!$T$2,1,Categories!$B21,77,1)),(Results!$H$3:$H$79)*(Results!$G$3:$G$79=Categories!AH$1)))</f>
        <v>6</v>
      </c>
      <c r="AI22" s="65">
        <f ca="1">P22/Z22</f>
        <v>0.8666666666666667</v>
      </c>
      <c r="AJ22" s="65">
        <f ca="1">Q22/AA22</f>
        <v>0.54166666666666663</v>
      </c>
      <c r="AK22" s="65">
        <f ca="1">R22/AB22</f>
        <v>1</v>
      </c>
      <c r="AL22" s="65">
        <f ca="1">S22/AC22</f>
        <v>0.83333333333333337</v>
      </c>
      <c r="AM22" s="65">
        <f ca="1">T22/AD22</f>
        <v>1</v>
      </c>
      <c r="AN22" s="65">
        <f ca="1">U22/AE22</f>
        <v>0.73333333333333328</v>
      </c>
      <c r="AO22" s="65">
        <f ca="1">V22/AF22</f>
        <v>0.2</v>
      </c>
      <c r="AP22" s="65">
        <f ca="1">W22/AG22</f>
        <v>0.77777777777777779</v>
      </c>
      <c r="AQ22" s="65">
        <f ca="1">X22/AH22</f>
        <v>0.5</v>
      </c>
      <c r="AR22">
        <f ca="1">RANK(AI22,AI$2:AI$51)</f>
        <v>19</v>
      </c>
      <c r="AS22">
        <f ca="1">RANK(AJ22,AJ$2:AJ$51)</f>
        <v>41</v>
      </c>
      <c r="AT22">
        <f ca="1">RANK(AK22,AK$2:AK$51)</f>
        <v>1</v>
      </c>
      <c r="AU22">
        <f ca="1">RANK(AL22,AL$2:AL$51)</f>
        <v>20</v>
      </c>
      <c r="AV22">
        <f ca="1">RANK(AM22,AM$2:AM$51)</f>
        <v>1</v>
      </c>
      <c r="AW22">
        <f ca="1">RANK(AN22,AN$2:AN$51)</f>
        <v>32</v>
      </c>
      <c r="AX22">
        <f ca="1">RANK(AO22,AO$2:AO$51)</f>
        <v>49</v>
      </c>
      <c r="AY22">
        <f ca="1">RANK(AP22,AP$2:AP$51)</f>
        <v>12</v>
      </c>
      <c r="AZ22">
        <f ca="1">RANK(AQ22,AQ$2:AQ$51)</f>
        <v>34</v>
      </c>
    </row>
    <row r="23" spans="1:52" x14ac:dyDescent="0.3">
      <c r="A23" t="s">
        <v>3930</v>
      </c>
      <c r="B23">
        <f>MATCH(C23,Results!U$2:BR$2,0)</f>
        <v>17</v>
      </c>
      <c r="C23" s="56" t="s">
        <v>800</v>
      </c>
      <c r="D23" s="65">
        <f>HLOOKUP($C23,Results!$U$2:$BR$84,82,FALSE)</f>
        <v>0.77</v>
      </c>
      <c r="E23" s="77">
        <f ca="1">G23/Y23</f>
        <v>0.77</v>
      </c>
      <c r="F23" s="66">
        <f>HLOOKUP($C23,Results!$U$2:$BR$84,83,FALSE)</f>
        <v>22</v>
      </c>
      <c r="G23" s="76">
        <f>SUM(P23:X23)</f>
        <v>77</v>
      </c>
      <c r="H23" s="196">
        <f>VLOOKUP($A23,'2017'!$A:$E,2,FALSE)</f>
        <v>35</v>
      </c>
      <c r="I23" s="197">
        <f>VLOOKUP($A23,'2017'!$A:$E,5,FALSE)</f>
        <v>0.44800000000000001</v>
      </c>
      <c r="J23" s="196">
        <f>VLOOKUP($A23,'2016'!$A:$E,2,FALSE)</f>
        <v>43</v>
      </c>
      <c r="K23" s="197">
        <f>VLOOKUP($A23,'2016'!$A:$E,5,FALSE)</f>
        <v>0.33500000000000002</v>
      </c>
      <c r="L23" s="196">
        <f>H23-F23</f>
        <v>13</v>
      </c>
      <c r="M23" s="199">
        <f ca="1">E23-I23</f>
        <v>0.32200000000000001</v>
      </c>
      <c r="N23" s="196">
        <f>J23-F23</f>
        <v>21</v>
      </c>
      <c r="O23" s="199">
        <f ca="1">E23-K23</f>
        <v>0.435</v>
      </c>
      <c r="P23">
        <f>SUMIF(Results!$G3:$G79,Categories!P$1,Results!$AK$3:$AK$79)</f>
        <v>12.5</v>
      </c>
      <c r="Q23">
        <f>SUMIF(Results!$G3:$G79,Categories!Q$1,Results!$AK$3:$AK$79)</f>
        <v>7.5</v>
      </c>
      <c r="R23">
        <f>SUMIF(Results!$G3:$G79,Categories!R$1,Results!$AK$3:$AK$79)</f>
        <v>10</v>
      </c>
      <c r="S23">
        <f>SUMIF(Results!$G3:$G79,Categories!S$1,Results!$AK$3:$AK$79)</f>
        <v>10</v>
      </c>
      <c r="T23">
        <f>SUMIF(Results!$G3:$G79,Categories!T$1,Results!$AK$3:$AK$79)</f>
        <v>9</v>
      </c>
      <c r="U23">
        <f>SUMIF(Results!$G3:$G79,Categories!U$1,Results!$AK$3:$AK$79)</f>
        <v>12</v>
      </c>
      <c r="V23">
        <f>SUMIF(Results!$G3:$G79,Categories!V$1,Results!$AK$3:$AK$79)</f>
        <v>3</v>
      </c>
      <c r="W23">
        <f>SUMIF(Results!$G3:$G79,Categories!W$1,Results!$AK$3:$AK$79)</f>
        <v>9</v>
      </c>
      <c r="X23">
        <f>SUMIF(Results!$G3:$G79,Categories!X$1,Results!$AK$3:$AK$79)</f>
        <v>4</v>
      </c>
      <c r="Y23" s="76">
        <f ca="1">SUM(Z23:AH23)</f>
        <v>100</v>
      </c>
      <c r="Z23" s="75">
        <f t="array" aca="1" ref="Z23" ca="1">SUM(IF(ISNUMBER(OFFSET(Results!$T$2,1,Categories!$B19,77,1)),(Results!$H$3:$H$79)*(Results!$G$3:$G$79=Categories!Z$1)))</f>
        <v>15</v>
      </c>
      <c r="AA23" s="75">
        <f t="array" aca="1" ref="AA23" ca="1">SUM(IF(ISNUMBER(OFFSET(Results!$T$2,1,Categories!$B19,77,1)),(Results!$H$3:$H$79)*(Results!$G$3:$G$79=Categories!AA$1)))</f>
        <v>12</v>
      </c>
      <c r="AB23" s="75">
        <f t="array" aca="1" ref="AB23" ca="1">SUM(IF(ISNUMBER(OFFSET(Results!$T$2,1,Categories!$B19,77,1)),(Results!$H$3:$H$79)*(Results!$G$3:$G$79=Categories!AB$1)))</f>
        <v>12</v>
      </c>
      <c r="AC23" s="75">
        <f t="array" aca="1" ref="AC23" ca="1">SUM(IF(ISNUMBER(OFFSET(Results!$T$2,1,Categories!$B19,77,1)),(Results!$H$3:$H$79)*(Results!$G$3:$G$79=Categories!AC$1)))</f>
        <v>12</v>
      </c>
      <c r="AD23" s="75">
        <f t="array" aca="1" ref="AD23" ca="1">SUM(IF(ISNUMBER(OFFSET(Results!$T$2,1,Categories!$B19,77,1)),(Results!$H$3:$H$79)*(Results!$G$3:$G$79=Categories!AD$1)))</f>
        <v>14</v>
      </c>
      <c r="AE23" s="75">
        <f t="array" aca="1" ref="AE23" ca="1">SUM(IF(ISNUMBER(OFFSET(Results!$T$2,1,Categories!$B19,77,1)),(Results!$H$3:$H$79)*(Results!$G$3:$G$79=Categories!AE$1)))</f>
        <v>15</v>
      </c>
      <c r="AF23" s="75">
        <f t="array" aca="1" ref="AF23" ca="1">SUM(IF(ISNUMBER(OFFSET(Results!$T$2,1,Categories!$B19,77,1)),(Results!$H$3:$H$79)*(Results!$G$3:$G$79=Categories!AF$1)))</f>
        <v>5</v>
      </c>
      <c r="AG23" s="75">
        <f t="array" aca="1" ref="AG23" ca="1">SUM(IF(ISNUMBER(OFFSET(Results!$T$2,1,Categories!$B19,77,1)),(Results!$H$3:$H$79)*(Results!$G$3:$G$79=Categories!AG$1)))</f>
        <v>9</v>
      </c>
      <c r="AH23" s="75">
        <f t="array" aca="1" ref="AH23" ca="1">SUM(IF(ISNUMBER(OFFSET(Results!$T$2,1,Categories!$B19,77,1)),(Results!$H$3:$H$79)*(Results!$G$3:$G$79=Categories!AH$1)))</f>
        <v>6</v>
      </c>
      <c r="AI23" s="65">
        <f ca="1">P23/Z23</f>
        <v>0.83333333333333337</v>
      </c>
      <c r="AJ23" s="65">
        <f ca="1">Q23/AA23</f>
        <v>0.625</v>
      </c>
      <c r="AK23" s="65">
        <f ca="1">R23/AB23</f>
        <v>0.83333333333333337</v>
      </c>
      <c r="AL23" s="65">
        <f ca="1">S23/AC23</f>
        <v>0.83333333333333337</v>
      </c>
      <c r="AM23" s="65">
        <f ca="1">T23/AD23</f>
        <v>0.6428571428571429</v>
      </c>
      <c r="AN23" s="65">
        <f ca="1">U23/AE23</f>
        <v>0.8</v>
      </c>
      <c r="AO23" s="65">
        <f ca="1">V23/AF23</f>
        <v>0.6</v>
      </c>
      <c r="AP23" s="65">
        <f ca="1">W23/AG23</f>
        <v>1</v>
      </c>
      <c r="AQ23" s="65">
        <f ca="1">X23/AH23</f>
        <v>0.66666666666666663</v>
      </c>
      <c r="AR23">
        <f ca="1">RANK(AI23,AI$2:AI$51)</f>
        <v>20</v>
      </c>
      <c r="AS23">
        <f ca="1">RANK(AJ23,AJ$2:AJ$51)</f>
        <v>32</v>
      </c>
      <c r="AT23">
        <f ca="1">RANK(AK23,AK$2:AK$51)</f>
        <v>25</v>
      </c>
      <c r="AU23">
        <f ca="1">RANK(AL23,AL$2:AL$51)</f>
        <v>20</v>
      </c>
      <c r="AV23">
        <f ca="1">RANK(AM23,AM$2:AM$51)</f>
        <v>26</v>
      </c>
      <c r="AW23">
        <f ca="1">RANK(AN23,AN$2:AN$51)</f>
        <v>30</v>
      </c>
      <c r="AX23">
        <f ca="1">RANK(AO23,AO$2:AO$51)</f>
        <v>26</v>
      </c>
      <c r="AY23">
        <f ca="1">RANK(AP23,AP$2:AP$51)</f>
        <v>1</v>
      </c>
      <c r="AZ23">
        <f ca="1">RANK(AQ23,AQ$2:AQ$51)</f>
        <v>24</v>
      </c>
    </row>
    <row r="24" spans="1:52" x14ac:dyDescent="0.3">
      <c r="A24" t="s">
        <v>3931</v>
      </c>
      <c r="B24">
        <f>MATCH(C24,Results!U$2:BR$2,0)</f>
        <v>45</v>
      </c>
      <c r="C24" s="56" t="s">
        <v>856</v>
      </c>
      <c r="D24" s="65">
        <f>HLOOKUP($C24,Results!$U$2:$BR$84,82,FALSE)</f>
        <v>0.75749999999999995</v>
      </c>
      <c r="E24" s="77">
        <f ca="1">G24/Y24</f>
        <v>0.75749999999999995</v>
      </c>
      <c r="F24" s="66">
        <f>HLOOKUP($C24,Results!$U$2:$BR$84,83,FALSE)</f>
        <v>23</v>
      </c>
      <c r="G24" s="76">
        <f>SUM(P24:X24)</f>
        <v>75.75</v>
      </c>
      <c r="H24" s="196">
        <f>VLOOKUP($A24,'2017'!$A:$E,2,FALSE)</f>
        <v>46</v>
      </c>
      <c r="I24" s="197">
        <f>VLOOKUP($A24,'2017'!$A:$E,5,FALSE)</f>
        <v>0.35399999999999998</v>
      </c>
      <c r="J24" s="196">
        <f>VLOOKUP($A24,'2016'!$A:$E,2,FALSE)</f>
        <v>33</v>
      </c>
      <c r="K24" s="197">
        <f>VLOOKUP($A24,'2016'!$A:$E,5,FALSE)</f>
        <v>0.374</v>
      </c>
      <c r="L24" s="196">
        <f>H24-F24</f>
        <v>23</v>
      </c>
      <c r="M24" s="199">
        <f ca="1">E24-I24</f>
        <v>0.40349999999999997</v>
      </c>
      <c r="N24" s="196">
        <f>J24-F24</f>
        <v>10</v>
      </c>
      <c r="O24" s="199">
        <f ca="1">E24-K24</f>
        <v>0.38349999999999995</v>
      </c>
      <c r="P24">
        <f>SUMIF(Results!$G3:$G79,Categories!P$1,Results!$BM$3:$BM$79)</f>
        <v>12.25</v>
      </c>
      <c r="Q24">
        <f>SUMIF(Results!$G3:$G79,Categories!Q$1,Results!$BM$3:$BM$79)</f>
        <v>10.5</v>
      </c>
      <c r="R24">
        <f>SUMIF(Results!$G3:$G79,Categories!R$1,Results!$BM$3:$BM$79)</f>
        <v>5</v>
      </c>
      <c r="S24">
        <f>SUMIF(Results!$G3:$G79,Categories!S$1,Results!$BM$3:$BM$79)</f>
        <v>11</v>
      </c>
      <c r="T24">
        <f>SUMIF(Results!$G3:$G79,Categories!T$1,Results!$BM$3:$BM$79)</f>
        <v>13</v>
      </c>
      <c r="U24">
        <f>SUMIF(Results!$G3:$G79,Categories!U$1,Results!$BM$3:$BM$79)</f>
        <v>14</v>
      </c>
      <c r="V24">
        <f>SUMIF(Results!$G3:$G79,Categories!V$1,Results!$BM$3:$BM$79)</f>
        <v>3</v>
      </c>
      <c r="W24">
        <f>SUMIF(Results!$G3:$G79,Categories!W$1,Results!$BM$3:$BM$79)</f>
        <v>2</v>
      </c>
      <c r="X24">
        <f>SUMIF(Results!$G3:$G79,Categories!X$1,Results!$BM$3:$BM$79)</f>
        <v>5</v>
      </c>
      <c r="Y24" s="76">
        <f ca="1">SUM(Z24:AH24)</f>
        <v>100</v>
      </c>
      <c r="Z24" s="75">
        <f t="array" aca="1" ref="Z24" ca="1">SUM(IF(ISNUMBER(OFFSET(Results!$T$2,1,Categories!$B17,77,1)),(Results!$H$3:$H$79)*(Results!$G$3:$G$79=Categories!Z$1)))</f>
        <v>15</v>
      </c>
      <c r="AA24" s="75">
        <f t="array" aca="1" ref="AA24" ca="1">SUM(IF(ISNUMBER(OFFSET(Results!$T$2,1,Categories!$B17,77,1)),(Results!$H$3:$H$79)*(Results!$G$3:$G$79=Categories!AA$1)))</f>
        <v>12</v>
      </c>
      <c r="AB24" s="75">
        <f t="array" aca="1" ref="AB24" ca="1">SUM(IF(ISNUMBER(OFFSET(Results!$T$2,1,Categories!$B17,77,1)),(Results!$H$3:$H$79)*(Results!$G$3:$G$79=Categories!AB$1)))</f>
        <v>12</v>
      </c>
      <c r="AC24" s="75">
        <f t="array" aca="1" ref="AC24" ca="1">SUM(IF(ISNUMBER(OFFSET(Results!$T$2,1,Categories!$B17,77,1)),(Results!$H$3:$H$79)*(Results!$G$3:$G$79=Categories!AC$1)))</f>
        <v>12</v>
      </c>
      <c r="AD24" s="75">
        <f t="array" aca="1" ref="AD24" ca="1">SUM(IF(ISNUMBER(OFFSET(Results!$T$2,1,Categories!$B17,77,1)),(Results!$H$3:$H$79)*(Results!$G$3:$G$79=Categories!AD$1)))</f>
        <v>14</v>
      </c>
      <c r="AE24" s="75">
        <f t="array" aca="1" ref="AE24" ca="1">SUM(IF(ISNUMBER(OFFSET(Results!$T$2,1,Categories!$B17,77,1)),(Results!$H$3:$H$79)*(Results!$G$3:$G$79=Categories!AE$1)))</f>
        <v>15</v>
      </c>
      <c r="AF24" s="75">
        <f t="array" aca="1" ref="AF24" ca="1">SUM(IF(ISNUMBER(OFFSET(Results!$T$2,1,Categories!$B17,77,1)),(Results!$H$3:$H$79)*(Results!$G$3:$G$79=Categories!AF$1)))</f>
        <v>5</v>
      </c>
      <c r="AG24" s="75">
        <f t="array" aca="1" ref="AG24" ca="1">SUM(IF(ISNUMBER(OFFSET(Results!$T$2,1,Categories!$B17,77,1)),(Results!$H$3:$H$79)*(Results!$G$3:$G$79=Categories!AG$1)))</f>
        <v>9</v>
      </c>
      <c r="AH24" s="75">
        <f t="array" aca="1" ref="AH24" ca="1">SUM(IF(ISNUMBER(OFFSET(Results!$T$2,1,Categories!$B17,77,1)),(Results!$H$3:$H$79)*(Results!$G$3:$G$79=Categories!AH$1)))</f>
        <v>6</v>
      </c>
      <c r="AI24" s="65">
        <f ca="1">P24/Z24</f>
        <v>0.81666666666666665</v>
      </c>
      <c r="AJ24" s="65">
        <f ca="1">Q24/AA24</f>
        <v>0.875</v>
      </c>
      <c r="AK24" s="65">
        <f ca="1">R24/AB24</f>
        <v>0.41666666666666669</v>
      </c>
      <c r="AL24" s="65">
        <f ca="1">S24/AC24</f>
        <v>0.91666666666666663</v>
      </c>
      <c r="AM24" s="65">
        <f ca="1">T24/AD24</f>
        <v>0.9285714285714286</v>
      </c>
      <c r="AN24" s="65">
        <f ca="1">U24/AE24</f>
        <v>0.93333333333333335</v>
      </c>
      <c r="AO24" s="65">
        <f ca="1">V24/AF24</f>
        <v>0.6</v>
      </c>
      <c r="AP24" s="65">
        <f ca="1">W24/AG24</f>
        <v>0.22222222222222221</v>
      </c>
      <c r="AQ24" s="65">
        <f ca="1">X24/AH24</f>
        <v>0.83333333333333337</v>
      </c>
      <c r="AR24">
        <f ca="1">RANK(AI24,AI$2:AI$51)</f>
        <v>29</v>
      </c>
      <c r="AS24">
        <f ca="1">RANK(AJ24,AJ$2:AJ$51)</f>
        <v>11</v>
      </c>
      <c r="AT24">
        <f ca="1">RANK(AK24,AK$2:AK$51)</f>
        <v>41</v>
      </c>
      <c r="AU24">
        <f ca="1">RANK(AL24,AL$2:AL$51)</f>
        <v>4</v>
      </c>
      <c r="AV24">
        <f ca="1">RANK(AM24,AM$2:AM$51)</f>
        <v>14</v>
      </c>
      <c r="AW24">
        <f ca="1">RANK(AN24,AN$2:AN$51)</f>
        <v>8</v>
      </c>
      <c r="AX24">
        <f ca="1">RANK(AO24,AO$2:AO$51)</f>
        <v>26</v>
      </c>
      <c r="AY24">
        <f ca="1">RANK(AP24,AP$2:AP$51)</f>
        <v>43</v>
      </c>
      <c r="AZ24">
        <f ca="1">RANK(AQ24,AQ$2:AQ$51)</f>
        <v>12</v>
      </c>
    </row>
    <row r="25" spans="1:52" x14ac:dyDescent="0.3">
      <c r="A25" t="s">
        <v>3932</v>
      </c>
      <c r="B25">
        <f>MATCH(C25,Results!U$2:BR$2,0)</f>
        <v>30</v>
      </c>
      <c r="C25" s="56" t="s">
        <v>826</v>
      </c>
      <c r="D25" s="65">
        <f>HLOOKUP($C25,Results!$U$2:$BR$84,82,FALSE)</f>
        <v>0.755</v>
      </c>
      <c r="E25" s="77">
        <f ca="1">G25/Y25</f>
        <v>0.755</v>
      </c>
      <c r="F25" s="66">
        <f>HLOOKUP($C25,Results!$U$2:$BR$84,83,FALSE)</f>
        <v>24</v>
      </c>
      <c r="G25" s="76">
        <f>SUM(P25:X25)</f>
        <v>75.5</v>
      </c>
      <c r="H25" s="196">
        <f>VLOOKUP($A25,'2017'!$A:$E,2,FALSE)</f>
        <v>22</v>
      </c>
      <c r="I25" s="197">
        <f>VLOOKUP($A25,'2017'!$A:$E,5,FALSE)</f>
        <v>0.55000000000000004</v>
      </c>
      <c r="J25" s="196">
        <f>VLOOKUP($A25,'2016'!$A:$E,2,FALSE)</f>
        <v>24</v>
      </c>
      <c r="K25" s="197">
        <f>VLOOKUP($A25,'2016'!$A:$E,5,FALSE)</f>
        <v>0.42</v>
      </c>
      <c r="L25" s="196">
        <f>H25-F25</f>
        <v>-2</v>
      </c>
      <c r="M25" s="199">
        <f ca="1">E25-I25</f>
        <v>0.20499999999999996</v>
      </c>
      <c r="N25" s="196">
        <f>J25-F25</f>
        <v>0</v>
      </c>
      <c r="O25" s="199">
        <f ca="1">E25-K25</f>
        <v>0.33500000000000002</v>
      </c>
      <c r="P25">
        <f>SUMIF(Results!$G3:$G79,Categories!P$1,Results!$AX$3:$AX$79)</f>
        <v>12.5</v>
      </c>
      <c r="Q25">
        <f>SUMIF(Results!$G3:$G79,Categories!Q$1,Results!$AX$3:$AX$79)</f>
        <v>8</v>
      </c>
      <c r="R25">
        <f>SUMIF(Results!$G3:$G79,Categories!R$1,Results!$AX$3:$AX$79)</f>
        <v>10</v>
      </c>
      <c r="S25">
        <f>SUMIF(Results!$G3:$G79,Categories!S$1,Results!$AX$3:$AX$79)</f>
        <v>9</v>
      </c>
      <c r="T25">
        <f>SUMIF(Results!$G3:$G79,Categories!T$1,Results!$AX$3:$AX$79)</f>
        <v>8</v>
      </c>
      <c r="U25">
        <f>SUMIF(Results!$G3:$G79,Categories!U$1,Results!$AX$3:$AX$79)</f>
        <v>14</v>
      </c>
      <c r="V25">
        <f>SUMIF(Results!$G3:$G79,Categories!V$1,Results!$AX$3:$AX$79)</f>
        <v>5</v>
      </c>
      <c r="W25">
        <f>SUMIF(Results!$G3:$G79,Categories!W$1,Results!$AX$3:$AX$79)</f>
        <v>3</v>
      </c>
      <c r="X25">
        <f>SUMIF(Results!$G3:$G79,Categories!X$1,Results!$AX$3:$AX$79)</f>
        <v>6</v>
      </c>
      <c r="Y25" s="76">
        <f ca="1">SUM(Z25:AH25)</f>
        <v>100</v>
      </c>
      <c r="Z25" s="75">
        <f t="array" aca="1" ref="Z25" ca="1">SUM(IF(ISNUMBER(OFFSET(Results!$T$2,1,Categories!$B35,77,1)),(Results!$H$3:$H$79)*(Results!$G$3:$G$79=Categories!Z$1)))</f>
        <v>15</v>
      </c>
      <c r="AA25" s="75">
        <f t="array" aca="1" ref="AA25" ca="1">SUM(IF(ISNUMBER(OFFSET(Results!$T$2,1,Categories!$B35,77,1)),(Results!$H$3:$H$79)*(Results!$G$3:$G$79=Categories!AA$1)))</f>
        <v>12</v>
      </c>
      <c r="AB25" s="75">
        <f t="array" aca="1" ref="AB25" ca="1">SUM(IF(ISNUMBER(OFFSET(Results!$T$2,1,Categories!$B35,77,1)),(Results!$H$3:$H$79)*(Results!$G$3:$G$79=Categories!AB$1)))</f>
        <v>12</v>
      </c>
      <c r="AC25" s="75">
        <f t="array" aca="1" ref="AC25" ca="1">SUM(IF(ISNUMBER(OFFSET(Results!$T$2,1,Categories!$B35,77,1)),(Results!$H$3:$H$79)*(Results!$G$3:$G$79=Categories!AC$1)))</f>
        <v>12</v>
      </c>
      <c r="AD25" s="75">
        <f t="array" aca="1" ref="AD25" ca="1">SUM(IF(ISNUMBER(OFFSET(Results!$T$2,1,Categories!$B35,77,1)),(Results!$H$3:$H$79)*(Results!$G$3:$G$79=Categories!AD$1)))</f>
        <v>14</v>
      </c>
      <c r="AE25" s="75">
        <f t="array" aca="1" ref="AE25" ca="1">SUM(IF(ISNUMBER(OFFSET(Results!$T$2,1,Categories!$B35,77,1)),(Results!$H$3:$H$79)*(Results!$G$3:$G$79=Categories!AE$1)))</f>
        <v>15</v>
      </c>
      <c r="AF25" s="75">
        <f t="array" aca="1" ref="AF25" ca="1">SUM(IF(ISNUMBER(OFFSET(Results!$T$2,1,Categories!$B35,77,1)),(Results!$H$3:$H$79)*(Results!$G$3:$G$79=Categories!AF$1)))</f>
        <v>5</v>
      </c>
      <c r="AG25" s="75">
        <f t="array" aca="1" ref="AG25" ca="1">SUM(IF(ISNUMBER(OFFSET(Results!$T$2,1,Categories!$B35,77,1)),(Results!$H$3:$H$79)*(Results!$G$3:$G$79=Categories!AG$1)))</f>
        <v>9</v>
      </c>
      <c r="AH25" s="75">
        <f t="array" aca="1" ref="AH25" ca="1">SUM(IF(ISNUMBER(OFFSET(Results!$T$2,1,Categories!$B35,77,1)),(Results!$H$3:$H$79)*(Results!$G$3:$G$79=Categories!AH$1)))</f>
        <v>6</v>
      </c>
      <c r="AI25" s="65">
        <f ca="1">P25/Z25</f>
        <v>0.83333333333333337</v>
      </c>
      <c r="AJ25" s="65">
        <f ca="1">Q25/AA25</f>
        <v>0.66666666666666663</v>
      </c>
      <c r="AK25" s="65">
        <f ca="1">R25/AB25</f>
        <v>0.83333333333333337</v>
      </c>
      <c r="AL25" s="65">
        <f ca="1">S25/AC25</f>
        <v>0.75</v>
      </c>
      <c r="AM25" s="65">
        <f ca="1">T25/AD25</f>
        <v>0.5714285714285714</v>
      </c>
      <c r="AN25" s="65">
        <f ca="1">U25/AE25</f>
        <v>0.93333333333333335</v>
      </c>
      <c r="AO25" s="65">
        <f ca="1">V25/AF25</f>
        <v>1</v>
      </c>
      <c r="AP25" s="65">
        <f ca="1">W25/AG25</f>
        <v>0.33333333333333331</v>
      </c>
      <c r="AQ25" s="65">
        <f ca="1">X25/AH25</f>
        <v>1</v>
      </c>
      <c r="AR25">
        <f ca="1">RANK(AI25,AI$2:AI$51)</f>
        <v>20</v>
      </c>
      <c r="AS25">
        <f ca="1">RANK(AJ25,AJ$2:AJ$51)</f>
        <v>29</v>
      </c>
      <c r="AT25">
        <f ca="1">RANK(AK25,AK$2:AK$51)</f>
        <v>25</v>
      </c>
      <c r="AU25">
        <f ca="1">RANK(AL25,AL$2:AL$51)</f>
        <v>25</v>
      </c>
      <c r="AV25">
        <f ca="1">RANK(AM25,AM$2:AM$51)</f>
        <v>36</v>
      </c>
      <c r="AW25">
        <f ca="1">RANK(AN25,AN$2:AN$51)</f>
        <v>8</v>
      </c>
      <c r="AX25">
        <f ca="1">RANK(AO25,AO$2:AO$51)</f>
        <v>1</v>
      </c>
      <c r="AY25">
        <f ca="1">RANK(AP25,AP$2:AP$51)</f>
        <v>38</v>
      </c>
      <c r="AZ25">
        <f ca="1">RANK(AQ25,AQ$2:AQ$51)</f>
        <v>1</v>
      </c>
    </row>
    <row r="26" spans="1:52" x14ac:dyDescent="0.3">
      <c r="A26" t="s">
        <v>3933</v>
      </c>
      <c r="B26">
        <f>MATCH(C26,Results!U$2:BR$2,0)</f>
        <v>47</v>
      </c>
      <c r="C26" s="56" t="s">
        <v>860</v>
      </c>
      <c r="D26" s="65">
        <f>HLOOKUP($C26,Results!$U$2:$BR$84,82,FALSE)</f>
        <v>0.73</v>
      </c>
      <c r="E26" s="77">
        <f ca="1">G26/Y26</f>
        <v>0.73</v>
      </c>
      <c r="F26" s="66">
        <f>HLOOKUP($C26,Results!$U$2:$BR$84,83,FALSE)</f>
        <v>25</v>
      </c>
      <c r="G26" s="76">
        <f>SUM(P26:X26)</f>
        <v>73</v>
      </c>
      <c r="H26" s="196">
        <f>VLOOKUP($A26,'2017'!$A:$E,2,FALSE)</f>
        <v>23</v>
      </c>
      <c r="I26" s="197">
        <f>VLOOKUP($A26,'2017'!$A:$E,5,FALSE)</f>
        <v>0.53300000000000003</v>
      </c>
      <c r="J26" s="196">
        <f>VLOOKUP($A26,'2016'!$A:$E,2,FALSE)</f>
        <v>21</v>
      </c>
      <c r="K26" s="197">
        <f>VLOOKUP($A26,'2016'!$A:$E,5,FALSE)</f>
        <v>0.43</v>
      </c>
      <c r="L26" s="196">
        <f>H26-F26</f>
        <v>-2</v>
      </c>
      <c r="M26" s="199">
        <f ca="1">E26-I26</f>
        <v>0.19699999999999995</v>
      </c>
      <c r="N26" s="196">
        <f>J26-F26</f>
        <v>-4</v>
      </c>
      <c r="O26" s="199">
        <f ca="1">E26-K26</f>
        <v>0.3</v>
      </c>
      <c r="P26">
        <f>SUMIF(Results!$G3:$G79,Categories!P$1,Results!$BO$3:$BO$79)</f>
        <v>12.5</v>
      </c>
      <c r="Q26">
        <f>SUMIF(Results!$G3:$G79,Categories!Q$1,Results!$BO$3:$BO$79)</f>
        <v>7.5</v>
      </c>
      <c r="R26">
        <f>SUMIF(Results!$G3:$G79,Categories!R$1,Results!$BO$3:$BO$79)</f>
        <v>12</v>
      </c>
      <c r="S26">
        <f>SUMIF(Results!$G3:$G79,Categories!S$1,Results!$BO$3:$BO$79)</f>
        <v>11</v>
      </c>
      <c r="T26">
        <f>SUMIF(Results!$G3:$G79,Categories!T$1,Results!$BO$3:$BO$79)</f>
        <v>12</v>
      </c>
      <c r="U26">
        <f>SUMIF(Results!$G3:$G79,Categories!U$1,Results!$BO$3:$BO$79)</f>
        <v>7</v>
      </c>
      <c r="V26">
        <f>SUMIF(Results!$G3:$G79,Categories!V$1,Results!$BO$3:$BO$79)</f>
        <v>3</v>
      </c>
      <c r="W26">
        <f>SUMIF(Results!$G3:$G79,Categories!W$1,Results!$BO$3:$BO$79)</f>
        <v>4</v>
      </c>
      <c r="X26">
        <f>SUMIF(Results!$G3:$G79,Categories!X$1,Results!$BO$3:$BO$79)</f>
        <v>4</v>
      </c>
      <c r="Y26" s="76">
        <f ca="1">SUM(Z26:AH26)</f>
        <v>100</v>
      </c>
      <c r="Z26" s="75">
        <f t="array" aca="1" ref="Z26" ca="1">SUM(IF(ISNUMBER(OFFSET(Results!$T$2,1,Categories!$B9,77,1)),(Results!$H$3:$H$79)*(Results!$G$3:$G$79=Categories!Z$1)))</f>
        <v>15</v>
      </c>
      <c r="AA26" s="75">
        <f t="array" aca="1" ref="AA26" ca="1">SUM(IF(ISNUMBER(OFFSET(Results!$T$2,1,Categories!$B9,77,1)),(Results!$H$3:$H$79)*(Results!$G$3:$G$79=Categories!AA$1)))</f>
        <v>12</v>
      </c>
      <c r="AB26" s="75">
        <f t="array" aca="1" ref="AB26" ca="1">SUM(IF(ISNUMBER(OFFSET(Results!$T$2,1,Categories!$B9,77,1)),(Results!$H$3:$H$79)*(Results!$G$3:$G$79=Categories!AB$1)))</f>
        <v>12</v>
      </c>
      <c r="AC26" s="75">
        <f t="array" aca="1" ref="AC26" ca="1">SUM(IF(ISNUMBER(OFFSET(Results!$T$2,1,Categories!$B9,77,1)),(Results!$H$3:$H$79)*(Results!$G$3:$G$79=Categories!AC$1)))</f>
        <v>12</v>
      </c>
      <c r="AD26" s="75">
        <f t="array" aca="1" ref="AD26" ca="1">SUM(IF(ISNUMBER(OFFSET(Results!$T$2,1,Categories!$B9,77,1)),(Results!$H$3:$H$79)*(Results!$G$3:$G$79=Categories!AD$1)))</f>
        <v>14</v>
      </c>
      <c r="AE26" s="75">
        <f t="array" aca="1" ref="AE26" ca="1">SUM(IF(ISNUMBER(OFFSET(Results!$T$2,1,Categories!$B9,77,1)),(Results!$H$3:$H$79)*(Results!$G$3:$G$79=Categories!AE$1)))</f>
        <v>15</v>
      </c>
      <c r="AF26" s="75">
        <f t="array" aca="1" ref="AF26" ca="1">SUM(IF(ISNUMBER(OFFSET(Results!$T$2,1,Categories!$B9,77,1)),(Results!$H$3:$H$79)*(Results!$G$3:$G$79=Categories!AF$1)))</f>
        <v>5</v>
      </c>
      <c r="AG26" s="75">
        <f t="array" aca="1" ref="AG26" ca="1">SUM(IF(ISNUMBER(OFFSET(Results!$T$2,1,Categories!$B9,77,1)),(Results!$H$3:$H$79)*(Results!$G$3:$G$79=Categories!AG$1)))</f>
        <v>9</v>
      </c>
      <c r="AH26" s="75">
        <f t="array" aca="1" ref="AH26" ca="1">SUM(IF(ISNUMBER(OFFSET(Results!$T$2,1,Categories!$B9,77,1)),(Results!$H$3:$H$79)*(Results!$G$3:$G$79=Categories!AH$1)))</f>
        <v>6</v>
      </c>
      <c r="AI26" s="65">
        <f ca="1">P26/Z26</f>
        <v>0.83333333333333337</v>
      </c>
      <c r="AJ26" s="65">
        <f ca="1">Q26/AA26</f>
        <v>0.625</v>
      </c>
      <c r="AK26" s="65">
        <f ca="1">R26/AB26</f>
        <v>1</v>
      </c>
      <c r="AL26" s="65">
        <f ca="1">S26/AC26</f>
        <v>0.91666666666666663</v>
      </c>
      <c r="AM26" s="65">
        <f ca="1">T26/AD26</f>
        <v>0.8571428571428571</v>
      </c>
      <c r="AN26" s="65">
        <f ca="1">U26/AE26</f>
        <v>0.46666666666666667</v>
      </c>
      <c r="AO26" s="65">
        <f ca="1">V26/AF26</f>
        <v>0.6</v>
      </c>
      <c r="AP26" s="65">
        <f ca="1">W26/AG26</f>
        <v>0.44444444444444442</v>
      </c>
      <c r="AQ26" s="65">
        <f ca="1">X26/AH26</f>
        <v>0.66666666666666663</v>
      </c>
      <c r="AR26">
        <f ca="1">RANK(AI26,AI$2:AI$51)</f>
        <v>20</v>
      </c>
      <c r="AS26">
        <f ca="1">RANK(AJ26,AJ$2:AJ$51)</f>
        <v>32</v>
      </c>
      <c r="AT26">
        <f ca="1">RANK(AK26,AK$2:AK$51)</f>
        <v>1</v>
      </c>
      <c r="AU26">
        <f ca="1">RANK(AL26,AL$2:AL$51)</f>
        <v>4</v>
      </c>
      <c r="AV26">
        <f ca="1">RANK(AM26,AM$2:AM$51)</f>
        <v>17</v>
      </c>
      <c r="AW26">
        <f ca="1">RANK(AN26,AN$2:AN$51)</f>
        <v>48</v>
      </c>
      <c r="AX26">
        <f ca="1">RANK(AO26,AO$2:AO$51)</f>
        <v>26</v>
      </c>
      <c r="AY26">
        <f ca="1">RANK(AP26,AP$2:AP$51)</f>
        <v>29</v>
      </c>
      <c r="AZ26">
        <f ca="1">RANK(AQ26,AQ$2:AQ$51)</f>
        <v>24</v>
      </c>
    </row>
    <row r="27" spans="1:52" x14ac:dyDescent="0.3">
      <c r="A27" t="s">
        <v>3934</v>
      </c>
      <c r="B27">
        <f>MATCH(C27,Results!U$2:BR$2,0)</f>
        <v>40</v>
      </c>
      <c r="C27" s="56" t="s">
        <v>846</v>
      </c>
      <c r="D27" s="65">
        <f>HLOOKUP($C27,Results!$U$2:$BR$84,82,FALSE)</f>
        <v>0.72750000000000004</v>
      </c>
      <c r="E27" s="77">
        <f ca="1">G27/Y27</f>
        <v>0.72750000000000004</v>
      </c>
      <c r="F27" s="66">
        <f>HLOOKUP($C27,Results!$U$2:$BR$84,83,FALSE)</f>
        <v>26</v>
      </c>
      <c r="G27" s="76">
        <f>SUM(P27:X27)</f>
        <v>72.75</v>
      </c>
      <c r="H27" s="196">
        <f>VLOOKUP($A27,'2017'!$A:$E,2,FALSE)</f>
        <v>1</v>
      </c>
      <c r="I27" s="197">
        <f>VLOOKUP($A27,'2017'!$A:$E,5,FALSE)</f>
        <v>0.72</v>
      </c>
      <c r="J27" s="196">
        <f>VLOOKUP($A27,'2016'!$A:$E,2,FALSE)</f>
        <v>1</v>
      </c>
      <c r="K27" s="197">
        <f>VLOOKUP($A27,'2016'!$A:$E,5,FALSE)</f>
        <v>0.63500000000000001</v>
      </c>
      <c r="L27" s="196">
        <f>H27-F27</f>
        <v>-25</v>
      </c>
      <c r="M27" s="199">
        <f ca="1">E27-I27</f>
        <v>7.5000000000000622E-3</v>
      </c>
      <c r="N27" s="196">
        <f>J27-F27</f>
        <v>-25</v>
      </c>
      <c r="O27" s="199">
        <f ca="1">E27-K27</f>
        <v>9.2500000000000027E-2</v>
      </c>
      <c r="P27">
        <f>SUMIF(Results!$G3:$G79,Categories!P$1,Results!$BH$3:$BH$79)</f>
        <v>12</v>
      </c>
      <c r="Q27">
        <f>SUMIF(Results!$G3:$G79,Categories!Q$1,Results!$BH$3:$BH$79)</f>
        <v>9.75</v>
      </c>
      <c r="R27">
        <f>SUMIF(Results!$G3:$G79,Categories!R$1,Results!$BH$3:$BH$79)</f>
        <v>1</v>
      </c>
      <c r="S27">
        <f>SUMIF(Results!$G3:$G79,Categories!S$1,Results!$BH$3:$BH$79)</f>
        <v>8.5</v>
      </c>
      <c r="T27">
        <f>SUMIF(Results!$G3:$G79,Categories!T$1,Results!$BH$3:$BH$79)</f>
        <v>11.5</v>
      </c>
      <c r="U27">
        <f>SUMIF(Results!$G3:$G79,Categories!U$1,Results!$BH$3:$BH$79)</f>
        <v>14</v>
      </c>
      <c r="V27">
        <f>SUMIF(Results!$G3:$G79,Categories!V$1,Results!$BH$3:$BH$79)</f>
        <v>5</v>
      </c>
      <c r="W27">
        <f>SUMIF(Results!$G3:$G79,Categories!W$1,Results!$BH$3:$BH$79)</f>
        <v>7</v>
      </c>
      <c r="X27">
        <f>SUMIF(Results!$G3:$G79,Categories!X$1,Results!$BH$3:$BH$79)</f>
        <v>4</v>
      </c>
      <c r="Y27" s="76">
        <f ca="1">SUM(Z27:AH27)</f>
        <v>100</v>
      </c>
      <c r="Z27" s="75">
        <f t="array" aca="1" ref="Z27" ca="1">SUM(IF(ISNUMBER(OFFSET(Results!$T$2,1,Categories!$B45,77,1)),(Results!$H$3:$H$79)*(Results!$G$3:$G$79=Categories!Z$1)))</f>
        <v>15</v>
      </c>
      <c r="AA27" s="75">
        <f t="array" aca="1" ref="AA27" ca="1">SUM(IF(ISNUMBER(OFFSET(Results!$T$2,1,Categories!$B45,77,1)),(Results!$H$3:$H$79)*(Results!$G$3:$G$79=Categories!AA$1)))</f>
        <v>12</v>
      </c>
      <c r="AB27" s="75">
        <f t="array" aca="1" ref="AB27" ca="1">SUM(IF(ISNUMBER(OFFSET(Results!$T$2,1,Categories!$B45,77,1)),(Results!$H$3:$H$79)*(Results!$G$3:$G$79=Categories!AB$1)))</f>
        <v>12</v>
      </c>
      <c r="AC27" s="75">
        <f t="array" aca="1" ref="AC27" ca="1">SUM(IF(ISNUMBER(OFFSET(Results!$T$2,1,Categories!$B45,77,1)),(Results!$H$3:$H$79)*(Results!$G$3:$G$79=Categories!AC$1)))</f>
        <v>12</v>
      </c>
      <c r="AD27" s="75">
        <f t="array" aca="1" ref="AD27" ca="1">SUM(IF(ISNUMBER(OFFSET(Results!$T$2,1,Categories!$B45,77,1)),(Results!$H$3:$H$79)*(Results!$G$3:$G$79=Categories!AD$1)))</f>
        <v>14</v>
      </c>
      <c r="AE27" s="75">
        <f t="array" aca="1" ref="AE27" ca="1">SUM(IF(ISNUMBER(OFFSET(Results!$T$2,1,Categories!$B45,77,1)),(Results!$H$3:$H$79)*(Results!$G$3:$G$79=Categories!AE$1)))</f>
        <v>15</v>
      </c>
      <c r="AF27" s="75">
        <f t="array" aca="1" ref="AF27" ca="1">SUM(IF(ISNUMBER(OFFSET(Results!$T$2,1,Categories!$B45,77,1)),(Results!$H$3:$H$79)*(Results!$G$3:$G$79=Categories!AF$1)))</f>
        <v>5</v>
      </c>
      <c r="AG27" s="75">
        <f t="array" aca="1" ref="AG27" ca="1">SUM(IF(ISNUMBER(OFFSET(Results!$T$2,1,Categories!$B45,77,1)),(Results!$H$3:$H$79)*(Results!$G$3:$G$79=Categories!AG$1)))</f>
        <v>9</v>
      </c>
      <c r="AH27" s="75">
        <f t="array" aca="1" ref="AH27" ca="1">SUM(IF(ISNUMBER(OFFSET(Results!$T$2,1,Categories!$B45,77,1)),(Results!$H$3:$H$79)*(Results!$G$3:$G$79=Categories!AH$1)))</f>
        <v>6</v>
      </c>
      <c r="AI27" s="65">
        <f ca="1">P27/Z27</f>
        <v>0.8</v>
      </c>
      <c r="AJ27" s="65">
        <f ca="1">Q27/AA27</f>
        <v>0.8125</v>
      </c>
      <c r="AK27" s="65">
        <f ca="1">R27/AB27</f>
        <v>8.3333333333333329E-2</v>
      </c>
      <c r="AL27" s="65">
        <f ca="1">S27/AC27</f>
        <v>0.70833333333333337</v>
      </c>
      <c r="AM27" s="65">
        <f ca="1">T27/AD27</f>
        <v>0.8214285714285714</v>
      </c>
      <c r="AN27" s="65">
        <f ca="1">U27/AE27</f>
        <v>0.93333333333333335</v>
      </c>
      <c r="AO27" s="65">
        <f ca="1">V27/AF27</f>
        <v>1</v>
      </c>
      <c r="AP27" s="65">
        <f ca="1">W27/AG27</f>
        <v>0.77777777777777779</v>
      </c>
      <c r="AQ27" s="65">
        <f ca="1">X27/AH27</f>
        <v>0.66666666666666663</v>
      </c>
      <c r="AR27">
        <f ca="1">RANK(AI27,AI$2:AI$51)</f>
        <v>30</v>
      </c>
      <c r="AS27">
        <f ca="1">RANK(AJ27,AJ$2:AJ$51)</f>
        <v>21</v>
      </c>
      <c r="AT27">
        <f ca="1">RANK(AK27,AK$2:AK$51)</f>
        <v>50</v>
      </c>
      <c r="AU27">
        <f ca="1">RANK(AL27,AL$2:AL$51)</f>
        <v>28</v>
      </c>
      <c r="AV27">
        <f ca="1">RANK(AM27,AM$2:AM$51)</f>
        <v>20</v>
      </c>
      <c r="AW27">
        <f ca="1">RANK(AN27,AN$2:AN$51)</f>
        <v>8</v>
      </c>
      <c r="AX27">
        <f ca="1">RANK(AO27,AO$2:AO$51)</f>
        <v>1</v>
      </c>
      <c r="AY27">
        <f ca="1">RANK(AP27,AP$2:AP$51)</f>
        <v>12</v>
      </c>
      <c r="AZ27">
        <f ca="1">RANK(AQ27,AQ$2:AQ$51)</f>
        <v>24</v>
      </c>
    </row>
    <row r="28" spans="1:52" x14ac:dyDescent="0.3">
      <c r="A28" t="s">
        <v>3935</v>
      </c>
      <c r="B28">
        <f>MATCH(C28,Results!U$2:BR$2,0)</f>
        <v>10</v>
      </c>
      <c r="C28" s="56" t="s">
        <v>786</v>
      </c>
      <c r="D28" s="65">
        <f>HLOOKUP($C28,Results!$U$2:$BR$84,82,FALSE)</f>
        <v>0.69499999999999995</v>
      </c>
      <c r="E28" s="77">
        <f ca="1">G28/Y28</f>
        <v>0.69499999999999995</v>
      </c>
      <c r="F28" s="66">
        <f>HLOOKUP($C28,Results!$U$2:$BR$84,83,FALSE)</f>
        <v>27</v>
      </c>
      <c r="G28" s="76">
        <f>SUM(P28:X28)</f>
        <v>69.5</v>
      </c>
      <c r="H28" s="196">
        <f>VLOOKUP($A28,'2017'!$A:$E,2,FALSE)</f>
        <v>44</v>
      </c>
      <c r="I28" s="197">
        <f>VLOOKUP($A28,'2017'!$A:$E,5,FALSE)</f>
        <v>0.36799999999999999</v>
      </c>
      <c r="J28" s="196">
        <f>VLOOKUP($A28,'2016'!$A:$E,2,FALSE)</f>
        <v>30</v>
      </c>
      <c r="K28" s="197">
        <f>VLOOKUP($A28,'2016'!$A:$E,5,FALSE)</f>
        <v>0.38800000000000001</v>
      </c>
      <c r="L28" s="196">
        <f>H28-F28</f>
        <v>17</v>
      </c>
      <c r="M28" s="199">
        <f ca="1">E28-I28</f>
        <v>0.32699999999999996</v>
      </c>
      <c r="N28" s="196">
        <f>J28-F28</f>
        <v>3</v>
      </c>
      <c r="O28" s="199">
        <f ca="1">E28-K28</f>
        <v>0.30699999999999994</v>
      </c>
      <c r="P28">
        <f>SUMIF(Results!$G3:$G79,Categories!P$1,Results!$AD$3:$AD$79)</f>
        <v>11.5</v>
      </c>
      <c r="Q28">
        <f>SUMIF(Results!$G3:$G79,Categories!Q$1,Results!$AD$3:$AD$79)</f>
        <v>9</v>
      </c>
      <c r="R28">
        <f>SUMIF(Results!$G3:$G79,Categories!R$1,Results!$AD$3:$AD$79)</f>
        <v>11</v>
      </c>
      <c r="S28">
        <f>SUMIF(Results!$G3:$G79,Categories!S$1,Results!$AD$3:$AD$79)</f>
        <v>11</v>
      </c>
      <c r="T28">
        <f>SUMIF(Results!$G3:$G79,Categories!T$1,Results!$AD$3:$AD$79)</f>
        <v>8</v>
      </c>
      <c r="U28">
        <f>SUMIF(Results!$G3:$G79,Categories!U$1,Results!$AD$3:$AD$79)</f>
        <v>14</v>
      </c>
      <c r="V28">
        <f>SUMIF(Results!$G3:$G79,Categories!V$1,Results!$AD$3:$AD$79)</f>
        <v>2</v>
      </c>
      <c r="W28">
        <f>SUMIF(Results!$G3:$G79,Categories!W$1,Results!$AD$3:$AD$79)</f>
        <v>0</v>
      </c>
      <c r="X28">
        <f>SUMIF(Results!$G3:$G79,Categories!X$1,Results!$AD$3:$AD$79)</f>
        <v>3</v>
      </c>
      <c r="Y28" s="76">
        <f ca="1">SUM(Z28:AH28)</f>
        <v>100</v>
      </c>
      <c r="Z28" s="75">
        <f t="array" aca="1" ref="Z28" ca="1">SUM(IF(ISNUMBER(OFFSET(Results!$T$2,1,Categories!$B50,77,1)),(Results!$H$3:$H$79)*(Results!$G$3:$G$79=Categories!Z$1)))</f>
        <v>15</v>
      </c>
      <c r="AA28" s="75">
        <f t="array" aca="1" ref="AA28" ca="1">SUM(IF(ISNUMBER(OFFSET(Results!$T$2,1,Categories!$B50,77,1)),(Results!$H$3:$H$79)*(Results!$G$3:$G$79=Categories!AA$1)))</f>
        <v>12</v>
      </c>
      <c r="AB28" s="75">
        <f t="array" aca="1" ref="AB28" ca="1">SUM(IF(ISNUMBER(OFFSET(Results!$T$2,1,Categories!$B50,77,1)),(Results!$H$3:$H$79)*(Results!$G$3:$G$79=Categories!AB$1)))</f>
        <v>12</v>
      </c>
      <c r="AC28" s="75">
        <f t="array" aca="1" ref="AC28" ca="1">SUM(IF(ISNUMBER(OFFSET(Results!$T$2,1,Categories!$B50,77,1)),(Results!$H$3:$H$79)*(Results!$G$3:$G$79=Categories!AC$1)))</f>
        <v>12</v>
      </c>
      <c r="AD28" s="75">
        <f t="array" aca="1" ref="AD28" ca="1">SUM(IF(ISNUMBER(OFFSET(Results!$T$2,1,Categories!$B50,77,1)),(Results!$H$3:$H$79)*(Results!$G$3:$G$79=Categories!AD$1)))</f>
        <v>14</v>
      </c>
      <c r="AE28" s="75">
        <f t="array" aca="1" ref="AE28" ca="1">SUM(IF(ISNUMBER(OFFSET(Results!$T$2,1,Categories!$B50,77,1)),(Results!$H$3:$H$79)*(Results!$G$3:$G$79=Categories!AE$1)))</f>
        <v>15</v>
      </c>
      <c r="AF28" s="75">
        <f t="array" aca="1" ref="AF28" ca="1">SUM(IF(ISNUMBER(OFFSET(Results!$T$2,1,Categories!$B50,77,1)),(Results!$H$3:$H$79)*(Results!$G$3:$G$79=Categories!AF$1)))</f>
        <v>5</v>
      </c>
      <c r="AG28" s="75">
        <f t="array" aca="1" ref="AG28" ca="1">SUM(IF(ISNUMBER(OFFSET(Results!$T$2,1,Categories!$B50,77,1)),(Results!$H$3:$H$79)*(Results!$G$3:$G$79=Categories!AG$1)))</f>
        <v>9</v>
      </c>
      <c r="AH28" s="75">
        <f t="array" aca="1" ref="AH28" ca="1">SUM(IF(ISNUMBER(OFFSET(Results!$T$2,1,Categories!$B50,77,1)),(Results!$H$3:$H$79)*(Results!$G$3:$G$79=Categories!AH$1)))</f>
        <v>6</v>
      </c>
      <c r="AI28" s="65">
        <f ca="1">P28/Z28</f>
        <v>0.76666666666666672</v>
      </c>
      <c r="AJ28" s="65">
        <f ca="1">Q28/AA28</f>
        <v>0.75</v>
      </c>
      <c r="AK28" s="65">
        <f ca="1">R28/AB28</f>
        <v>0.91666666666666663</v>
      </c>
      <c r="AL28" s="65">
        <f ca="1">S28/AC28</f>
        <v>0.91666666666666663</v>
      </c>
      <c r="AM28" s="65">
        <f ca="1">T28/AD28</f>
        <v>0.5714285714285714</v>
      </c>
      <c r="AN28" s="65">
        <f ca="1">U28/AE28</f>
        <v>0.93333333333333335</v>
      </c>
      <c r="AO28" s="65">
        <f ca="1">V28/AF28</f>
        <v>0.4</v>
      </c>
      <c r="AP28" s="65">
        <f ca="1">W28/AG28</f>
        <v>0</v>
      </c>
      <c r="AQ28" s="65">
        <f ca="1">X28/AH28</f>
        <v>0.5</v>
      </c>
      <c r="AR28">
        <f ca="1">RANK(AI28,AI$2:AI$51)</f>
        <v>35</v>
      </c>
      <c r="AS28">
        <f ca="1">RANK(AJ28,AJ$2:AJ$51)</f>
        <v>24</v>
      </c>
      <c r="AT28">
        <f ca="1">RANK(AK28,AK$2:AK$51)</f>
        <v>24</v>
      </c>
      <c r="AU28">
        <f ca="1">RANK(AL28,AL$2:AL$51)</f>
        <v>4</v>
      </c>
      <c r="AV28">
        <f ca="1">RANK(AM28,AM$2:AM$51)</f>
        <v>36</v>
      </c>
      <c r="AW28">
        <f ca="1">RANK(AN28,AN$2:AN$51)</f>
        <v>8</v>
      </c>
      <c r="AX28">
        <f ca="1">RANK(AO28,AO$2:AO$51)</f>
        <v>37</v>
      </c>
      <c r="AY28">
        <f ca="1">RANK(AP28,AP$2:AP$51)</f>
        <v>49</v>
      </c>
      <c r="AZ28">
        <f ca="1">RANK(AQ28,AQ$2:AQ$51)</f>
        <v>34</v>
      </c>
    </row>
    <row r="29" spans="1:52" x14ac:dyDescent="0.3">
      <c r="A29" t="s">
        <v>3936</v>
      </c>
      <c r="B29">
        <f>MATCH(C29,Results!U$2:BR$2,0)</f>
        <v>31</v>
      </c>
      <c r="C29" s="56" t="s">
        <v>828</v>
      </c>
      <c r="D29" s="65">
        <f>HLOOKUP($C29,Results!$U$2:$BR$84,82,FALSE)</f>
        <v>0.68500000000000005</v>
      </c>
      <c r="E29" s="77">
        <f ca="1">G29/Y29</f>
        <v>0.68500000000000005</v>
      </c>
      <c r="F29" s="66">
        <f>HLOOKUP($C29,Results!$U$2:$BR$84,83,FALSE)</f>
        <v>28</v>
      </c>
      <c r="G29" s="76">
        <f>SUM(P29:X29)</f>
        <v>68.5</v>
      </c>
      <c r="H29" s="196">
        <f>VLOOKUP($A29,'2017'!$A:$E,2,FALSE)</f>
        <v>33</v>
      </c>
      <c r="I29" s="197">
        <f>VLOOKUP($A29,'2017'!$A:$E,5,FALSE)</f>
        <v>0.45500000000000002</v>
      </c>
      <c r="J29" s="196">
        <f>VLOOKUP($A29,'2016'!$A:$E,2,FALSE)</f>
        <v>45</v>
      </c>
      <c r="K29" s="197">
        <f>VLOOKUP($A29,'2016'!$A:$E,5,FALSE)</f>
        <v>0.31</v>
      </c>
      <c r="L29" s="196">
        <f>H29-F29</f>
        <v>5</v>
      </c>
      <c r="M29" s="199">
        <f ca="1">E29-I29</f>
        <v>0.23000000000000004</v>
      </c>
      <c r="N29" s="196">
        <f>J29-F29</f>
        <v>17</v>
      </c>
      <c r="O29" s="199">
        <f ca="1">E29-K29</f>
        <v>0.37500000000000006</v>
      </c>
      <c r="P29">
        <f>SUMIF(Results!$G3:$G79,Categories!P$1,Results!$AY$3:$AY$79)</f>
        <v>14</v>
      </c>
      <c r="Q29">
        <f>SUMIF(Results!$G3:$G79,Categories!Q$1,Results!$AY$3:$AY$79)</f>
        <v>8</v>
      </c>
      <c r="R29">
        <f>SUMIF(Results!$G3:$G79,Categories!R$1,Results!$AY$3:$AY$79)</f>
        <v>12</v>
      </c>
      <c r="S29">
        <f>SUMIF(Results!$G3:$G79,Categories!S$1,Results!$AY$3:$AY$79)</f>
        <v>3</v>
      </c>
      <c r="T29">
        <f>SUMIF(Results!$G3:$G79,Categories!T$1,Results!$AY$3:$AY$79)</f>
        <v>13.5</v>
      </c>
      <c r="U29">
        <f>SUMIF(Results!$G3:$G79,Categories!U$1,Results!$AY$3:$AY$79)</f>
        <v>11</v>
      </c>
      <c r="V29">
        <f>SUMIF(Results!$G3:$G79,Categories!V$1,Results!$AY$3:$AY$79)</f>
        <v>2</v>
      </c>
      <c r="W29">
        <f>SUMIF(Results!$G3:$G79,Categories!W$1,Results!$AY$3:$AY$79)</f>
        <v>3</v>
      </c>
      <c r="X29">
        <f>SUMIF(Results!$G3:$G79,Categories!X$1,Results!$AY$3:$AY$79)</f>
        <v>2</v>
      </c>
      <c r="Y29" s="76">
        <f ca="1">SUM(Z29:AH29)</f>
        <v>100</v>
      </c>
      <c r="Z29" s="75">
        <f t="array" aca="1" ref="Z29" ca="1">SUM(IF(ISNUMBER(OFFSET(Results!$T$2,1,Categories!$B34,77,1)),(Results!$H$3:$H$79)*(Results!$G$3:$G$79=Categories!Z$1)))</f>
        <v>15</v>
      </c>
      <c r="AA29" s="75">
        <f t="array" aca="1" ref="AA29" ca="1">SUM(IF(ISNUMBER(OFFSET(Results!$T$2,1,Categories!$B34,77,1)),(Results!$H$3:$H$79)*(Results!$G$3:$G$79=Categories!AA$1)))</f>
        <v>12</v>
      </c>
      <c r="AB29" s="75">
        <f t="array" aca="1" ref="AB29" ca="1">SUM(IF(ISNUMBER(OFFSET(Results!$T$2,1,Categories!$B34,77,1)),(Results!$H$3:$H$79)*(Results!$G$3:$G$79=Categories!AB$1)))</f>
        <v>12</v>
      </c>
      <c r="AC29" s="75">
        <f t="array" aca="1" ref="AC29" ca="1">SUM(IF(ISNUMBER(OFFSET(Results!$T$2,1,Categories!$B34,77,1)),(Results!$H$3:$H$79)*(Results!$G$3:$G$79=Categories!AC$1)))</f>
        <v>12</v>
      </c>
      <c r="AD29" s="75">
        <f t="array" aca="1" ref="AD29" ca="1">SUM(IF(ISNUMBER(OFFSET(Results!$T$2,1,Categories!$B34,77,1)),(Results!$H$3:$H$79)*(Results!$G$3:$G$79=Categories!AD$1)))</f>
        <v>14</v>
      </c>
      <c r="AE29" s="75">
        <f t="array" aca="1" ref="AE29" ca="1">SUM(IF(ISNUMBER(OFFSET(Results!$T$2,1,Categories!$B34,77,1)),(Results!$H$3:$H$79)*(Results!$G$3:$G$79=Categories!AE$1)))</f>
        <v>15</v>
      </c>
      <c r="AF29" s="75">
        <f t="array" aca="1" ref="AF29" ca="1">SUM(IF(ISNUMBER(OFFSET(Results!$T$2,1,Categories!$B34,77,1)),(Results!$H$3:$H$79)*(Results!$G$3:$G$79=Categories!AF$1)))</f>
        <v>5</v>
      </c>
      <c r="AG29" s="75">
        <f t="array" aca="1" ref="AG29" ca="1">SUM(IF(ISNUMBER(OFFSET(Results!$T$2,1,Categories!$B34,77,1)),(Results!$H$3:$H$79)*(Results!$G$3:$G$79=Categories!AG$1)))</f>
        <v>9</v>
      </c>
      <c r="AH29" s="75">
        <f t="array" aca="1" ref="AH29" ca="1">SUM(IF(ISNUMBER(OFFSET(Results!$T$2,1,Categories!$B34,77,1)),(Results!$H$3:$H$79)*(Results!$G$3:$G$79=Categories!AH$1)))</f>
        <v>6</v>
      </c>
      <c r="AI29" s="65">
        <f ca="1">P29/Z29</f>
        <v>0.93333333333333335</v>
      </c>
      <c r="AJ29" s="65">
        <f ca="1">Q29/AA29</f>
        <v>0.66666666666666663</v>
      </c>
      <c r="AK29" s="65">
        <f ca="1">R29/AB29</f>
        <v>1</v>
      </c>
      <c r="AL29" s="65">
        <f ca="1">S29/AC29</f>
        <v>0.25</v>
      </c>
      <c r="AM29" s="65">
        <f ca="1">T29/AD29</f>
        <v>0.9642857142857143</v>
      </c>
      <c r="AN29" s="65">
        <f ca="1">U29/AE29</f>
        <v>0.73333333333333328</v>
      </c>
      <c r="AO29" s="65">
        <f ca="1">V29/AF29</f>
        <v>0.4</v>
      </c>
      <c r="AP29" s="65">
        <f ca="1">W29/AG29</f>
        <v>0.33333333333333331</v>
      </c>
      <c r="AQ29" s="65">
        <f ca="1">X29/AH29</f>
        <v>0.33333333333333331</v>
      </c>
      <c r="AR29">
        <f ca="1">RANK(AI29,AI$2:AI$51)</f>
        <v>7</v>
      </c>
      <c r="AS29">
        <f ca="1">RANK(AJ29,AJ$2:AJ$51)</f>
        <v>29</v>
      </c>
      <c r="AT29">
        <f ca="1">RANK(AK29,AK$2:AK$51)</f>
        <v>1</v>
      </c>
      <c r="AU29">
        <f ca="1">RANK(AL29,AL$2:AL$51)</f>
        <v>40</v>
      </c>
      <c r="AV29">
        <f ca="1">RANK(AM29,AM$2:AM$51)</f>
        <v>13</v>
      </c>
      <c r="AW29">
        <f ca="1">RANK(AN29,AN$2:AN$51)</f>
        <v>32</v>
      </c>
      <c r="AX29">
        <f ca="1">RANK(AO29,AO$2:AO$51)</f>
        <v>37</v>
      </c>
      <c r="AY29">
        <f ca="1">RANK(AP29,AP$2:AP$51)</f>
        <v>38</v>
      </c>
      <c r="AZ29">
        <f ca="1">RANK(AQ29,AQ$2:AQ$51)</f>
        <v>45</v>
      </c>
    </row>
    <row r="30" spans="1:52" x14ac:dyDescent="0.3">
      <c r="A30" t="s">
        <v>3937</v>
      </c>
      <c r="B30">
        <f>MATCH(C30,Results!U$2:BR$2,0)</f>
        <v>34</v>
      </c>
      <c r="C30" s="56" t="s">
        <v>834</v>
      </c>
      <c r="D30" s="65">
        <f>HLOOKUP($C30,Results!$U$2:$BR$84,82,FALSE)</f>
        <v>0.68500000000000005</v>
      </c>
      <c r="E30" s="77">
        <f ca="1">G30/Y30</f>
        <v>0.68500000000000005</v>
      </c>
      <c r="F30" s="66">
        <f>HLOOKUP($C30,Results!$U$2:$BR$84,83,FALSE)</f>
        <v>28</v>
      </c>
      <c r="G30" s="76">
        <f>SUM(P30:X30)</f>
        <v>68.5</v>
      </c>
      <c r="H30" s="196">
        <f>VLOOKUP($A30,'2017'!$A:$E,2,FALSE)</f>
        <v>36</v>
      </c>
      <c r="I30" s="197">
        <f>VLOOKUP($A30,'2017'!$A:$E,5,FALSE)</f>
        <v>0.442</v>
      </c>
      <c r="J30" s="196">
        <f>VLOOKUP($A30,'2016'!$A:$E,2,FALSE)</f>
        <v>41</v>
      </c>
      <c r="K30" s="197">
        <f>VLOOKUP($A30,'2016'!$A:$E,5,FALSE)</f>
        <v>0.34399999999999997</v>
      </c>
      <c r="L30" s="196">
        <f>H30-F30</f>
        <v>8</v>
      </c>
      <c r="M30" s="199">
        <f ca="1">E30-I30</f>
        <v>0.24300000000000005</v>
      </c>
      <c r="N30" s="196">
        <f>J30-F30</f>
        <v>13</v>
      </c>
      <c r="O30" s="199">
        <f ca="1">E30-K30</f>
        <v>0.34100000000000008</v>
      </c>
      <c r="P30">
        <f>SUMIF(Results!$G3:$G79,Categories!P$1,Results!$BB$3:$BB$79)</f>
        <v>12</v>
      </c>
      <c r="Q30">
        <f>SUMIF(Results!$G3:$G79,Categories!Q$1,Results!$BB$3:$BB$79)</f>
        <v>8.5</v>
      </c>
      <c r="R30">
        <f>SUMIF(Results!$G3:$G79,Categories!R$1,Results!$BB$3:$BB$79)</f>
        <v>10</v>
      </c>
      <c r="S30">
        <f>SUMIF(Results!$G3:$G79,Categories!S$1,Results!$BB$3:$BB$79)</f>
        <v>7</v>
      </c>
      <c r="T30">
        <f>SUMIF(Results!$G3:$G79,Categories!T$1,Results!$BB$3:$BB$79)</f>
        <v>8</v>
      </c>
      <c r="U30">
        <f>SUMIF(Results!$G3:$G79,Categories!U$1,Results!$BB$3:$BB$79)</f>
        <v>10</v>
      </c>
      <c r="V30">
        <f>SUMIF(Results!$G3:$G79,Categories!V$1,Results!$BB$3:$BB$79)</f>
        <v>2</v>
      </c>
      <c r="W30">
        <f>SUMIF(Results!$G3:$G79,Categories!W$1,Results!$BB$3:$BB$79)</f>
        <v>6</v>
      </c>
      <c r="X30">
        <f>SUMIF(Results!$G3:$G79,Categories!X$1,Results!$BB$3:$BB$79)</f>
        <v>5</v>
      </c>
      <c r="Y30" s="76">
        <f ca="1">SUM(Z30:AH30)</f>
        <v>100</v>
      </c>
      <c r="Z30" s="75">
        <f t="array" aca="1" ref="Z30" ca="1">SUM(IF(ISNUMBER(OFFSET(Results!$T$2,1,Categories!$B38,77,1)),(Results!$H$3:$H$79)*(Results!$G$3:$G$79=Categories!Z$1)))</f>
        <v>15</v>
      </c>
      <c r="AA30" s="75">
        <f t="array" aca="1" ref="AA30" ca="1">SUM(IF(ISNUMBER(OFFSET(Results!$T$2,1,Categories!$B38,77,1)),(Results!$H$3:$H$79)*(Results!$G$3:$G$79=Categories!AA$1)))</f>
        <v>12</v>
      </c>
      <c r="AB30" s="75">
        <f t="array" aca="1" ref="AB30" ca="1">SUM(IF(ISNUMBER(OFFSET(Results!$T$2,1,Categories!$B38,77,1)),(Results!$H$3:$H$79)*(Results!$G$3:$G$79=Categories!AB$1)))</f>
        <v>12</v>
      </c>
      <c r="AC30" s="75">
        <f t="array" aca="1" ref="AC30" ca="1">SUM(IF(ISNUMBER(OFFSET(Results!$T$2,1,Categories!$B38,77,1)),(Results!$H$3:$H$79)*(Results!$G$3:$G$79=Categories!AC$1)))</f>
        <v>12</v>
      </c>
      <c r="AD30" s="75">
        <f t="array" aca="1" ref="AD30" ca="1">SUM(IF(ISNUMBER(OFFSET(Results!$T$2,1,Categories!$B38,77,1)),(Results!$H$3:$H$79)*(Results!$G$3:$G$79=Categories!AD$1)))</f>
        <v>14</v>
      </c>
      <c r="AE30" s="75">
        <f t="array" aca="1" ref="AE30" ca="1">SUM(IF(ISNUMBER(OFFSET(Results!$T$2,1,Categories!$B38,77,1)),(Results!$H$3:$H$79)*(Results!$G$3:$G$79=Categories!AE$1)))</f>
        <v>15</v>
      </c>
      <c r="AF30" s="75">
        <f t="array" aca="1" ref="AF30" ca="1">SUM(IF(ISNUMBER(OFFSET(Results!$T$2,1,Categories!$B38,77,1)),(Results!$H$3:$H$79)*(Results!$G$3:$G$79=Categories!AF$1)))</f>
        <v>5</v>
      </c>
      <c r="AG30" s="75">
        <f t="array" aca="1" ref="AG30" ca="1">SUM(IF(ISNUMBER(OFFSET(Results!$T$2,1,Categories!$B38,77,1)),(Results!$H$3:$H$79)*(Results!$G$3:$G$79=Categories!AG$1)))</f>
        <v>9</v>
      </c>
      <c r="AH30" s="75">
        <f t="array" aca="1" ref="AH30" ca="1">SUM(IF(ISNUMBER(OFFSET(Results!$T$2,1,Categories!$B38,77,1)),(Results!$H$3:$H$79)*(Results!$G$3:$G$79=Categories!AH$1)))</f>
        <v>6</v>
      </c>
      <c r="AI30" s="65">
        <f ca="1">P30/Z30</f>
        <v>0.8</v>
      </c>
      <c r="AJ30" s="65">
        <f ca="1">Q30/AA30</f>
        <v>0.70833333333333337</v>
      </c>
      <c r="AK30" s="65">
        <f ca="1">R30/AB30</f>
        <v>0.83333333333333337</v>
      </c>
      <c r="AL30" s="65">
        <f ca="1">S30/AC30</f>
        <v>0.58333333333333337</v>
      </c>
      <c r="AM30" s="65">
        <f ca="1">T30/AD30</f>
        <v>0.5714285714285714</v>
      </c>
      <c r="AN30" s="65">
        <f ca="1">U30/AE30</f>
        <v>0.66666666666666663</v>
      </c>
      <c r="AO30" s="65">
        <f ca="1">V30/AF30</f>
        <v>0.4</v>
      </c>
      <c r="AP30" s="65">
        <f ca="1">W30/AG30</f>
        <v>0.66666666666666663</v>
      </c>
      <c r="AQ30" s="65">
        <f ca="1">X30/AH30</f>
        <v>0.83333333333333337</v>
      </c>
      <c r="AR30">
        <f ca="1">RANK(AI30,AI$2:AI$51)</f>
        <v>30</v>
      </c>
      <c r="AS30">
        <f ca="1">RANK(AJ30,AJ$2:AJ$51)</f>
        <v>26</v>
      </c>
      <c r="AT30">
        <f ca="1">RANK(AK30,AK$2:AK$51)</f>
        <v>25</v>
      </c>
      <c r="AU30">
        <f ca="1">RANK(AL30,AL$2:AL$51)</f>
        <v>30</v>
      </c>
      <c r="AV30">
        <f ca="1">RANK(AM30,AM$2:AM$51)</f>
        <v>36</v>
      </c>
      <c r="AW30">
        <f ca="1">RANK(AN30,AN$2:AN$51)</f>
        <v>39</v>
      </c>
      <c r="AX30">
        <f ca="1">RANK(AO30,AO$2:AO$51)</f>
        <v>37</v>
      </c>
      <c r="AY30">
        <f ca="1">RANK(AP30,AP$2:AP$51)</f>
        <v>17</v>
      </c>
      <c r="AZ30">
        <f ca="1">RANK(AQ30,AQ$2:AQ$51)</f>
        <v>12</v>
      </c>
    </row>
    <row r="31" spans="1:52" x14ac:dyDescent="0.3">
      <c r="A31" t="s">
        <v>3938</v>
      </c>
      <c r="B31">
        <f>MATCH(C31,Results!U$2:BR$2,0)</f>
        <v>43</v>
      </c>
      <c r="C31" s="56" t="s">
        <v>852</v>
      </c>
      <c r="D31" s="65">
        <f>HLOOKUP($C31,Results!$U$2:$BR$84,82,FALSE)</f>
        <v>0.68500000000000005</v>
      </c>
      <c r="E31" s="77">
        <f ca="1">G31/Y31</f>
        <v>0.68500000000000005</v>
      </c>
      <c r="F31" s="66">
        <f>HLOOKUP($C31,Results!$U$2:$BR$84,83,FALSE)</f>
        <v>28</v>
      </c>
      <c r="G31" s="76">
        <f>SUM(P31:X31)</f>
        <v>68.5</v>
      </c>
      <c r="H31" s="196">
        <f>VLOOKUP($A31,'2017'!$A:$E,2,FALSE)</f>
        <v>18</v>
      </c>
      <c r="I31" s="197">
        <f>VLOOKUP($A31,'2017'!$A:$E,5,FALSE)</f>
        <v>0.58499999999999996</v>
      </c>
      <c r="J31" s="196">
        <f>VLOOKUP($A31,'2016'!$A:$E,2,FALSE)</f>
        <v>26</v>
      </c>
      <c r="K31" s="197">
        <f>VLOOKUP($A31,'2016'!$A:$E,5,FALSE)</f>
        <v>0.41499999999999998</v>
      </c>
      <c r="L31" s="196">
        <f>H31-F31</f>
        <v>-10</v>
      </c>
      <c r="M31" s="199">
        <f ca="1">E31-I31</f>
        <v>0.10000000000000009</v>
      </c>
      <c r="N31" s="196">
        <f>J31-F31</f>
        <v>-2</v>
      </c>
      <c r="O31" s="199">
        <f ca="1">E31-K31</f>
        <v>0.27000000000000007</v>
      </c>
      <c r="P31">
        <f>SUMIF(Results!$G3:$G79,Categories!P$1,Results!$BK$3:$BK$79)</f>
        <v>13.5</v>
      </c>
      <c r="Q31">
        <f>SUMIF(Results!$G3:$G79,Categories!Q$1,Results!$BK$3:$BK$79)</f>
        <v>7</v>
      </c>
      <c r="R31">
        <f>SUMIF(Results!$G3:$G79,Categories!R$1,Results!$BK$3:$BK$79)</f>
        <v>7</v>
      </c>
      <c r="S31">
        <f>SUMIF(Results!$G3:$G79,Categories!S$1,Results!$BK$3:$BK$79)</f>
        <v>12</v>
      </c>
      <c r="T31">
        <f>SUMIF(Results!$G3:$G79,Categories!T$1,Results!$BK$3:$BK$79)</f>
        <v>9</v>
      </c>
      <c r="U31">
        <f>SUMIF(Results!$G3:$G79,Categories!U$1,Results!$BK$3:$BK$79)</f>
        <v>11</v>
      </c>
      <c r="V31">
        <f>SUMIF(Results!$G3:$G79,Categories!V$1,Results!$BK$3:$BK$79)</f>
        <v>4</v>
      </c>
      <c r="W31">
        <f>SUMIF(Results!$G3:$G79,Categories!W$1,Results!$BK$3:$BK$79)</f>
        <v>1</v>
      </c>
      <c r="X31">
        <f>SUMIF(Results!$G3:$G79,Categories!X$1,Results!$BK$3:$BK$79)</f>
        <v>4</v>
      </c>
      <c r="Y31" s="76">
        <f ca="1">SUM(Z31:AH31)</f>
        <v>100</v>
      </c>
      <c r="Z31" s="75">
        <f t="array" aca="1" ref="Z31" ca="1">SUM(IF(ISNUMBER(OFFSET(Results!$T$2,1,Categories!$B47,77,1)),(Results!$H$3:$H$79)*(Results!$G$3:$G$79=Categories!Z$1)))</f>
        <v>15</v>
      </c>
      <c r="AA31" s="75">
        <f t="array" aca="1" ref="AA31" ca="1">SUM(IF(ISNUMBER(OFFSET(Results!$T$2,1,Categories!$B47,77,1)),(Results!$H$3:$H$79)*(Results!$G$3:$G$79=Categories!AA$1)))</f>
        <v>12</v>
      </c>
      <c r="AB31" s="75">
        <f t="array" aca="1" ref="AB31" ca="1">SUM(IF(ISNUMBER(OFFSET(Results!$T$2,1,Categories!$B47,77,1)),(Results!$H$3:$H$79)*(Results!$G$3:$G$79=Categories!AB$1)))</f>
        <v>12</v>
      </c>
      <c r="AC31" s="75">
        <f t="array" aca="1" ref="AC31" ca="1">SUM(IF(ISNUMBER(OFFSET(Results!$T$2,1,Categories!$B47,77,1)),(Results!$H$3:$H$79)*(Results!$G$3:$G$79=Categories!AC$1)))</f>
        <v>12</v>
      </c>
      <c r="AD31" s="75">
        <f t="array" aca="1" ref="AD31" ca="1">SUM(IF(ISNUMBER(OFFSET(Results!$T$2,1,Categories!$B47,77,1)),(Results!$H$3:$H$79)*(Results!$G$3:$G$79=Categories!AD$1)))</f>
        <v>14</v>
      </c>
      <c r="AE31" s="75">
        <f t="array" aca="1" ref="AE31" ca="1">SUM(IF(ISNUMBER(OFFSET(Results!$T$2,1,Categories!$B47,77,1)),(Results!$H$3:$H$79)*(Results!$G$3:$G$79=Categories!AE$1)))</f>
        <v>15</v>
      </c>
      <c r="AF31" s="75">
        <f t="array" aca="1" ref="AF31" ca="1">SUM(IF(ISNUMBER(OFFSET(Results!$T$2,1,Categories!$B47,77,1)),(Results!$H$3:$H$79)*(Results!$G$3:$G$79=Categories!AF$1)))</f>
        <v>5</v>
      </c>
      <c r="AG31" s="75">
        <f t="array" aca="1" ref="AG31" ca="1">SUM(IF(ISNUMBER(OFFSET(Results!$T$2,1,Categories!$B47,77,1)),(Results!$H$3:$H$79)*(Results!$G$3:$G$79=Categories!AG$1)))</f>
        <v>9</v>
      </c>
      <c r="AH31" s="75">
        <f t="array" aca="1" ref="AH31" ca="1">SUM(IF(ISNUMBER(OFFSET(Results!$T$2,1,Categories!$B47,77,1)),(Results!$H$3:$H$79)*(Results!$G$3:$G$79=Categories!AH$1)))</f>
        <v>6</v>
      </c>
      <c r="AI31" s="65">
        <f ca="1">P31/Z31</f>
        <v>0.9</v>
      </c>
      <c r="AJ31" s="65">
        <f ca="1">Q31/AA31</f>
        <v>0.58333333333333337</v>
      </c>
      <c r="AK31" s="65">
        <f ca="1">R31/AB31</f>
        <v>0.58333333333333337</v>
      </c>
      <c r="AL31" s="65">
        <f ca="1">S31/AC31</f>
        <v>1</v>
      </c>
      <c r="AM31" s="65">
        <f ca="1">T31/AD31</f>
        <v>0.6428571428571429</v>
      </c>
      <c r="AN31" s="65">
        <f ca="1">U31/AE31</f>
        <v>0.73333333333333328</v>
      </c>
      <c r="AO31" s="65">
        <f ca="1">V31/AF31</f>
        <v>0.8</v>
      </c>
      <c r="AP31" s="65">
        <f ca="1">W31/AG31</f>
        <v>0.1111111111111111</v>
      </c>
      <c r="AQ31" s="65">
        <f ca="1">X31/AH31</f>
        <v>0.66666666666666663</v>
      </c>
      <c r="AR31">
        <f ca="1">RANK(AI31,AI$2:AI$51)</f>
        <v>11</v>
      </c>
      <c r="AS31">
        <f ca="1">RANK(AJ31,AJ$2:AJ$51)</f>
        <v>38</v>
      </c>
      <c r="AT31">
        <f ca="1">RANK(AK31,AK$2:AK$51)</f>
        <v>35</v>
      </c>
      <c r="AU31">
        <f ca="1">RANK(AL31,AL$2:AL$51)</f>
        <v>1</v>
      </c>
      <c r="AV31">
        <f ca="1">RANK(AM31,AM$2:AM$51)</f>
        <v>26</v>
      </c>
      <c r="AW31">
        <f ca="1">RANK(AN31,AN$2:AN$51)</f>
        <v>32</v>
      </c>
      <c r="AX31">
        <f ca="1">RANK(AO31,AO$2:AO$51)</f>
        <v>21</v>
      </c>
      <c r="AY31">
        <f ca="1">RANK(AP31,AP$2:AP$51)</f>
        <v>46</v>
      </c>
      <c r="AZ31">
        <f ca="1">RANK(AQ31,AQ$2:AQ$51)</f>
        <v>24</v>
      </c>
    </row>
    <row r="32" spans="1:52" x14ac:dyDescent="0.3">
      <c r="A32" t="s">
        <v>3939</v>
      </c>
      <c r="B32">
        <f>MATCH(C32,Results!U$2:BR$2,0)</f>
        <v>26</v>
      </c>
      <c r="C32" s="56" t="s">
        <v>818</v>
      </c>
      <c r="D32" s="65">
        <f>HLOOKUP($C32,Results!$U$2:$BR$84,82,FALSE)</f>
        <v>0.68</v>
      </c>
      <c r="E32" s="77">
        <f ca="1">G32/Y32</f>
        <v>0.68</v>
      </c>
      <c r="F32" s="66">
        <f>HLOOKUP($C32,Results!$U$2:$BR$84,83,FALSE)</f>
        <v>31</v>
      </c>
      <c r="G32" s="76">
        <f>SUM(P32:X32)</f>
        <v>68</v>
      </c>
      <c r="H32" s="196">
        <f>VLOOKUP($A32,'2017'!$A:$E,2,FALSE)</f>
        <v>5</v>
      </c>
      <c r="I32" s="197">
        <f>VLOOKUP($A32,'2017'!$A:$E,5,FALSE)</f>
        <v>0.68300000000000005</v>
      </c>
      <c r="J32" s="196">
        <f>VLOOKUP($A32,'2016'!$A:$E,2,FALSE)</f>
        <v>17</v>
      </c>
      <c r="K32" s="197">
        <f>VLOOKUP($A32,'2016'!$A:$E,5,FALSE)</f>
        <v>0.47699999999999998</v>
      </c>
      <c r="L32" s="196">
        <f>H32-F32</f>
        <v>-26</v>
      </c>
      <c r="M32" s="199">
        <f ca="1">E32-I32</f>
        <v>-3.0000000000000027E-3</v>
      </c>
      <c r="N32" s="196">
        <f>J32-F32</f>
        <v>-14</v>
      </c>
      <c r="O32" s="199">
        <f ca="1">E32-K32</f>
        <v>0.20300000000000007</v>
      </c>
      <c r="P32">
        <f>SUMIF(Results!$G3:$G79,Categories!P$1,Results!$AT$3:$AT$79)</f>
        <v>12.5</v>
      </c>
      <c r="Q32">
        <f>SUMIF(Results!$G3:$G79,Categories!Q$1,Results!$AT$3:$AT$79)</f>
        <v>8.5</v>
      </c>
      <c r="R32">
        <f>SUMIF(Results!$G3:$G79,Categories!R$1,Results!$AT$3:$AT$79)</f>
        <v>12</v>
      </c>
      <c r="S32">
        <f>SUMIF(Results!$G3:$G79,Categories!S$1,Results!$AT$3:$AT$79)</f>
        <v>3</v>
      </c>
      <c r="T32">
        <f>SUMIF(Results!$G3:$G79,Categories!T$1,Results!$AT$3:$AT$79)</f>
        <v>12</v>
      </c>
      <c r="U32">
        <f>SUMIF(Results!$G3:$G79,Categories!U$1,Results!$AT$3:$AT$79)</f>
        <v>10.5</v>
      </c>
      <c r="V32">
        <f>SUMIF(Results!$G3:$G79,Categories!V$1,Results!$AT$3:$AT$79)</f>
        <v>3</v>
      </c>
      <c r="W32">
        <f>SUMIF(Results!$G3:$G79,Categories!W$1,Results!$AT$3:$AT$79)</f>
        <v>4</v>
      </c>
      <c r="X32">
        <f>SUMIF(Results!$G3:$G79,Categories!X$1,Results!$AT$3:$AT$79)</f>
        <v>2.5</v>
      </c>
      <c r="Y32" s="76">
        <f ca="1">SUM(Z32:AH32)</f>
        <v>100</v>
      </c>
      <c r="Z32" s="75">
        <f t="array" aca="1" ref="Z32" ca="1">SUM(IF(ISNUMBER(OFFSET(Results!$T$2,1,Categories!$B30,77,1)),(Results!$H$3:$H$79)*(Results!$G$3:$G$79=Categories!Z$1)))</f>
        <v>15</v>
      </c>
      <c r="AA32" s="75">
        <f t="array" aca="1" ref="AA32" ca="1">SUM(IF(ISNUMBER(OFFSET(Results!$T$2,1,Categories!$B30,77,1)),(Results!$H$3:$H$79)*(Results!$G$3:$G$79=Categories!AA$1)))</f>
        <v>12</v>
      </c>
      <c r="AB32" s="75">
        <f t="array" aca="1" ref="AB32" ca="1">SUM(IF(ISNUMBER(OFFSET(Results!$T$2,1,Categories!$B30,77,1)),(Results!$H$3:$H$79)*(Results!$G$3:$G$79=Categories!AB$1)))</f>
        <v>12</v>
      </c>
      <c r="AC32" s="75">
        <f t="array" aca="1" ref="AC32" ca="1">SUM(IF(ISNUMBER(OFFSET(Results!$T$2,1,Categories!$B30,77,1)),(Results!$H$3:$H$79)*(Results!$G$3:$G$79=Categories!AC$1)))</f>
        <v>12</v>
      </c>
      <c r="AD32" s="75">
        <f t="array" aca="1" ref="AD32" ca="1">SUM(IF(ISNUMBER(OFFSET(Results!$T$2,1,Categories!$B30,77,1)),(Results!$H$3:$H$79)*(Results!$G$3:$G$79=Categories!AD$1)))</f>
        <v>14</v>
      </c>
      <c r="AE32" s="75">
        <f t="array" aca="1" ref="AE32" ca="1">SUM(IF(ISNUMBER(OFFSET(Results!$T$2,1,Categories!$B30,77,1)),(Results!$H$3:$H$79)*(Results!$G$3:$G$79=Categories!AE$1)))</f>
        <v>15</v>
      </c>
      <c r="AF32" s="75">
        <f t="array" aca="1" ref="AF32" ca="1">SUM(IF(ISNUMBER(OFFSET(Results!$T$2,1,Categories!$B30,77,1)),(Results!$H$3:$H$79)*(Results!$G$3:$G$79=Categories!AF$1)))</f>
        <v>5</v>
      </c>
      <c r="AG32" s="75">
        <f t="array" aca="1" ref="AG32" ca="1">SUM(IF(ISNUMBER(OFFSET(Results!$T$2,1,Categories!$B30,77,1)),(Results!$H$3:$H$79)*(Results!$G$3:$G$79=Categories!AG$1)))</f>
        <v>9</v>
      </c>
      <c r="AH32" s="75">
        <f t="array" aca="1" ref="AH32" ca="1">SUM(IF(ISNUMBER(OFFSET(Results!$T$2,1,Categories!$B30,77,1)),(Results!$H$3:$H$79)*(Results!$G$3:$G$79=Categories!AH$1)))</f>
        <v>6</v>
      </c>
      <c r="AI32" s="65">
        <f ca="1">P32/Z32</f>
        <v>0.83333333333333337</v>
      </c>
      <c r="AJ32" s="65">
        <f ca="1">Q32/AA32</f>
        <v>0.70833333333333337</v>
      </c>
      <c r="AK32" s="65">
        <f ca="1">R32/AB32</f>
        <v>1</v>
      </c>
      <c r="AL32" s="65">
        <f ca="1">S32/AC32</f>
        <v>0.25</v>
      </c>
      <c r="AM32" s="65">
        <f ca="1">T32/AD32</f>
        <v>0.8571428571428571</v>
      </c>
      <c r="AN32" s="65">
        <f ca="1">U32/AE32</f>
        <v>0.7</v>
      </c>
      <c r="AO32" s="65">
        <f ca="1">V32/AF32</f>
        <v>0.6</v>
      </c>
      <c r="AP32" s="65">
        <f ca="1">W32/AG32</f>
        <v>0.44444444444444442</v>
      </c>
      <c r="AQ32" s="65">
        <f ca="1">X32/AH32</f>
        <v>0.41666666666666669</v>
      </c>
      <c r="AR32">
        <f ca="1">RANK(AI32,AI$2:AI$51)</f>
        <v>20</v>
      </c>
      <c r="AS32">
        <f ca="1">RANK(AJ32,AJ$2:AJ$51)</f>
        <v>26</v>
      </c>
      <c r="AT32">
        <f ca="1">RANK(AK32,AK$2:AK$51)</f>
        <v>1</v>
      </c>
      <c r="AU32">
        <f ca="1">RANK(AL32,AL$2:AL$51)</f>
        <v>40</v>
      </c>
      <c r="AV32">
        <f ca="1">RANK(AM32,AM$2:AM$51)</f>
        <v>17</v>
      </c>
      <c r="AW32">
        <f ca="1">RANK(AN32,AN$2:AN$51)</f>
        <v>37</v>
      </c>
      <c r="AX32">
        <f ca="1">RANK(AO32,AO$2:AO$51)</f>
        <v>26</v>
      </c>
      <c r="AY32">
        <f ca="1">RANK(AP32,AP$2:AP$51)</f>
        <v>29</v>
      </c>
      <c r="AZ32">
        <f ca="1">RANK(AQ32,AQ$2:AQ$51)</f>
        <v>42</v>
      </c>
    </row>
    <row r="33" spans="1:52" x14ac:dyDescent="0.3">
      <c r="A33" t="s">
        <v>3940</v>
      </c>
      <c r="B33">
        <f>MATCH(C33,Results!U$2:BR$2,0)</f>
        <v>3</v>
      </c>
      <c r="C33" s="56" t="s">
        <v>772</v>
      </c>
      <c r="D33" s="65">
        <f>HLOOKUP($C33,Results!$U$2:$BR$84,82,FALSE)</f>
        <v>0.67500000000000004</v>
      </c>
      <c r="E33" s="77">
        <f ca="1">G33/Y33</f>
        <v>0.67500000000000004</v>
      </c>
      <c r="F33" s="66">
        <f>HLOOKUP($C33,Results!$U$2:$BR$84,83,FALSE)</f>
        <v>32</v>
      </c>
      <c r="G33" s="76">
        <f>SUM(P33:X33)</f>
        <v>67.5</v>
      </c>
      <c r="H33" s="196">
        <f>VLOOKUP($A33,'2017'!$A:$E,2,FALSE)</f>
        <v>6</v>
      </c>
      <c r="I33" s="197">
        <f>VLOOKUP($A33,'2017'!$A:$E,5,FALSE)</f>
        <v>0.68</v>
      </c>
      <c r="J33" s="196">
        <f>VLOOKUP($A33,'2016'!$A:$E,2,FALSE)</f>
        <v>9</v>
      </c>
      <c r="K33" s="197">
        <f>VLOOKUP($A33,'2016'!$A:$E,5,FALSE)</f>
        <v>0.53500000000000003</v>
      </c>
      <c r="L33" s="196">
        <f>H33-F33</f>
        <v>-26</v>
      </c>
      <c r="M33" s="199">
        <f ca="1">E33-I33</f>
        <v>-5.0000000000000044E-3</v>
      </c>
      <c r="N33" s="196">
        <f>J33-F33</f>
        <v>-23</v>
      </c>
      <c r="O33" s="199">
        <f ca="1">E33-K33</f>
        <v>0.14000000000000001</v>
      </c>
      <c r="P33">
        <f>SUMIF(Results!$G3:$G79,Categories!P$1,Results!$W$3:$W$79)</f>
        <v>11.5</v>
      </c>
      <c r="Q33">
        <f>SUMIF(Results!$G3:$G79,Categories!Q$1,Results!$W$3:$W$79)</f>
        <v>12</v>
      </c>
      <c r="R33">
        <f>SUMIF(Results!$G3:$G79,Categories!R$1,Results!$W$3:$W$79)</f>
        <v>5</v>
      </c>
      <c r="S33">
        <f>SUMIF(Results!$G3:$G79,Categories!S$1,Results!$W$3:$W$79)</f>
        <v>9</v>
      </c>
      <c r="T33">
        <f>SUMIF(Results!$G3:$G79,Categories!T$1,Results!$W$3:$W$79)</f>
        <v>8</v>
      </c>
      <c r="U33">
        <f>SUMIF(Results!$G3:$G79,Categories!U$1,Results!$W$3:$W$79)</f>
        <v>8</v>
      </c>
      <c r="V33">
        <f>SUMIF(Results!$G3:$G79,Categories!V$1,Results!$W$3:$W$79)</f>
        <v>4</v>
      </c>
      <c r="W33">
        <f>SUMIF(Results!$G3:$G79,Categories!W$1,Results!$W$3:$W$79)</f>
        <v>6</v>
      </c>
      <c r="X33">
        <f>SUMIF(Results!$G3:$G79,Categories!X$1,Results!$W$3:$W$79)</f>
        <v>4</v>
      </c>
      <c r="Y33" s="76">
        <f ca="1">SUM(Z33:AH33)</f>
        <v>100</v>
      </c>
      <c r="Z33" s="75">
        <f t="array" aca="1" ref="Z33" ca="1">SUM(IF(ISNUMBER(OFFSET(Results!$T$2,1,Categories!$B3,77,1)),(Results!$H$3:$H$79)*(Results!$G$3:$G$79=Categories!Z$1)))</f>
        <v>15</v>
      </c>
      <c r="AA33" s="75">
        <f t="array" aca="1" ref="AA33" ca="1">SUM(IF(ISNUMBER(OFFSET(Results!$T$2,1,Categories!$B3,77,1)),(Results!$H$3:$H$79)*(Results!$G$3:$G$79=Categories!AA$1)))</f>
        <v>12</v>
      </c>
      <c r="AB33" s="75">
        <f t="array" aca="1" ref="AB33" ca="1">SUM(IF(ISNUMBER(OFFSET(Results!$T$2,1,Categories!$B3,77,1)),(Results!$H$3:$H$79)*(Results!$G$3:$G$79=Categories!AB$1)))</f>
        <v>12</v>
      </c>
      <c r="AC33" s="75">
        <f t="array" aca="1" ref="AC33" ca="1">SUM(IF(ISNUMBER(OFFSET(Results!$T$2,1,Categories!$B3,77,1)),(Results!$H$3:$H$79)*(Results!$G$3:$G$79=Categories!AC$1)))</f>
        <v>12</v>
      </c>
      <c r="AD33" s="75">
        <f t="array" aca="1" ref="AD33" ca="1">SUM(IF(ISNUMBER(OFFSET(Results!$T$2,1,Categories!$B3,77,1)),(Results!$H$3:$H$79)*(Results!$G$3:$G$79=Categories!AD$1)))</f>
        <v>14</v>
      </c>
      <c r="AE33" s="75">
        <f t="array" aca="1" ref="AE33" ca="1">SUM(IF(ISNUMBER(OFFSET(Results!$T$2,1,Categories!$B3,77,1)),(Results!$H$3:$H$79)*(Results!$G$3:$G$79=Categories!AE$1)))</f>
        <v>15</v>
      </c>
      <c r="AF33" s="75">
        <f t="array" aca="1" ref="AF33" ca="1">SUM(IF(ISNUMBER(OFFSET(Results!$T$2,1,Categories!$B3,77,1)),(Results!$H$3:$H$79)*(Results!$G$3:$G$79=Categories!AF$1)))</f>
        <v>5</v>
      </c>
      <c r="AG33" s="75">
        <f t="array" aca="1" ref="AG33" ca="1">SUM(IF(ISNUMBER(OFFSET(Results!$T$2,1,Categories!$B3,77,1)),(Results!$H$3:$H$79)*(Results!$G$3:$G$79=Categories!AG$1)))</f>
        <v>9</v>
      </c>
      <c r="AH33" s="75">
        <f t="array" aca="1" ref="AH33" ca="1">SUM(IF(ISNUMBER(OFFSET(Results!$T$2,1,Categories!$B3,77,1)),(Results!$H$3:$H$79)*(Results!$G$3:$G$79=Categories!AH$1)))</f>
        <v>6</v>
      </c>
      <c r="AI33" s="65">
        <f ca="1">P33/Z33</f>
        <v>0.76666666666666672</v>
      </c>
      <c r="AJ33" s="65">
        <f ca="1">Q33/AA33</f>
        <v>1</v>
      </c>
      <c r="AK33" s="65">
        <f ca="1">R33/AB33</f>
        <v>0.41666666666666669</v>
      </c>
      <c r="AL33" s="65">
        <f ca="1">S33/AC33</f>
        <v>0.75</v>
      </c>
      <c r="AM33" s="65">
        <f ca="1">T33/AD33</f>
        <v>0.5714285714285714</v>
      </c>
      <c r="AN33" s="65">
        <f ca="1">U33/AE33</f>
        <v>0.53333333333333333</v>
      </c>
      <c r="AO33" s="65">
        <f ca="1">V33/AF33</f>
        <v>0.8</v>
      </c>
      <c r="AP33" s="65">
        <f ca="1">W33/AG33</f>
        <v>0.66666666666666663</v>
      </c>
      <c r="AQ33" s="65">
        <f ca="1">X33/AH33</f>
        <v>0.66666666666666663</v>
      </c>
      <c r="AR33">
        <f ca="1">RANK(AI33,AI$2:AI$51)</f>
        <v>35</v>
      </c>
      <c r="AS33">
        <f ca="1">RANK(AJ33,AJ$2:AJ$51)</f>
        <v>1</v>
      </c>
      <c r="AT33">
        <f ca="1">RANK(AK33,AK$2:AK$51)</f>
        <v>41</v>
      </c>
      <c r="AU33">
        <f ca="1">RANK(AL33,AL$2:AL$51)</f>
        <v>25</v>
      </c>
      <c r="AV33">
        <f ca="1">RANK(AM33,AM$2:AM$51)</f>
        <v>36</v>
      </c>
      <c r="AW33">
        <f ca="1">RANK(AN33,AN$2:AN$51)</f>
        <v>47</v>
      </c>
      <c r="AX33">
        <f ca="1">RANK(AO33,AO$2:AO$51)</f>
        <v>21</v>
      </c>
      <c r="AY33">
        <f ca="1">RANK(AP33,AP$2:AP$51)</f>
        <v>17</v>
      </c>
      <c r="AZ33">
        <f ca="1">RANK(AQ33,AQ$2:AQ$51)</f>
        <v>24</v>
      </c>
    </row>
    <row r="34" spans="1:52" x14ac:dyDescent="0.3">
      <c r="A34" t="s">
        <v>3941</v>
      </c>
      <c r="B34">
        <f>MATCH(C34,Results!U$2:BR$2,0)</f>
        <v>4</v>
      </c>
      <c r="C34" s="56" t="s">
        <v>774</v>
      </c>
      <c r="D34" s="65">
        <f>HLOOKUP($C34,Results!$U$2:$BR$84,82,FALSE)</f>
        <v>0.67249999999999999</v>
      </c>
      <c r="E34" s="77">
        <f ca="1">G34/Y34</f>
        <v>0.67249999999999999</v>
      </c>
      <c r="F34" s="66">
        <f>HLOOKUP($C34,Results!$U$2:$BR$84,83,FALSE)</f>
        <v>33</v>
      </c>
      <c r="G34" s="76">
        <f>SUM(P34:X34)</f>
        <v>67.25</v>
      </c>
      <c r="H34" s="196">
        <f>VLOOKUP($A34,'2017'!$A:$E,2,FALSE)</f>
        <v>20</v>
      </c>
      <c r="I34" s="197">
        <f>VLOOKUP($A34,'2017'!$A:$E,5,FALSE)</f>
        <v>0.56000000000000005</v>
      </c>
      <c r="J34" s="196">
        <f>VLOOKUP($A34,'2016'!$A:$E,2,FALSE)</f>
        <v>25</v>
      </c>
      <c r="K34" s="197">
        <f>VLOOKUP($A34,'2016'!$A:$E,5,FALSE)</f>
        <v>0.41499999999999998</v>
      </c>
      <c r="L34" s="196">
        <f>H34-F34</f>
        <v>-13</v>
      </c>
      <c r="M34" s="199">
        <f ca="1">E34-I34</f>
        <v>0.11249999999999993</v>
      </c>
      <c r="N34" s="196">
        <f>J34-F34</f>
        <v>-8</v>
      </c>
      <c r="O34" s="199">
        <f ca="1">E34-K34</f>
        <v>0.25750000000000001</v>
      </c>
      <c r="P34">
        <f>SUMIF(Results!$G3:$G79,Categories!P$1,Results!$X$3:$X$79)</f>
        <v>7.25</v>
      </c>
      <c r="Q34">
        <f>SUMIF(Results!$G3:$G79,Categories!Q$1,Results!$X$3:$X$79)</f>
        <v>7</v>
      </c>
      <c r="R34">
        <f>SUMIF(Results!$G3:$G79,Categories!R$1,Results!$X$3:$X$79)</f>
        <v>12</v>
      </c>
      <c r="S34">
        <f>SUMIF(Results!$G3:$G79,Categories!S$1,Results!$X$3:$X$79)</f>
        <v>9</v>
      </c>
      <c r="T34">
        <f>SUMIF(Results!$G3:$G79,Categories!T$1,Results!$X$3:$X$79)</f>
        <v>9</v>
      </c>
      <c r="U34">
        <f>SUMIF(Results!$G3:$G79,Categories!U$1,Results!$X$3:$X$79)</f>
        <v>11</v>
      </c>
      <c r="V34">
        <f>SUMIF(Results!$G3:$G79,Categories!V$1,Results!$X$3:$X$79)</f>
        <v>5</v>
      </c>
      <c r="W34">
        <f>SUMIF(Results!$G3:$G79,Categories!W$1,Results!$X$3:$X$79)</f>
        <v>4</v>
      </c>
      <c r="X34">
        <f>SUMIF(Results!$G3:$G79,Categories!X$1,Results!$X$3:$X$79)</f>
        <v>3</v>
      </c>
      <c r="Y34" s="76">
        <f ca="1">SUM(Z34:AH34)</f>
        <v>100</v>
      </c>
      <c r="Z34" s="75">
        <f t="array" aca="1" ref="Z34" ca="1">SUM(IF(ISNUMBER(OFFSET(Results!$T$2,1,Categories!$B5,77,1)),(Results!$H$3:$H$79)*(Results!$G$3:$G$79=Categories!Z$1)))</f>
        <v>15</v>
      </c>
      <c r="AA34" s="75">
        <f t="array" aca="1" ref="AA34" ca="1">SUM(IF(ISNUMBER(OFFSET(Results!$T$2,1,Categories!$B5,77,1)),(Results!$H$3:$H$79)*(Results!$G$3:$G$79=Categories!AA$1)))</f>
        <v>12</v>
      </c>
      <c r="AB34" s="75">
        <f t="array" aca="1" ref="AB34" ca="1">SUM(IF(ISNUMBER(OFFSET(Results!$T$2,1,Categories!$B5,77,1)),(Results!$H$3:$H$79)*(Results!$G$3:$G$79=Categories!AB$1)))</f>
        <v>12</v>
      </c>
      <c r="AC34" s="75">
        <f t="array" aca="1" ref="AC34" ca="1">SUM(IF(ISNUMBER(OFFSET(Results!$T$2,1,Categories!$B5,77,1)),(Results!$H$3:$H$79)*(Results!$G$3:$G$79=Categories!AC$1)))</f>
        <v>12</v>
      </c>
      <c r="AD34" s="75">
        <f t="array" aca="1" ref="AD34" ca="1">SUM(IF(ISNUMBER(OFFSET(Results!$T$2,1,Categories!$B5,77,1)),(Results!$H$3:$H$79)*(Results!$G$3:$G$79=Categories!AD$1)))</f>
        <v>14</v>
      </c>
      <c r="AE34" s="75">
        <f t="array" aca="1" ref="AE34" ca="1">SUM(IF(ISNUMBER(OFFSET(Results!$T$2,1,Categories!$B5,77,1)),(Results!$H$3:$H$79)*(Results!$G$3:$G$79=Categories!AE$1)))</f>
        <v>15</v>
      </c>
      <c r="AF34" s="75">
        <f t="array" aca="1" ref="AF34" ca="1">SUM(IF(ISNUMBER(OFFSET(Results!$T$2,1,Categories!$B5,77,1)),(Results!$H$3:$H$79)*(Results!$G$3:$G$79=Categories!AF$1)))</f>
        <v>5</v>
      </c>
      <c r="AG34" s="75">
        <f t="array" aca="1" ref="AG34" ca="1">SUM(IF(ISNUMBER(OFFSET(Results!$T$2,1,Categories!$B5,77,1)),(Results!$H$3:$H$79)*(Results!$G$3:$G$79=Categories!AG$1)))</f>
        <v>9</v>
      </c>
      <c r="AH34" s="75">
        <f t="array" aca="1" ref="AH34" ca="1">SUM(IF(ISNUMBER(OFFSET(Results!$T$2,1,Categories!$B5,77,1)),(Results!$H$3:$H$79)*(Results!$G$3:$G$79=Categories!AH$1)))</f>
        <v>6</v>
      </c>
      <c r="AI34" s="65">
        <f ca="1">P34/Z34</f>
        <v>0.48333333333333334</v>
      </c>
      <c r="AJ34" s="65">
        <f ca="1">Q34/AA34</f>
        <v>0.58333333333333337</v>
      </c>
      <c r="AK34" s="65">
        <f ca="1">R34/AB34</f>
        <v>1</v>
      </c>
      <c r="AL34" s="65">
        <f ca="1">S34/AC34</f>
        <v>0.75</v>
      </c>
      <c r="AM34" s="65">
        <f ca="1">T34/AD34</f>
        <v>0.6428571428571429</v>
      </c>
      <c r="AN34" s="65">
        <f ca="1">U34/AE34</f>
        <v>0.73333333333333328</v>
      </c>
      <c r="AO34" s="65">
        <f ca="1">V34/AF34</f>
        <v>1</v>
      </c>
      <c r="AP34" s="65">
        <f ca="1">W34/AG34</f>
        <v>0.44444444444444442</v>
      </c>
      <c r="AQ34" s="65">
        <f ca="1">X34/AH34</f>
        <v>0.5</v>
      </c>
      <c r="AR34">
        <f ca="1">RANK(AI34,AI$2:AI$51)</f>
        <v>46</v>
      </c>
      <c r="AS34">
        <f ca="1">RANK(AJ34,AJ$2:AJ$51)</f>
        <v>38</v>
      </c>
      <c r="AT34">
        <f ca="1">RANK(AK34,AK$2:AK$51)</f>
        <v>1</v>
      </c>
      <c r="AU34">
        <f ca="1">RANK(AL34,AL$2:AL$51)</f>
        <v>25</v>
      </c>
      <c r="AV34">
        <f ca="1">RANK(AM34,AM$2:AM$51)</f>
        <v>26</v>
      </c>
      <c r="AW34">
        <f ca="1">RANK(AN34,AN$2:AN$51)</f>
        <v>32</v>
      </c>
      <c r="AX34">
        <f ca="1">RANK(AO34,AO$2:AO$51)</f>
        <v>1</v>
      </c>
      <c r="AY34">
        <f ca="1">RANK(AP34,AP$2:AP$51)</f>
        <v>29</v>
      </c>
      <c r="AZ34">
        <f ca="1">RANK(AQ34,AQ$2:AQ$51)</f>
        <v>34</v>
      </c>
    </row>
    <row r="35" spans="1:52" x14ac:dyDescent="0.3">
      <c r="A35" t="s">
        <v>3942</v>
      </c>
      <c r="B35">
        <f>MATCH(C35,Results!U$2:BR$2,0)</f>
        <v>19</v>
      </c>
      <c r="C35" s="56" t="s">
        <v>804</v>
      </c>
      <c r="D35" s="65">
        <f>HLOOKUP($C35,Results!$U$2:$BR$84,82,FALSE)</f>
        <v>0.67249999999999999</v>
      </c>
      <c r="E35" s="77">
        <f ca="1">G35/Y35</f>
        <v>0.67249999999999999</v>
      </c>
      <c r="F35" s="66">
        <f>HLOOKUP($C35,Results!$U$2:$BR$84,83,FALSE)</f>
        <v>33</v>
      </c>
      <c r="G35" s="76">
        <f>SUM(P35:X35)</f>
        <v>67.25</v>
      </c>
      <c r="H35" s="196">
        <f>VLOOKUP($A35,'2017'!$A:$E,2,FALSE)</f>
        <v>12</v>
      </c>
      <c r="I35" s="197">
        <f>VLOOKUP($A35,'2017'!$A:$E,5,FALSE)</f>
        <v>0.61499999999999999</v>
      </c>
      <c r="J35" s="196">
        <f>VLOOKUP($A35,'2016'!$A:$E,2,FALSE)</f>
        <v>8</v>
      </c>
      <c r="K35" s="197">
        <f>VLOOKUP($A35,'2016'!$A:$E,5,FALSE)</f>
        <v>0.54500000000000004</v>
      </c>
      <c r="L35" s="196">
        <f>H35-F35</f>
        <v>-21</v>
      </c>
      <c r="M35" s="199">
        <f ca="1">E35-I35</f>
        <v>5.7499999999999996E-2</v>
      </c>
      <c r="N35" s="196">
        <f>J35-F35</f>
        <v>-25</v>
      </c>
      <c r="O35" s="199">
        <f ca="1">E35-K35</f>
        <v>0.12749999999999995</v>
      </c>
      <c r="P35">
        <f>SUMIF(Results!$G3:$G79,Categories!P$1,Results!$AM$3:$AM$79)</f>
        <v>11</v>
      </c>
      <c r="Q35">
        <f>SUMIF(Results!$G3:$G79,Categories!Q$1,Results!$AM$3:$AM$79)</f>
        <v>7.25</v>
      </c>
      <c r="R35">
        <f>SUMIF(Results!$G3:$G79,Categories!R$1,Results!$AM$3:$AM$79)</f>
        <v>10</v>
      </c>
      <c r="S35">
        <f>SUMIF(Results!$G3:$G79,Categories!S$1,Results!$AM$3:$AM$79)</f>
        <v>2</v>
      </c>
      <c r="T35">
        <f>SUMIF(Results!$G3:$G79,Categories!T$1,Results!$AM$3:$AM$79)</f>
        <v>11.5</v>
      </c>
      <c r="U35">
        <f>SUMIF(Results!$G3:$G79,Categories!U$1,Results!$AM$3:$AM$79)</f>
        <v>9.5</v>
      </c>
      <c r="V35">
        <f>SUMIF(Results!$G3:$G79,Categories!V$1,Results!$AM$3:$AM$79)</f>
        <v>5</v>
      </c>
      <c r="W35">
        <f>SUMIF(Results!$G3:$G79,Categories!W$1,Results!$AM$3:$AM$79)</f>
        <v>8</v>
      </c>
      <c r="X35">
        <f>SUMIF(Results!$G3:$G79,Categories!X$1,Results!$AM$3:$AM$79)</f>
        <v>3</v>
      </c>
      <c r="Y35" s="76">
        <f ca="1">SUM(Z35:AH35)</f>
        <v>100</v>
      </c>
      <c r="Z35" s="75">
        <f t="array" aca="1" ref="Z35" ca="1">SUM(IF(ISNUMBER(OFFSET(Results!$T$2,1,Categories!$B22,77,1)),(Results!$H$3:$H$79)*(Results!$G$3:$G$79=Categories!Z$1)))</f>
        <v>15</v>
      </c>
      <c r="AA35" s="75">
        <f t="array" aca="1" ref="AA35" ca="1">SUM(IF(ISNUMBER(OFFSET(Results!$T$2,1,Categories!$B22,77,1)),(Results!$H$3:$H$79)*(Results!$G$3:$G$79=Categories!AA$1)))</f>
        <v>12</v>
      </c>
      <c r="AB35" s="75">
        <f t="array" aca="1" ref="AB35" ca="1">SUM(IF(ISNUMBER(OFFSET(Results!$T$2,1,Categories!$B22,77,1)),(Results!$H$3:$H$79)*(Results!$G$3:$G$79=Categories!AB$1)))</f>
        <v>12</v>
      </c>
      <c r="AC35" s="75">
        <f t="array" aca="1" ref="AC35" ca="1">SUM(IF(ISNUMBER(OFFSET(Results!$T$2,1,Categories!$B22,77,1)),(Results!$H$3:$H$79)*(Results!$G$3:$G$79=Categories!AC$1)))</f>
        <v>12</v>
      </c>
      <c r="AD35" s="75">
        <f t="array" aca="1" ref="AD35" ca="1">SUM(IF(ISNUMBER(OFFSET(Results!$T$2,1,Categories!$B22,77,1)),(Results!$H$3:$H$79)*(Results!$G$3:$G$79=Categories!AD$1)))</f>
        <v>14</v>
      </c>
      <c r="AE35" s="75">
        <f t="array" aca="1" ref="AE35" ca="1">SUM(IF(ISNUMBER(OFFSET(Results!$T$2,1,Categories!$B22,77,1)),(Results!$H$3:$H$79)*(Results!$G$3:$G$79=Categories!AE$1)))</f>
        <v>15</v>
      </c>
      <c r="AF35" s="75">
        <f t="array" aca="1" ref="AF35" ca="1">SUM(IF(ISNUMBER(OFFSET(Results!$T$2,1,Categories!$B22,77,1)),(Results!$H$3:$H$79)*(Results!$G$3:$G$79=Categories!AF$1)))</f>
        <v>5</v>
      </c>
      <c r="AG35" s="75">
        <f t="array" aca="1" ref="AG35" ca="1">SUM(IF(ISNUMBER(OFFSET(Results!$T$2,1,Categories!$B22,77,1)),(Results!$H$3:$H$79)*(Results!$G$3:$G$79=Categories!AG$1)))</f>
        <v>9</v>
      </c>
      <c r="AH35" s="75">
        <f t="array" aca="1" ref="AH35" ca="1">SUM(IF(ISNUMBER(OFFSET(Results!$T$2,1,Categories!$B22,77,1)),(Results!$H$3:$H$79)*(Results!$G$3:$G$79=Categories!AH$1)))</f>
        <v>6</v>
      </c>
      <c r="AI35" s="65">
        <f ca="1">P35/Z35</f>
        <v>0.73333333333333328</v>
      </c>
      <c r="AJ35" s="65">
        <f ca="1">Q35/AA35</f>
        <v>0.60416666666666663</v>
      </c>
      <c r="AK35" s="65">
        <f ca="1">R35/AB35</f>
        <v>0.83333333333333337</v>
      </c>
      <c r="AL35" s="65">
        <f ca="1">S35/AC35</f>
        <v>0.16666666666666666</v>
      </c>
      <c r="AM35" s="65">
        <f ca="1">T35/AD35</f>
        <v>0.8214285714285714</v>
      </c>
      <c r="AN35" s="65">
        <f ca="1">U35/AE35</f>
        <v>0.6333333333333333</v>
      </c>
      <c r="AO35" s="65">
        <f ca="1">V35/AF35</f>
        <v>1</v>
      </c>
      <c r="AP35" s="65">
        <f ca="1">W35/AG35</f>
        <v>0.88888888888888884</v>
      </c>
      <c r="AQ35" s="65">
        <f ca="1">X35/AH35</f>
        <v>0.5</v>
      </c>
      <c r="AR35">
        <f ca="1">RANK(AI35,AI$2:AI$51)</f>
        <v>39</v>
      </c>
      <c r="AS35">
        <f ca="1">RANK(AJ35,AJ$2:AJ$51)</f>
        <v>36</v>
      </c>
      <c r="AT35">
        <f ca="1">RANK(AK35,AK$2:AK$51)</f>
        <v>25</v>
      </c>
      <c r="AU35">
        <f ca="1">RANK(AL35,AL$2:AL$51)</f>
        <v>45</v>
      </c>
      <c r="AV35">
        <f ca="1">RANK(AM35,AM$2:AM$51)</f>
        <v>20</v>
      </c>
      <c r="AW35">
        <f ca="1">RANK(AN35,AN$2:AN$51)</f>
        <v>43</v>
      </c>
      <c r="AX35">
        <f ca="1">RANK(AO35,AO$2:AO$51)</f>
        <v>1</v>
      </c>
      <c r="AY35">
        <f ca="1">RANK(AP35,AP$2:AP$51)</f>
        <v>7</v>
      </c>
      <c r="AZ35">
        <f ca="1">RANK(AQ35,AQ$2:AQ$51)</f>
        <v>34</v>
      </c>
    </row>
    <row r="36" spans="1:52" x14ac:dyDescent="0.3">
      <c r="A36" t="s">
        <v>3943</v>
      </c>
      <c r="B36">
        <f>MATCH(C36,Results!U$2:BR$2,0)</f>
        <v>41</v>
      </c>
      <c r="C36" s="56" t="s">
        <v>848</v>
      </c>
      <c r="D36" s="65">
        <f>HLOOKUP($C36,Results!$U$2:$BR$84,82,FALSE)</f>
        <v>0.67249999999999999</v>
      </c>
      <c r="E36" s="77">
        <f ca="1">G36/Y36</f>
        <v>0.67249999999999999</v>
      </c>
      <c r="F36" s="66">
        <f>HLOOKUP($C36,Results!$U$2:$BR$84,83,FALSE)</f>
        <v>33</v>
      </c>
      <c r="G36" s="76">
        <f>SUM(P36:X36)</f>
        <v>67.25</v>
      </c>
      <c r="H36" s="196">
        <f>VLOOKUP($A36,'2017'!$A:$E,2,FALSE)</f>
        <v>10</v>
      </c>
      <c r="I36" s="197">
        <f>VLOOKUP($A36,'2017'!$A:$E,5,FALSE)</f>
        <v>0.63300000000000001</v>
      </c>
      <c r="J36" s="196">
        <f>VLOOKUP($A36,'2016'!$A:$E,2,FALSE)</f>
        <v>5</v>
      </c>
      <c r="K36" s="197">
        <f>VLOOKUP($A36,'2016'!$A:$E,5,FALSE)</f>
        <v>0.56799999999999995</v>
      </c>
      <c r="L36" s="196">
        <f>H36-F36</f>
        <v>-23</v>
      </c>
      <c r="M36" s="199">
        <f ca="1">E36-I36</f>
        <v>3.949999999999998E-2</v>
      </c>
      <c r="N36" s="196">
        <f>J36-F36</f>
        <v>-28</v>
      </c>
      <c r="O36" s="199">
        <f ca="1">E36-K36</f>
        <v>0.10450000000000004</v>
      </c>
      <c r="P36">
        <f>SUMIF(Results!$G3:$G79,Categories!P$1,Results!$BI$3:$BI$79)</f>
        <v>7</v>
      </c>
      <c r="Q36">
        <f>SUMIF(Results!$G3:$G79,Categories!Q$1,Results!$BI$3:$BI$79)</f>
        <v>7.25</v>
      </c>
      <c r="R36">
        <f>SUMIF(Results!$G3:$G79,Categories!R$1,Results!$BI$3:$BI$79)</f>
        <v>12</v>
      </c>
      <c r="S36">
        <f>SUMIF(Results!$G3:$G79,Categories!S$1,Results!$BI$3:$BI$79)</f>
        <v>6</v>
      </c>
      <c r="T36">
        <f>SUMIF(Results!$G3:$G79,Categories!T$1,Results!$BI$3:$BI$79)</f>
        <v>11</v>
      </c>
      <c r="U36">
        <f>SUMIF(Results!$G3:$G79,Categories!U$1,Results!$BI$3:$BI$79)</f>
        <v>9.5</v>
      </c>
      <c r="V36">
        <f>SUMIF(Results!$G3:$G79,Categories!V$1,Results!$BI$3:$BI$79)</f>
        <v>3</v>
      </c>
      <c r="W36">
        <f>SUMIF(Results!$G3:$G79,Categories!W$1,Results!$BI$3:$BI$79)</f>
        <v>7</v>
      </c>
      <c r="X36">
        <f>SUMIF(Results!$G3:$G79,Categories!X$1,Results!$BI$3:$BI$79)</f>
        <v>4.5</v>
      </c>
      <c r="Y36" s="76">
        <f ca="1">SUM(Z36:AH36)</f>
        <v>100</v>
      </c>
      <c r="Z36" s="75">
        <f t="array" aca="1" ref="Z36" ca="1">SUM(IF(ISNUMBER(OFFSET(Results!$T$2,1,Categories!$B46,77,1)),(Results!$H$3:$H$79)*(Results!$G$3:$G$79=Categories!Z$1)))</f>
        <v>15</v>
      </c>
      <c r="AA36" s="75">
        <f t="array" aca="1" ref="AA36" ca="1">SUM(IF(ISNUMBER(OFFSET(Results!$T$2,1,Categories!$B46,77,1)),(Results!$H$3:$H$79)*(Results!$G$3:$G$79=Categories!AA$1)))</f>
        <v>12</v>
      </c>
      <c r="AB36" s="75">
        <f t="array" aca="1" ref="AB36" ca="1">SUM(IF(ISNUMBER(OFFSET(Results!$T$2,1,Categories!$B46,77,1)),(Results!$H$3:$H$79)*(Results!$G$3:$G$79=Categories!AB$1)))</f>
        <v>12</v>
      </c>
      <c r="AC36" s="75">
        <f t="array" aca="1" ref="AC36" ca="1">SUM(IF(ISNUMBER(OFFSET(Results!$T$2,1,Categories!$B46,77,1)),(Results!$H$3:$H$79)*(Results!$G$3:$G$79=Categories!AC$1)))</f>
        <v>12</v>
      </c>
      <c r="AD36" s="75">
        <f t="array" aca="1" ref="AD36" ca="1">SUM(IF(ISNUMBER(OFFSET(Results!$T$2,1,Categories!$B46,77,1)),(Results!$H$3:$H$79)*(Results!$G$3:$G$79=Categories!AD$1)))</f>
        <v>14</v>
      </c>
      <c r="AE36" s="75">
        <f t="array" aca="1" ref="AE36" ca="1">SUM(IF(ISNUMBER(OFFSET(Results!$T$2,1,Categories!$B46,77,1)),(Results!$H$3:$H$79)*(Results!$G$3:$G$79=Categories!AE$1)))</f>
        <v>15</v>
      </c>
      <c r="AF36" s="75">
        <f t="array" aca="1" ref="AF36" ca="1">SUM(IF(ISNUMBER(OFFSET(Results!$T$2,1,Categories!$B46,77,1)),(Results!$H$3:$H$79)*(Results!$G$3:$G$79=Categories!AF$1)))</f>
        <v>5</v>
      </c>
      <c r="AG36" s="75">
        <f t="array" aca="1" ref="AG36" ca="1">SUM(IF(ISNUMBER(OFFSET(Results!$T$2,1,Categories!$B46,77,1)),(Results!$H$3:$H$79)*(Results!$G$3:$G$79=Categories!AG$1)))</f>
        <v>9</v>
      </c>
      <c r="AH36" s="75">
        <f t="array" aca="1" ref="AH36" ca="1">SUM(IF(ISNUMBER(OFFSET(Results!$T$2,1,Categories!$B46,77,1)),(Results!$H$3:$H$79)*(Results!$G$3:$G$79=Categories!AH$1)))</f>
        <v>6</v>
      </c>
      <c r="AI36" s="65">
        <f ca="1">P36/Z36</f>
        <v>0.46666666666666667</v>
      </c>
      <c r="AJ36" s="65">
        <f ca="1">Q36/AA36</f>
        <v>0.60416666666666663</v>
      </c>
      <c r="AK36" s="65">
        <f ca="1">R36/AB36</f>
        <v>1</v>
      </c>
      <c r="AL36" s="65">
        <f ca="1">S36/AC36</f>
        <v>0.5</v>
      </c>
      <c r="AM36" s="65">
        <f ca="1">T36/AD36</f>
        <v>0.7857142857142857</v>
      </c>
      <c r="AN36" s="65">
        <f ca="1">U36/AE36</f>
        <v>0.6333333333333333</v>
      </c>
      <c r="AO36" s="65">
        <f ca="1">V36/AF36</f>
        <v>0.6</v>
      </c>
      <c r="AP36" s="65">
        <f ca="1">W36/AG36</f>
        <v>0.77777777777777779</v>
      </c>
      <c r="AQ36" s="65">
        <f ca="1">X36/AH36</f>
        <v>0.75</v>
      </c>
      <c r="AR36">
        <f ca="1">RANK(AI36,AI$2:AI$51)</f>
        <v>47</v>
      </c>
      <c r="AS36">
        <f ca="1">RANK(AJ36,AJ$2:AJ$51)</f>
        <v>36</v>
      </c>
      <c r="AT36">
        <f ca="1">RANK(AK36,AK$2:AK$51)</f>
        <v>1</v>
      </c>
      <c r="AU36">
        <f ca="1">RANK(AL36,AL$2:AL$51)</f>
        <v>32</v>
      </c>
      <c r="AV36">
        <f ca="1">RANK(AM36,AM$2:AM$51)</f>
        <v>23</v>
      </c>
      <c r="AW36">
        <f ca="1">RANK(AN36,AN$2:AN$51)</f>
        <v>43</v>
      </c>
      <c r="AX36">
        <f ca="1">RANK(AO36,AO$2:AO$51)</f>
        <v>26</v>
      </c>
      <c r="AY36">
        <f ca="1">RANK(AP36,AP$2:AP$51)</f>
        <v>12</v>
      </c>
      <c r="AZ36">
        <f ca="1">RANK(AQ36,AQ$2:AQ$51)</f>
        <v>23</v>
      </c>
    </row>
    <row r="37" spans="1:52" x14ac:dyDescent="0.3">
      <c r="A37" t="s">
        <v>3944</v>
      </c>
      <c r="B37">
        <f>MATCH(C37,Results!U$2:BR$2,0)</f>
        <v>28</v>
      </c>
      <c r="C37" s="56" t="s">
        <v>822</v>
      </c>
      <c r="D37" s="65">
        <f>HLOOKUP($C37,Results!$U$2:$BR$84,82,FALSE)</f>
        <v>0.66749999999999998</v>
      </c>
      <c r="E37" s="77">
        <f ca="1">G37/Y37</f>
        <v>0.66749999999999998</v>
      </c>
      <c r="F37" s="66">
        <f>HLOOKUP($C37,Results!$U$2:$BR$84,83,FALSE)</f>
        <v>36</v>
      </c>
      <c r="G37" s="76">
        <f>SUM(P37:X37)</f>
        <v>66.75</v>
      </c>
      <c r="H37" s="196">
        <f>VLOOKUP($A37,'2017'!$A:$E,2,FALSE)</f>
        <v>9</v>
      </c>
      <c r="I37" s="197">
        <f>VLOOKUP($A37,'2017'!$A:$E,5,FALSE)</f>
        <v>0.63500000000000001</v>
      </c>
      <c r="J37" s="196">
        <f>VLOOKUP($A37,'2016'!$A:$E,2,FALSE)</f>
        <v>13</v>
      </c>
      <c r="K37" s="197">
        <f>VLOOKUP($A37,'2016'!$A:$E,5,FALSE)</f>
        <v>0.51</v>
      </c>
      <c r="L37" s="196">
        <f>H37-F37</f>
        <v>-27</v>
      </c>
      <c r="M37" s="199">
        <f ca="1">E37-I37</f>
        <v>3.2499999999999973E-2</v>
      </c>
      <c r="N37" s="196">
        <f>J37-F37</f>
        <v>-23</v>
      </c>
      <c r="O37" s="199">
        <f ca="1">E37-K37</f>
        <v>0.15749999999999997</v>
      </c>
      <c r="P37">
        <f>SUMIF(Results!$G3:$G79,Categories!P$1,Results!$AV$3:$AV$79)</f>
        <v>11.25</v>
      </c>
      <c r="Q37">
        <f>SUMIF(Results!$G3:$G79,Categories!Q$1,Results!$AV$3:$AV$79)</f>
        <v>10.5</v>
      </c>
      <c r="R37">
        <f>SUMIF(Results!$G3:$G79,Categories!R$1,Results!$AV$3:$AV$79)</f>
        <v>6</v>
      </c>
      <c r="S37">
        <f>SUMIF(Results!$G3:$G79,Categories!S$1,Results!$AV$3:$AV$79)</f>
        <v>6.5</v>
      </c>
      <c r="T37">
        <f>SUMIF(Results!$G3:$G79,Categories!T$1,Results!$AV$3:$AV$79)</f>
        <v>9</v>
      </c>
      <c r="U37">
        <f>SUMIF(Results!$G3:$G79,Categories!U$1,Results!$AV$3:$AV$79)</f>
        <v>14</v>
      </c>
      <c r="V37">
        <f>SUMIF(Results!$G3:$G79,Categories!V$1,Results!$AV$3:$AV$79)</f>
        <v>2</v>
      </c>
      <c r="W37">
        <f>SUMIF(Results!$G3:$G79,Categories!W$1,Results!$AV$3:$AV$79)</f>
        <v>4</v>
      </c>
      <c r="X37">
        <f>SUMIF(Results!$G3:$G79,Categories!X$1,Results!$AV$3:$AV$79)</f>
        <v>3.5</v>
      </c>
      <c r="Y37" s="76">
        <f ca="1">SUM(Z37:AH37)</f>
        <v>100</v>
      </c>
      <c r="Z37" s="75">
        <f t="array" aca="1" ref="Z37" ca="1">SUM(IF(ISNUMBER(OFFSET(Results!$T$2,1,Categories!$B33,77,1)),(Results!$H$3:$H$79)*(Results!$G$3:$G$79=Categories!Z$1)))</f>
        <v>15</v>
      </c>
      <c r="AA37" s="75">
        <f t="array" aca="1" ref="AA37" ca="1">SUM(IF(ISNUMBER(OFFSET(Results!$T$2,1,Categories!$B33,77,1)),(Results!$H$3:$H$79)*(Results!$G$3:$G$79=Categories!AA$1)))</f>
        <v>12</v>
      </c>
      <c r="AB37" s="75">
        <f t="array" aca="1" ref="AB37" ca="1">SUM(IF(ISNUMBER(OFFSET(Results!$T$2,1,Categories!$B33,77,1)),(Results!$H$3:$H$79)*(Results!$G$3:$G$79=Categories!AB$1)))</f>
        <v>12</v>
      </c>
      <c r="AC37" s="75">
        <f t="array" aca="1" ref="AC37" ca="1">SUM(IF(ISNUMBER(OFFSET(Results!$T$2,1,Categories!$B33,77,1)),(Results!$H$3:$H$79)*(Results!$G$3:$G$79=Categories!AC$1)))</f>
        <v>12</v>
      </c>
      <c r="AD37" s="75">
        <f t="array" aca="1" ref="AD37" ca="1">SUM(IF(ISNUMBER(OFFSET(Results!$T$2,1,Categories!$B33,77,1)),(Results!$H$3:$H$79)*(Results!$G$3:$G$79=Categories!AD$1)))</f>
        <v>14</v>
      </c>
      <c r="AE37" s="75">
        <f t="array" aca="1" ref="AE37" ca="1">SUM(IF(ISNUMBER(OFFSET(Results!$T$2,1,Categories!$B33,77,1)),(Results!$H$3:$H$79)*(Results!$G$3:$G$79=Categories!AE$1)))</f>
        <v>15</v>
      </c>
      <c r="AF37" s="75">
        <f t="array" aca="1" ref="AF37" ca="1">SUM(IF(ISNUMBER(OFFSET(Results!$T$2,1,Categories!$B33,77,1)),(Results!$H$3:$H$79)*(Results!$G$3:$G$79=Categories!AF$1)))</f>
        <v>5</v>
      </c>
      <c r="AG37" s="75">
        <f t="array" aca="1" ref="AG37" ca="1">SUM(IF(ISNUMBER(OFFSET(Results!$T$2,1,Categories!$B33,77,1)),(Results!$H$3:$H$79)*(Results!$G$3:$G$79=Categories!AG$1)))</f>
        <v>9</v>
      </c>
      <c r="AH37" s="75">
        <f t="array" aca="1" ref="AH37" ca="1">SUM(IF(ISNUMBER(OFFSET(Results!$T$2,1,Categories!$B33,77,1)),(Results!$H$3:$H$79)*(Results!$G$3:$G$79=Categories!AH$1)))</f>
        <v>6</v>
      </c>
      <c r="AI37" s="65">
        <f ca="1">P37/Z37</f>
        <v>0.75</v>
      </c>
      <c r="AJ37" s="65">
        <f ca="1">Q37/AA37</f>
        <v>0.875</v>
      </c>
      <c r="AK37" s="65">
        <f ca="1">R37/AB37</f>
        <v>0.5</v>
      </c>
      <c r="AL37" s="65">
        <f ca="1">S37/AC37</f>
        <v>0.54166666666666663</v>
      </c>
      <c r="AM37" s="65">
        <f ca="1">T37/AD37</f>
        <v>0.6428571428571429</v>
      </c>
      <c r="AN37" s="65">
        <f ca="1">U37/AE37</f>
        <v>0.93333333333333335</v>
      </c>
      <c r="AO37" s="65">
        <f ca="1">V37/AF37</f>
        <v>0.4</v>
      </c>
      <c r="AP37" s="65">
        <f ca="1">W37/AG37</f>
        <v>0.44444444444444442</v>
      </c>
      <c r="AQ37" s="65">
        <f ca="1">X37/AH37</f>
        <v>0.58333333333333337</v>
      </c>
      <c r="AR37">
        <f ca="1">RANK(AI37,AI$2:AI$51)</f>
        <v>38</v>
      </c>
      <c r="AS37">
        <f ca="1">RANK(AJ37,AJ$2:AJ$51)</f>
        <v>11</v>
      </c>
      <c r="AT37">
        <f ca="1">RANK(AK37,AK$2:AK$51)</f>
        <v>38</v>
      </c>
      <c r="AU37">
        <f ca="1">RANK(AL37,AL$2:AL$51)</f>
        <v>31</v>
      </c>
      <c r="AV37">
        <f ca="1">RANK(AM37,AM$2:AM$51)</f>
        <v>26</v>
      </c>
      <c r="AW37">
        <f ca="1">RANK(AN37,AN$2:AN$51)</f>
        <v>8</v>
      </c>
      <c r="AX37">
        <f ca="1">RANK(AO37,AO$2:AO$51)</f>
        <v>37</v>
      </c>
      <c r="AY37">
        <f ca="1">RANK(AP37,AP$2:AP$51)</f>
        <v>29</v>
      </c>
      <c r="AZ37">
        <f ca="1">RANK(AQ37,AQ$2:AQ$51)</f>
        <v>33</v>
      </c>
    </row>
    <row r="38" spans="1:52" x14ac:dyDescent="0.3">
      <c r="A38" t="s">
        <v>3945</v>
      </c>
      <c r="B38">
        <f>MATCH(C38,Results!U$2:BR$2,0)</f>
        <v>36</v>
      </c>
      <c r="C38" s="56" t="s">
        <v>838</v>
      </c>
      <c r="D38" s="65">
        <f>HLOOKUP($C38,Results!$U$2:$BR$84,82,FALSE)</f>
        <v>0.66500000000000004</v>
      </c>
      <c r="E38" s="77">
        <f ca="1">G38/Y38</f>
        <v>0.66500000000000004</v>
      </c>
      <c r="F38" s="66">
        <f>HLOOKUP($C38,Results!$U$2:$BR$84,83,FALSE)</f>
        <v>37</v>
      </c>
      <c r="G38" s="76">
        <f>SUM(P38:X38)</f>
        <v>66.5</v>
      </c>
      <c r="H38" s="196">
        <f>VLOOKUP($A38,'2017'!$A:$E,2,FALSE)</f>
        <v>26</v>
      </c>
      <c r="I38" s="197">
        <f>VLOOKUP($A38,'2017'!$A:$E,5,FALSE)</f>
        <v>0.503</v>
      </c>
      <c r="J38" s="196">
        <f>VLOOKUP($A38,'2016'!$A:$E,2,FALSE)</f>
        <v>31</v>
      </c>
      <c r="K38" s="197">
        <f>VLOOKUP($A38,'2016'!$A:$E,5,FALSE)</f>
        <v>0.38700000000000001</v>
      </c>
      <c r="L38" s="196">
        <f>H38-F38</f>
        <v>-11</v>
      </c>
      <c r="M38" s="199">
        <f ca="1">E38-I38</f>
        <v>0.16200000000000003</v>
      </c>
      <c r="N38" s="196">
        <f>J38-F38</f>
        <v>-6</v>
      </c>
      <c r="O38" s="199">
        <f ca="1">E38-K38</f>
        <v>0.27800000000000002</v>
      </c>
      <c r="P38">
        <f>SUMIF(Results!$G3:$G79,Categories!P$1,Results!$BD$3:$BD$79)</f>
        <v>13.5</v>
      </c>
      <c r="Q38">
        <f>SUMIF(Results!$G3:$G79,Categories!Q$1,Results!$BD$3:$BD$79)</f>
        <v>8.5</v>
      </c>
      <c r="R38">
        <f>SUMIF(Results!$G3:$G79,Categories!R$1,Results!$BD$3:$BD$79)</f>
        <v>5.5</v>
      </c>
      <c r="S38">
        <f>SUMIF(Results!$G3:$G79,Categories!S$1,Results!$BD$3:$BD$79)</f>
        <v>11</v>
      </c>
      <c r="T38">
        <f>SUMIF(Results!$G3:$G79,Categories!T$1,Results!$BD$3:$BD$79)</f>
        <v>9</v>
      </c>
      <c r="U38">
        <f>SUMIF(Results!$G3:$G79,Categories!U$1,Results!$BD$3:$BD$79)</f>
        <v>10</v>
      </c>
      <c r="V38">
        <f>SUMIF(Results!$G3:$G79,Categories!V$1,Results!$BD$3:$BD$79)</f>
        <v>3</v>
      </c>
      <c r="W38">
        <f>SUMIF(Results!$G3:$G79,Categories!W$1,Results!$BD$3:$BD$79)</f>
        <v>1</v>
      </c>
      <c r="X38">
        <f>SUMIF(Results!$G3:$G79,Categories!X$1,Results!$BD$3:$BD$79)</f>
        <v>5</v>
      </c>
      <c r="Y38" s="76">
        <f ca="1">SUM(Z38:AH38)</f>
        <v>100</v>
      </c>
      <c r="Z38" s="75">
        <f t="array" aca="1" ref="Z38" ca="1">SUM(IF(ISNUMBER(OFFSET(Results!$T$2,1,Categories!$B40,77,1)),(Results!$H$3:$H$79)*(Results!$G$3:$G$79=Categories!Z$1)))</f>
        <v>15</v>
      </c>
      <c r="AA38" s="75">
        <f t="array" aca="1" ref="AA38" ca="1">SUM(IF(ISNUMBER(OFFSET(Results!$T$2,1,Categories!$B40,77,1)),(Results!$H$3:$H$79)*(Results!$G$3:$G$79=Categories!AA$1)))</f>
        <v>12</v>
      </c>
      <c r="AB38" s="75">
        <f t="array" aca="1" ref="AB38" ca="1">SUM(IF(ISNUMBER(OFFSET(Results!$T$2,1,Categories!$B40,77,1)),(Results!$H$3:$H$79)*(Results!$G$3:$G$79=Categories!AB$1)))</f>
        <v>12</v>
      </c>
      <c r="AC38" s="75">
        <f t="array" aca="1" ref="AC38" ca="1">SUM(IF(ISNUMBER(OFFSET(Results!$T$2,1,Categories!$B40,77,1)),(Results!$H$3:$H$79)*(Results!$G$3:$G$79=Categories!AC$1)))</f>
        <v>12</v>
      </c>
      <c r="AD38" s="75">
        <f t="array" aca="1" ref="AD38" ca="1">SUM(IF(ISNUMBER(OFFSET(Results!$T$2,1,Categories!$B40,77,1)),(Results!$H$3:$H$79)*(Results!$G$3:$G$79=Categories!AD$1)))</f>
        <v>14</v>
      </c>
      <c r="AE38" s="75">
        <f t="array" aca="1" ref="AE38" ca="1">SUM(IF(ISNUMBER(OFFSET(Results!$T$2,1,Categories!$B40,77,1)),(Results!$H$3:$H$79)*(Results!$G$3:$G$79=Categories!AE$1)))</f>
        <v>15</v>
      </c>
      <c r="AF38" s="75">
        <f t="array" aca="1" ref="AF38" ca="1">SUM(IF(ISNUMBER(OFFSET(Results!$T$2,1,Categories!$B40,77,1)),(Results!$H$3:$H$79)*(Results!$G$3:$G$79=Categories!AF$1)))</f>
        <v>5</v>
      </c>
      <c r="AG38" s="75">
        <f t="array" aca="1" ref="AG38" ca="1">SUM(IF(ISNUMBER(OFFSET(Results!$T$2,1,Categories!$B40,77,1)),(Results!$H$3:$H$79)*(Results!$G$3:$G$79=Categories!AG$1)))</f>
        <v>9</v>
      </c>
      <c r="AH38" s="75">
        <f t="array" aca="1" ref="AH38" ca="1">SUM(IF(ISNUMBER(OFFSET(Results!$T$2,1,Categories!$B40,77,1)),(Results!$H$3:$H$79)*(Results!$G$3:$G$79=Categories!AH$1)))</f>
        <v>6</v>
      </c>
      <c r="AI38" s="65">
        <f ca="1">P38/Z38</f>
        <v>0.9</v>
      </c>
      <c r="AJ38" s="65">
        <f ca="1">Q38/AA38</f>
        <v>0.70833333333333337</v>
      </c>
      <c r="AK38" s="65">
        <f ca="1">R38/AB38</f>
        <v>0.45833333333333331</v>
      </c>
      <c r="AL38" s="65">
        <f ca="1">S38/AC38</f>
        <v>0.91666666666666663</v>
      </c>
      <c r="AM38" s="65">
        <f ca="1">T38/AD38</f>
        <v>0.6428571428571429</v>
      </c>
      <c r="AN38" s="65">
        <f ca="1">U38/AE38</f>
        <v>0.66666666666666663</v>
      </c>
      <c r="AO38" s="65">
        <f ca="1">V38/AF38</f>
        <v>0.6</v>
      </c>
      <c r="AP38" s="65">
        <f ca="1">W38/AG38</f>
        <v>0.1111111111111111</v>
      </c>
      <c r="AQ38" s="65">
        <f ca="1">X38/AH38</f>
        <v>0.83333333333333337</v>
      </c>
      <c r="AR38">
        <f ca="1">RANK(AI38,AI$2:AI$51)</f>
        <v>11</v>
      </c>
      <c r="AS38">
        <f ca="1">RANK(AJ38,AJ$2:AJ$51)</f>
        <v>26</v>
      </c>
      <c r="AT38">
        <f ca="1">RANK(AK38,AK$2:AK$51)</f>
        <v>40</v>
      </c>
      <c r="AU38">
        <f ca="1">RANK(AL38,AL$2:AL$51)</f>
        <v>4</v>
      </c>
      <c r="AV38">
        <f ca="1">RANK(AM38,AM$2:AM$51)</f>
        <v>26</v>
      </c>
      <c r="AW38">
        <f ca="1">RANK(AN38,AN$2:AN$51)</f>
        <v>39</v>
      </c>
      <c r="AX38">
        <f ca="1">RANK(AO38,AO$2:AO$51)</f>
        <v>26</v>
      </c>
      <c r="AY38">
        <f ca="1">RANK(AP38,AP$2:AP$51)</f>
        <v>46</v>
      </c>
      <c r="AZ38">
        <f ca="1">RANK(AQ38,AQ$2:AQ$51)</f>
        <v>12</v>
      </c>
    </row>
    <row r="39" spans="1:52" x14ac:dyDescent="0.3">
      <c r="A39" t="s">
        <v>3946</v>
      </c>
      <c r="B39">
        <f>MATCH(C39,Results!U$2:BR$2,0)</f>
        <v>39</v>
      </c>
      <c r="C39" s="56" t="s">
        <v>844</v>
      </c>
      <c r="D39" s="65">
        <f>HLOOKUP($C39,Results!$U$2:$BR$84,82,FALSE)</f>
        <v>0.66500000000000004</v>
      </c>
      <c r="E39" s="77">
        <f ca="1">G39/Y39</f>
        <v>0.66500000000000004</v>
      </c>
      <c r="F39" s="66">
        <f>HLOOKUP($C39,Results!$U$2:$BR$84,83,FALSE)</f>
        <v>37</v>
      </c>
      <c r="G39" s="76">
        <f>SUM(P39:X39)</f>
        <v>66.5</v>
      </c>
      <c r="H39" s="196">
        <f>VLOOKUP($A39,'2017'!$A:$E,2,FALSE)</f>
        <v>30</v>
      </c>
      <c r="I39" s="197">
        <f>VLOOKUP($A39,'2017'!$A:$E,5,FALSE)</f>
        <v>0.47199999999999998</v>
      </c>
      <c r="J39" s="196">
        <f>VLOOKUP($A39,'2016'!$A:$E,2,FALSE)</f>
        <v>32</v>
      </c>
      <c r="K39" s="197">
        <f>VLOOKUP($A39,'2016'!$A:$E,5,FALSE)</f>
        <v>0.38400000000000001</v>
      </c>
      <c r="L39" s="196">
        <f>H39-F39</f>
        <v>-7</v>
      </c>
      <c r="M39" s="199">
        <f ca="1">E39-I39</f>
        <v>0.19300000000000006</v>
      </c>
      <c r="N39" s="196">
        <f>J39-F39</f>
        <v>-5</v>
      </c>
      <c r="O39" s="199">
        <f ca="1">E39-K39</f>
        <v>0.28100000000000003</v>
      </c>
      <c r="P39">
        <f>SUMIF(Results!$G3:$G79,Categories!P$1,Results!$BG$3:$BG$79)</f>
        <v>13.5</v>
      </c>
      <c r="Q39">
        <f>SUMIF(Results!$G3:$G79,Categories!Q$1,Results!$BG$3:$BG$79)</f>
        <v>7</v>
      </c>
      <c r="R39">
        <f>SUMIF(Results!$G3:$G79,Categories!R$1,Results!$BG$3:$BG$79)</f>
        <v>8</v>
      </c>
      <c r="S39">
        <f>SUMIF(Results!$G3:$G79,Categories!S$1,Results!$BG$3:$BG$79)</f>
        <v>6</v>
      </c>
      <c r="T39">
        <f>SUMIF(Results!$G3:$G79,Categories!T$1,Results!$BG$3:$BG$79)</f>
        <v>8</v>
      </c>
      <c r="U39">
        <f>SUMIF(Results!$G3:$G79,Categories!U$1,Results!$BG$3:$BG$79)</f>
        <v>9</v>
      </c>
      <c r="V39">
        <f>SUMIF(Results!$G3:$G79,Categories!V$1,Results!$BG$3:$BG$79)</f>
        <v>5</v>
      </c>
      <c r="W39">
        <f>SUMIF(Results!$G3:$G79,Categories!W$1,Results!$BG$3:$BG$79)</f>
        <v>6</v>
      </c>
      <c r="X39">
        <f>SUMIF(Results!$G3:$G79,Categories!X$1,Results!$BG$3:$BG$79)</f>
        <v>4</v>
      </c>
      <c r="Y39" s="76">
        <f ca="1">SUM(Z39:AH39)</f>
        <v>100</v>
      </c>
      <c r="Z39" s="75">
        <f t="array" aca="1" ref="Z39" ca="1">SUM(IF(ISNUMBER(OFFSET(Results!$T$2,1,Categories!$B44,77,1)),(Results!$H$3:$H$79)*(Results!$G$3:$G$79=Categories!Z$1)))</f>
        <v>15</v>
      </c>
      <c r="AA39" s="75">
        <f t="array" aca="1" ref="AA39" ca="1">SUM(IF(ISNUMBER(OFFSET(Results!$T$2,1,Categories!$B44,77,1)),(Results!$H$3:$H$79)*(Results!$G$3:$G$79=Categories!AA$1)))</f>
        <v>12</v>
      </c>
      <c r="AB39" s="75">
        <f t="array" aca="1" ref="AB39" ca="1">SUM(IF(ISNUMBER(OFFSET(Results!$T$2,1,Categories!$B44,77,1)),(Results!$H$3:$H$79)*(Results!$G$3:$G$79=Categories!AB$1)))</f>
        <v>12</v>
      </c>
      <c r="AC39" s="75">
        <f t="array" aca="1" ref="AC39" ca="1">SUM(IF(ISNUMBER(OFFSET(Results!$T$2,1,Categories!$B44,77,1)),(Results!$H$3:$H$79)*(Results!$G$3:$G$79=Categories!AC$1)))</f>
        <v>12</v>
      </c>
      <c r="AD39" s="75">
        <f t="array" aca="1" ref="AD39" ca="1">SUM(IF(ISNUMBER(OFFSET(Results!$T$2,1,Categories!$B44,77,1)),(Results!$H$3:$H$79)*(Results!$G$3:$G$79=Categories!AD$1)))</f>
        <v>14</v>
      </c>
      <c r="AE39" s="75">
        <f t="array" aca="1" ref="AE39" ca="1">SUM(IF(ISNUMBER(OFFSET(Results!$T$2,1,Categories!$B44,77,1)),(Results!$H$3:$H$79)*(Results!$G$3:$G$79=Categories!AE$1)))</f>
        <v>15</v>
      </c>
      <c r="AF39" s="75">
        <f t="array" aca="1" ref="AF39" ca="1">SUM(IF(ISNUMBER(OFFSET(Results!$T$2,1,Categories!$B44,77,1)),(Results!$H$3:$H$79)*(Results!$G$3:$G$79=Categories!AF$1)))</f>
        <v>5</v>
      </c>
      <c r="AG39" s="75">
        <f t="array" aca="1" ref="AG39" ca="1">SUM(IF(ISNUMBER(OFFSET(Results!$T$2,1,Categories!$B44,77,1)),(Results!$H$3:$H$79)*(Results!$G$3:$G$79=Categories!AG$1)))</f>
        <v>9</v>
      </c>
      <c r="AH39" s="75">
        <f t="array" aca="1" ref="AH39" ca="1">SUM(IF(ISNUMBER(OFFSET(Results!$T$2,1,Categories!$B44,77,1)),(Results!$H$3:$H$79)*(Results!$G$3:$G$79=Categories!AH$1)))</f>
        <v>6</v>
      </c>
      <c r="AI39" s="65">
        <f ca="1">P39/Z39</f>
        <v>0.9</v>
      </c>
      <c r="AJ39" s="65">
        <f ca="1">Q39/AA39</f>
        <v>0.58333333333333337</v>
      </c>
      <c r="AK39" s="65">
        <f ca="1">R39/AB39</f>
        <v>0.66666666666666663</v>
      </c>
      <c r="AL39" s="65">
        <f ca="1">S39/AC39</f>
        <v>0.5</v>
      </c>
      <c r="AM39" s="65">
        <f ca="1">T39/AD39</f>
        <v>0.5714285714285714</v>
      </c>
      <c r="AN39" s="65">
        <f ca="1">U39/AE39</f>
        <v>0.6</v>
      </c>
      <c r="AO39" s="65">
        <f ca="1">V39/AF39</f>
        <v>1</v>
      </c>
      <c r="AP39" s="65">
        <f ca="1">W39/AG39</f>
        <v>0.66666666666666663</v>
      </c>
      <c r="AQ39" s="65">
        <f ca="1">X39/AH39</f>
        <v>0.66666666666666663</v>
      </c>
      <c r="AR39">
        <f ca="1">RANK(AI39,AI$2:AI$51)</f>
        <v>11</v>
      </c>
      <c r="AS39">
        <f ca="1">RANK(AJ39,AJ$2:AJ$51)</f>
        <v>38</v>
      </c>
      <c r="AT39">
        <f ca="1">RANK(AK39,AK$2:AK$51)</f>
        <v>34</v>
      </c>
      <c r="AU39">
        <f ca="1">RANK(AL39,AL$2:AL$51)</f>
        <v>32</v>
      </c>
      <c r="AV39">
        <f ca="1">RANK(AM39,AM$2:AM$51)</f>
        <v>36</v>
      </c>
      <c r="AW39">
        <f ca="1">RANK(AN39,AN$2:AN$51)</f>
        <v>45</v>
      </c>
      <c r="AX39">
        <f ca="1">RANK(AO39,AO$2:AO$51)</f>
        <v>1</v>
      </c>
      <c r="AY39">
        <f ca="1">RANK(AP39,AP$2:AP$51)</f>
        <v>17</v>
      </c>
      <c r="AZ39">
        <f ca="1">RANK(AQ39,AQ$2:AQ$51)</f>
        <v>24</v>
      </c>
    </row>
    <row r="40" spans="1:52" x14ac:dyDescent="0.3">
      <c r="A40" t="s">
        <v>3947</v>
      </c>
      <c r="B40">
        <f>MATCH(C40,Results!U$2:BR$2,0)</f>
        <v>23</v>
      </c>
      <c r="C40" s="56" t="s">
        <v>812</v>
      </c>
      <c r="D40" s="65">
        <f>HLOOKUP($C40,Results!$U$2:$BR$84,82,FALSE)</f>
        <v>0.66</v>
      </c>
      <c r="E40" s="77">
        <f ca="1">G40/Y40</f>
        <v>0.66</v>
      </c>
      <c r="F40" s="66">
        <f>HLOOKUP($C40,Results!$U$2:$BR$84,83,FALSE)</f>
        <v>39</v>
      </c>
      <c r="G40" s="76">
        <f>SUM(P40:X40)</f>
        <v>66</v>
      </c>
      <c r="H40" s="196">
        <f>VLOOKUP($A40,'2017'!$A:$E,2,FALSE)</f>
        <v>37</v>
      </c>
      <c r="I40" s="197">
        <f>VLOOKUP($A40,'2017'!$A:$E,5,FALSE)</f>
        <v>0.44</v>
      </c>
      <c r="J40" s="196">
        <f>VLOOKUP($A40,'2016'!$A:$E,2,FALSE)</f>
        <v>47</v>
      </c>
      <c r="K40" s="197">
        <f>VLOOKUP($A40,'2016'!$A:$E,5,FALSE)</f>
        <v>0.30299999999999999</v>
      </c>
      <c r="L40" s="196">
        <f>H40-F40</f>
        <v>-2</v>
      </c>
      <c r="M40" s="199">
        <f ca="1">E40-I40</f>
        <v>0.22000000000000003</v>
      </c>
      <c r="N40" s="196">
        <f>J40-F40</f>
        <v>8</v>
      </c>
      <c r="O40" s="199">
        <f ca="1">E40-K40</f>
        <v>0.35700000000000004</v>
      </c>
      <c r="P40">
        <f>SUMIF(Results!$G3:$G79,Categories!P$1,Results!$AQ$3:$AQ$79)</f>
        <v>13.5</v>
      </c>
      <c r="Q40">
        <f>SUMIF(Results!$G3:$G79,Categories!Q$1,Results!$AQ$3:$AQ$79)</f>
        <v>8</v>
      </c>
      <c r="R40">
        <f>SUMIF(Results!$G3:$G79,Categories!R$1,Results!$AQ$3:$AQ$79)</f>
        <v>9.5</v>
      </c>
      <c r="S40">
        <f>SUMIF(Results!$G3:$G79,Categories!S$1,Results!$AQ$3:$AQ$79)</f>
        <v>3</v>
      </c>
      <c r="T40">
        <f>SUMIF(Results!$G3:$G79,Categories!T$1,Results!$AQ$3:$AQ$79)</f>
        <v>8</v>
      </c>
      <c r="U40">
        <f>SUMIF(Results!$G3:$G79,Categories!U$1,Results!$AQ$3:$AQ$79)</f>
        <v>14</v>
      </c>
      <c r="V40">
        <f>SUMIF(Results!$G3:$G79,Categories!V$1,Results!$AQ$3:$AQ$79)</f>
        <v>3</v>
      </c>
      <c r="W40">
        <f>SUMIF(Results!$G3:$G79,Categories!W$1,Results!$AQ$3:$AQ$79)</f>
        <v>2</v>
      </c>
      <c r="X40">
        <f>SUMIF(Results!$G3:$G79,Categories!X$1,Results!$AQ$3:$AQ$79)</f>
        <v>5</v>
      </c>
      <c r="Y40" s="76">
        <f ca="1">SUM(Z40:AH40)</f>
        <v>100</v>
      </c>
      <c r="Z40" s="75">
        <f t="array" aca="1" ref="Z40" ca="1">SUM(IF(ISNUMBER(OFFSET(Results!$T$2,1,Categories!$B29,77,1)),(Results!$H$3:$H$79)*(Results!$G$3:$G$79=Categories!Z$1)))</f>
        <v>15</v>
      </c>
      <c r="AA40" s="75">
        <f t="array" aca="1" ref="AA40" ca="1">SUM(IF(ISNUMBER(OFFSET(Results!$T$2,1,Categories!$B29,77,1)),(Results!$H$3:$H$79)*(Results!$G$3:$G$79=Categories!AA$1)))</f>
        <v>12</v>
      </c>
      <c r="AB40" s="75">
        <f t="array" aca="1" ref="AB40" ca="1">SUM(IF(ISNUMBER(OFFSET(Results!$T$2,1,Categories!$B29,77,1)),(Results!$H$3:$H$79)*(Results!$G$3:$G$79=Categories!AB$1)))</f>
        <v>12</v>
      </c>
      <c r="AC40" s="75">
        <f t="array" aca="1" ref="AC40" ca="1">SUM(IF(ISNUMBER(OFFSET(Results!$T$2,1,Categories!$B29,77,1)),(Results!$H$3:$H$79)*(Results!$G$3:$G$79=Categories!AC$1)))</f>
        <v>12</v>
      </c>
      <c r="AD40" s="75">
        <f t="array" aca="1" ref="AD40" ca="1">SUM(IF(ISNUMBER(OFFSET(Results!$T$2,1,Categories!$B29,77,1)),(Results!$H$3:$H$79)*(Results!$G$3:$G$79=Categories!AD$1)))</f>
        <v>14</v>
      </c>
      <c r="AE40" s="75">
        <f t="array" aca="1" ref="AE40" ca="1">SUM(IF(ISNUMBER(OFFSET(Results!$T$2,1,Categories!$B29,77,1)),(Results!$H$3:$H$79)*(Results!$G$3:$G$79=Categories!AE$1)))</f>
        <v>15</v>
      </c>
      <c r="AF40" s="75">
        <f t="array" aca="1" ref="AF40" ca="1">SUM(IF(ISNUMBER(OFFSET(Results!$T$2,1,Categories!$B29,77,1)),(Results!$H$3:$H$79)*(Results!$G$3:$G$79=Categories!AF$1)))</f>
        <v>5</v>
      </c>
      <c r="AG40" s="75">
        <f t="array" aca="1" ref="AG40" ca="1">SUM(IF(ISNUMBER(OFFSET(Results!$T$2,1,Categories!$B29,77,1)),(Results!$H$3:$H$79)*(Results!$G$3:$G$79=Categories!AG$1)))</f>
        <v>9</v>
      </c>
      <c r="AH40" s="75">
        <f t="array" aca="1" ref="AH40" ca="1">SUM(IF(ISNUMBER(OFFSET(Results!$T$2,1,Categories!$B29,77,1)),(Results!$H$3:$H$79)*(Results!$G$3:$G$79=Categories!AH$1)))</f>
        <v>6</v>
      </c>
      <c r="AI40" s="65">
        <f ca="1">P40/Z40</f>
        <v>0.9</v>
      </c>
      <c r="AJ40" s="65">
        <f ca="1">Q40/AA40</f>
        <v>0.66666666666666663</v>
      </c>
      <c r="AK40" s="65">
        <f ca="1">R40/AB40</f>
        <v>0.79166666666666663</v>
      </c>
      <c r="AL40" s="65">
        <f ca="1">S40/AC40</f>
        <v>0.25</v>
      </c>
      <c r="AM40" s="65">
        <f ca="1">T40/AD40</f>
        <v>0.5714285714285714</v>
      </c>
      <c r="AN40" s="65">
        <f ca="1">U40/AE40</f>
        <v>0.93333333333333335</v>
      </c>
      <c r="AO40" s="65">
        <f ca="1">V40/AF40</f>
        <v>0.6</v>
      </c>
      <c r="AP40" s="65">
        <f ca="1">W40/AG40</f>
        <v>0.22222222222222221</v>
      </c>
      <c r="AQ40" s="65">
        <f ca="1">X40/AH40</f>
        <v>0.83333333333333337</v>
      </c>
      <c r="AR40">
        <f ca="1">RANK(AI40,AI$2:AI$51)</f>
        <v>11</v>
      </c>
      <c r="AS40">
        <f ca="1">RANK(AJ40,AJ$2:AJ$51)</f>
        <v>29</v>
      </c>
      <c r="AT40">
        <f ca="1">RANK(AK40,AK$2:AK$51)</f>
        <v>32</v>
      </c>
      <c r="AU40">
        <f ca="1">RANK(AL40,AL$2:AL$51)</f>
        <v>40</v>
      </c>
      <c r="AV40">
        <f ca="1">RANK(AM40,AM$2:AM$51)</f>
        <v>36</v>
      </c>
      <c r="AW40">
        <f ca="1">RANK(AN40,AN$2:AN$51)</f>
        <v>8</v>
      </c>
      <c r="AX40">
        <f ca="1">RANK(AO40,AO$2:AO$51)</f>
        <v>26</v>
      </c>
      <c r="AY40">
        <f ca="1">RANK(AP40,AP$2:AP$51)</f>
        <v>43</v>
      </c>
      <c r="AZ40">
        <f ca="1">RANK(AQ40,AQ$2:AQ$51)</f>
        <v>12</v>
      </c>
    </row>
    <row r="41" spans="1:52" x14ac:dyDescent="0.3">
      <c r="A41" t="s">
        <v>3948</v>
      </c>
      <c r="B41">
        <f>MATCH(C41,Results!U$2:BR$2,0)</f>
        <v>5</v>
      </c>
      <c r="C41" s="56" t="s">
        <v>776</v>
      </c>
      <c r="D41" s="65">
        <f>HLOOKUP($C41,Results!$U$2:$BR$84,82,FALSE)</f>
        <v>0.65500000000000003</v>
      </c>
      <c r="E41" s="77">
        <f ca="1">G41/Y41</f>
        <v>0.65500000000000003</v>
      </c>
      <c r="F41" s="66">
        <f>HLOOKUP($C41,Results!$U$2:$BR$84,83,FALSE)</f>
        <v>40</v>
      </c>
      <c r="G41" s="76">
        <f>SUM(P41:X41)</f>
        <v>65.5</v>
      </c>
      <c r="H41" s="196">
        <f>VLOOKUP($A41,'2017'!$A:$E,2,FALSE)</f>
        <v>31</v>
      </c>
      <c r="I41" s="197">
        <f>VLOOKUP($A41,'2017'!$A:$E,5,FALSE)</f>
        <v>0.46200000000000002</v>
      </c>
      <c r="J41" s="196">
        <f>VLOOKUP($A41,'2016'!$A:$E,2,FALSE)</f>
        <v>48</v>
      </c>
      <c r="K41" s="197">
        <f>VLOOKUP($A41,'2016'!$A:$E,5,FALSE)</f>
        <v>0.30199999999999999</v>
      </c>
      <c r="L41" s="196">
        <f>H41-F41</f>
        <v>-9</v>
      </c>
      <c r="M41" s="199">
        <f ca="1">E41-I41</f>
        <v>0.193</v>
      </c>
      <c r="N41" s="196">
        <f>J41-F41</f>
        <v>8</v>
      </c>
      <c r="O41" s="199">
        <f ca="1">E41-K41</f>
        <v>0.35300000000000004</v>
      </c>
      <c r="P41">
        <f>SUMIF(Results!$G3:$G79,Categories!P$1,Results!$Y$3:$Y$79)</f>
        <v>13.5</v>
      </c>
      <c r="Q41">
        <f>SUMIF(Results!$G3:$G79,Categories!Q$1,Results!$Y$3:$Y$79)</f>
        <v>9</v>
      </c>
      <c r="R41">
        <f>SUMIF(Results!$G3:$G79,Categories!R$1,Results!$Y$3:$Y$79)</f>
        <v>7</v>
      </c>
      <c r="S41">
        <f>SUMIF(Results!$G3:$G79,Categories!S$1,Results!$Y$3:$Y$79)</f>
        <v>6</v>
      </c>
      <c r="T41">
        <f>SUMIF(Results!$G3:$G79,Categories!T$1,Results!$Y$3:$Y$79)</f>
        <v>8</v>
      </c>
      <c r="U41">
        <f>SUMIF(Results!$G3:$G79,Categories!U$1,Results!$Y$3:$Y$79)</f>
        <v>14</v>
      </c>
      <c r="V41">
        <f>SUMIF(Results!$G3:$G79,Categories!V$1,Results!$Y$3:$Y$79)</f>
        <v>3</v>
      </c>
      <c r="W41">
        <f>SUMIF(Results!$G3:$G79,Categories!W$1,Results!$Y$3:$Y$79)</f>
        <v>3</v>
      </c>
      <c r="X41">
        <f>SUMIF(Results!$G3:$G79,Categories!X$1,Results!$Y$3:$Y$79)</f>
        <v>2</v>
      </c>
      <c r="Y41" s="76">
        <f ca="1">SUM(Z41:AH41)</f>
        <v>100</v>
      </c>
      <c r="Z41" s="75">
        <f t="array" aca="1" ref="Z41" ca="1">SUM(IF(ISNUMBER(OFFSET(Results!$T$2,1,Categories!$B6,77,1)),(Results!$H$3:$H$79)*(Results!$G$3:$G$79=Categories!Z$1)))</f>
        <v>15</v>
      </c>
      <c r="AA41" s="75">
        <f t="array" aca="1" ref="AA41" ca="1">SUM(IF(ISNUMBER(OFFSET(Results!$T$2,1,Categories!$B6,77,1)),(Results!$H$3:$H$79)*(Results!$G$3:$G$79=Categories!AA$1)))</f>
        <v>12</v>
      </c>
      <c r="AB41" s="75">
        <f t="array" aca="1" ref="AB41" ca="1">SUM(IF(ISNUMBER(OFFSET(Results!$T$2,1,Categories!$B6,77,1)),(Results!$H$3:$H$79)*(Results!$G$3:$G$79=Categories!AB$1)))</f>
        <v>12</v>
      </c>
      <c r="AC41" s="75">
        <f t="array" aca="1" ref="AC41" ca="1">SUM(IF(ISNUMBER(OFFSET(Results!$T$2,1,Categories!$B6,77,1)),(Results!$H$3:$H$79)*(Results!$G$3:$G$79=Categories!AC$1)))</f>
        <v>12</v>
      </c>
      <c r="AD41" s="75">
        <f t="array" aca="1" ref="AD41" ca="1">SUM(IF(ISNUMBER(OFFSET(Results!$T$2,1,Categories!$B6,77,1)),(Results!$H$3:$H$79)*(Results!$G$3:$G$79=Categories!AD$1)))</f>
        <v>14</v>
      </c>
      <c r="AE41" s="75">
        <f t="array" aca="1" ref="AE41" ca="1">SUM(IF(ISNUMBER(OFFSET(Results!$T$2,1,Categories!$B6,77,1)),(Results!$H$3:$H$79)*(Results!$G$3:$G$79=Categories!AE$1)))</f>
        <v>15</v>
      </c>
      <c r="AF41" s="75">
        <f t="array" aca="1" ref="AF41" ca="1">SUM(IF(ISNUMBER(OFFSET(Results!$T$2,1,Categories!$B6,77,1)),(Results!$H$3:$H$79)*(Results!$G$3:$G$79=Categories!AF$1)))</f>
        <v>5</v>
      </c>
      <c r="AG41" s="75">
        <f t="array" aca="1" ref="AG41" ca="1">SUM(IF(ISNUMBER(OFFSET(Results!$T$2,1,Categories!$B6,77,1)),(Results!$H$3:$H$79)*(Results!$G$3:$G$79=Categories!AG$1)))</f>
        <v>9</v>
      </c>
      <c r="AH41" s="75">
        <f t="array" aca="1" ref="AH41" ca="1">SUM(IF(ISNUMBER(OFFSET(Results!$T$2,1,Categories!$B6,77,1)),(Results!$H$3:$H$79)*(Results!$G$3:$G$79=Categories!AH$1)))</f>
        <v>6</v>
      </c>
      <c r="AI41" s="65">
        <f ca="1">P41/Z41</f>
        <v>0.9</v>
      </c>
      <c r="AJ41" s="65">
        <f ca="1">Q41/AA41</f>
        <v>0.75</v>
      </c>
      <c r="AK41" s="65">
        <f ca="1">R41/AB41</f>
        <v>0.58333333333333337</v>
      </c>
      <c r="AL41" s="65">
        <f ca="1">S41/AC41</f>
        <v>0.5</v>
      </c>
      <c r="AM41" s="65">
        <f ca="1">T41/AD41</f>
        <v>0.5714285714285714</v>
      </c>
      <c r="AN41" s="65">
        <f ca="1">U41/AE41</f>
        <v>0.93333333333333335</v>
      </c>
      <c r="AO41" s="65">
        <f ca="1">V41/AF41</f>
        <v>0.6</v>
      </c>
      <c r="AP41" s="65">
        <f ca="1">W41/AG41</f>
        <v>0.33333333333333331</v>
      </c>
      <c r="AQ41" s="65">
        <f ca="1">X41/AH41</f>
        <v>0.33333333333333331</v>
      </c>
      <c r="AR41">
        <f ca="1">RANK(AI41,AI$2:AI$51)</f>
        <v>11</v>
      </c>
      <c r="AS41">
        <f ca="1">RANK(AJ41,AJ$2:AJ$51)</f>
        <v>24</v>
      </c>
      <c r="AT41">
        <f ca="1">RANK(AK41,AK$2:AK$51)</f>
        <v>35</v>
      </c>
      <c r="AU41">
        <f ca="1">RANK(AL41,AL$2:AL$51)</f>
        <v>32</v>
      </c>
      <c r="AV41">
        <f ca="1">RANK(AM41,AM$2:AM$51)</f>
        <v>36</v>
      </c>
      <c r="AW41">
        <f ca="1">RANK(AN41,AN$2:AN$51)</f>
        <v>8</v>
      </c>
      <c r="AX41">
        <f ca="1">RANK(AO41,AO$2:AO$51)</f>
        <v>26</v>
      </c>
      <c r="AY41">
        <f ca="1">RANK(AP41,AP$2:AP$51)</f>
        <v>38</v>
      </c>
      <c r="AZ41">
        <f ca="1">RANK(AQ41,AQ$2:AQ$51)</f>
        <v>45</v>
      </c>
    </row>
    <row r="42" spans="1:52" x14ac:dyDescent="0.3">
      <c r="A42" t="s">
        <v>3949</v>
      </c>
      <c r="B42">
        <f>MATCH(C42,Results!U$2:BR$2,0)</f>
        <v>8</v>
      </c>
      <c r="C42" s="56" t="s">
        <v>782</v>
      </c>
      <c r="D42" s="65">
        <f>HLOOKUP($C42,Results!$U$2:$BR$84,82,FALSE)</f>
        <v>0.58250000000000002</v>
      </c>
      <c r="E42" s="77">
        <f ca="1">G42/Y42</f>
        <v>0.58250000000000002</v>
      </c>
      <c r="F42" s="66">
        <f>HLOOKUP($C42,Results!$U$2:$BR$84,83,FALSE)</f>
        <v>41</v>
      </c>
      <c r="G42" s="76">
        <f>SUM(P42:X42)</f>
        <v>58.25</v>
      </c>
      <c r="H42" s="196">
        <f>VLOOKUP($A42,'2017'!$A:$E,2,FALSE)</f>
        <v>27</v>
      </c>
      <c r="I42" s="197">
        <f>VLOOKUP($A42,'2017'!$A:$E,5,FALSE)</f>
        <v>0.495</v>
      </c>
      <c r="J42" s="196">
        <f>VLOOKUP($A42,'2016'!$A:$E,2,FALSE)</f>
        <v>18</v>
      </c>
      <c r="K42" s="197">
        <f>VLOOKUP($A42,'2016'!$A:$E,5,FALSE)</f>
        <v>0.47499999999999998</v>
      </c>
      <c r="L42" s="196">
        <f>H42-F42</f>
        <v>-14</v>
      </c>
      <c r="M42" s="199">
        <f ca="1">E42-I42</f>
        <v>8.7500000000000022E-2</v>
      </c>
      <c r="N42" s="196">
        <f>J42-F42</f>
        <v>-23</v>
      </c>
      <c r="O42" s="199">
        <f ca="1">E42-K42</f>
        <v>0.10750000000000004</v>
      </c>
      <c r="P42">
        <f>SUMIF(Results!$G3:$G79,Categories!P$1,Results!$AB$3:$AB$79)</f>
        <v>9.25</v>
      </c>
      <c r="Q42">
        <f>SUMIF(Results!$G3:$G79,Categories!Q$1,Results!$AB$3:$AB$79)</f>
        <v>6</v>
      </c>
      <c r="R42">
        <f>SUMIF(Results!$G3:$G79,Categories!R$1,Results!$AB$3:$AB$79)</f>
        <v>5</v>
      </c>
      <c r="S42">
        <f>SUMIF(Results!$G3:$G79,Categories!S$1,Results!$AB$3:$AB$79)</f>
        <v>5</v>
      </c>
      <c r="T42">
        <f>SUMIF(Results!$G3:$G79,Categories!T$1,Results!$AB$3:$AB$79)</f>
        <v>11.5</v>
      </c>
      <c r="U42">
        <f>SUMIF(Results!$G3:$G79,Categories!U$1,Results!$AB$3:$AB$79)</f>
        <v>12.5</v>
      </c>
      <c r="V42">
        <f>SUMIF(Results!$G3:$G79,Categories!V$1,Results!$AB$3:$AB$79)</f>
        <v>2</v>
      </c>
      <c r="W42">
        <f>SUMIF(Results!$G3:$G79,Categories!W$1,Results!$AB$3:$AB$79)</f>
        <v>5</v>
      </c>
      <c r="X42">
        <f>SUMIF(Results!$G3:$G79,Categories!X$1,Results!$AB$3:$AB$79)</f>
        <v>2</v>
      </c>
      <c r="Y42" s="76">
        <f ca="1">SUM(Z42:AH42)</f>
        <v>100</v>
      </c>
      <c r="Z42" s="75">
        <f t="array" aca="1" ref="Z42" ca="1">SUM(IF(ISNUMBER(OFFSET(Results!$T$2,1,Categories!$B8,77,1)),(Results!$H$3:$H$79)*(Results!$G$3:$G$79=Categories!Z$1)))</f>
        <v>15</v>
      </c>
      <c r="AA42" s="75">
        <f t="array" aca="1" ref="AA42" ca="1">SUM(IF(ISNUMBER(OFFSET(Results!$T$2,1,Categories!$B8,77,1)),(Results!$H$3:$H$79)*(Results!$G$3:$G$79=Categories!AA$1)))</f>
        <v>12</v>
      </c>
      <c r="AB42" s="75">
        <f t="array" aca="1" ref="AB42" ca="1">SUM(IF(ISNUMBER(OFFSET(Results!$T$2,1,Categories!$B8,77,1)),(Results!$H$3:$H$79)*(Results!$G$3:$G$79=Categories!AB$1)))</f>
        <v>12</v>
      </c>
      <c r="AC42" s="75">
        <f t="array" aca="1" ref="AC42" ca="1">SUM(IF(ISNUMBER(OFFSET(Results!$T$2,1,Categories!$B8,77,1)),(Results!$H$3:$H$79)*(Results!$G$3:$G$79=Categories!AC$1)))</f>
        <v>12</v>
      </c>
      <c r="AD42" s="75">
        <f t="array" aca="1" ref="AD42" ca="1">SUM(IF(ISNUMBER(OFFSET(Results!$T$2,1,Categories!$B8,77,1)),(Results!$H$3:$H$79)*(Results!$G$3:$G$79=Categories!AD$1)))</f>
        <v>14</v>
      </c>
      <c r="AE42" s="75">
        <f t="array" aca="1" ref="AE42" ca="1">SUM(IF(ISNUMBER(OFFSET(Results!$T$2,1,Categories!$B8,77,1)),(Results!$H$3:$H$79)*(Results!$G$3:$G$79=Categories!AE$1)))</f>
        <v>15</v>
      </c>
      <c r="AF42" s="75">
        <f t="array" aca="1" ref="AF42" ca="1">SUM(IF(ISNUMBER(OFFSET(Results!$T$2,1,Categories!$B8,77,1)),(Results!$H$3:$H$79)*(Results!$G$3:$G$79=Categories!AF$1)))</f>
        <v>5</v>
      </c>
      <c r="AG42" s="75">
        <f t="array" aca="1" ref="AG42" ca="1">SUM(IF(ISNUMBER(OFFSET(Results!$T$2,1,Categories!$B8,77,1)),(Results!$H$3:$H$79)*(Results!$G$3:$G$79=Categories!AG$1)))</f>
        <v>9</v>
      </c>
      <c r="AH42" s="75">
        <f t="array" aca="1" ref="AH42" ca="1">SUM(IF(ISNUMBER(OFFSET(Results!$T$2,1,Categories!$B8,77,1)),(Results!$H$3:$H$79)*(Results!$G$3:$G$79=Categories!AH$1)))</f>
        <v>6</v>
      </c>
      <c r="AI42" s="65">
        <f ca="1">P42/Z42</f>
        <v>0.6166666666666667</v>
      </c>
      <c r="AJ42" s="65">
        <f ca="1">Q42/AA42</f>
        <v>0.5</v>
      </c>
      <c r="AK42" s="65">
        <f ca="1">R42/AB42</f>
        <v>0.41666666666666669</v>
      </c>
      <c r="AL42" s="65">
        <f ca="1">S42/AC42</f>
        <v>0.41666666666666669</v>
      </c>
      <c r="AM42" s="65">
        <f ca="1">T42/AD42</f>
        <v>0.8214285714285714</v>
      </c>
      <c r="AN42" s="65">
        <f ca="1">U42/AE42</f>
        <v>0.83333333333333337</v>
      </c>
      <c r="AO42" s="65">
        <f ca="1">V42/AF42</f>
        <v>0.4</v>
      </c>
      <c r="AP42" s="65">
        <f ca="1">W42/AG42</f>
        <v>0.55555555555555558</v>
      </c>
      <c r="AQ42" s="65">
        <f ca="1">X42/AH42</f>
        <v>0.33333333333333331</v>
      </c>
      <c r="AR42">
        <f ca="1">RANK(AI42,AI$2:AI$51)</f>
        <v>41</v>
      </c>
      <c r="AS42">
        <f ca="1">RANK(AJ42,AJ$2:AJ$51)</f>
        <v>43</v>
      </c>
      <c r="AT42">
        <f ca="1">RANK(AK42,AK$2:AK$51)</f>
        <v>41</v>
      </c>
      <c r="AU42">
        <f ca="1">RANK(AL42,AL$2:AL$51)</f>
        <v>37</v>
      </c>
      <c r="AV42">
        <f ca="1">RANK(AM42,AM$2:AM$51)</f>
        <v>20</v>
      </c>
      <c r="AW42">
        <f ca="1">RANK(AN42,AN$2:AN$51)</f>
        <v>27</v>
      </c>
      <c r="AX42">
        <f ca="1">RANK(AO42,AO$2:AO$51)</f>
        <v>37</v>
      </c>
      <c r="AY42">
        <f ca="1">RANK(AP42,AP$2:AP$51)</f>
        <v>25</v>
      </c>
      <c r="AZ42">
        <f ca="1">RANK(AQ42,AQ$2:AQ$51)</f>
        <v>45</v>
      </c>
    </row>
    <row r="43" spans="1:52" x14ac:dyDescent="0.3">
      <c r="A43" t="s">
        <v>3950</v>
      </c>
      <c r="B43">
        <f>MATCH(C43,Results!U$2:BR$2,0)</f>
        <v>20</v>
      </c>
      <c r="C43" s="56" t="s">
        <v>806</v>
      </c>
      <c r="D43" s="65">
        <f>HLOOKUP($C43,Results!$U$2:$BR$84,82,FALSE)</f>
        <v>0.57750000000000001</v>
      </c>
      <c r="E43" s="77">
        <f ca="1">G43/Y43</f>
        <v>0.57750000000000001</v>
      </c>
      <c r="F43" s="66">
        <f>HLOOKUP($C43,Results!$U$2:$BR$84,83,FALSE)</f>
        <v>42</v>
      </c>
      <c r="G43" s="76">
        <f>SUM(P43:X43)</f>
        <v>57.75</v>
      </c>
      <c r="H43" s="196">
        <f>VLOOKUP($A43,'2017'!$A:$E,2,FALSE)</f>
        <v>45</v>
      </c>
      <c r="I43" s="197">
        <f>VLOOKUP($A43,'2017'!$A:$E,5,FALSE)</f>
        <v>0.36399999999999999</v>
      </c>
      <c r="J43" s="196">
        <f>VLOOKUP($A43,'2016'!$A:$E,2,FALSE)</f>
        <v>40</v>
      </c>
      <c r="K43" s="197">
        <f>VLOOKUP($A43,'2016'!$A:$E,5,FALSE)</f>
        <v>0.34399999999999997</v>
      </c>
      <c r="L43" s="196">
        <f>H43-F43</f>
        <v>3</v>
      </c>
      <c r="M43" s="199">
        <f ca="1">E43-I43</f>
        <v>0.21350000000000002</v>
      </c>
      <c r="N43" s="196">
        <f>J43-F43</f>
        <v>-2</v>
      </c>
      <c r="O43" s="199">
        <f ca="1">E43-K43</f>
        <v>0.23350000000000004</v>
      </c>
      <c r="P43">
        <f>SUMIF(Results!$G3:$G79,Categories!P$1,Results!$AN$3:$AN$79)</f>
        <v>8</v>
      </c>
      <c r="Q43">
        <f>SUMIF(Results!$G3:$G79,Categories!Q$1,Results!$AN$3:$AN$79)</f>
        <v>5.25</v>
      </c>
      <c r="R43">
        <f>SUMIF(Results!$G3:$G79,Categories!R$1,Results!$AN$3:$AN$79)</f>
        <v>10</v>
      </c>
      <c r="S43">
        <f>SUMIF(Results!$G3:$G79,Categories!S$1,Results!$AN$3:$AN$79)</f>
        <v>1.5</v>
      </c>
      <c r="T43">
        <f>SUMIF(Results!$G3:$G79,Categories!T$1,Results!$AN$3:$AN$79)</f>
        <v>9</v>
      </c>
      <c r="U43">
        <f>SUMIF(Results!$G3:$G79,Categories!U$1,Results!$AN$3:$AN$79)</f>
        <v>14</v>
      </c>
      <c r="V43">
        <f>SUMIF(Results!$G3:$G79,Categories!V$1,Results!$AN$3:$AN$79)</f>
        <v>3</v>
      </c>
      <c r="W43">
        <f>SUMIF(Results!$G3:$G79,Categories!W$1,Results!$AN$3:$AN$79)</f>
        <v>4</v>
      </c>
      <c r="X43">
        <f>SUMIF(Results!$G3:$G79,Categories!X$1,Results!$AN$3:$AN$79)</f>
        <v>3</v>
      </c>
      <c r="Y43" s="76">
        <f ca="1">SUM(Z43:AH43)</f>
        <v>100</v>
      </c>
      <c r="Z43" s="75">
        <f t="array" aca="1" ref="Z43" ca="1">SUM(IF(ISNUMBER(OFFSET(Results!$T$2,1,Categories!$B23,77,1)),(Results!$H$3:$H$79)*(Results!$G$3:$G$79=Categories!Z$1)))</f>
        <v>15</v>
      </c>
      <c r="AA43" s="75">
        <f t="array" aca="1" ref="AA43" ca="1">SUM(IF(ISNUMBER(OFFSET(Results!$T$2,1,Categories!$B23,77,1)),(Results!$H$3:$H$79)*(Results!$G$3:$G$79=Categories!AA$1)))</f>
        <v>12</v>
      </c>
      <c r="AB43" s="75">
        <f t="array" aca="1" ref="AB43" ca="1">SUM(IF(ISNUMBER(OFFSET(Results!$T$2,1,Categories!$B23,77,1)),(Results!$H$3:$H$79)*(Results!$G$3:$G$79=Categories!AB$1)))</f>
        <v>12</v>
      </c>
      <c r="AC43" s="75">
        <f t="array" aca="1" ref="AC43" ca="1">SUM(IF(ISNUMBER(OFFSET(Results!$T$2,1,Categories!$B23,77,1)),(Results!$H$3:$H$79)*(Results!$G$3:$G$79=Categories!AC$1)))</f>
        <v>12</v>
      </c>
      <c r="AD43" s="75">
        <f t="array" aca="1" ref="AD43" ca="1">SUM(IF(ISNUMBER(OFFSET(Results!$T$2,1,Categories!$B23,77,1)),(Results!$H$3:$H$79)*(Results!$G$3:$G$79=Categories!AD$1)))</f>
        <v>14</v>
      </c>
      <c r="AE43" s="75">
        <f t="array" aca="1" ref="AE43" ca="1">SUM(IF(ISNUMBER(OFFSET(Results!$T$2,1,Categories!$B23,77,1)),(Results!$H$3:$H$79)*(Results!$G$3:$G$79=Categories!AE$1)))</f>
        <v>15</v>
      </c>
      <c r="AF43" s="75">
        <f t="array" aca="1" ref="AF43" ca="1">SUM(IF(ISNUMBER(OFFSET(Results!$T$2,1,Categories!$B23,77,1)),(Results!$H$3:$H$79)*(Results!$G$3:$G$79=Categories!AF$1)))</f>
        <v>5</v>
      </c>
      <c r="AG43" s="75">
        <f t="array" aca="1" ref="AG43" ca="1">SUM(IF(ISNUMBER(OFFSET(Results!$T$2,1,Categories!$B23,77,1)),(Results!$H$3:$H$79)*(Results!$G$3:$G$79=Categories!AG$1)))</f>
        <v>9</v>
      </c>
      <c r="AH43" s="75">
        <f t="array" aca="1" ref="AH43" ca="1">SUM(IF(ISNUMBER(OFFSET(Results!$T$2,1,Categories!$B23,77,1)),(Results!$H$3:$H$79)*(Results!$G$3:$G$79=Categories!AH$1)))</f>
        <v>6</v>
      </c>
      <c r="AI43" s="65">
        <f ca="1">P43/Z43</f>
        <v>0.53333333333333333</v>
      </c>
      <c r="AJ43" s="65">
        <f ca="1">Q43/AA43</f>
        <v>0.4375</v>
      </c>
      <c r="AK43" s="65">
        <f ca="1">R43/AB43</f>
        <v>0.83333333333333337</v>
      </c>
      <c r="AL43" s="65">
        <f ca="1">S43/AC43</f>
        <v>0.125</v>
      </c>
      <c r="AM43" s="65">
        <f ca="1">T43/AD43</f>
        <v>0.6428571428571429</v>
      </c>
      <c r="AN43" s="65">
        <f ca="1">U43/AE43</f>
        <v>0.93333333333333335</v>
      </c>
      <c r="AO43" s="65">
        <f ca="1">V43/AF43</f>
        <v>0.6</v>
      </c>
      <c r="AP43" s="65">
        <f ca="1">W43/AG43</f>
        <v>0.44444444444444442</v>
      </c>
      <c r="AQ43" s="65">
        <f ca="1">X43/AH43</f>
        <v>0.5</v>
      </c>
      <c r="AR43">
        <f ca="1">RANK(AI43,AI$2:AI$51)</f>
        <v>44</v>
      </c>
      <c r="AS43">
        <f ca="1">RANK(AJ43,AJ$2:AJ$51)</f>
        <v>45</v>
      </c>
      <c r="AT43">
        <f ca="1">RANK(AK43,AK$2:AK$51)</f>
        <v>25</v>
      </c>
      <c r="AU43">
        <f ca="1">RANK(AL43,AL$2:AL$51)</f>
        <v>48</v>
      </c>
      <c r="AV43">
        <f ca="1">RANK(AM43,AM$2:AM$51)</f>
        <v>26</v>
      </c>
      <c r="AW43">
        <f ca="1">RANK(AN43,AN$2:AN$51)</f>
        <v>8</v>
      </c>
      <c r="AX43">
        <f ca="1">RANK(AO43,AO$2:AO$51)</f>
        <v>26</v>
      </c>
      <c r="AY43">
        <f ca="1">RANK(AP43,AP$2:AP$51)</f>
        <v>29</v>
      </c>
      <c r="AZ43">
        <f ca="1">RANK(AQ43,AQ$2:AQ$51)</f>
        <v>34</v>
      </c>
    </row>
    <row r="44" spans="1:52" x14ac:dyDescent="0.3">
      <c r="A44" t="s">
        <v>3951</v>
      </c>
      <c r="B44">
        <f>MATCH(C44,Results!U$2:BR$2,0)</f>
        <v>12</v>
      </c>
      <c r="C44" s="56" t="s">
        <v>790</v>
      </c>
      <c r="D44" s="65">
        <f>HLOOKUP($C44,Results!$U$2:$BR$84,82,FALSE)</f>
        <v>0.56499999999999995</v>
      </c>
      <c r="E44" s="77">
        <f ca="1">G44/Y44</f>
        <v>0.56499999999999995</v>
      </c>
      <c r="F44" s="66">
        <f>HLOOKUP($C44,Results!$U$2:$BR$84,83,FALSE)</f>
        <v>43</v>
      </c>
      <c r="G44" s="76">
        <f>SUM(P44:X44)</f>
        <v>56.5</v>
      </c>
      <c r="H44" s="196">
        <f>VLOOKUP($A44,'2017'!$A:$E,2,FALSE)</f>
        <v>50</v>
      </c>
      <c r="I44" s="197">
        <f>VLOOKUP($A44,'2017'!$A:$E,5,FALSE)</f>
        <v>0.26900000000000002</v>
      </c>
      <c r="J44" s="196">
        <f>VLOOKUP($A44,'2016'!$A:$E,2,FALSE)</f>
        <v>49</v>
      </c>
      <c r="K44" s="197">
        <f>VLOOKUP($A44,'2016'!$A:$E,5,FALSE)</f>
        <v>0.27400000000000002</v>
      </c>
      <c r="L44" s="196">
        <f>H44-F44</f>
        <v>7</v>
      </c>
      <c r="M44" s="199">
        <f ca="1">E44-I44</f>
        <v>0.29599999999999993</v>
      </c>
      <c r="N44" s="196">
        <f>J44-F44</f>
        <v>6</v>
      </c>
      <c r="O44" s="199">
        <f ca="1">E44-K44</f>
        <v>0.29099999999999993</v>
      </c>
      <c r="P44">
        <f>SUMIF(Results!$G3:$G79,Categories!P$1,Results!$AF$3:$AF$79)</f>
        <v>8.25</v>
      </c>
      <c r="Q44">
        <f>SUMIF(Results!$G3:$G79,Categories!Q$1,Results!$AF$3:$AF$79)</f>
        <v>5.75</v>
      </c>
      <c r="R44">
        <f>SUMIF(Results!$G3:$G79,Categories!R$1,Results!$AF$3:$AF$79)</f>
        <v>7</v>
      </c>
      <c r="S44">
        <f>SUMIF(Results!$G3:$G79,Categories!S$1,Results!$AF$3:$AF$79)</f>
        <v>6</v>
      </c>
      <c r="T44">
        <f>SUMIF(Results!$G3:$G79,Categories!T$1,Results!$AF$3:$AF$79)</f>
        <v>7.5</v>
      </c>
      <c r="U44">
        <f>SUMIF(Results!$G3:$G79,Categories!U$1,Results!$AF$3:$AF$79)</f>
        <v>12.5</v>
      </c>
      <c r="V44">
        <f>SUMIF(Results!$G3:$G79,Categories!V$1,Results!$AF$3:$AF$79)</f>
        <v>3</v>
      </c>
      <c r="W44">
        <f>SUMIF(Results!$G3:$G79,Categories!W$1,Results!$AF$3:$AF$79)</f>
        <v>4.5</v>
      </c>
      <c r="X44">
        <f>SUMIF(Results!$G3:$G79,Categories!X$1,Results!$AF$3:$AF$79)</f>
        <v>2</v>
      </c>
      <c r="Y44" s="76">
        <f ca="1">SUM(Z44:AH44)</f>
        <v>100</v>
      </c>
      <c r="Z44" s="75">
        <f t="array" aca="1" ref="Z44" ca="1">SUM(IF(ISNUMBER(OFFSET(Results!$T$2,1,Categories!$B13,77,1)),(Results!$H$3:$H$79)*(Results!$G$3:$G$79=Categories!Z$1)))</f>
        <v>15</v>
      </c>
      <c r="AA44" s="75">
        <f t="array" aca="1" ref="AA44" ca="1">SUM(IF(ISNUMBER(OFFSET(Results!$T$2,1,Categories!$B13,77,1)),(Results!$H$3:$H$79)*(Results!$G$3:$G$79=Categories!AA$1)))</f>
        <v>12</v>
      </c>
      <c r="AB44" s="75">
        <f t="array" aca="1" ref="AB44" ca="1">SUM(IF(ISNUMBER(OFFSET(Results!$T$2,1,Categories!$B13,77,1)),(Results!$H$3:$H$79)*(Results!$G$3:$G$79=Categories!AB$1)))</f>
        <v>12</v>
      </c>
      <c r="AC44" s="75">
        <f t="array" aca="1" ref="AC44" ca="1">SUM(IF(ISNUMBER(OFFSET(Results!$T$2,1,Categories!$B13,77,1)),(Results!$H$3:$H$79)*(Results!$G$3:$G$79=Categories!AC$1)))</f>
        <v>12</v>
      </c>
      <c r="AD44" s="75">
        <f t="array" aca="1" ref="AD44" ca="1">SUM(IF(ISNUMBER(OFFSET(Results!$T$2,1,Categories!$B13,77,1)),(Results!$H$3:$H$79)*(Results!$G$3:$G$79=Categories!AD$1)))</f>
        <v>14</v>
      </c>
      <c r="AE44" s="75">
        <f t="array" aca="1" ref="AE44" ca="1">SUM(IF(ISNUMBER(OFFSET(Results!$T$2,1,Categories!$B13,77,1)),(Results!$H$3:$H$79)*(Results!$G$3:$G$79=Categories!AE$1)))</f>
        <v>15</v>
      </c>
      <c r="AF44" s="75">
        <f t="array" aca="1" ref="AF44" ca="1">SUM(IF(ISNUMBER(OFFSET(Results!$T$2,1,Categories!$B13,77,1)),(Results!$H$3:$H$79)*(Results!$G$3:$G$79=Categories!AF$1)))</f>
        <v>5</v>
      </c>
      <c r="AG44" s="75">
        <f t="array" aca="1" ref="AG44" ca="1">SUM(IF(ISNUMBER(OFFSET(Results!$T$2,1,Categories!$B13,77,1)),(Results!$H$3:$H$79)*(Results!$G$3:$G$79=Categories!AG$1)))</f>
        <v>9</v>
      </c>
      <c r="AH44" s="75">
        <f t="array" aca="1" ref="AH44" ca="1">SUM(IF(ISNUMBER(OFFSET(Results!$T$2,1,Categories!$B13,77,1)),(Results!$H$3:$H$79)*(Results!$G$3:$G$79=Categories!AH$1)))</f>
        <v>6</v>
      </c>
      <c r="AI44" s="65">
        <f ca="1">P44/Z44</f>
        <v>0.55000000000000004</v>
      </c>
      <c r="AJ44" s="65">
        <f ca="1">Q44/AA44</f>
        <v>0.47916666666666669</v>
      </c>
      <c r="AK44" s="65">
        <f ca="1">R44/AB44</f>
        <v>0.58333333333333337</v>
      </c>
      <c r="AL44" s="65">
        <f ca="1">S44/AC44</f>
        <v>0.5</v>
      </c>
      <c r="AM44" s="65">
        <f ca="1">T44/AD44</f>
        <v>0.5357142857142857</v>
      </c>
      <c r="AN44" s="65">
        <f ca="1">U44/AE44</f>
        <v>0.83333333333333337</v>
      </c>
      <c r="AO44" s="65">
        <f ca="1">V44/AF44</f>
        <v>0.6</v>
      </c>
      <c r="AP44" s="65">
        <f ca="1">W44/AG44</f>
        <v>0.5</v>
      </c>
      <c r="AQ44" s="65">
        <f ca="1">X44/AH44</f>
        <v>0.33333333333333331</v>
      </c>
      <c r="AR44">
        <f ca="1">RANK(AI44,AI$2:AI$51)</f>
        <v>43</v>
      </c>
      <c r="AS44">
        <f ca="1">RANK(AJ44,AJ$2:AJ$51)</f>
        <v>44</v>
      </c>
      <c r="AT44">
        <f ca="1">RANK(AK44,AK$2:AK$51)</f>
        <v>35</v>
      </c>
      <c r="AU44">
        <f ca="1">RANK(AL44,AL$2:AL$51)</f>
        <v>32</v>
      </c>
      <c r="AV44">
        <f ca="1">RANK(AM44,AM$2:AM$51)</f>
        <v>47</v>
      </c>
      <c r="AW44">
        <f ca="1">RANK(AN44,AN$2:AN$51)</f>
        <v>27</v>
      </c>
      <c r="AX44">
        <f ca="1">RANK(AO44,AO$2:AO$51)</f>
        <v>26</v>
      </c>
      <c r="AY44">
        <f ca="1">RANK(AP44,AP$2:AP$51)</f>
        <v>27</v>
      </c>
      <c r="AZ44">
        <f ca="1">RANK(AQ44,AQ$2:AQ$51)</f>
        <v>45</v>
      </c>
    </row>
    <row r="45" spans="1:52" x14ac:dyDescent="0.3">
      <c r="A45" t="s">
        <v>3952</v>
      </c>
      <c r="B45">
        <f>MATCH(C45,Results!U$2:BR$2,0)</f>
        <v>37</v>
      </c>
      <c r="C45" s="56" t="s">
        <v>840</v>
      </c>
      <c r="D45" s="65">
        <f>HLOOKUP($C45,Results!$U$2:$BR$84,82,FALSE)</f>
        <v>0.54500000000000004</v>
      </c>
      <c r="E45" s="77">
        <f ca="1">G45/Y45</f>
        <v>0.54500000000000004</v>
      </c>
      <c r="F45" s="66">
        <f>HLOOKUP($C45,Results!$U$2:$BR$84,83,FALSE)</f>
        <v>44</v>
      </c>
      <c r="G45" s="76">
        <f>SUM(P45:X45)</f>
        <v>54.5</v>
      </c>
      <c r="H45" s="196">
        <f>VLOOKUP($A45,'2017'!$A:$E,2,FALSE)</f>
        <v>29</v>
      </c>
      <c r="I45" s="197">
        <f>VLOOKUP($A45,'2017'!$A:$E,5,FALSE)</f>
        <v>0.48499999999999999</v>
      </c>
      <c r="J45" s="196">
        <f>VLOOKUP($A45,'2016'!$A:$E,2,FALSE)</f>
        <v>23</v>
      </c>
      <c r="K45" s="197">
        <f>VLOOKUP($A45,'2016'!$A:$E,5,FALSE)</f>
        <v>0.42499999999999999</v>
      </c>
      <c r="L45" s="196">
        <f>H45-F45</f>
        <v>-15</v>
      </c>
      <c r="M45" s="199">
        <f ca="1">E45-I45</f>
        <v>6.0000000000000053E-2</v>
      </c>
      <c r="N45" s="196">
        <f>J45-F45</f>
        <v>-21</v>
      </c>
      <c r="O45" s="199">
        <f ca="1">E45-K45</f>
        <v>0.12000000000000005</v>
      </c>
      <c r="P45">
        <f>SUMIF(Results!$G3:$G79,Categories!P$1,Results!$BE$3:$BE$79)</f>
        <v>12</v>
      </c>
      <c r="Q45">
        <f>SUMIF(Results!$G3:$G79,Categories!Q$1,Results!$BE$3:$BE$79)</f>
        <v>7.5</v>
      </c>
      <c r="R45">
        <f>SUMIF(Results!$G3:$G79,Categories!R$1,Results!$BE$3:$BE$79)</f>
        <v>6</v>
      </c>
      <c r="S45">
        <f>SUMIF(Results!$G3:$G79,Categories!S$1,Results!$BE$3:$BE$79)</f>
        <v>2</v>
      </c>
      <c r="T45">
        <f>SUMIF(Results!$G3:$G79,Categories!T$1,Results!$BE$3:$BE$79)</f>
        <v>7</v>
      </c>
      <c r="U45">
        <f>SUMIF(Results!$G3:$G79,Categories!U$1,Results!$BE$3:$BE$79)</f>
        <v>12.5</v>
      </c>
      <c r="V45">
        <f>SUMIF(Results!$G3:$G79,Categories!V$1,Results!$BE$3:$BE$79)</f>
        <v>2</v>
      </c>
      <c r="W45">
        <f>SUMIF(Results!$G3:$G79,Categories!W$1,Results!$BE$3:$BE$79)</f>
        <v>3</v>
      </c>
      <c r="X45">
        <f>SUMIF(Results!$G3:$G79,Categories!X$1,Results!$BE$3:$BE$79)</f>
        <v>2.5</v>
      </c>
      <c r="Y45" s="76">
        <f ca="1">SUM(Z45:AH45)</f>
        <v>100</v>
      </c>
      <c r="Z45" s="75">
        <f t="array" aca="1" ref="Z45" ca="1">SUM(IF(ISNUMBER(OFFSET(Results!$T$2,1,Categories!$B41,77,1)),(Results!$H$3:$H$79)*(Results!$G$3:$G$79=Categories!Z$1)))</f>
        <v>15</v>
      </c>
      <c r="AA45" s="75">
        <f t="array" aca="1" ref="AA45" ca="1">SUM(IF(ISNUMBER(OFFSET(Results!$T$2,1,Categories!$B41,77,1)),(Results!$H$3:$H$79)*(Results!$G$3:$G$79=Categories!AA$1)))</f>
        <v>12</v>
      </c>
      <c r="AB45" s="75">
        <f t="array" aca="1" ref="AB45" ca="1">SUM(IF(ISNUMBER(OFFSET(Results!$T$2,1,Categories!$B41,77,1)),(Results!$H$3:$H$79)*(Results!$G$3:$G$79=Categories!AB$1)))</f>
        <v>12</v>
      </c>
      <c r="AC45" s="75">
        <f t="array" aca="1" ref="AC45" ca="1">SUM(IF(ISNUMBER(OFFSET(Results!$T$2,1,Categories!$B41,77,1)),(Results!$H$3:$H$79)*(Results!$G$3:$G$79=Categories!AC$1)))</f>
        <v>12</v>
      </c>
      <c r="AD45" s="75">
        <f t="array" aca="1" ref="AD45" ca="1">SUM(IF(ISNUMBER(OFFSET(Results!$T$2,1,Categories!$B41,77,1)),(Results!$H$3:$H$79)*(Results!$G$3:$G$79=Categories!AD$1)))</f>
        <v>14</v>
      </c>
      <c r="AE45" s="75">
        <f t="array" aca="1" ref="AE45" ca="1">SUM(IF(ISNUMBER(OFFSET(Results!$T$2,1,Categories!$B41,77,1)),(Results!$H$3:$H$79)*(Results!$G$3:$G$79=Categories!AE$1)))</f>
        <v>15</v>
      </c>
      <c r="AF45" s="75">
        <f t="array" aca="1" ref="AF45" ca="1">SUM(IF(ISNUMBER(OFFSET(Results!$T$2,1,Categories!$B41,77,1)),(Results!$H$3:$H$79)*(Results!$G$3:$G$79=Categories!AF$1)))</f>
        <v>5</v>
      </c>
      <c r="AG45" s="75">
        <f t="array" aca="1" ref="AG45" ca="1">SUM(IF(ISNUMBER(OFFSET(Results!$T$2,1,Categories!$B41,77,1)),(Results!$H$3:$H$79)*(Results!$G$3:$G$79=Categories!AG$1)))</f>
        <v>9</v>
      </c>
      <c r="AH45" s="75">
        <f t="array" aca="1" ref="AH45" ca="1">SUM(IF(ISNUMBER(OFFSET(Results!$T$2,1,Categories!$B41,77,1)),(Results!$H$3:$H$79)*(Results!$G$3:$G$79=Categories!AH$1)))</f>
        <v>6</v>
      </c>
      <c r="AI45" s="65">
        <f ca="1">P45/Z45</f>
        <v>0.8</v>
      </c>
      <c r="AJ45" s="65">
        <f ca="1">Q45/AA45</f>
        <v>0.625</v>
      </c>
      <c r="AK45" s="65">
        <f ca="1">R45/AB45</f>
        <v>0.5</v>
      </c>
      <c r="AL45" s="65">
        <f ca="1">S45/AC45</f>
        <v>0.16666666666666666</v>
      </c>
      <c r="AM45" s="65">
        <f ca="1">T45/AD45</f>
        <v>0.5</v>
      </c>
      <c r="AN45" s="65">
        <f ca="1">U45/AE45</f>
        <v>0.83333333333333337</v>
      </c>
      <c r="AO45" s="65">
        <f ca="1">V45/AF45</f>
        <v>0.4</v>
      </c>
      <c r="AP45" s="65">
        <f ca="1">W45/AG45</f>
        <v>0.33333333333333331</v>
      </c>
      <c r="AQ45" s="65">
        <f ca="1">X45/AH45</f>
        <v>0.41666666666666669</v>
      </c>
      <c r="AR45">
        <f ca="1">RANK(AI45,AI$2:AI$51)</f>
        <v>30</v>
      </c>
      <c r="AS45">
        <f ca="1">RANK(AJ45,AJ$2:AJ$51)</f>
        <v>32</v>
      </c>
      <c r="AT45">
        <f ca="1">RANK(AK45,AK$2:AK$51)</f>
        <v>38</v>
      </c>
      <c r="AU45">
        <f ca="1">RANK(AL45,AL$2:AL$51)</f>
        <v>45</v>
      </c>
      <c r="AV45">
        <f ca="1">RANK(AM45,AM$2:AM$51)</f>
        <v>48</v>
      </c>
      <c r="AW45">
        <f ca="1">RANK(AN45,AN$2:AN$51)</f>
        <v>27</v>
      </c>
      <c r="AX45">
        <f ca="1">RANK(AO45,AO$2:AO$51)</f>
        <v>37</v>
      </c>
      <c r="AY45">
        <f ca="1">RANK(AP45,AP$2:AP$51)</f>
        <v>38</v>
      </c>
      <c r="AZ45">
        <f ca="1">RANK(AQ45,AQ$2:AQ$51)</f>
        <v>42</v>
      </c>
    </row>
    <row r="46" spans="1:52" x14ac:dyDescent="0.3">
      <c r="A46" t="s">
        <v>3953</v>
      </c>
      <c r="B46">
        <f>MATCH(C46,Results!U$2:BR$2,0)</f>
        <v>27</v>
      </c>
      <c r="C46" s="56" t="s">
        <v>820</v>
      </c>
      <c r="D46" s="65">
        <f>HLOOKUP($C46,Results!$U$2:$BR$84,82,FALSE)</f>
        <v>0.52749999999999997</v>
      </c>
      <c r="E46" s="77">
        <f ca="1">G46/Y46</f>
        <v>0.52749999999999997</v>
      </c>
      <c r="F46" s="66">
        <f>HLOOKUP($C46,Results!$U$2:$BR$84,83,FALSE)</f>
        <v>45</v>
      </c>
      <c r="G46" s="76">
        <f>SUM(P46:X46)</f>
        <v>52.75</v>
      </c>
      <c r="H46" s="196">
        <f>VLOOKUP($A46,'2017'!$A:$E,2,FALSE)</f>
        <v>41</v>
      </c>
      <c r="I46" s="197">
        <f>VLOOKUP($A46,'2017'!$A:$E,5,FALSE)</f>
        <v>0.41</v>
      </c>
      <c r="J46" s="196">
        <f>VLOOKUP($A46,'2016'!$A:$E,2,FALSE)</f>
        <v>42</v>
      </c>
      <c r="K46" s="197">
        <f>VLOOKUP($A46,'2016'!$A:$E,5,FALSE)</f>
        <v>0.33900000000000002</v>
      </c>
      <c r="L46" s="196">
        <f>H46-F46</f>
        <v>-4</v>
      </c>
      <c r="M46" s="199">
        <f ca="1">E46-I46</f>
        <v>0.11749999999999999</v>
      </c>
      <c r="N46" s="196">
        <f>J46-F46</f>
        <v>-3</v>
      </c>
      <c r="O46" s="199">
        <f ca="1">E46-K46</f>
        <v>0.18849999999999995</v>
      </c>
      <c r="P46">
        <f>SUMIF(Results!$G3:$G79,Categories!P$1,Results!$AU$3:$AU$79)</f>
        <v>3.75</v>
      </c>
      <c r="Q46">
        <f>SUMIF(Results!$G3:$G79,Categories!Q$1,Results!$AU$3:$AU$79)</f>
        <v>6.5</v>
      </c>
      <c r="R46">
        <f>SUMIF(Results!$G3:$G79,Categories!R$1,Results!$AU$3:$AU$79)</f>
        <v>3.5</v>
      </c>
      <c r="S46">
        <f>SUMIF(Results!$G3:$G79,Categories!S$1,Results!$AU$3:$AU$79)</f>
        <v>3</v>
      </c>
      <c r="T46">
        <f>SUMIF(Results!$G3:$G79,Categories!T$1,Results!$AU$3:$AU$79)</f>
        <v>11</v>
      </c>
      <c r="U46">
        <f>SUMIF(Results!$G3:$G79,Categories!U$1,Results!$AU$3:$AU$79)</f>
        <v>10.5</v>
      </c>
      <c r="V46">
        <f>SUMIF(Results!$G3:$G79,Categories!V$1,Results!$AU$3:$AU$79)</f>
        <v>4.5</v>
      </c>
      <c r="W46">
        <f>SUMIF(Results!$G3:$G79,Categories!W$1,Results!$AU$3:$AU$79)</f>
        <v>8</v>
      </c>
      <c r="X46">
        <f>SUMIF(Results!$G3:$G79,Categories!X$1,Results!$AU$3:$AU$79)</f>
        <v>2</v>
      </c>
      <c r="Y46" s="76">
        <f ca="1">SUM(Z46:AH46)</f>
        <v>100</v>
      </c>
      <c r="Z46" s="75">
        <f t="array" aca="1" ref="Z46" ca="1">SUM(IF(ISNUMBER(OFFSET(Results!$T$2,1,Categories!$B31,77,1)),(Results!$H$3:$H$79)*(Results!$G$3:$G$79=Categories!Z$1)))</f>
        <v>15</v>
      </c>
      <c r="AA46" s="75">
        <f t="array" aca="1" ref="AA46" ca="1">SUM(IF(ISNUMBER(OFFSET(Results!$T$2,1,Categories!$B31,77,1)),(Results!$H$3:$H$79)*(Results!$G$3:$G$79=Categories!AA$1)))</f>
        <v>12</v>
      </c>
      <c r="AB46" s="75">
        <f t="array" aca="1" ref="AB46" ca="1">SUM(IF(ISNUMBER(OFFSET(Results!$T$2,1,Categories!$B31,77,1)),(Results!$H$3:$H$79)*(Results!$G$3:$G$79=Categories!AB$1)))</f>
        <v>12</v>
      </c>
      <c r="AC46" s="75">
        <f t="array" aca="1" ref="AC46" ca="1">SUM(IF(ISNUMBER(OFFSET(Results!$T$2,1,Categories!$B31,77,1)),(Results!$H$3:$H$79)*(Results!$G$3:$G$79=Categories!AC$1)))</f>
        <v>12</v>
      </c>
      <c r="AD46" s="75">
        <f t="array" aca="1" ref="AD46" ca="1">SUM(IF(ISNUMBER(OFFSET(Results!$T$2,1,Categories!$B31,77,1)),(Results!$H$3:$H$79)*(Results!$G$3:$G$79=Categories!AD$1)))</f>
        <v>14</v>
      </c>
      <c r="AE46" s="75">
        <f t="array" aca="1" ref="AE46" ca="1">SUM(IF(ISNUMBER(OFFSET(Results!$T$2,1,Categories!$B31,77,1)),(Results!$H$3:$H$79)*(Results!$G$3:$G$79=Categories!AE$1)))</f>
        <v>15</v>
      </c>
      <c r="AF46" s="75">
        <f t="array" aca="1" ref="AF46" ca="1">SUM(IF(ISNUMBER(OFFSET(Results!$T$2,1,Categories!$B31,77,1)),(Results!$H$3:$H$79)*(Results!$G$3:$G$79=Categories!AF$1)))</f>
        <v>5</v>
      </c>
      <c r="AG46" s="75">
        <f t="array" aca="1" ref="AG46" ca="1">SUM(IF(ISNUMBER(OFFSET(Results!$T$2,1,Categories!$B31,77,1)),(Results!$H$3:$H$79)*(Results!$G$3:$G$79=Categories!AG$1)))</f>
        <v>9</v>
      </c>
      <c r="AH46" s="75">
        <f t="array" aca="1" ref="AH46" ca="1">SUM(IF(ISNUMBER(OFFSET(Results!$T$2,1,Categories!$B31,77,1)),(Results!$H$3:$H$79)*(Results!$G$3:$G$79=Categories!AH$1)))</f>
        <v>6</v>
      </c>
      <c r="AI46" s="65">
        <f ca="1">P46/Z46</f>
        <v>0.25</v>
      </c>
      <c r="AJ46" s="65">
        <f ca="1">Q46/AA46</f>
        <v>0.54166666666666663</v>
      </c>
      <c r="AK46" s="65">
        <f ca="1">R46/AB46</f>
        <v>0.29166666666666669</v>
      </c>
      <c r="AL46" s="65">
        <f ca="1">S46/AC46</f>
        <v>0.25</v>
      </c>
      <c r="AM46" s="65">
        <f ca="1">T46/AD46</f>
        <v>0.7857142857142857</v>
      </c>
      <c r="AN46" s="65">
        <f ca="1">U46/AE46</f>
        <v>0.7</v>
      </c>
      <c r="AO46" s="65">
        <f ca="1">V46/AF46</f>
        <v>0.9</v>
      </c>
      <c r="AP46" s="65">
        <f ca="1">W46/AG46</f>
        <v>0.88888888888888884</v>
      </c>
      <c r="AQ46" s="65">
        <f ca="1">X46/AH46</f>
        <v>0.33333333333333331</v>
      </c>
      <c r="AR46">
        <f ca="1">RANK(AI46,AI$2:AI$51)</f>
        <v>50</v>
      </c>
      <c r="AS46">
        <f ca="1">RANK(AJ46,AJ$2:AJ$51)</f>
        <v>41</v>
      </c>
      <c r="AT46">
        <f ca="1">RANK(AK46,AK$2:AK$51)</f>
        <v>48</v>
      </c>
      <c r="AU46">
        <f ca="1">RANK(AL46,AL$2:AL$51)</f>
        <v>40</v>
      </c>
      <c r="AV46">
        <f ca="1">RANK(AM46,AM$2:AM$51)</f>
        <v>23</v>
      </c>
      <c r="AW46">
        <f ca="1">RANK(AN46,AN$2:AN$51)</f>
        <v>37</v>
      </c>
      <c r="AX46">
        <f ca="1">RANK(AO46,AO$2:AO$51)</f>
        <v>19</v>
      </c>
      <c r="AY46">
        <f ca="1">RANK(AP46,AP$2:AP$51)</f>
        <v>7</v>
      </c>
      <c r="AZ46">
        <f ca="1">RANK(AQ46,AQ$2:AQ$51)</f>
        <v>45</v>
      </c>
    </row>
    <row r="47" spans="1:52" x14ac:dyDescent="0.3">
      <c r="A47" t="s">
        <v>3954</v>
      </c>
      <c r="B47">
        <f>MATCH(C47,Results!U$2:BR$2,0)</f>
        <v>2</v>
      </c>
      <c r="C47" s="56" t="s">
        <v>770</v>
      </c>
      <c r="D47" s="65">
        <f>HLOOKUP($C47,Results!$U$2:$BR$84,82,FALSE)</f>
        <v>0.47</v>
      </c>
      <c r="E47" s="77">
        <f ca="1">G47/Y47</f>
        <v>0.47</v>
      </c>
      <c r="F47" s="66">
        <f>HLOOKUP($C47,Results!$U$2:$BR$84,83,FALSE)</f>
        <v>46</v>
      </c>
      <c r="G47" s="76">
        <f>SUM(P47:X47)</f>
        <v>47</v>
      </c>
      <c r="H47" s="196">
        <f>VLOOKUP($A47,'2017'!$A:$E,2,FALSE)</f>
        <v>38</v>
      </c>
      <c r="I47" s="197">
        <f>VLOOKUP($A47,'2017'!$A:$E,5,FALSE)</f>
        <v>0.435</v>
      </c>
      <c r="J47" s="196">
        <f>VLOOKUP($A47,'2016'!$A:$E,2,FALSE)</f>
        <v>46</v>
      </c>
      <c r="K47" s="197">
        <f>VLOOKUP($A47,'2016'!$A:$E,5,FALSE)</f>
        <v>0.307</v>
      </c>
      <c r="L47" s="196">
        <f>H47-F47</f>
        <v>-8</v>
      </c>
      <c r="M47" s="199">
        <f ca="1">E47-I47</f>
        <v>3.4999999999999976E-2</v>
      </c>
      <c r="N47" s="196">
        <f>J47-F47</f>
        <v>0</v>
      </c>
      <c r="O47" s="199">
        <f ca="1">E47-K47</f>
        <v>0.16299999999999998</v>
      </c>
      <c r="P47">
        <f>SUMIF(Results!$G3:$G79,Categories!P$1,Results!$V$3:$V$79)</f>
        <v>12</v>
      </c>
      <c r="Q47">
        <f>SUMIF(Results!$G3:$G79,Categories!Q$1,Results!$V$3:$V$79)</f>
        <v>3</v>
      </c>
      <c r="R47">
        <f>SUMIF(Results!$G3:$G79,Categories!R$1,Results!$V$3:$V$79)</f>
        <v>2</v>
      </c>
      <c r="S47">
        <f>SUMIF(Results!$G3:$G79,Categories!S$1,Results!$V$3:$V$79)</f>
        <v>2</v>
      </c>
      <c r="T47">
        <f>SUMIF(Results!$G3:$G79,Categories!T$1,Results!$V$3:$V$79)</f>
        <v>9</v>
      </c>
      <c r="U47">
        <f>SUMIF(Results!$G3:$G79,Categories!U$1,Results!$V$3:$V$79)</f>
        <v>10</v>
      </c>
      <c r="V47">
        <f>SUMIF(Results!$G3:$G79,Categories!V$1,Results!$V$3:$V$79)</f>
        <v>0</v>
      </c>
      <c r="W47">
        <f>SUMIF(Results!$G3:$G79,Categories!W$1,Results!$V$3:$V$79)</f>
        <v>6</v>
      </c>
      <c r="X47">
        <f>SUMIF(Results!$G3:$G79,Categories!X$1,Results!$V$3:$V$79)</f>
        <v>3</v>
      </c>
      <c r="Y47" s="76">
        <f ca="1">SUM(Z47:AH47)</f>
        <v>100</v>
      </c>
      <c r="Z47" s="75">
        <f t="array" aca="1" ref="Z47" ca="1">SUM(IF(ISNUMBER(OFFSET(Results!$T$2,1,Categories!$B4,77,1)),(Results!$H$3:$H$79)*(Results!$G$3:$G$79=Categories!Z$1)))</f>
        <v>15</v>
      </c>
      <c r="AA47" s="75">
        <f t="array" aca="1" ref="AA47" ca="1">SUM(IF(ISNUMBER(OFFSET(Results!$T$2,1,Categories!$B4,77,1)),(Results!$H$3:$H$79)*(Results!$G$3:$G$79=Categories!AA$1)))</f>
        <v>12</v>
      </c>
      <c r="AB47" s="75">
        <f t="array" aca="1" ref="AB47" ca="1">SUM(IF(ISNUMBER(OFFSET(Results!$T$2,1,Categories!$B4,77,1)),(Results!$H$3:$H$79)*(Results!$G$3:$G$79=Categories!AB$1)))</f>
        <v>12</v>
      </c>
      <c r="AC47" s="75">
        <f t="array" aca="1" ref="AC47" ca="1">SUM(IF(ISNUMBER(OFFSET(Results!$T$2,1,Categories!$B4,77,1)),(Results!$H$3:$H$79)*(Results!$G$3:$G$79=Categories!AC$1)))</f>
        <v>12</v>
      </c>
      <c r="AD47" s="75">
        <f t="array" aca="1" ref="AD47" ca="1">SUM(IF(ISNUMBER(OFFSET(Results!$T$2,1,Categories!$B4,77,1)),(Results!$H$3:$H$79)*(Results!$G$3:$G$79=Categories!AD$1)))</f>
        <v>14</v>
      </c>
      <c r="AE47" s="75">
        <f t="array" aca="1" ref="AE47" ca="1">SUM(IF(ISNUMBER(OFFSET(Results!$T$2,1,Categories!$B4,77,1)),(Results!$H$3:$H$79)*(Results!$G$3:$G$79=Categories!AE$1)))</f>
        <v>15</v>
      </c>
      <c r="AF47" s="75">
        <f t="array" aca="1" ref="AF47" ca="1">SUM(IF(ISNUMBER(OFFSET(Results!$T$2,1,Categories!$B4,77,1)),(Results!$H$3:$H$79)*(Results!$G$3:$G$79=Categories!AF$1)))</f>
        <v>5</v>
      </c>
      <c r="AG47" s="75">
        <f t="array" aca="1" ref="AG47" ca="1">SUM(IF(ISNUMBER(OFFSET(Results!$T$2,1,Categories!$B4,77,1)),(Results!$H$3:$H$79)*(Results!$G$3:$G$79=Categories!AG$1)))</f>
        <v>9</v>
      </c>
      <c r="AH47" s="75">
        <f t="array" aca="1" ref="AH47" ca="1">SUM(IF(ISNUMBER(OFFSET(Results!$T$2,1,Categories!$B4,77,1)),(Results!$H$3:$H$79)*(Results!$G$3:$G$79=Categories!AH$1)))</f>
        <v>6</v>
      </c>
      <c r="AI47" s="65">
        <f ca="1">P47/Z47</f>
        <v>0.8</v>
      </c>
      <c r="AJ47" s="65">
        <f ca="1">Q47/AA47</f>
        <v>0.25</v>
      </c>
      <c r="AK47" s="65">
        <f ca="1">R47/AB47</f>
        <v>0.16666666666666666</v>
      </c>
      <c r="AL47" s="65">
        <f ca="1">S47/AC47</f>
        <v>0.16666666666666666</v>
      </c>
      <c r="AM47" s="65">
        <f ca="1">T47/AD47</f>
        <v>0.6428571428571429</v>
      </c>
      <c r="AN47" s="65">
        <f ca="1">U47/AE47</f>
        <v>0.66666666666666663</v>
      </c>
      <c r="AO47" s="65">
        <f ca="1">V47/AF47</f>
        <v>0</v>
      </c>
      <c r="AP47" s="65">
        <f ca="1">W47/AG47</f>
        <v>0.66666666666666663</v>
      </c>
      <c r="AQ47" s="65">
        <f ca="1">X47/AH47</f>
        <v>0.5</v>
      </c>
      <c r="AR47">
        <f ca="1">RANK(AI47,AI$2:AI$51)</f>
        <v>30</v>
      </c>
      <c r="AS47">
        <f ca="1">RANK(AJ47,AJ$2:AJ$51)</f>
        <v>50</v>
      </c>
      <c r="AT47">
        <f ca="1">RANK(AK47,AK$2:AK$51)</f>
        <v>49</v>
      </c>
      <c r="AU47">
        <f ca="1">RANK(AL47,AL$2:AL$51)</f>
        <v>45</v>
      </c>
      <c r="AV47">
        <f ca="1">RANK(AM47,AM$2:AM$51)</f>
        <v>26</v>
      </c>
      <c r="AW47">
        <f ca="1">RANK(AN47,AN$2:AN$51)</f>
        <v>39</v>
      </c>
      <c r="AX47">
        <f ca="1">RANK(AO47,AO$2:AO$51)</f>
        <v>50</v>
      </c>
      <c r="AY47">
        <f ca="1">RANK(AP47,AP$2:AP$51)</f>
        <v>17</v>
      </c>
      <c r="AZ47">
        <f ca="1">RANK(AQ47,AQ$2:AQ$51)</f>
        <v>34</v>
      </c>
    </row>
    <row r="48" spans="1:52" x14ac:dyDescent="0.3">
      <c r="A48" t="s">
        <v>3955</v>
      </c>
      <c r="B48">
        <f>MATCH(C48,Results!U$2:BR$2,0)</f>
        <v>44</v>
      </c>
      <c r="C48" s="56" t="s">
        <v>854</v>
      </c>
      <c r="D48" s="65">
        <f>HLOOKUP($C48,Results!$U$2:$BR$84,82,FALSE)</f>
        <v>0.45750000000000002</v>
      </c>
      <c r="E48" s="77">
        <f ca="1">G48/Y48</f>
        <v>0.45750000000000002</v>
      </c>
      <c r="F48" s="66">
        <f>HLOOKUP($C48,Results!$U$2:$BR$84,83,FALSE)</f>
        <v>47</v>
      </c>
      <c r="G48" s="76">
        <f>SUM(P48:X48)</f>
        <v>45.75</v>
      </c>
      <c r="H48" s="196">
        <f>VLOOKUP($A48,'2017'!$A:$E,2,FALSE)</f>
        <v>40</v>
      </c>
      <c r="I48" s="197">
        <f>VLOOKUP($A48,'2017'!$A:$E,5,FALSE)</f>
        <v>0.42499999999999999</v>
      </c>
      <c r="J48" s="196">
        <f>VLOOKUP($A48,'2016'!$A:$E,2,FALSE)</f>
        <v>38</v>
      </c>
      <c r="K48" s="197">
        <f>VLOOKUP($A48,'2016'!$A:$E,5,FALSE)</f>
        <v>0.34899999999999998</v>
      </c>
      <c r="L48" s="196">
        <f>H48-F48</f>
        <v>-7</v>
      </c>
      <c r="M48" s="199">
        <f ca="1">E48-I48</f>
        <v>3.2500000000000029E-2</v>
      </c>
      <c r="N48" s="196">
        <f>J48-F48</f>
        <v>-9</v>
      </c>
      <c r="O48" s="199">
        <f ca="1">E48-K48</f>
        <v>0.10850000000000004</v>
      </c>
      <c r="P48">
        <f>SUMIF(Results!$G3:$G79,Categories!P$1,Results!$BL$3:$BL$79)</f>
        <v>5.25</v>
      </c>
      <c r="Q48">
        <f>SUMIF(Results!$G3:$G79,Categories!Q$1,Results!$BL$3:$BL$79)</f>
        <v>5</v>
      </c>
      <c r="R48">
        <f>SUMIF(Results!$G3:$G79,Categories!R$1,Results!$BL$3:$BL$79)</f>
        <v>5</v>
      </c>
      <c r="S48">
        <f>SUMIF(Results!$G3:$G79,Categories!S$1,Results!$BL$3:$BL$79)</f>
        <v>4</v>
      </c>
      <c r="T48">
        <f>SUMIF(Results!$G3:$G79,Categories!T$1,Results!$BL$3:$BL$79)</f>
        <v>8</v>
      </c>
      <c r="U48">
        <f>SUMIF(Results!$G3:$G79,Categories!U$1,Results!$BL$3:$BL$79)</f>
        <v>10</v>
      </c>
      <c r="V48">
        <f>SUMIF(Results!$G3:$G79,Categories!V$1,Results!$BL$3:$BL$79)</f>
        <v>2</v>
      </c>
      <c r="W48">
        <f>SUMIF(Results!$G3:$G79,Categories!W$1,Results!$BL$3:$BL$79)</f>
        <v>4</v>
      </c>
      <c r="X48">
        <f>SUMIF(Results!$G3:$G79,Categories!X$1,Results!$BL$3:$BL$79)</f>
        <v>2.5</v>
      </c>
      <c r="Y48" s="76">
        <f ca="1">SUM(Z48:AH48)</f>
        <v>100</v>
      </c>
      <c r="Z48" s="75">
        <f t="array" aca="1" ref="Z48" ca="1">SUM(IF(ISNUMBER(OFFSET(Results!$T$2,1,Categories!$B16,77,1)),(Results!$H$3:$H$79)*(Results!$G$3:$G$79=Categories!Z$1)))</f>
        <v>15</v>
      </c>
      <c r="AA48" s="75">
        <f t="array" aca="1" ref="AA48" ca="1">SUM(IF(ISNUMBER(OFFSET(Results!$T$2,1,Categories!$B16,77,1)),(Results!$H$3:$H$79)*(Results!$G$3:$G$79=Categories!AA$1)))</f>
        <v>12</v>
      </c>
      <c r="AB48" s="75">
        <f t="array" aca="1" ref="AB48" ca="1">SUM(IF(ISNUMBER(OFFSET(Results!$T$2,1,Categories!$B16,77,1)),(Results!$H$3:$H$79)*(Results!$G$3:$G$79=Categories!AB$1)))</f>
        <v>12</v>
      </c>
      <c r="AC48" s="75">
        <f t="array" aca="1" ref="AC48" ca="1">SUM(IF(ISNUMBER(OFFSET(Results!$T$2,1,Categories!$B16,77,1)),(Results!$H$3:$H$79)*(Results!$G$3:$G$79=Categories!AC$1)))</f>
        <v>12</v>
      </c>
      <c r="AD48" s="75">
        <f t="array" aca="1" ref="AD48" ca="1">SUM(IF(ISNUMBER(OFFSET(Results!$T$2,1,Categories!$B16,77,1)),(Results!$H$3:$H$79)*(Results!$G$3:$G$79=Categories!AD$1)))</f>
        <v>14</v>
      </c>
      <c r="AE48" s="75">
        <f t="array" aca="1" ref="AE48" ca="1">SUM(IF(ISNUMBER(OFFSET(Results!$T$2,1,Categories!$B16,77,1)),(Results!$H$3:$H$79)*(Results!$G$3:$G$79=Categories!AE$1)))</f>
        <v>15</v>
      </c>
      <c r="AF48" s="75">
        <f t="array" aca="1" ref="AF48" ca="1">SUM(IF(ISNUMBER(OFFSET(Results!$T$2,1,Categories!$B16,77,1)),(Results!$H$3:$H$79)*(Results!$G$3:$G$79=Categories!AF$1)))</f>
        <v>5</v>
      </c>
      <c r="AG48" s="75">
        <f t="array" aca="1" ref="AG48" ca="1">SUM(IF(ISNUMBER(OFFSET(Results!$T$2,1,Categories!$B16,77,1)),(Results!$H$3:$H$79)*(Results!$G$3:$G$79=Categories!AG$1)))</f>
        <v>9</v>
      </c>
      <c r="AH48" s="75">
        <f t="array" aca="1" ref="AH48" ca="1">SUM(IF(ISNUMBER(OFFSET(Results!$T$2,1,Categories!$B16,77,1)),(Results!$H$3:$H$79)*(Results!$G$3:$G$79=Categories!AH$1)))</f>
        <v>6</v>
      </c>
      <c r="AI48" s="65">
        <f ca="1">P48/Z48</f>
        <v>0.35</v>
      </c>
      <c r="AJ48" s="65">
        <f ca="1">Q48/AA48</f>
        <v>0.41666666666666669</v>
      </c>
      <c r="AK48" s="65">
        <f ca="1">R48/AB48</f>
        <v>0.41666666666666669</v>
      </c>
      <c r="AL48" s="65">
        <f ca="1">S48/AC48</f>
        <v>0.33333333333333331</v>
      </c>
      <c r="AM48" s="65">
        <f ca="1">T48/AD48</f>
        <v>0.5714285714285714</v>
      </c>
      <c r="AN48" s="65">
        <f ca="1">U48/AE48</f>
        <v>0.66666666666666663</v>
      </c>
      <c r="AO48" s="65">
        <f ca="1">V48/AF48</f>
        <v>0.4</v>
      </c>
      <c r="AP48" s="65">
        <f ca="1">W48/AG48</f>
        <v>0.44444444444444442</v>
      </c>
      <c r="AQ48" s="65">
        <f ca="1">X48/AH48</f>
        <v>0.41666666666666669</v>
      </c>
      <c r="AR48">
        <f ca="1">RANK(AI48,AI$2:AI$51)</f>
        <v>49</v>
      </c>
      <c r="AS48">
        <f ca="1">RANK(AJ48,AJ$2:AJ$51)</f>
        <v>46</v>
      </c>
      <c r="AT48">
        <f ca="1">RANK(AK48,AK$2:AK$51)</f>
        <v>41</v>
      </c>
      <c r="AU48">
        <f ca="1">RANK(AL48,AL$2:AL$51)</f>
        <v>39</v>
      </c>
      <c r="AV48">
        <f ca="1">RANK(AM48,AM$2:AM$51)</f>
        <v>36</v>
      </c>
      <c r="AW48">
        <f ca="1">RANK(AN48,AN$2:AN$51)</f>
        <v>39</v>
      </c>
      <c r="AX48">
        <f ca="1">RANK(AO48,AO$2:AO$51)</f>
        <v>37</v>
      </c>
      <c r="AY48">
        <f ca="1">RANK(AP48,AP$2:AP$51)</f>
        <v>29</v>
      </c>
      <c r="AZ48">
        <f ca="1">RANK(AQ48,AQ$2:AQ$51)</f>
        <v>42</v>
      </c>
    </row>
    <row r="49" spans="1:52" x14ac:dyDescent="0.3">
      <c r="A49" t="s">
        <v>3956</v>
      </c>
      <c r="B49">
        <f>MATCH(C49,Results!U$2:BR$2,0)</f>
        <v>18</v>
      </c>
      <c r="C49" s="56" t="s">
        <v>802</v>
      </c>
      <c r="D49" s="65">
        <f>HLOOKUP($C49,Results!$U$2:$BR$84,82,FALSE)</f>
        <v>0.40500000000000003</v>
      </c>
      <c r="E49" s="77">
        <f ca="1">G49/Y49</f>
        <v>0.40500000000000003</v>
      </c>
      <c r="F49" s="66">
        <f>HLOOKUP($C49,Results!$U$2:$BR$84,83,FALSE)</f>
        <v>48</v>
      </c>
      <c r="G49" s="76">
        <f>SUM(P49:X49)</f>
        <v>40.5</v>
      </c>
      <c r="H49" s="196">
        <f>VLOOKUP($A49,'2017'!$A:$E,2,FALSE)</f>
        <v>49</v>
      </c>
      <c r="I49" s="197">
        <f>VLOOKUP($A49,'2017'!$A:$E,5,FALSE)</f>
        <v>0.30199999999999999</v>
      </c>
      <c r="J49" s="196">
        <f>VLOOKUP($A49,'2016'!$A:$E,2,FALSE)</f>
        <v>44</v>
      </c>
      <c r="K49" s="197">
        <f>VLOOKUP($A49,'2016'!$A:$E,5,FALSE)</f>
        <v>0.317</v>
      </c>
      <c r="L49" s="196">
        <f>H49-F49</f>
        <v>1</v>
      </c>
      <c r="M49" s="199">
        <f ca="1">E49-I49</f>
        <v>0.10300000000000004</v>
      </c>
      <c r="N49" s="196">
        <f>J49-F49</f>
        <v>-4</v>
      </c>
      <c r="O49" s="199">
        <f ca="1">E49-K49</f>
        <v>8.8000000000000023E-2</v>
      </c>
      <c r="P49">
        <f>SUMIF(Results!$G3:$G79,Categories!P$1,Results!$AL$3:$AL$79)</f>
        <v>7.5</v>
      </c>
      <c r="Q49">
        <f>SUMIF(Results!$G3:$G79,Categories!Q$1,Results!$AL$3:$AL$79)</f>
        <v>4</v>
      </c>
      <c r="R49">
        <f>SUMIF(Results!$G3:$G79,Categories!R$1,Results!$AL$3:$AL$79)</f>
        <v>4</v>
      </c>
      <c r="S49">
        <f>SUMIF(Results!$G3:$G79,Categories!S$1,Results!$AL$3:$AL$79)</f>
        <v>0</v>
      </c>
      <c r="T49">
        <f>SUMIF(Results!$G3:$G79,Categories!T$1,Results!$AL$3:$AL$79)</f>
        <v>4</v>
      </c>
      <c r="U49">
        <f>SUMIF(Results!$G3:$G79,Categories!U$1,Results!$AL$3:$AL$79)</f>
        <v>9</v>
      </c>
      <c r="V49">
        <f>SUMIF(Results!$G3:$G79,Categories!V$1,Results!$AL$3:$AL$79)</f>
        <v>2</v>
      </c>
      <c r="W49">
        <f>SUMIF(Results!$G3:$G79,Categories!W$1,Results!$AL$3:$AL$79)</f>
        <v>8</v>
      </c>
      <c r="X49">
        <f>SUMIF(Results!$G3:$G79,Categories!X$1,Results!$AL$3:$AL$79)</f>
        <v>2</v>
      </c>
      <c r="Y49" s="76">
        <f ca="1">SUM(Z49:AH49)</f>
        <v>100</v>
      </c>
      <c r="Z49" s="75">
        <f t="array" aca="1" ref="Z49" ca="1">SUM(IF(ISNUMBER(OFFSET(Results!$T$2,1,Categories!$B20,77,1)),(Results!$H$3:$H$79)*(Results!$G$3:$G$79=Categories!Z$1)))</f>
        <v>15</v>
      </c>
      <c r="AA49" s="75">
        <f t="array" aca="1" ref="AA49" ca="1">SUM(IF(ISNUMBER(OFFSET(Results!$T$2,1,Categories!$B20,77,1)),(Results!$H$3:$H$79)*(Results!$G$3:$G$79=Categories!AA$1)))</f>
        <v>12</v>
      </c>
      <c r="AB49" s="75">
        <f t="array" aca="1" ref="AB49" ca="1">SUM(IF(ISNUMBER(OFFSET(Results!$T$2,1,Categories!$B20,77,1)),(Results!$H$3:$H$79)*(Results!$G$3:$G$79=Categories!AB$1)))</f>
        <v>12</v>
      </c>
      <c r="AC49" s="75">
        <f t="array" aca="1" ref="AC49" ca="1">SUM(IF(ISNUMBER(OFFSET(Results!$T$2,1,Categories!$B20,77,1)),(Results!$H$3:$H$79)*(Results!$G$3:$G$79=Categories!AC$1)))</f>
        <v>12</v>
      </c>
      <c r="AD49" s="75">
        <f t="array" aca="1" ref="AD49" ca="1">SUM(IF(ISNUMBER(OFFSET(Results!$T$2,1,Categories!$B20,77,1)),(Results!$H$3:$H$79)*(Results!$G$3:$G$79=Categories!AD$1)))</f>
        <v>14</v>
      </c>
      <c r="AE49" s="75">
        <f t="array" aca="1" ref="AE49" ca="1">SUM(IF(ISNUMBER(OFFSET(Results!$T$2,1,Categories!$B20,77,1)),(Results!$H$3:$H$79)*(Results!$G$3:$G$79=Categories!AE$1)))</f>
        <v>15</v>
      </c>
      <c r="AF49" s="75">
        <f t="array" aca="1" ref="AF49" ca="1">SUM(IF(ISNUMBER(OFFSET(Results!$T$2,1,Categories!$B20,77,1)),(Results!$H$3:$H$79)*(Results!$G$3:$G$79=Categories!AF$1)))</f>
        <v>5</v>
      </c>
      <c r="AG49" s="75">
        <f t="array" aca="1" ref="AG49" ca="1">SUM(IF(ISNUMBER(OFFSET(Results!$T$2,1,Categories!$B20,77,1)),(Results!$H$3:$H$79)*(Results!$G$3:$G$79=Categories!AG$1)))</f>
        <v>9</v>
      </c>
      <c r="AH49" s="75">
        <f t="array" aca="1" ref="AH49" ca="1">SUM(IF(ISNUMBER(OFFSET(Results!$T$2,1,Categories!$B20,77,1)),(Results!$H$3:$H$79)*(Results!$G$3:$G$79=Categories!AH$1)))</f>
        <v>6</v>
      </c>
      <c r="AI49" s="65">
        <f ca="1">P49/Z49</f>
        <v>0.5</v>
      </c>
      <c r="AJ49" s="65">
        <f ca="1">Q49/AA49</f>
        <v>0.33333333333333331</v>
      </c>
      <c r="AK49" s="65">
        <f ca="1">R49/AB49</f>
        <v>0.33333333333333331</v>
      </c>
      <c r="AL49" s="65">
        <f ca="1">S49/AC49</f>
        <v>0</v>
      </c>
      <c r="AM49" s="65">
        <f ca="1">T49/AD49</f>
        <v>0.2857142857142857</v>
      </c>
      <c r="AN49" s="65">
        <f ca="1">U49/AE49</f>
        <v>0.6</v>
      </c>
      <c r="AO49" s="65">
        <f ca="1">V49/AF49</f>
        <v>0.4</v>
      </c>
      <c r="AP49" s="65">
        <f ca="1">W49/AG49</f>
        <v>0.88888888888888884</v>
      </c>
      <c r="AQ49" s="65">
        <f ca="1">X49/AH49</f>
        <v>0.33333333333333331</v>
      </c>
      <c r="AR49">
        <f ca="1">RANK(AI49,AI$2:AI$51)</f>
        <v>45</v>
      </c>
      <c r="AS49">
        <f ca="1">RANK(AJ49,AJ$2:AJ$51)</f>
        <v>47</v>
      </c>
      <c r="AT49">
        <f ca="1">RANK(AK49,AK$2:AK$51)</f>
        <v>45</v>
      </c>
      <c r="AU49">
        <f ca="1">RANK(AL49,AL$2:AL$51)</f>
        <v>49</v>
      </c>
      <c r="AV49">
        <f ca="1">RANK(AM49,AM$2:AM$51)</f>
        <v>49</v>
      </c>
      <c r="AW49">
        <f ca="1">RANK(AN49,AN$2:AN$51)</f>
        <v>45</v>
      </c>
      <c r="AX49">
        <f ca="1">RANK(AO49,AO$2:AO$51)</f>
        <v>37</v>
      </c>
      <c r="AY49">
        <f ca="1">RANK(AP49,AP$2:AP$51)</f>
        <v>7</v>
      </c>
      <c r="AZ49">
        <f ca="1">RANK(AQ49,AQ$2:AQ$51)</f>
        <v>45</v>
      </c>
    </row>
    <row r="50" spans="1:52" x14ac:dyDescent="0.3">
      <c r="A50" t="s">
        <v>3957</v>
      </c>
      <c r="B50">
        <f>MATCH(C50,Results!U$2:BR$2,0)</f>
        <v>35</v>
      </c>
      <c r="C50" s="56" t="s">
        <v>836</v>
      </c>
      <c r="D50" s="65">
        <f>HLOOKUP($C50,Results!$U$2:$BR$84,82,FALSE)</f>
        <v>0.34250000000000003</v>
      </c>
      <c r="E50" s="77">
        <f ca="1">G50/Y50</f>
        <v>0.34250000000000003</v>
      </c>
      <c r="F50" s="66">
        <f>HLOOKUP($C50,Results!$U$2:$BR$84,83,FALSE)</f>
        <v>49</v>
      </c>
      <c r="G50" s="76">
        <f>SUM(P50:X50)</f>
        <v>34.25</v>
      </c>
      <c r="H50" s="196">
        <f>VLOOKUP($A50,'2017'!$A:$E,2,FALSE)</f>
        <v>47</v>
      </c>
      <c r="I50" s="197">
        <f>VLOOKUP($A50,'2017'!$A:$E,5,FALSE)</f>
        <v>0.33900000000000002</v>
      </c>
      <c r="J50" s="196">
        <f>VLOOKUP($A50,'2016'!$A:$E,2,FALSE)</f>
        <v>39</v>
      </c>
      <c r="K50" s="197">
        <f>VLOOKUP($A50,'2016'!$A:$E,5,FALSE)</f>
        <v>0.34899999999999998</v>
      </c>
      <c r="L50" s="196">
        <f>H50-F50</f>
        <v>-2</v>
      </c>
      <c r="M50" s="199">
        <f ca="1">E50-I50</f>
        <v>3.5000000000000031E-3</v>
      </c>
      <c r="N50" s="196">
        <f>J50-F50</f>
        <v>-10</v>
      </c>
      <c r="O50" s="199">
        <f ca="1">E50-K50</f>
        <v>-6.4999999999999503E-3</v>
      </c>
      <c r="P50">
        <f>SUMIF(Results!$G3:$G79,Categories!P$1,Results!$BC$3:$BC$79)</f>
        <v>6</v>
      </c>
      <c r="Q50">
        <f>SUMIF(Results!$G3:$G79,Categories!Q$1,Results!$BC$3:$BC$79)</f>
        <v>3.25</v>
      </c>
      <c r="R50">
        <f>SUMIF(Results!$G3:$G79,Categories!R$1,Results!$BC$3:$BC$79)</f>
        <v>4</v>
      </c>
      <c r="S50">
        <f>SUMIF(Results!$G3:$G79,Categories!S$1,Results!$BC$3:$BC$79)</f>
        <v>3</v>
      </c>
      <c r="T50">
        <f>SUMIF(Results!$G3:$G79,Categories!T$1,Results!$BC$3:$BC$79)</f>
        <v>3.5</v>
      </c>
      <c r="U50">
        <f>SUMIF(Results!$G3:$G79,Categories!U$1,Results!$BC$3:$BC$79)</f>
        <v>6</v>
      </c>
      <c r="V50">
        <f>SUMIF(Results!$G3:$G79,Categories!V$1,Results!$BC$3:$BC$79)</f>
        <v>2</v>
      </c>
      <c r="W50">
        <f>SUMIF(Results!$G3:$G79,Categories!W$1,Results!$BC$3:$BC$79)</f>
        <v>2.5</v>
      </c>
      <c r="X50">
        <f>SUMIF(Results!$G3:$G79,Categories!X$1,Results!$BC$3:$BC$79)</f>
        <v>4</v>
      </c>
      <c r="Y50" s="76">
        <f ca="1">SUM(Z50:AH50)</f>
        <v>100</v>
      </c>
      <c r="Z50" s="75">
        <f t="array" aca="1" ref="Z50" ca="1">SUM(IF(ISNUMBER(OFFSET(Results!$T$2,1,Categories!$B39,77,1)),(Results!$H$3:$H$79)*(Results!$G$3:$G$79=Categories!Z$1)))</f>
        <v>15</v>
      </c>
      <c r="AA50" s="75">
        <f t="array" aca="1" ref="AA50" ca="1">SUM(IF(ISNUMBER(OFFSET(Results!$T$2,1,Categories!$B39,77,1)),(Results!$H$3:$H$79)*(Results!$G$3:$G$79=Categories!AA$1)))</f>
        <v>12</v>
      </c>
      <c r="AB50" s="75">
        <f t="array" aca="1" ref="AB50" ca="1">SUM(IF(ISNUMBER(OFFSET(Results!$T$2,1,Categories!$B39,77,1)),(Results!$H$3:$H$79)*(Results!$G$3:$G$79=Categories!AB$1)))</f>
        <v>12</v>
      </c>
      <c r="AC50" s="75">
        <f t="array" aca="1" ref="AC50" ca="1">SUM(IF(ISNUMBER(OFFSET(Results!$T$2,1,Categories!$B39,77,1)),(Results!$H$3:$H$79)*(Results!$G$3:$G$79=Categories!AC$1)))</f>
        <v>12</v>
      </c>
      <c r="AD50" s="75">
        <f t="array" aca="1" ref="AD50" ca="1">SUM(IF(ISNUMBER(OFFSET(Results!$T$2,1,Categories!$B39,77,1)),(Results!$H$3:$H$79)*(Results!$G$3:$G$79=Categories!AD$1)))</f>
        <v>14</v>
      </c>
      <c r="AE50" s="75">
        <f t="array" aca="1" ref="AE50" ca="1">SUM(IF(ISNUMBER(OFFSET(Results!$T$2,1,Categories!$B39,77,1)),(Results!$H$3:$H$79)*(Results!$G$3:$G$79=Categories!AE$1)))</f>
        <v>15</v>
      </c>
      <c r="AF50" s="75">
        <f t="array" aca="1" ref="AF50" ca="1">SUM(IF(ISNUMBER(OFFSET(Results!$T$2,1,Categories!$B39,77,1)),(Results!$H$3:$H$79)*(Results!$G$3:$G$79=Categories!AF$1)))</f>
        <v>5</v>
      </c>
      <c r="AG50" s="75">
        <f t="array" aca="1" ref="AG50" ca="1">SUM(IF(ISNUMBER(OFFSET(Results!$T$2,1,Categories!$B39,77,1)),(Results!$H$3:$H$79)*(Results!$G$3:$G$79=Categories!AG$1)))</f>
        <v>9</v>
      </c>
      <c r="AH50" s="75">
        <f t="array" aca="1" ref="AH50" ca="1">SUM(IF(ISNUMBER(OFFSET(Results!$T$2,1,Categories!$B39,77,1)),(Results!$H$3:$H$79)*(Results!$G$3:$G$79=Categories!AH$1)))</f>
        <v>6</v>
      </c>
      <c r="AI50" s="65">
        <f ca="1">P50/Z50</f>
        <v>0.4</v>
      </c>
      <c r="AJ50" s="65">
        <f ca="1">Q50/AA50</f>
        <v>0.27083333333333331</v>
      </c>
      <c r="AK50" s="65">
        <f ca="1">R50/AB50</f>
        <v>0.33333333333333331</v>
      </c>
      <c r="AL50" s="65">
        <f ca="1">S50/AC50</f>
        <v>0.25</v>
      </c>
      <c r="AM50" s="65">
        <f ca="1">T50/AD50</f>
        <v>0.25</v>
      </c>
      <c r="AN50" s="65">
        <f ca="1">U50/AE50</f>
        <v>0.4</v>
      </c>
      <c r="AO50" s="65">
        <f ca="1">V50/AF50</f>
        <v>0.4</v>
      </c>
      <c r="AP50" s="65">
        <f ca="1">W50/AG50</f>
        <v>0.27777777777777779</v>
      </c>
      <c r="AQ50" s="65">
        <f ca="1">X50/AH50</f>
        <v>0.66666666666666663</v>
      </c>
      <c r="AR50">
        <f ca="1">RANK(AI50,AI$2:AI$51)</f>
        <v>48</v>
      </c>
      <c r="AS50">
        <f ca="1">RANK(AJ50,AJ$2:AJ$51)</f>
        <v>49</v>
      </c>
      <c r="AT50">
        <f ca="1">RANK(AK50,AK$2:AK$51)</f>
        <v>45</v>
      </c>
      <c r="AU50">
        <f ca="1">RANK(AL50,AL$2:AL$51)</f>
        <v>40</v>
      </c>
      <c r="AV50">
        <f ca="1">RANK(AM50,AM$2:AM$51)</f>
        <v>50</v>
      </c>
      <c r="AW50">
        <f ca="1">RANK(AN50,AN$2:AN$51)</f>
        <v>49</v>
      </c>
      <c r="AX50">
        <f ca="1">RANK(AO50,AO$2:AO$51)</f>
        <v>37</v>
      </c>
      <c r="AY50">
        <f ca="1">RANK(AP50,AP$2:AP$51)</f>
        <v>42</v>
      </c>
      <c r="AZ50">
        <f ca="1">RANK(AQ50,AQ$2:AQ$51)</f>
        <v>24</v>
      </c>
    </row>
    <row r="51" spans="1:52" x14ac:dyDescent="0.3">
      <c r="A51" t="s">
        <v>3958</v>
      </c>
      <c r="B51">
        <f>MATCH(C51,Results!U$2:BR$2,0)</f>
        <v>32</v>
      </c>
      <c r="C51" s="56" t="s">
        <v>830</v>
      </c>
      <c r="D51" s="65">
        <f>HLOOKUP($C51,Results!$U$2:$BR$84,82,FALSE)</f>
        <v>0.30499999999999999</v>
      </c>
      <c r="E51" s="77">
        <f ca="1">G51/Y51</f>
        <v>0.30499999999999999</v>
      </c>
      <c r="F51" s="66">
        <f>HLOOKUP($C51,Results!$U$2:$BR$84,83,FALSE)</f>
        <v>50</v>
      </c>
      <c r="G51" s="76">
        <f>SUM(P51:X51)</f>
        <v>30.5</v>
      </c>
      <c r="H51" s="196">
        <f>VLOOKUP($A51,'2017'!$A:$E,2,FALSE)</f>
        <v>48</v>
      </c>
      <c r="I51" s="197">
        <f>VLOOKUP($A51,'2017'!$A:$E,5,FALSE)</f>
        <v>0.30299999999999999</v>
      </c>
      <c r="J51" s="196">
        <f>VLOOKUP($A51,'2016'!$A:$E,2,FALSE)</f>
        <v>50</v>
      </c>
      <c r="K51" s="197">
        <f>VLOOKUP($A51,'2016'!$A:$E,5,FALSE)</f>
        <v>0.23799999999999999</v>
      </c>
      <c r="L51" s="196">
        <f>H51-F51</f>
        <v>-2</v>
      </c>
      <c r="M51" s="199">
        <f ca="1">E51-I51</f>
        <v>2.0000000000000018E-3</v>
      </c>
      <c r="N51" s="196">
        <f>J51-F51</f>
        <v>0</v>
      </c>
      <c r="O51" s="199">
        <f ca="1">E51-K51</f>
        <v>6.7000000000000004E-2</v>
      </c>
      <c r="P51">
        <f>SUMIF(Results!$G3:$G79,Categories!P$1,Results!$AZ$3:$AZ$79)</f>
        <v>9</v>
      </c>
      <c r="Q51">
        <f>SUMIF(Results!$G3:$G79,Categories!Q$1,Results!$AZ$3:$AZ$79)</f>
        <v>3.5</v>
      </c>
      <c r="R51">
        <f>SUMIF(Results!$G3:$G79,Categories!R$1,Results!$AZ$3:$AZ$79)</f>
        <v>4</v>
      </c>
      <c r="S51">
        <f>SUMIF(Results!$G3:$G79,Categories!S$1,Results!$AZ$3:$AZ$79)</f>
        <v>0</v>
      </c>
      <c r="T51">
        <f>SUMIF(Results!$G3:$G79,Categories!T$1,Results!$AZ$3:$AZ$79)</f>
        <v>8</v>
      </c>
      <c r="U51">
        <f>SUMIF(Results!$G3:$G79,Categories!U$1,Results!$AZ$3:$AZ$79)</f>
        <v>1</v>
      </c>
      <c r="V51">
        <f>SUMIF(Results!$G3:$G79,Categories!V$1,Results!$AZ$3:$AZ$79)</f>
        <v>2</v>
      </c>
      <c r="W51">
        <f>SUMIF(Results!$G3:$G79,Categories!W$1,Results!$AZ$3:$AZ$79)</f>
        <v>0</v>
      </c>
      <c r="X51">
        <f>SUMIF(Results!$G3:$G79,Categories!X$1,Results!$AZ$3:$AZ$79)</f>
        <v>3</v>
      </c>
      <c r="Y51" s="76">
        <f ca="1">SUM(Z51:AH51)</f>
        <v>100</v>
      </c>
      <c r="Z51" s="75">
        <f t="array" aca="1" ref="Z51" ca="1">SUM(IF(ISNUMBER(OFFSET(Results!$T$2,1,Categories!$B36,77,1)),(Results!$H$3:$H$79)*(Results!$G$3:$G$79=Categories!Z$1)))</f>
        <v>15</v>
      </c>
      <c r="AA51" s="75">
        <f t="array" aca="1" ref="AA51" ca="1">SUM(IF(ISNUMBER(OFFSET(Results!$T$2,1,Categories!$B36,77,1)),(Results!$H$3:$H$79)*(Results!$G$3:$G$79=Categories!AA$1)))</f>
        <v>12</v>
      </c>
      <c r="AB51" s="75">
        <f t="array" aca="1" ref="AB51" ca="1">SUM(IF(ISNUMBER(OFFSET(Results!$T$2,1,Categories!$B36,77,1)),(Results!$H$3:$H$79)*(Results!$G$3:$G$79=Categories!AB$1)))</f>
        <v>12</v>
      </c>
      <c r="AC51" s="75">
        <f t="array" aca="1" ref="AC51" ca="1">SUM(IF(ISNUMBER(OFFSET(Results!$T$2,1,Categories!$B36,77,1)),(Results!$H$3:$H$79)*(Results!$G$3:$G$79=Categories!AC$1)))</f>
        <v>12</v>
      </c>
      <c r="AD51" s="75">
        <f t="array" aca="1" ref="AD51" ca="1">SUM(IF(ISNUMBER(OFFSET(Results!$T$2,1,Categories!$B36,77,1)),(Results!$H$3:$H$79)*(Results!$G$3:$G$79=Categories!AD$1)))</f>
        <v>14</v>
      </c>
      <c r="AE51" s="75">
        <f t="array" aca="1" ref="AE51" ca="1">SUM(IF(ISNUMBER(OFFSET(Results!$T$2,1,Categories!$B36,77,1)),(Results!$H$3:$H$79)*(Results!$G$3:$G$79=Categories!AE$1)))</f>
        <v>15</v>
      </c>
      <c r="AF51" s="75">
        <f t="array" aca="1" ref="AF51" ca="1">SUM(IF(ISNUMBER(OFFSET(Results!$T$2,1,Categories!$B36,77,1)),(Results!$H$3:$H$79)*(Results!$G$3:$G$79=Categories!AF$1)))</f>
        <v>5</v>
      </c>
      <c r="AG51" s="75">
        <f t="array" aca="1" ref="AG51" ca="1">SUM(IF(ISNUMBER(OFFSET(Results!$T$2,1,Categories!$B36,77,1)),(Results!$H$3:$H$79)*(Results!$G$3:$G$79=Categories!AG$1)))</f>
        <v>9</v>
      </c>
      <c r="AH51" s="75">
        <f t="array" aca="1" ref="AH51" ca="1">SUM(IF(ISNUMBER(OFFSET(Results!$T$2,1,Categories!$B36,77,1)),(Results!$H$3:$H$79)*(Results!$G$3:$G$79=Categories!AH$1)))</f>
        <v>6</v>
      </c>
      <c r="AI51" s="65">
        <f ca="1">P51/Z51</f>
        <v>0.6</v>
      </c>
      <c r="AJ51" s="65">
        <f ca="1">Q51/AA51</f>
        <v>0.29166666666666669</v>
      </c>
      <c r="AK51" s="65">
        <f ca="1">R51/AB51</f>
        <v>0.33333333333333331</v>
      </c>
      <c r="AL51" s="65">
        <f ca="1">S51/AC51</f>
        <v>0</v>
      </c>
      <c r="AM51" s="65">
        <f ca="1">T51/AD51</f>
        <v>0.5714285714285714</v>
      </c>
      <c r="AN51" s="65">
        <f ca="1">U51/AE51</f>
        <v>6.6666666666666666E-2</v>
      </c>
      <c r="AO51" s="65">
        <f ca="1">V51/AF51</f>
        <v>0.4</v>
      </c>
      <c r="AP51" s="65">
        <f ca="1">W51/AG51</f>
        <v>0</v>
      </c>
      <c r="AQ51" s="65">
        <f ca="1">X51/AH51</f>
        <v>0.5</v>
      </c>
      <c r="AR51">
        <f ca="1">RANK(AI51,AI$2:AI$51)</f>
        <v>42</v>
      </c>
      <c r="AS51">
        <f ca="1">RANK(AJ51,AJ$2:AJ$51)</f>
        <v>48</v>
      </c>
      <c r="AT51">
        <f ca="1">RANK(AK51,AK$2:AK$51)</f>
        <v>45</v>
      </c>
      <c r="AU51">
        <f ca="1">RANK(AL51,AL$2:AL$51)</f>
        <v>49</v>
      </c>
      <c r="AV51">
        <f ca="1">RANK(AM51,AM$2:AM$51)</f>
        <v>36</v>
      </c>
      <c r="AW51">
        <f ca="1">RANK(AN51,AN$2:AN$51)</f>
        <v>50</v>
      </c>
      <c r="AX51">
        <f ca="1">RANK(AO51,AO$2:AO$51)</f>
        <v>37</v>
      </c>
      <c r="AY51">
        <f ca="1">RANK(AP51,AP$2:AP$51)</f>
        <v>49</v>
      </c>
      <c r="AZ51">
        <f ca="1">RANK(AQ51,AQ$2:AQ$51)</f>
        <v>34</v>
      </c>
    </row>
    <row r="53" spans="1:52" x14ac:dyDescent="0.3">
      <c r="C53" s="56" t="s">
        <v>898</v>
      </c>
      <c r="E53" s="65"/>
      <c r="P53" s="74">
        <f>SUMIF(Results!$G:$G,Categories!P$1,Results!$H:$H)</f>
        <v>15</v>
      </c>
      <c r="Q53" s="74">
        <f>SUMIF(Results!$G:$G,Categories!Q$1,Results!$H:$H)</f>
        <v>12</v>
      </c>
      <c r="R53" s="74">
        <f>SUMIF(Results!$G:$G,Categories!R$1,Results!$H:$H)</f>
        <v>12</v>
      </c>
      <c r="S53" s="74">
        <f>SUMIF(Results!$G:$G,Categories!S$1,Results!$H:$H)</f>
        <v>12</v>
      </c>
      <c r="T53" s="74">
        <f>SUMIF(Results!$G:$G,Categories!T$1,Results!$H:$H)</f>
        <v>14</v>
      </c>
      <c r="U53" s="74">
        <f>SUMIF(Results!$G:$G,Categories!U$1,Results!$H:$H)</f>
        <v>15</v>
      </c>
      <c r="V53" s="74">
        <f>SUMIF(Results!$G:$G,Categories!V$1,Results!$H:$H)</f>
        <v>5</v>
      </c>
      <c r="W53" s="74">
        <f>SUMIF(Results!$G:$G,Categories!W$1,Results!$H:$H)</f>
        <v>9</v>
      </c>
      <c r="X53" s="74">
        <f>SUMIF(Results!$G:$G,Categories!X$1,Results!$H:$H)</f>
        <v>6</v>
      </c>
      <c r="Y53" s="74"/>
      <c r="AI53" s="67"/>
    </row>
    <row r="54" spans="1:52" x14ac:dyDescent="0.3">
      <c r="C54" s="56" t="s">
        <v>3983</v>
      </c>
      <c r="E54" s="77">
        <f ca="1">AVERAGE(E2:E52)</f>
        <v>0.72734999999999994</v>
      </c>
      <c r="F54" s="64"/>
      <c r="I54" s="77">
        <f>AVERAGE(I1:I51)</f>
        <v>0.51393999999999995</v>
      </c>
      <c r="K54" s="77">
        <f>AVERAGE(K1:K51)</f>
        <v>0.42886000000000007</v>
      </c>
      <c r="P54" s="66"/>
      <c r="Q54" s="66"/>
      <c r="R54" s="66"/>
      <c r="S54" s="66"/>
      <c r="T54" s="66"/>
      <c r="U54" s="66"/>
      <c r="V54" s="66"/>
      <c r="W54" s="66"/>
      <c r="X54" s="66"/>
      <c r="Y54" s="74"/>
      <c r="AI54" s="199">
        <f ca="1">AVERAGE(AI2:AI53)</f>
        <v>0.7859999999999997</v>
      </c>
      <c r="AJ54" s="199">
        <f t="shared" ref="AJ54:AQ54" ca="1" si="0">AVERAGE(AJ2:AJ53)</f>
        <v>0.71625000000000005</v>
      </c>
      <c r="AK54" s="199">
        <f t="shared" ca="1" si="0"/>
        <v>0.76749999999999996</v>
      </c>
      <c r="AL54" s="199">
        <f t="shared" ca="1" si="0"/>
        <v>0.64249999999999996</v>
      </c>
      <c r="AM54" s="199">
        <f t="shared" ca="1" si="0"/>
        <v>0.74857142857142878</v>
      </c>
      <c r="AN54" s="199">
        <f t="shared" ca="1" si="0"/>
        <v>0.80933333333333346</v>
      </c>
      <c r="AO54" s="199">
        <f t="shared" ca="1" si="0"/>
        <v>0.70799999999999996</v>
      </c>
      <c r="AP54" s="199">
        <f t="shared" ca="1" si="0"/>
        <v>0.56666666666666665</v>
      </c>
      <c r="AQ54" s="199">
        <f t="shared" ca="1" si="0"/>
        <v>0.69499999999999995</v>
      </c>
    </row>
    <row r="55" spans="1:52" x14ac:dyDescent="0.3">
      <c r="C55" s="56" t="s">
        <v>3985</v>
      </c>
      <c r="I55" s="197">
        <f ca="1">E54-I54</f>
        <v>0.21340999999999999</v>
      </c>
      <c r="J55" s="160"/>
      <c r="K55" s="197">
        <f ca="1">E54-K54</f>
        <v>0.29848999999999987</v>
      </c>
    </row>
    <row r="56" spans="1:52" x14ac:dyDescent="0.3">
      <c r="F56" s="64" t="s">
        <v>999</v>
      </c>
      <c r="G56" s="64" t="s">
        <v>894</v>
      </c>
      <c r="H56" s="64" t="s">
        <v>3983</v>
      </c>
    </row>
    <row r="57" spans="1:52" x14ac:dyDescent="0.3">
      <c r="F57" s="64" t="s">
        <v>2</v>
      </c>
      <c r="G57" s="66">
        <f>SUMIF(Results!$G:$G,Categories!F57,Results!$H:$H)</f>
        <v>15</v>
      </c>
      <c r="H57" s="221">
        <f ca="1">HLOOKUP($F57,$AI$1:$AQ$54,54,FALSE)</f>
        <v>0.7859999999999997</v>
      </c>
    </row>
    <row r="58" spans="1:52" x14ac:dyDescent="0.3">
      <c r="F58" s="64" t="s">
        <v>16</v>
      </c>
      <c r="G58" s="66">
        <f>SUMIF(Results!$G:$G,Categories!F58,Results!$H:$H)</f>
        <v>12</v>
      </c>
      <c r="H58" s="221">
        <f t="shared" ref="H58:H65" ca="1" si="1">HLOOKUP($F58,$AI$1:$AQ$54,54,FALSE)</f>
        <v>0.71625000000000005</v>
      </c>
    </row>
    <row r="59" spans="1:52" x14ac:dyDescent="0.3">
      <c r="F59" s="64" t="s">
        <v>32</v>
      </c>
      <c r="G59" s="66">
        <f>SUMIF(Results!$G:$G,Categories!F59,Results!$H:$H)</f>
        <v>12</v>
      </c>
      <c r="H59" s="221">
        <f t="shared" ca="1" si="1"/>
        <v>0.76749999999999996</v>
      </c>
    </row>
    <row r="60" spans="1:52" x14ac:dyDescent="0.3">
      <c r="F60" s="64" t="s">
        <v>38</v>
      </c>
      <c r="G60" s="66">
        <f>SUMIF(Results!$G:$G,Categories!F60,Results!$H:$H)</f>
        <v>12</v>
      </c>
      <c r="H60" s="221">
        <f t="shared" ca="1" si="1"/>
        <v>0.64249999999999996</v>
      </c>
    </row>
    <row r="61" spans="1:52" x14ac:dyDescent="0.3">
      <c r="F61" s="64" t="s">
        <v>48</v>
      </c>
      <c r="G61" s="66">
        <f>SUMIF(Results!$G:$G,Categories!F61,Results!$H:$H)</f>
        <v>14</v>
      </c>
      <c r="H61" s="221">
        <f t="shared" ca="1" si="1"/>
        <v>0.74857142857142878</v>
      </c>
    </row>
    <row r="62" spans="1:52" x14ac:dyDescent="0.3">
      <c r="F62" s="64" t="s">
        <v>54</v>
      </c>
      <c r="G62" s="66">
        <f>SUMIF(Results!$G:$G,Categories!F62,Results!$H:$H)</f>
        <v>15</v>
      </c>
      <c r="H62" s="221">
        <f t="shared" ca="1" si="1"/>
        <v>0.80933333333333346</v>
      </c>
    </row>
    <row r="63" spans="1:52" x14ac:dyDescent="0.3">
      <c r="F63" s="64" t="s">
        <v>61</v>
      </c>
      <c r="G63" s="66">
        <f>SUMIF(Results!$G:$G,Categories!F63,Results!$H:$H)</f>
        <v>5</v>
      </c>
      <c r="H63" s="221">
        <f t="shared" ca="1" si="1"/>
        <v>0.70799999999999996</v>
      </c>
    </row>
    <row r="64" spans="1:52" x14ac:dyDescent="0.3">
      <c r="F64" s="64" t="s">
        <v>67</v>
      </c>
      <c r="G64" s="66">
        <f>SUMIF(Results!$G:$G,Categories!F64,Results!$H:$H)</f>
        <v>9</v>
      </c>
      <c r="H64" s="221">
        <f t="shared" ca="1" si="1"/>
        <v>0.56666666666666665</v>
      </c>
    </row>
    <row r="65" spans="6:8" x14ac:dyDescent="0.3">
      <c r="F65" s="64" t="s">
        <v>74</v>
      </c>
      <c r="G65" s="66">
        <f>SUMIF(Results!$G:$G,Categories!F65,Results!$H:$H)</f>
        <v>6</v>
      </c>
      <c r="H65" s="221">
        <f t="shared" ca="1" si="1"/>
        <v>0.69499999999999995</v>
      </c>
    </row>
    <row r="66" spans="6:8" x14ac:dyDescent="0.3">
      <c r="F66" s="64" t="s">
        <v>998</v>
      </c>
      <c r="G66" s="74">
        <f>SUM(G57:G65)</f>
        <v>100</v>
      </c>
    </row>
  </sheetData>
  <autoFilter ref="A1:BA1">
    <sortState ref="A2:AZ51">
      <sortCondition descending="1" ref="E1"/>
    </sortState>
  </autoFilter>
  <sortState ref="C2:AF51">
    <sortCondition ref="C2:C51"/>
  </sortState>
  <conditionalFormatting sqref="AI2:AI51">
    <cfRule type="colorScale" priority="28">
      <colorScale>
        <cfvo type="min"/>
        <cfvo type="percentile" val="50"/>
        <cfvo type="max"/>
        <color rgb="FFF8696B"/>
        <color rgb="FFFFEB84"/>
        <color rgb="FF63BE7B"/>
      </colorScale>
    </cfRule>
  </conditionalFormatting>
  <conditionalFormatting sqref="G57:G65">
    <cfRule type="colorScale" priority="19">
      <colorScale>
        <cfvo type="min"/>
        <cfvo type="percentile" val="50"/>
        <cfvo type="max"/>
        <color rgb="FFF8696B"/>
        <color rgb="FFFFEB84"/>
        <color rgb="FF63BE7B"/>
      </colorScale>
    </cfRule>
  </conditionalFormatting>
  <conditionalFormatting sqref="AJ2:AJ51">
    <cfRule type="colorScale" priority="18">
      <colorScale>
        <cfvo type="min"/>
        <cfvo type="percentile" val="50"/>
        <cfvo type="max"/>
        <color rgb="FFF8696B"/>
        <color rgb="FFFFEB84"/>
        <color rgb="FF63BE7B"/>
      </colorScale>
    </cfRule>
  </conditionalFormatting>
  <conditionalFormatting sqref="AK2:AK51">
    <cfRule type="colorScale" priority="17">
      <colorScale>
        <cfvo type="min"/>
        <cfvo type="percentile" val="50"/>
        <cfvo type="max"/>
        <color rgb="FFF8696B"/>
        <color rgb="FFFFEB84"/>
        <color rgb="FF63BE7B"/>
      </colorScale>
    </cfRule>
  </conditionalFormatting>
  <conditionalFormatting sqref="AL2:AL51">
    <cfRule type="colorScale" priority="16">
      <colorScale>
        <cfvo type="min"/>
        <cfvo type="percentile" val="50"/>
        <cfvo type="max"/>
        <color rgb="FFF8696B"/>
        <color rgb="FFFFEB84"/>
        <color rgb="FF63BE7B"/>
      </colorScale>
    </cfRule>
  </conditionalFormatting>
  <conditionalFormatting sqref="AM2:AM51">
    <cfRule type="colorScale" priority="15">
      <colorScale>
        <cfvo type="min"/>
        <cfvo type="percentile" val="50"/>
        <cfvo type="max"/>
        <color rgb="FFF8696B"/>
        <color rgb="FFFFEB84"/>
        <color rgb="FF63BE7B"/>
      </colorScale>
    </cfRule>
  </conditionalFormatting>
  <conditionalFormatting sqref="AN2:AN51">
    <cfRule type="colorScale" priority="14">
      <colorScale>
        <cfvo type="min"/>
        <cfvo type="percentile" val="50"/>
        <cfvo type="max"/>
        <color rgb="FFF8696B"/>
        <color rgb="FFFFEB84"/>
        <color rgb="FF63BE7B"/>
      </colorScale>
    </cfRule>
  </conditionalFormatting>
  <conditionalFormatting sqref="AO2:AO51">
    <cfRule type="colorScale" priority="13">
      <colorScale>
        <cfvo type="min"/>
        <cfvo type="percentile" val="50"/>
        <cfvo type="max"/>
        <color rgb="FFF8696B"/>
        <color rgb="FFFFEB84"/>
        <color rgb="FF63BE7B"/>
      </colorScale>
    </cfRule>
  </conditionalFormatting>
  <conditionalFormatting sqref="AP2:AP51">
    <cfRule type="colorScale" priority="12">
      <colorScale>
        <cfvo type="min"/>
        <cfvo type="percentile" val="50"/>
        <cfvo type="max"/>
        <color rgb="FFF8696B"/>
        <color rgb="FFFFEB84"/>
        <color rgb="FF63BE7B"/>
      </colorScale>
    </cfRule>
  </conditionalFormatting>
  <conditionalFormatting sqref="AQ2:AQ51">
    <cfRule type="colorScale" priority="11">
      <colorScale>
        <cfvo type="min"/>
        <cfvo type="percentile" val="50"/>
        <cfvo type="max"/>
        <color rgb="FFF8696B"/>
        <color rgb="FFFFEB84"/>
        <color rgb="FF63BE7B"/>
      </colorScale>
    </cfRule>
  </conditionalFormatting>
  <conditionalFormatting sqref="E2:E51">
    <cfRule type="colorScale" priority="10">
      <colorScale>
        <cfvo type="min"/>
        <cfvo type="percentile" val="50"/>
        <cfvo type="max"/>
        <color rgb="FFF8696B"/>
        <color rgb="FFFFEB84"/>
        <color rgb="FF63BE7B"/>
      </colorScale>
    </cfRule>
  </conditionalFormatting>
  <conditionalFormatting sqref="F2:F51">
    <cfRule type="colorScale" priority="9">
      <colorScale>
        <cfvo type="min"/>
        <cfvo type="percentile" val="50"/>
        <cfvo type="max"/>
        <color rgb="FF63BE7B"/>
        <color rgb="FFFFEB84"/>
        <color rgb="FFF8696B"/>
      </colorScale>
    </cfRule>
  </conditionalFormatting>
  <conditionalFormatting sqref="H2:H51">
    <cfRule type="colorScale" priority="8">
      <colorScale>
        <cfvo type="min"/>
        <cfvo type="percentile" val="50"/>
        <cfvo type="max"/>
        <color rgb="FF63BE7B"/>
        <color rgb="FFFFEB84"/>
        <color rgb="FFF8696B"/>
      </colorScale>
    </cfRule>
  </conditionalFormatting>
  <conditionalFormatting sqref="I2:I51">
    <cfRule type="colorScale" priority="7">
      <colorScale>
        <cfvo type="min"/>
        <cfvo type="percentile" val="50"/>
        <cfvo type="max"/>
        <color rgb="FFF8696B"/>
        <color rgb="FFFFEB84"/>
        <color rgb="FF63BE7B"/>
      </colorScale>
    </cfRule>
  </conditionalFormatting>
  <conditionalFormatting sqref="J2:J51">
    <cfRule type="colorScale" priority="6">
      <colorScale>
        <cfvo type="min"/>
        <cfvo type="percentile" val="50"/>
        <cfvo type="max"/>
        <color rgb="FF63BE7B"/>
        <color rgb="FFFFEB84"/>
        <color rgb="FFF8696B"/>
      </colorScale>
    </cfRule>
  </conditionalFormatting>
  <conditionalFormatting sqref="K2:K51">
    <cfRule type="colorScale" priority="5">
      <colorScale>
        <cfvo type="min"/>
        <cfvo type="percentile" val="50"/>
        <cfvo type="max"/>
        <color rgb="FFF8696B"/>
        <color rgb="FFFFEB84"/>
        <color rgb="FF63BE7B"/>
      </colorScale>
    </cfRule>
  </conditionalFormatting>
  <conditionalFormatting sqref="L2:L51">
    <cfRule type="colorScale" priority="4">
      <colorScale>
        <cfvo type="min"/>
        <cfvo type="percentile" val="50"/>
        <cfvo type="max"/>
        <color rgb="FFF8696B"/>
        <color rgb="FFFFEB84"/>
        <color rgb="FF63BE7B"/>
      </colorScale>
    </cfRule>
  </conditionalFormatting>
  <conditionalFormatting sqref="M2:M51">
    <cfRule type="colorScale" priority="3">
      <colorScale>
        <cfvo type="min"/>
        <cfvo type="percentile" val="50"/>
        <cfvo type="max"/>
        <color rgb="FFF8696B"/>
        <color rgb="FFFFEB84"/>
        <color rgb="FF63BE7B"/>
      </colorScale>
    </cfRule>
  </conditionalFormatting>
  <conditionalFormatting sqref="N2:N51">
    <cfRule type="colorScale" priority="2">
      <colorScale>
        <cfvo type="min"/>
        <cfvo type="percentile" val="50"/>
        <cfvo type="max"/>
        <color rgb="FFF8696B"/>
        <color rgb="FFFFEB84"/>
        <color rgb="FF63BE7B"/>
      </colorScale>
    </cfRule>
  </conditionalFormatting>
  <conditionalFormatting sqref="O2:O51">
    <cfRule type="colorScale" priority="1">
      <colorScale>
        <cfvo type="min"/>
        <cfvo type="percentile" val="50"/>
        <cfvo type="max"/>
        <color rgb="FFF8696B"/>
        <color rgb="FFFFEB84"/>
        <color rgb="FF63BE7B"/>
      </colorScale>
    </cfRule>
  </conditionalFormatting>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6"/>
  <dimension ref="A1:CL92"/>
  <sheetViews>
    <sheetView zoomScaleNormal="100" workbookViewId="0">
      <pane xSplit="3" ySplit="1" topLeftCell="BK2" activePane="bottomRight" state="frozen"/>
      <selection pane="topRight" activeCell="C1" sqref="C1"/>
      <selection pane="bottomLeft" activeCell="A2" sqref="A2"/>
      <selection pane="bottomRight" activeCell="C19" sqref="C1:C1048576"/>
    </sheetView>
  </sheetViews>
  <sheetFormatPr defaultRowHeight="14.4" x14ac:dyDescent="0.3"/>
  <cols>
    <col min="1" max="3" width="8.88671875" style="206"/>
    <col min="4" max="61" width="9.109375" style="206" customWidth="1"/>
    <col min="62" max="66" width="8.88671875" style="206"/>
    <col min="67" max="67" width="13.21875" style="206" bestFit="1" customWidth="1"/>
    <col min="68" max="68" width="14.33203125" style="206" bestFit="1" customWidth="1"/>
    <col min="69" max="69" width="13.21875" style="206" bestFit="1" customWidth="1"/>
    <col min="70" max="70" width="14.33203125" style="206" bestFit="1" customWidth="1"/>
    <col min="71" max="71" width="13.21875" style="206" bestFit="1" customWidth="1"/>
    <col min="72" max="72" width="14.33203125" style="206" bestFit="1" customWidth="1"/>
    <col min="73" max="73" width="18.21875" style="206" bestFit="1" customWidth="1"/>
    <col min="74" max="74" width="19.44140625" style="206" bestFit="1" customWidth="1"/>
    <col min="75" max="75" width="18.21875" style="206" bestFit="1" customWidth="1"/>
    <col min="76" max="76" width="19.44140625" style="206" bestFit="1" customWidth="1"/>
    <col min="77" max="77" width="9.109375" style="206" customWidth="1"/>
    <col min="78" max="16384" width="8.88671875" style="206"/>
  </cols>
  <sheetData>
    <row r="1" spans="1:90" x14ac:dyDescent="0.3">
      <c r="A1" s="201" t="s">
        <v>3822</v>
      </c>
      <c r="B1" s="202" t="s">
        <v>302</v>
      </c>
      <c r="C1" s="203" t="s">
        <v>380</v>
      </c>
      <c r="D1" s="204" t="str">
        <f>Monitoring_eng!C1</f>
        <v>Bakhmut</v>
      </c>
      <c r="E1" s="204" t="str">
        <f>Monitoring_eng!E1</f>
        <v>Berdychiv</v>
      </c>
      <c r="F1" s="204" t="str">
        <f>Monitoring_eng!G1</f>
        <v>Berdiansk</v>
      </c>
      <c r="G1" s="204" t="str">
        <f>Monitoring_eng!I1</f>
        <v>Bila Tserkva</v>
      </c>
      <c r="H1" s="204" t="str">
        <f>Monitoring_eng!K1</f>
        <v>Brovary</v>
      </c>
      <c r="I1" s="204" t="str">
        <f>Monitoring_eng!M1</f>
        <v>Vinnytsia</v>
      </c>
      <c r="J1" s="204" t="str">
        <f>Monitoring_eng!O1</f>
        <v>Dnipro</v>
      </c>
      <c r="K1" s="204" t="str">
        <f>Monitoring_eng!Q1</f>
        <v>Drohobych</v>
      </c>
      <c r="L1" s="204" t="str">
        <f>Monitoring_eng!S1</f>
        <v>Zhytomyr</v>
      </c>
      <c r="M1" s="204" t="str">
        <f>Monitoring_eng!U1</f>
        <v>Zaporizhzhia</v>
      </c>
      <c r="N1" s="204" t="str">
        <f>Monitoring_eng!W1</f>
        <v>Ivano-Frankivsk</v>
      </c>
      <c r="O1" s="204" t="str">
        <f>Monitoring_eng!Y1</f>
        <v>Izmail</v>
      </c>
      <c r="P1" s="204" t="str">
        <f>Monitoring_eng!AA1</f>
        <v>Kamianets-Podilskyi</v>
      </c>
      <c r="Q1" s="204" t="str">
        <f>Monitoring_eng!AC1</f>
        <v>Kamianske</v>
      </c>
      <c r="R1" s="204" t="str">
        <f>Monitoring_eng!AE1</f>
        <v>Kyiv</v>
      </c>
      <c r="S1" s="204" t="str">
        <f>Monitoring_eng!AG1</f>
        <v>Kovel</v>
      </c>
      <c r="T1" s="204" t="str">
        <f>Monitoring_eng!AI1</f>
        <v>Konotop</v>
      </c>
      <c r="U1" s="204" t="str">
        <f>Monitoring_eng!AK1</f>
        <v>Kostiantynivka</v>
      </c>
      <c r="V1" s="204" t="str">
        <f>Monitoring_eng!AM1</f>
        <v>Kramatorsk</v>
      </c>
      <c r="W1" s="204" t="str">
        <f>Monitoring_eng!AO1</f>
        <v>Kremenchuk</v>
      </c>
      <c r="X1" s="204" t="str">
        <f>Monitoring_eng!AQ1</f>
        <v>Kryvyi Rih</v>
      </c>
      <c r="Y1" s="204" t="str">
        <f>Monitoring_eng!AS1</f>
        <v>Kropyvnytskyi</v>
      </c>
      <c r="Z1" s="204" t="str">
        <f>Monitoring_eng!AU1</f>
        <v>Lysychansk</v>
      </c>
      <c r="AA1" s="204" t="str">
        <f>Monitoring_eng!AW1</f>
        <v>Lutsk</v>
      </c>
      <c r="AB1" s="204" t="str">
        <f>Monitoring_eng!AY1</f>
        <v>Lviv</v>
      </c>
      <c r="AC1" s="204" t="str">
        <f>Monitoring_eng!BA1</f>
        <v>Mariupol</v>
      </c>
      <c r="AD1" s="204" t="str">
        <f>Monitoring_eng!BC1</f>
        <v>Melitopol</v>
      </c>
      <c r="AE1" s="204" t="str">
        <f>Monitoring_eng!BE1</f>
        <v>Mykolaiv</v>
      </c>
      <c r="AF1" s="204" t="str">
        <f>Monitoring_eng!BG1</f>
        <v>Mukacheve</v>
      </c>
      <c r="AG1" s="204" t="str">
        <f>Monitoring_eng!BI1</f>
        <v>Nizhyn</v>
      </c>
      <c r="AH1" s="204" t="str">
        <f>Monitoring_eng!BK1</f>
        <v>Nikopol</v>
      </c>
      <c r="AI1" s="204" t="str">
        <f>Monitoring_eng!BM1</f>
        <v>Novomoskovsk</v>
      </c>
      <c r="AJ1" s="204" t="str">
        <f>Monitoring_eng!BO1</f>
        <v>Odesa</v>
      </c>
      <c r="AK1" s="204" t="str">
        <f>Monitoring_eng!BQ1</f>
        <v>Oleksandriia</v>
      </c>
      <c r="AL1" s="204" t="str">
        <f>Monitoring_eng!BS1</f>
        <v>Pavlohrad</v>
      </c>
      <c r="AM1" s="204" t="str">
        <f>Monitoring_eng!BU1</f>
        <v>Poltava</v>
      </c>
      <c r="AN1" s="204" t="str">
        <f>Monitoring_eng!BW1</f>
        <v>Rivne</v>
      </c>
      <c r="AO1" s="204" t="str">
        <f>Monitoring_eng!BY1</f>
        <v>Sievierodonetsk</v>
      </c>
      <c r="AP1" s="204" t="str">
        <f>Monitoring_eng!CA1</f>
        <v>Sloviansk</v>
      </c>
      <c r="AQ1" s="204" t="str">
        <f>Monitoring_eng!CC1</f>
        <v>Sumy</v>
      </c>
      <c r="AR1" s="204" t="str">
        <f>Monitoring_eng!CE1</f>
        <v>Ternopil</v>
      </c>
      <c r="AS1" s="204" t="str">
        <f>Monitoring_eng!CG1</f>
        <v>Uzhhorod</v>
      </c>
      <c r="AT1" s="204" t="str">
        <f>Monitoring_eng!CI1</f>
        <v>Uman</v>
      </c>
      <c r="AU1" s="204" t="str">
        <f>Monitoring_eng!CK1</f>
        <v>Kharkiv</v>
      </c>
      <c r="AV1" s="204" t="str">
        <f>Monitoring_eng!CM1</f>
        <v>Kherson</v>
      </c>
      <c r="AW1" s="204" t="str">
        <f>Monitoring_eng!CO1</f>
        <v>Khmelnytskyi</v>
      </c>
      <c r="AX1" s="204" t="str">
        <f>Monitoring_eng!CQ1</f>
        <v>Cherkasy</v>
      </c>
      <c r="AY1" s="204" t="str">
        <f>Monitoring_eng!CS1</f>
        <v>Chernivtsi</v>
      </c>
      <c r="AZ1" s="204" t="str">
        <f>Monitoring_eng!CU1</f>
        <v>Chernihiv</v>
      </c>
      <c r="BA1" s="204" t="str">
        <f>Monitoring_eng!CW1</f>
        <v>Shostka</v>
      </c>
      <c r="BB1" s="201" t="s">
        <v>879</v>
      </c>
      <c r="BC1" s="201" t="s">
        <v>947</v>
      </c>
      <c r="BD1" s="201" t="s">
        <v>881</v>
      </c>
      <c r="BE1" s="201" t="s">
        <v>947</v>
      </c>
      <c r="BF1" s="201" t="s">
        <v>883</v>
      </c>
      <c r="BG1" s="201" t="s">
        <v>947</v>
      </c>
      <c r="BH1" s="201" t="s">
        <v>885</v>
      </c>
      <c r="BI1" s="201" t="s">
        <v>947</v>
      </c>
      <c r="BJ1" s="201" t="s">
        <v>948</v>
      </c>
      <c r="BK1" s="201" t="s">
        <v>949</v>
      </c>
      <c r="BL1" s="201" t="s">
        <v>950</v>
      </c>
      <c r="BM1" s="201" t="s">
        <v>949</v>
      </c>
      <c r="BN1" s="201" t="s">
        <v>950</v>
      </c>
      <c r="BO1" s="205" t="s">
        <v>3972</v>
      </c>
      <c r="BP1" s="205" t="s">
        <v>3973</v>
      </c>
      <c r="BQ1" s="205" t="s">
        <v>3974</v>
      </c>
      <c r="BR1" s="205" t="s">
        <v>3975</v>
      </c>
      <c r="BS1" s="205" t="s">
        <v>3976</v>
      </c>
      <c r="BT1" s="205" t="s">
        <v>3977</v>
      </c>
      <c r="BU1" s="205" t="s">
        <v>3978</v>
      </c>
      <c r="BV1" s="205" t="s">
        <v>3979</v>
      </c>
      <c r="BW1" s="205" t="s">
        <v>3980</v>
      </c>
      <c r="BX1" s="205" t="s">
        <v>3981</v>
      </c>
      <c r="BY1" s="201" t="s">
        <v>939</v>
      </c>
      <c r="BZ1" s="201" t="s">
        <v>940</v>
      </c>
      <c r="CA1" s="201" t="s">
        <v>938</v>
      </c>
      <c r="CB1" s="201" t="s">
        <v>941</v>
      </c>
      <c r="CC1" s="201" t="s">
        <v>951</v>
      </c>
      <c r="CD1" s="201" t="s">
        <v>952</v>
      </c>
      <c r="CE1" s="201" t="s">
        <v>953</v>
      </c>
      <c r="CF1" s="201" t="s">
        <v>954</v>
      </c>
      <c r="CG1" s="201" t="s">
        <v>944</v>
      </c>
      <c r="CH1" s="201" t="s">
        <v>943</v>
      </c>
      <c r="CI1" s="201" t="s">
        <v>942</v>
      </c>
      <c r="CJ1" s="201" t="s">
        <v>945</v>
      </c>
      <c r="CK1" s="201" t="s">
        <v>911</v>
      </c>
      <c r="CL1" s="201"/>
    </row>
    <row r="2" spans="1:90" x14ac:dyDescent="0.3">
      <c r="A2" s="207" t="s">
        <v>3838</v>
      </c>
      <c r="B2" s="207" t="s">
        <v>318</v>
      </c>
      <c r="C2" s="208" t="s">
        <v>95</v>
      </c>
      <c r="D2" s="209" t="str">
        <f>Monitoring_eng!C17</f>
        <v>yes</v>
      </c>
      <c r="E2" s="209" t="str">
        <f>Monitoring_eng!E17</f>
        <v>yes</v>
      </c>
      <c r="F2" s="209" t="str">
        <f>Monitoring_eng!G17</f>
        <v>yes</v>
      </c>
      <c r="G2" s="209" t="str">
        <f>Monitoring_eng!I17</f>
        <v>yes</v>
      </c>
      <c r="H2" s="209" t="str">
        <f>Monitoring_eng!K17</f>
        <v>yes</v>
      </c>
      <c r="I2" s="209" t="str">
        <f>Monitoring_eng!M17</f>
        <v>yes</v>
      </c>
      <c r="J2" s="209" t="str">
        <f>Monitoring_eng!O17</f>
        <v>yes</v>
      </c>
      <c r="K2" s="209" t="str">
        <f>Monitoring_eng!Q17</f>
        <v>yes</v>
      </c>
      <c r="L2" s="209" t="str">
        <f>Monitoring_eng!S17</f>
        <v>yes</v>
      </c>
      <c r="M2" s="209" t="str">
        <f>Monitoring_eng!U17</f>
        <v>yes</v>
      </c>
      <c r="N2" s="209" t="str">
        <f>Monitoring_eng!W17</f>
        <v>yes</v>
      </c>
      <c r="O2" s="209" t="str">
        <f>Monitoring_eng!Y17</f>
        <v>yes</v>
      </c>
      <c r="P2" s="209" t="str">
        <f>Monitoring_eng!AA17</f>
        <v>yes</v>
      </c>
      <c r="Q2" s="209" t="str">
        <f>Monitoring_eng!AC17</f>
        <v>yes</v>
      </c>
      <c r="R2" s="209" t="str">
        <f>Monitoring_eng!AE17</f>
        <v>yes</v>
      </c>
      <c r="S2" s="209" t="str">
        <f>Monitoring_eng!AG17</f>
        <v>yes</v>
      </c>
      <c r="T2" s="209" t="str">
        <f>Monitoring_eng!AI17</f>
        <v>yes</v>
      </c>
      <c r="U2" s="209" t="str">
        <f>Monitoring_eng!AK17</f>
        <v>yes</v>
      </c>
      <c r="V2" s="209" t="str">
        <f>Monitoring_eng!AM17</f>
        <v>yes</v>
      </c>
      <c r="W2" s="209" t="str">
        <f>Monitoring_eng!AO17</f>
        <v>yes</v>
      </c>
      <c r="X2" s="209" t="str">
        <f>Monitoring_eng!AQ17</f>
        <v>yes</v>
      </c>
      <c r="Y2" s="209" t="str">
        <f>Monitoring_eng!AS17</f>
        <v>yes</v>
      </c>
      <c r="Z2" s="209" t="str">
        <f>Monitoring_eng!AU17</f>
        <v>yes</v>
      </c>
      <c r="AA2" s="209" t="str">
        <f>Monitoring_eng!AW17</f>
        <v>yes</v>
      </c>
      <c r="AB2" s="209" t="str">
        <f>Monitoring_eng!AY17</f>
        <v>yes</v>
      </c>
      <c r="AC2" s="209" t="str">
        <f>Monitoring_eng!BA17</f>
        <v>yes</v>
      </c>
      <c r="AD2" s="209" t="str">
        <f>Monitoring_eng!BC17</f>
        <v>yes</v>
      </c>
      <c r="AE2" s="209" t="str">
        <f>Monitoring_eng!BE17</f>
        <v>yes</v>
      </c>
      <c r="AF2" s="209" t="str">
        <f>Monitoring_eng!BG17</f>
        <v>yes</v>
      </c>
      <c r="AG2" s="209" t="str">
        <f>Monitoring_eng!BI17</f>
        <v>yes</v>
      </c>
      <c r="AH2" s="209" t="str">
        <f>Monitoring_eng!BK17</f>
        <v>yes</v>
      </c>
      <c r="AI2" s="209" t="str">
        <f>Monitoring_eng!BM17</f>
        <v>yes</v>
      </c>
      <c r="AJ2" s="209" t="str">
        <f>Monitoring_eng!BO17</f>
        <v>yes</v>
      </c>
      <c r="AK2" s="209" t="str">
        <f>Monitoring_eng!BQ17</f>
        <v>yes</v>
      </c>
      <c r="AL2" s="209" t="str">
        <f>Monitoring_eng!BS17</f>
        <v>partially</v>
      </c>
      <c r="AM2" s="209" t="str">
        <f>Monitoring_eng!BU17</f>
        <v>yes</v>
      </c>
      <c r="AN2" s="209" t="str">
        <f>Monitoring_eng!BW17</f>
        <v>yes</v>
      </c>
      <c r="AO2" s="209" t="str">
        <f>Monitoring_eng!BY17</f>
        <v>yes</v>
      </c>
      <c r="AP2" s="209" t="str">
        <f>Monitoring_eng!CA17</f>
        <v>yes</v>
      </c>
      <c r="AQ2" s="209" t="str">
        <f>Monitoring_eng!CC17</f>
        <v>yes</v>
      </c>
      <c r="AR2" s="209" t="str">
        <f>Monitoring_eng!CE17</f>
        <v>yes</v>
      </c>
      <c r="AS2" s="209" t="str">
        <f>Monitoring_eng!CG17</f>
        <v>yes</v>
      </c>
      <c r="AT2" s="209" t="str">
        <f>Monitoring_eng!CI17</f>
        <v>yes</v>
      </c>
      <c r="AU2" s="209" t="str">
        <f>Monitoring_eng!CK17</f>
        <v>yes</v>
      </c>
      <c r="AV2" s="209" t="str">
        <f>Monitoring_eng!CM17</f>
        <v>yes</v>
      </c>
      <c r="AW2" s="209" t="str">
        <f>Monitoring_eng!CO17</f>
        <v>yes</v>
      </c>
      <c r="AX2" s="209" t="str">
        <f>Monitoring_eng!CQ17</f>
        <v>yes</v>
      </c>
      <c r="AY2" s="209" t="str">
        <f>Monitoring_eng!CS17</f>
        <v>yes</v>
      </c>
      <c r="AZ2" s="209" t="str">
        <f>Monitoring_eng!CU17</f>
        <v>yes</v>
      </c>
      <c r="BA2" s="209" t="str">
        <f>Monitoring_eng!CW17</f>
        <v>yes</v>
      </c>
      <c r="BB2" s="207" t="s">
        <v>757</v>
      </c>
      <c r="BC2" s="207">
        <f t="shared" ref="BC2:BC33" si="0">COUNTIF($D2:$BA2,$BB2)</f>
        <v>49</v>
      </c>
      <c r="BD2" s="207" t="s">
        <v>758</v>
      </c>
      <c r="BE2" s="207">
        <f t="shared" ref="BE2:BE33" si="1">COUNTIF($D2:$BA2,$BD2)</f>
        <v>0</v>
      </c>
      <c r="BF2" s="207" t="s">
        <v>759</v>
      </c>
      <c r="BG2" s="207">
        <f t="shared" ref="BG2:BG33" si="2">COUNTIF($D2:$BA2,$BF2)</f>
        <v>1</v>
      </c>
      <c r="BH2" s="207" t="s">
        <v>892</v>
      </c>
      <c r="BI2" s="207">
        <f t="shared" ref="BI2:BI33" si="3">COUNTIF($D2:$BA2,$BH2)</f>
        <v>0</v>
      </c>
      <c r="BJ2" s="207">
        <f t="shared" ref="BJ2:BJ33" si="4">BC2+BE2+BG2+BI2</f>
        <v>50</v>
      </c>
      <c r="BK2" s="207" t="str">
        <f t="shared" ref="BK2:BK33" si="5">BB2</f>
        <v>yes</v>
      </c>
      <c r="BL2" s="207" t="str">
        <f t="shared" ref="BL2:BL33" si="6">BD2</f>
        <v>no</v>
      </c>
      <c r="BM2" s="207">
        <f t="shared" ref="BM2:BM33" si="7">BC2</f>
        <v>49</v>
      </c>
      <c r="BN2" s="207">
        <f t="shared" ref="BN2:BN33" si="8">BE2</f>
        <v>0</v>
      </c>
      <c r="BO2" s="210">
        <f t="shared" ref="BO2:BO33" si="9">BM2/50</f>
        <v>0.98</v>
      </c>
      <c r="BP2" s="210">
        <f t="shared" ref="BP2:BP33" si="10">BN2/50</f>
        <v>0</v>
      </c>
      <c r="BQ2" s="210">
        <f>VLOOKUP($A2,'Analysis 2016-2017'!$A:$BR,67,FALSE)</f>
        <v>0.9</v>
      </c>
      <c r="BR2" s="210">
        <f>VLOOKUP($A2,'Analysis 2016-2017'!$A:$BR,68,FALSE)</f>
        <v>0</v>
      </c>
      <c r="BS2" s="210">
        <f>VLOOKUP($A2,'Analysis 2016-2017'!$A:$BR,69,FALSE)</f>
        <v>0.5</v>
      </c>
      <c r="BT2" s="210">
        <f>VLOOKUP($A2,'Analysis 2016-2017'!$A:$BR,70,FALSE)</f>
        <v>0.16</v>
      </c>
      <c r="BU2" s="210">
        <f t="shared" ref="BU2:BU33" si="11">BO2-BQ2</f>
        <v>7.999999999999996E-2</v>
      </c>
      <c r="BV2" s="210">
        <f t="shared" ref="BV2:BV33" si="12">BP2-BR2</f>
        <v>0</v>
      </c>
      <c r="BW2" s="210">
        <f t="shared" ref="BW2:BW33" si="13">BO2-BS2</f>
        <v>0.48</v>
      </c>
      <c r="BX2" s="210">
        <f t="shared" ref="BX2:BX33" si="14">BP2-BT2</f>
        <v>-0.16</v>
      </c>
      <c r="BY2" s="211">
        <f>COUNTIFS($D2:$BA2,$BK2,Results!$U$87:$BR$87,BY$1)/(COUNTIF(Results!$U$87:$BR$87,BY$1))</f>
        <v>1</v>
      </c>
      <c r="BZ2" s="211">
        <f>COUNTIFS($D2:$BA2,$BK2,Results!$U$87:$BR$87,BZ$1)/(COUNTIF(Results!$U$87:$BR$87,BZ$1))</f>
        <v>1</v>
      </c>
      <c r="CA2" s="211">
        <f>COUNTIFS($D2:$BA2,$BK2,Results!$U$87:$BR$87,CA$1)/(COUNTIF(Results!$U$87:$BR$87,CA$1))</f>
        <v>1</v>
      </c>
      <c r="CB2" s="211">
        <f>COUNTIFS($D2:$BA2,$BK2,Results!$U$87:$BR$87,CB$1)/(COUNTIF(Results!$U$87:$BR$87,CB$1))</f>
        <v>0.92307692307692313</v>
      </c>
      <c r="CC2" s="211">
        <f>COUNTIFS($D2:$BA2,$BK2,Results!$U$89:$BR$89,CC$1)/(COUNTIF(Results!$U$89:$BR$89,CC$1))</f>
        <v>1</v>
      </c>
      <c r="CD2" s="211">
        <f>COUNTIFS($D2:$BA2,$BK2,Results!$U$89:$BR$89,CD$1)/(COUNTIF(Results!$U$89:$BR$89,CD$1))</f>
        <v>0.95454545454545459</v>
      </c>
      <c r="CE2" s="211">
        <f>COUNTIFS($D2:$BA2,$BK2,Results!$U$89:$BR$89,CE$1)/(COUNTIF(Results!$U$89:$BR$89,CE$1))</f>
        <v>1</v>
      </c>
      <c r="CF2" s="211">
        <f>COUNTIFS($D2:$BA2,$BK2,Results!$U$89:$BR$89,CF$1)/(COUNTIF(Results!$U$89:$BR$89,CF$1))</f>
        <v>1</v>
      </c>
      <c r="CG2" s="211">
        <f>COUNTIFS($D2:$BA2,$BK2,Results!$U$90:$BR$90,CG$1)/(COUNTIF(Results!$U$90:$BR$90,CG$1))</f>
        <v>0.94117647058823528</v>
      </c>
      <c r="CH2" s="211">
        <f>COUNTIFS($D2:$BA2,$BK2,Results!$U$90:$BR$90,CH$1)/(COUNTIF(Results!$U$90:$BR$90,CH$1))</f>
        <v>1</v>
      </c>
      <c r="CI2" s="211">
        <f>COUNTIFS($D2:$BA2,$BK2,Results!$U$90:$BR$90,CI$1)/(COUNTIF(Results!$U$90:$BR$90,CI$1))</f>
        <v>1</v>
      </c>
      <c r="CJ2" s="211">
        <f>COUNTIFS($D2:$BA2,$BK2,Results!$U$91:$BR$91,CJ$1)/(COUNTIF(Results!$U$91:$BR$91,CJ$1))</f>
        <v>1</v>
      </c>
      <c r="CK2" s="211">
        <f>COUNTIFS($D2:$BA2,$BK2,Results!$U$91:$BR$91,CK$1)/(COUNTIF(Results!$U$91:$BR$91,CK$1))</f>
        <v>0.94117647058823528</v>
      </c>
      <c r="CL2" s="207"/>
    </row>
    <row r="3" spans="1:90" x14ac:dyDescent="0.3">
      <c r="A3" s="207" t="s">
        <v>3879</v>
      </c>
      <c r="B3" s="207" t="s">
        <v>359</v>
      </c>
      <c r="C3" s="50" t="s">
        <v>176</v>
      </c>
      <c r="D3" s="209" t="str">
        <f>Monitoring_eng!C58</f>
        <v>yes</v>
      </c>
      <c r="E3" s="209" t="str">
        <f>Monitoring_eng!E58</f>
        <v>yes</v>
      </c>
      <c r="F3" s="209" t="str">
        <f>Monitoring_eng!G58</f>
        <v>yes</v>
      </c>
      <c r="G3" s="209" t="str">
        <f>Monitoring_eng!I58</f>
        <v>yes</v>
      </c>
      <c r="H3" s="209" t="str">
        <f>Monitoring_eng!K58</f>
        <v>yes</v>
      </c>
      <c r="I3" s="209" t="str">
        <f>Monitoring_eng!M58</f>
        <v>yes</v>
      </c>
      <c r="J3" s="209" t="str">
        <f>Monitoring_eng!O58</f>
        <v>yes</v>
      </c>
      <c r="K3" s="209" t="str">
        <f>Monitoring_eng!Q58</f>
        <v>yes</v>
      </c>
      <c r="L3" s="209" t="str">
        <f>Monitoring_eng!S58</f>
        <v>yes</v>
      </c>
      <c r="M3" s="209" t="str">
        <f>Monitoring_eng!U58</f>
        <v>yes</v>
      </c>
      <c r="N3" s="209" t="str">
        <f>Monitoring_eng!W58</f>
        <v>yes</v>
      </c>
      <c r="O3" s="209" t="str">
        <f>Monitoring_eng!Y58</f>
        <v>yes</v>
      </c>
      <c r="P3" s="209" t="str">
        <f>Monitoring_eng!AA58</f>
        <v>yes</v>
      </c>
      <c r="Q3" s="209" t="str">
        <f>Monitoring_eng!AC58</f>
        <v>yes</v>
      </c>
      <c r="R3" s="209" t="str">
        <f>Monitoring_eng!AE58</f>
        <v>yes</v>
      </c>
      <c r="S3" s="209" t="str">
        <f>Monitoring_eng!AG58</f>
        <v>yes</v>
      </c>
      <c r="T3" s="209" t="str">
        <f>Monitoring_eng!AI58</f>
        <v>yes</v>
      </c>
      <c r="U3" s="209" t="str">
        <f>Monitoring_eng!AK58</f>
        <v>yes</v>
      </c>
      <c r="V3" s="209" t="str">
        <f>Monitoring_eng!AM58</f>
        <v>yes</v>
      </c>
      <c r="W3" s="209" t="str">
        <f>Monitoring_eng!AO58</f>
        <v>yes</v>
      </c>
      <c r="X3" s="209" t="str">
        <f>Monitoring_eng!AQ58</f>
        <v>yes</v>
      </c>
      <c r="Y3" s="209" t="str">
        <f>Monitoring_eng!AS58</f>
        <v>yes</v>
      </c>
      <c r="Z3" s="209" t="str">
        <f>Monitoring_eng!AU58</f>
        <v>yes</v>
      </c>
      <c r="AA3" s="209" t="str">
        <f>Monitoring_eng!AW58</f>
        <v>yes</v>
      </c>
      <c r="AB3" s="209" t="str">
        <f>Monitoring_eng!AY58</f>
        <v>yes</v>
      </c>
      <c r="AC3" s="209" t="str">
        <f>Monitoring_eng!BA58</f>
        <v>yes</v>
      </c>
      <c r="AD3" s="209" t="str">
        <f>Monitoring_eng!BC58</f>
        <v>yes</v>
      </c>
      <c r="AE3" s="209" t="str">
        <f>Monitoring_eng!BE58</f>
        <v>yes</v>
      </c>
      <c r="AF3" s="209" t="str">
        <f>Monitoring_eng!BG58</f>
        <v>yes</v>
      </c>
      <c r="AG3" s="209" t="str">
        <f>Monitoring_eng!BI58</f>
        <v>yes</v>
      </c>
      <c r="AH3" s="209" t="str">
        <f>Monitoring_eng!BK58</f>
        <v>yes</v>
      </c>
      <c r="AI3" s="209" t="str">
        <f>Monitoring_eng!BM58</f>
        <v>no</v>
      </c>
      <c r="AJ3" s="209" t="str">
        <f>Monitoring_eng!BO58</f>
        <v>yes</v>
      </c>
      <c r="AK3" s="209" t="str">
        <f>Monitoring_eng!BQ58</f>
        <v>yes</v>
      </c>
      <c r="AL3" s="209" t="str">
        <f>Monitoring_eng!BS58</f>
        <v>yes</v>
      </c>
      <c r="AM3" s="209" t="str">
        <f>Monitoring_eng!BU58</f>
        <v>yes</v>
      </c>
      <c r="AN3" s="209" t="str">
        <f>Monitoring_eng!BW58</f>
        <v>yes</v>
      </c>
      <c r="AO3" s="209" t="str">
        <f>Monitoring_eng!BY58</f>
        <v>yes</v>
      </c>
      <c r="AP3" s="209" t="str">
        <f>Monitoring_eng!CA58</f>
        <v>yes</v>
      </c>
      <c r="AQ3" s="209" t="str">
        <f>Monitoring_eng!CC58</f>
        <v>yes</v>
      </c>
      <c r="AR3" s="209" t="str">
        <f>Monitoring_eng!CE58</f>
        <v>yes</v>
      </c>
      <c r="AS3" s="209" t="str">
        <f>Monitoring_eng!CG58</f>
        <v>yes</v>
      </c>
      <c r="AT3" s="209" t="str">
        <f>Monitoring_eng!CI58</f>
        <v>yes</v>
      </c>
      <c r="AU3" s="209" t="str">
        <f>Monitoring_eng!CK58</f>
        <v>yes</v>
      </c>
      <c r="AV3" s="209" t="str">
        <f>Monitoring_eng!CM58</f>
        <v>yes</v>
      </c>
      <c r="AW3" s="209" t="str">
        <f>Monitoring_eng!CO58</f>
        <v>yes</v>
      </c>
      <c r="AX3" s="209" t="str">
        <f>Monitoring_eng!CQ58</f>
        <v>yes</v>
      </c>
      <c r="AY3" s="209" t="str">
        <f>Monitoring_eng!CS58</f>
        <v>yes</v>
      </c>
      <c r="AZ3" s="209" t="str">
        <f>Monitoring_eng!CU58</f>
        <v>yes</v>
      </c>
      <c r="BA3" s="209" t="str">
        <f>Monitoring_eng!CW58</f>
        <v>yes</v>
      </c>
      <c r="BB3" s="207" t="s">
        <v>757</v>
      </c>
      <c r="BC3" s="207">
        <f t="shared" si="0"/>
        <v>49</v>
      </c>
      <c r="BD3" s="207" t="s">
        <v>758</v>
      </c>
      <c r="BE3" s="207">
        <f t="shared" si="1"/>
        <v>1</v>
      </c>
      <c r="BF3" s="207" t="s">
        <v>759</v>
      </c>
      <c r="BG3" s="207">
        <f t="shared" si="2"/>
        <v>0</v>
      </c>
      <c r="BH3" s="207" t="s">
        <v>892</v>
      </c>
      <c r="BI3" s="207">
        <f t="shared" si="3"/>
        <v>0</v>
      </c>
      <c r="BJ3" s="207">
        <f t="shared" si="4"/>
        <v>50</v>
      </c>
      <c r="BK3" s="207" t="str">
        <f t="shared" si="5"/>
        <v>yes</v>
      </c>
      <c r="BL3" s="207" t="str">
        <f t="shared" si="6"/>
        <v>no</v>
      </c>
      <c r="BM3" s="207">
        <f t="shared" si="7"/>
        <v>49</v>
      </c>
      <c r="BN3" s="207">
        <f t="shared" si="8"/>
        <v>1</v>
      </c>
      <c r="BO3" s="210">
        <f t="shared" si="9"/>
        <v>0.98</v>
      </c>
      <c r="BP3" s="210">
        <f t="shared" si="10"/>
        <v>0.02</v>
      </c>
      <c r="BQ3" s="210">
        <f>VLOOKUP($A3,'Analysis 2016-2017'!$A:$BR,67,FALSE)</f>
        <v>0.94</v>
      </c>
      <c r="BR3" s="210">
        <f>VLOOKUP($A3,'Analysis 2016-2017'!$A:$BR,68,FALSE)</f>
        <v>0.04</v>
      </c>
      <c r="BS3" s="210">
        <f>VLOOKUP($A3,'Analysis 2016-2017'!$A:$BR,69,FALSE)</f>
        <v>0.8</v>
      </c>
      <c r="BT3" s="210">
        <f>VLOOKUP($A3,'Analysis 2016-2017'!$A:$BR,70,FALSE)</f>
        <v>0.12</v>
      </c>
      <c r="BU3" s="210">
        <f t="shared" si="11"/>
        <v>4.0000000000000036E-2</v>
      </c>
      <c r="BV3" s="210">
        <f t="shared" si="12"/>
        <v>-0.02</v>
      </c>
      <c r="BW3" s="210">
        <f t="shared" si="13"/>
        <v>0.17999999999999994</v>
      </c>
      <c r="BX3" s="210">
        <f t="shared" si="14"/>
        <v>-9.9999999999999992E-2</v>
      </c>
      <c r="BY3" s="211">
        <f>COUNTIFS($D3:$BA3,$BK3,Results!$U$87:$BR$87,BY$1)/(COUNTIF(Results!$U$87:$BR$87,BY$1))</f>
        <v>1</v>
      </c>
      <c r="BZ3" s="211">
        <f>COUNTIFS($D3:$BA3,$BK3,Results!$U$87:$BR$87,BZ$1)/(COUNTIF(Results!$U$87:$BR$87,BZ$1))</f>
        <v>1</v>
      </c>
      <c r="CA3" s="211">
        <f>COUNTIFS($D3:$BA3,$BK3,Results!$U$87:$BR$87,CA$1)/(COUNTIF(Results!$U$87:$BR$87,CA$1))</f>
        <v>1</v>
      </c>
      <c r="CB3" s="211">
        <f>COUNTIFS($D3:$BA3,$BK3,Results!$U$87:$BR$87,CB$1)/(COUNTIF(Results!$U$87:$BR$87,CB$1))</f>
        <v>0.92307692307692313</v>
      </c>
      <c r="CC3" s="211">
        <f>COUNTIFS($D3:$BA3,$BK3,Results!$U$89:$BR$89,CC$1)/(COUNTIF(Results!$U$89:$BR$89,CC$1))</f>
        <v>0.93333333333333335</v>
      </c>
      <c r="CD3" s="211">
        <f>COUNTIFS($D3:$BA3,$BK3,Results!$U$89:$BR$89,CD$1)/(COUNTIF(Results!$U$89:$BR$89,CD$1))</f>
        <v>1</v>
      </c>
      <c r="CE3" s="211">
        <f>COUNTIFS($D3:$BA3,$BK3,Results!$U$89:$BR$89,CE$1)/(COUNTIF(Results!$U$89:$BR$89,CE$1))</f>
        <v>1</v>
      </c>
      <c r="CF3" s="211">
        <f>COUNTIFS($D3:$BA3,$BK3,Results!$U$89:$BR$89,CF$1)/(COUNTIF(Results!$U$89:$BR$89,CF$1))</f>
        <v>1</v>
      </c>
      <c r="CG3" s="211">
        <f>COUNTIFS($D3:$BA3,$BK3,Results!$U$90:$BR$90,CG$1)/(COUNTIF(Results!$U$90:$BR$90,CG$1))</f>
        <v>0.94117647058823528</v>
      </c>
      <c r="CH3" s="211">
        <f>COUNTIFS($D3:$BA3,$BK3,Results!$U$90:$BR$90,CH$1)/(COUNTIF(Results!$U$90:$BR$90,CH$1))</f>
        <v>1</v>
      </c>
      <c r="CI3" s="211">
        <f>COUNTIFS($D3:$BA3,$BK3,Results!$U$90:$BR$90,CI$1)/(COUNTIF(Results!$U$90:$BR$90,CI$1))</f>
        <v>1</v>
      </c>
      <c r="CJ3" s="211">
        <f>COUNTIFS($D3:$BA3,$BK3,Results!$U$91:$BR$91,CJ$1)/(COUNTIF(Results!$U$91:$BR$91,CJ$1))</f>
        <v>1</v>
      </c>
      <c r="CK3" s="211">
        <f>COUNTIFS($D3:$BA3,$BK3,Results!$U$91:$BR$91,CK$1)/(COUNTIF(Results!$U$91:$BR$91,CK$1))</f>
        <v>0.94117647058823528</v>
      </c>
      <c r="CL3" s="207"/>
    </row>
    <row r="4" spans="1:90" x14ac:dyDescent="0.3">
      <c r="A4" s="207" t="s">
        <v>3896</v>
      </c>
      <c r="B4" s="207" t="s">
        <v>376</v>
      </c>
      <c r="C4" s="55" t="s">
        <v>172</v>
      </c>
      <c r="D4" s="209" t="str">
        <f>Monitoring_eng!C75</f>
        <v>yes</v>
      </c>
      <c r="E4" s="209" t="str">
        <f>Monitoring_eng!E75</f>
        <v>yes</v>
      </c>
      <c r="F4" s="209" t="str">
        <f>Monitoring_eng!G75</f>
        <v>yes</v>
      </c>
      <c r="G4" s="209" t="str">
        <f>Monitoring_eng!I75</f>
        <v>yes</v>
      </c>
      <c r="H4" s="209" t="str">
        <f>Monitoring_eng!K75</f>
        <v>yes</v>
      </c>
      <c r="I4" s="209" t="str">
        <f>Monitoring_eng!M75</f>
        <v>yes</v>
      </c>
      <c r="J4" s="209" t="str">
        <f>Monitoring_eng!O75</f>
        <v>yes</v>
      </c>
      <c r="K4" s="209" t="str">
        <f>Monitoring_eng!Q75</f>
        <v>yes</v>
      </c>
      <c r="L4" s="209" t="str">
        <f>Monitoring_eng!S75</f>
        <v>yes</v>
      </c>
      <c r="M4" s="209" t="str">
        <f>Monitoring_eng!U75</f>
        <v>yes</v>
      </c>
      <c r="N4" s="209" t="str">
        <f>Monitoring_eng!W75</f>
        <v>yes</v>
      </c>
      <c r="O4" s="209" t="str">
        <f>Monitoring_eng!Y75</f>
        <v>yes</v>
      </c>
      <c r="P4" s="209" t="str">
        <f>Monitoring_eng!AA75</f>
        <v>yes</v>
      </c>
      <c r="Q4" s="209" t="str">
        <f>Monitoring_eng!AC75</f>
        <v>yes</v>
      </c>
      <c r="R4" s="209" t="str">
        <f>Monitoring_eng!AE75</f>
        <v>yes</v>
      </c>
      <c r="S4" s="209" t="str">
        <f>Monitoring_eng!AG75</f>
        <v>yes</v>
      </c>
      <c r="T4" s="209" t="str">
        <f>Monitoring_eng!AI75</f>
        <v>yes</v>
      </c>
      <c r="U4" s="209" t="str">
        <f>Monitoring_eng!AK75</f>
        <v>yes</v>
      </c>
      <c r="V4" s="209" t="str">
        <f>Monitoring_eng!AM75</f>
        <v>yes</v>
      </c>
      <c r="W4" s="209" t="str">
        <f>Monitoring_eng!AO75</f>
        <v>yes</v>
      </c>
      <c r="X4" s="209" t="str">
        <f>Monitoring_eng!AQ75</f>
        <v>yes</v>
      </c>
      <c r="Y4" s="209" t="str">
        <f>Monitoring_eng!AS75</f>
        <v>yes</v>
      </c>
      <c r="Z4" s="209" t="str">
        <f>Monitoring_eng!AU75</f>
        <v>yes</v>
      </c>
      <c r="AA4" s="209" t="str">
        <f>Monitoring_eng!AW75</f>
        <v>yes</v>
      </c>
      <c r="AB4" s="209" t="str">
        <f>Monitoring_eng!AY75</f>
        <v>yes</v>
      </c>
      <c r="AC4" s="209" t="str">
        <f>Monitoring_eng!BA75</f>
        <v>yes</v>
      </c>
      <c r="AD4" s="209" t="str">
        <f>Monitoring_eng!BC75</f>
        <v>yes</v>
      </c>
      <c r="AE4" s="209" t="str">
        <f>Monitoring_eng!BE75</f>
        <v>yes</v>
      </c>
      <c r="AF4" s="209" t="str">
        <f>Monitoring_eng!BG75</f>
        <v>yes</v>
      </c>
      <c r="AG4" s="209" t="str">
        <f>Monitoring_eng!BI75</f>
        <v>yes</v>
      </c>
      <c r="AH4" s="209" t="str">
        <f>Monitoring_eng!BK75</f>
        <v>yes</v>
      </c>
      <c r="AI4" s="209" t="str">
        <f>Monitoring_eng!BM75</f>
        <v>yes</v>
      </c>
      <c r="AJ4" s="209" t="str">
        <f>Monitoring_eng!BO75</f>
        <v>yes</v>
      </c>
      <c r="AK4" s="209" t="str">
        <f>Monitoring_eng!BQ75</f>
        <v>yes</v>
      </c>
      <c r="AL4" s="209" t="str">
        <f>Monitoring_eng!BS75</f>
        <v>no</v>
      </c>
      <c r="AM4" s="209" t="str">
        <f>Monitoring_eng!BU75</f>
        <v>yes</v>
      </c>
      <c r="AN4" s="209" t="str">
        <f>Monitoring_eng!BW75</f>
        <v>yes</v>
      </c>
      <c r="AO4" s="209" t="str">
        <f>Monitoring_eng!BY75</f>
        <v>yes</v>
      </c>
      <c r="AP4" s="209" t="str">
        <f>Monitoring_eng!CA75</f>
        <v>yes</v>
      </c>
      <c r="AQ4" s="209" t="str">
        <f>Monitoring_eng!CC75</f>
        <v>yes</v>
      </c>
      <c r="AR4" s="209" t="str">
        <f>Monitoring_eng!CE75</f>
        <v>yes</v>
      </c>
      <c r="AS4" s="209" t="str">
        <f>Monitoring_eng!CG75</f>
        <v>yes</v>
      </c>
      <c r="AT4" s="209" t="str">
        <f>Monitoring_eng!CI75</f>
        <v>yes</v>
      </c>
      <c r="AU4" s="209" t="str">
        <f>Monitoring_eng!CK75</f>
        <v>no</v>
      </c>
      <c r="AV4" s="209" t="str">
        <f>Monitoring_eng!CM75</f>
        <v>yes</v>
      </c>
      <c r="AW4" s="209" t="str">
        <f>Monitoring_eng!CO75</f>
        <v>yes</v>
      </c>
      <c r="AX4" s="209" t="str">
        <f>Monitoring_eng!CQ75</f>
        <v>yes</v>
      </c>
      <c r="AY4" s="209" t="str">
        <f>Monitoring_eng!CS75</f>
        <v>yes</v>
      </c>
      <c r="AZ4" s="209" t="str">
        <f>Monitoring_eng!CU75</f>
        <v>yes</v>
      </c>
      <c r="BA4" s="209" t="str">
        <f>Monitoring_eng!CW75</f>
        <v>yes</v>
      </c>
      <c r="BB4" s="207" t="s">
        <v>757</v>
      </c>
      <c r="BC4" s="207">
        <f t="shared" si="0"/>
        <v>48</v>
      </c>
      <c r="BD4" s="207" t="s">
        <v>758</v>
      </c>
      <c r="BE4" s="207">
        <f t="shared" si="1"/>
        <v>2</v>
      </c>
      <c r="BF4" s="207" t="s">
        <v>759</v>
      </c>
      <c r="BG4" s="207">
        <f t="shared" si="2"/>
        <v>0</v>
      </c>
      <c r="BH4" s="207" t="s">
        <v>892</v>
      </c>
      <c r="BI4" s="207">
        <f t="shared" si="3"/>
        <v>0</v>
      </c>
      <c r="BJ4" s="207">
        <f t="shared" si="4"/>
        <v>50</v>
      </c>
      <c r="BK4" s="207" t="str">
        <f t="shared" si="5"/>
        <v>yes</v>
      </c>
      <c r="BL4" s="207" t="str">
        <f t="shared" si="6"/>
        <v>no</v>
      </c>
      <c r="BM4" s="207">
        <f t="shared" si="7"/>
        <v>48</v>
      </c>
      <c r="BN4" s="207">
        <f t="shared" si="8"/>
        <v>2</v>
      </c>
      <c r="BO4" s="210">
        <f t="shared" si="9"/>
        <v>0.96</v>
      </c>
      <c r="BP4" s="210">
        <f t="shared" si="10"/>
        <v>0.04</v>
      </c>
      <c r="BQ4" s="210">
        <f>VLOOKUP($A4,'Analysis 2016-2017'!$A:$BR,67,FALSE)</f>
        <v>0.7</v>
      </c>
      <c r="BR4" s="210">
        <f>VLOOKUP($A4,'Analysis 2016-2017'!$A:$BR,68,FALSE)</f>
        <v>0.3</v>
      </c>
      <c r="BS4" s="210">
        <f>VLOOKUP($A4,'Analysis 2016-2017'!$A:$BR,69,FALSE)</f>
        <v>0.7</v>
      </c>
      <c r="BT4" s="210">
        <f>VLOOKUP($A4,'Analysis 2016-2017'!$A:$BR,70,FALSE)</f>
        <v>0.3</v>
      </c>
      <c r="BU4" s="210">
        <f t="shared" si="11"/>
        <v>0.26</v>
      </c>
      <c r="BV4" s="210">
        <f t="shared" si="12"/>
        <v>-0.26</v>
      </c>
      <c r="BW4" s="210">
        <f t="shared" si="13"/>
        <v>0.26</v>
      </c>
      <c r="BX4" s="210">
        <f t="shared" si="14"/>
        <v>-0.26</v>
      </c>
      <c r="BY4" s="211">
        <f>COUNTIFS($D4:$BA4,$BK4,Results!$U$87:$BR$87,BY$1)/(COUNTIF(Results!$U$87:$BR$87,BY$1))</f>
        <v>1</v>
      </c>
      <c r="BZ4" s="211">
        <f>COUNTIFS($D4:$BA4,$BK4,Results!$U$87:$BR$87,BZ$1)/(COUNTIF(Results!$U$87:$BR$87,BZ$1))</f>
        <v>1</v>
      </c>
      <c r="CA4" s="211">
        <f>COUNTIFS($D4:$BA4,$BK4,Results!$U$87:$BR$87,CA$1)/(COUNTIF(Results!$U$87:$BR$87,CA$1))</f>
        <v>0.875</v>
      </c>
      <c r="CB4" s="211">
        <f>COUNTIFS($D4:$BA4,$BK4,Results!$U$87:$BR$87,CB$1)/(COUNTIF(Results!$U$87:$BR$87,CB$1))</f>
        <v>0.92307692307692313</v>
      </c>
      <c r="CC4" s="211">
        <f>COUNTIFS($D4:$BA4,$BK4,Results!$U$89:$BR$89,CC$1)/(COUNTIF(Results!$U$89:$BR$89,CC$1))</f>
        <v>1</v>
      </c>
      <c r="CD4" s="211">
        <f>COUNTIFS($D4:$BA4,$BK4,Results!$U$89:$BR$89,CD$1)/(COUNTIF(Results!$U$89:$BR$89,CD$1))</f>
        <v>0.95454545454545459</v>
      </c>
      <c r="CE4" s="211">
        <f>COUNTIFS($D4:$BA4,$BK4,Results!$U$89:$BR$89,CE$1)/(COUNTIF(Results!$U$89:$BR$89,CE$1))</f>
        <v>1</v>
      </c>
      <c r="CF4" s="211">
        <f>COUNTIFS($D4:$BA4,$BK4,Results!$U$89:$BR$89,CF$1)/(COUNTIF(Results!$U$89:$BR$89,CF$1))</f>
        <v>0.75</v>
      </c>
      <c r="CG4" s="211">
        <f>COUNTIFS($D4:$BA4,$BK4,Results!$U$90:$BR$90,CG$1)/(COUNTIF(Results!$U$90:$BR$90,CG$1))</f>
        <v>0.88235294117647056</v>
      </c>
      <c r="CH4" s="211">
        <f>COUNTIFS($D4:$BA4,$BK4,Results!$U$90:$BR$90,CH$1)/(COUNTIF(Results!$U$90:$BR$90,CH$1))</f>
        <v>1</v>
      </c>
      <c r="CI4" s="211">
        <f>COUNTIFS($D4:$BA4,$BK4,Results!$U$90:$BR$90,CI$1)/(COUNTIF(Results!$U$90:$BR$90,CI$1))</f>
        <v>1</v>
      </c>
      <c r="CJ4" s="211">
        <f>COUNTIFS($D4:$BA4,$BK4,Results!$U$91:$BR$91,CJ$1)/(COUNTIF(Results!$U$91:$BR$91,CJ$1))</f>
        <v>1</v>
      </c>
      <c r="CK4" s="211">
        <f>COUNTIFS($D4:$BA4,$BK4,Results!$U$91:$BR$91,CK$1)/(COUNTIF(Results!$U$91:$BR$91,CK$1))</f>
        <v>0.88235294117647056</v>
      </c>
      <c r="CL4" s="207"/>
    </row>
    <row r="5" spans="1:90" x14ac:dyDescent="0.3">
      <c r="A5" s="207" t="s">
        <v>3869</v>
      </c>
      <c r="B5" s="207" t="s">
        <v>349</v>
      </c>
      <c r="C5" s="215" t="s">
        <v>155</v>
      </c>
      <c r="D5" s="209" t="str">
        <f>Monitoring_eng!C48</f>
        <v>yes</v>
      </c>
      <c r="E5" s="209" t="str">
        <f>Monitoring_eng!E48</f>
        <v>yes</v>
      </c>
      <c r="F5" s="209" t="str">
        <f>Monitoring_eng!G48</f>
        <v>yes</v>
      </c>
      <c r="G5" s="209" t="str">
        <f>Monitoring_eng!I48</f>
        <v>yes</v>
      </c>
      <c r="H5" s="209" t="str">
        <f>Monitoring_eng!K48</f>
        <v>yes</v>
      </c>
      <c r="I5" s="209" t="str">
        <f>Monitoring_eng!M48</f>
        <v>yes</v>
      </c>
      <c r="J5" s="209" t="str">
        <f>Monitoring_eng!O48</f>
        <v>yes</v>
      </c>
      <c r="K5" s="209" t="str">
        <f>Monitoring_eng!Q48</f>
        <v>yes</v>
      </c>
      <c r="L5" s="209" t="str">
        <f>Monitoring_eng!S48</f>
        <v>yes</v>
      </c>
      <c r="M5" s="209" t="str">
        <f>Monitoring_eng!U48</f>
        <v>yes</v>
      </c>
      <c r="N5" s="209" t="str">
        <f>Monitoring_eng!W48</f>
        <v>yes</v>
      </c>
      <c r="O5" s="209" t="str">
        <f>Monitoring_eng!Y48</f>
        <v>yes</v>
      </c>
      <c r="P5" s="209" t="str">
        <f>Monitoring_eng!AA48</f>
        <v>yes</v>
      </c>
      <c r="Q5" s="209" t="str">
        <f>Monitoring_eng!AC48</f>
        <v>yes</v>
      </c>
      <c r="R5" s="209" t="str">
        <f>Monitoring_eng!AE48</f>
        <v>yes</v>
      </c>
      <c r="S5" s="209" t="str">
        <f>Monitoring_eng!AG48</f>
        <v>yes</v>
      </c>
      <c r="T5" s="209" t="str">
        <f>Monitoring_eng!AI48</f>
        <v>yes</v>
      </c>
      <c r="U5" s="209" t="str">
        <f>Monitoring_eng!AK48</f>
        <v>partially</v>
      </c>
      <c r="V5" s="209" t="str">
        <f>Monitoring_eng!AM48</f>
        <v>yes</v>
      </c>
      <c r="W5" s="209" t="str">
        <f>Monitoring_eng!AO48</f>
        <v>yes</v>
      </c>
      <c r="X5" s="209" t="str">
        <f>Monitoring_eng!AQ48</f>
        <v>yes</v>
      </c>
      <c r="Y5" s="209" t="str">
        <f>Monitoring_eng!AS48</f>
        <v>yes</v>
      </c>
      <c r="Z5" s="209" t="str">
        <f>Monitoring_eng!AU48</f>
        <v>yes</v>
      </c>
      <c r="AA5" s="209" t="str">
        <f>Monitoring_eng!AW48</f>
        <v>yes</v>
      </c>
      <c r="AB5" s="209" t="str">
        <f>Monitoring_eng!AY48</f>
        <v>yes</v>
      </c>
      <c r="AC5" s="209" t="str">
        <f>Monitoring_eng!BA48</f>
        <v>yes</v>
      </c>
      <c r="AD5" s="209" t="str">
        <f>Monitoring_eng!BC48</f>
        <v>yes</v>
      </c>
      <c r="AE5" s="209" t="str">
        <f>Monitoring_eng!BE48</f>
        <v>yes</v>
      </c>
      <c r="AF5" s="209" t="str">
        <f>Monitoring_eng!BG48</f>
        <v>yes</v>
      </c>
      <c r="AG5" s="209" t="str">
        <f>Monitoring_eng!BI48</f>
        <v>yes</v>
      </c>
      <c r="AH5" s="209" t="str">
        <f>Monitoring_eng!BK48</f>
        <v>yes</v>
      </c>
      <c r="AI5" s="209" t="str">
        <f>Monitoring_eng!BM48</f>
        <v>yes</v>
      </c>
      <c r="AJ5" s="209" t="str">
        <f>Monitoring_eng!BO48</f>
        <v>yes</v>
      </c>
      <c r="AK5" s="209" t="str">
        <f>Monitoring_eng!BQ48</f>
        <v>yes</v>
      </c>
      <c r="AL5" s="209" t="str">
        <f>Monitoring_eng!BS48</f>
        <v>no</v>
      </c>
      <c r="AM5" s="209" t="str">
        <f>Monitoring_eng!BU48</f>
        <v>yes</v>
      </c>
      <c r="AN5" s="209" t="str">
        <f>Monitoring_eng!BW48</f>
        <v>yes</v>
      </c>
      <c r="AO5" s="209" t="str">
        <f>Monitoring_eng!BY48</f>
        <v>yes</v>
      </c>
      <c r="AP5" s="209" t="str">
        <f>Monitoring_eng!CA48</f>
        <v>yes</v>
      </c>
      <c r="AQ5" s="209" t="str">
        <f>Monitoring_eng!CC48</f>
        <v>yes</v>
      </c>
      <c r="AR5" s="209" t="str">
        <f>Monitoring_eng!CE48</f>
        <v>yes</v>
      </c>
      <c r="AS5" s="209" t="str">
        <f>Monitoring_eng!CG48</f>
        <v>yes</v>
      </c>
      <c r="AT5" s="209" t="str">
        <f>Monitoring_eng!CI48</f>
        <v>yes</v>
      </c>
      <c r="AU5" s="209" t="str">
        <f>Monitoring_eng!CK48</f>
        <v>yes</v>
      </c>
      <c r="AV5" s="209" t="str">
        <f>Monitoring_eng!CM48</f>
        <v>yes</v>
      </c>
      <c r="AW5" s="209" t="str">
        <f>Monitoring_eng!CO48</f>
        <v>yes</v>
      </c>
      <c r="AX5" s="209" t="str">
        <f>Monitoring_eng!CQ48</f>
        <v>yes</v>
      </c>
      <c r="AY5" s="209" t="str">
        <f>Monitoring_eng!CS48</f>
        <v>yes</v>
      </c>
      <c r="AZ5" s="209" t="str">
        <f>Monitoring_eng!CU48</f>
        <v>yes</v>
      </c>
      <c r="BA5" s="209" t="str">
        <f>Monitoring_eng!CW48</f>
        <v>yes</v>
      </c>
      <c r="BB5" s="207" t="s">
        <v>757</v>
      </c>
      <c r="BC5" s="207">
        <f t="shared" si="0"/>
        <v>48</v>
      </c>
      <c r="BD5" s="207" t="s">
        <v>758</v>
      </c>
      <c r="BE5" s="207">
        <f t="shared" si="1"/>
        <v>1</v>
      </c>
      <c r="BF5" s="207" t="s">
        <v>759</v>
      </c>
      <c r="BG5" s="207">
        <f t="shared" si="2"/>
        <v>1</v>
      </c>
      <c r="BH5" s="207" t="s">
        <v>892</v>
      </c>
      <c r="BI5" s="207">
        <f t="shared" si="3"/>
        <v>0</v>
      </c>
      <c r="BJ5" s="207">
        <f t="shared" si="4"/>
        <v>50</v>
      </c>
      <c r="BK5" s="207" t="str">
        <f t="shared" si="5"/>
        <v>yes</v>
      </c>
      <c r="BL5" s="207" t="str">
        <f t="shared" si="6"/>
        <v>no</v>
      </c>
      <c r="BM5" s="207">
        <f t="shared" si="7"/>
        <v>48</v>
      </c>
      <c r="BN5" s="207">
        <f t="shared" si="8"/>
        <v>1</v>
      </c>
      <c r="BO5" s="210">
        <f t="shared" si="9"/>
        <v>0.96</v>
      </c>
      <c r="BP5" s="210">
        <f t="shared" si="10"/>
        <v>0.02</v>
      </c>
      <c r="BQ5" s="210">
        <f>VLOOKUP($A5,'Analysis 2016-2017'!$A:$BR,67,FALSE)</f>
        <v>0.78</v>
      </c>
      <c r="BR5" s="210">
        <f>VLOOKUP($A5,'Analysis 2016-2017'!$A:$BR,68,FALSE)</f>
        <v>0.14000000000000001</v>
      </c>
      <c r="BS5" s="210">
        <f>VLOOKUP($A5,'Analysis 2016-2017'!$A:$BR,69,FALSE)</f>
        <v>0.72</v>
      </c>
      <c r="BT5" s="210">
        <f>VLOOKUP($A5,'Analysis 2016-2017'!$A:$BR,70,FALSE)</f>
        <v>0.18</v>
      </c>
      <c r="BU5" s="210">
        <f t="shared" si="11"/>
        <v>0.17999999999999994</v>
      </c>
      <c r="BV5" s="210">
        <f t="shared" si="12"/>
        <v>-0.12000000000000001</v>
      </c>
      <c r="BW5" s="210">
        <f t="shared" si="13"/>
        <v>0.24</v>
      </c>
      <c r="BX5" s="210">
        <f t="shared" si="14"/>
        <v>-0.16</v>
      </c>
      <c r="BY5" s="211">
        <f>COUNTIFS($D5:$BA5,$BK5,Results!$U$87:$BR$87,BY$1)/(COUNTIF(Results!$U$87:$BR$87,BY$1))</f>
        <v>1</v>
      </c>
      <c r="BZ5" s="211">
        <f>COUNTIFS($D5:$BA5,$BK5,Results!$U$87:$BR$87,BZ$1)/(COUNTIF(Results!$U$87:$BR$87,BZ$1))</f>
        <v>1</v>
      </c>
      <c r="CA5" s="211">
        <f>COUNTIFS($D5:$BA5,$BK5,Results!$U$87:$BR$87,CA$1)/(COUNTIF(Results!$U$87:$BR$87,CA$1))</f>
        <v>0.875</v>
      </c>
      <c r="CB5" s="211">
        <f>COUNTIFS($D5:$BA5,$BK5,Results!$U$87:$BR$87,CB$1)/(COUNTIF(Results!$U$87:$BR$87,CB$1))</f>
        <v>0.92307692307692313</v>
      </c>
      <c r="CC5" s="211">
        <f>COUNTIFS($D5:$BA5,$BK5,Results!$U$89:$BR$89,CC$1)/(COUNTIF(Results!$U$89:$BR$89,CC$1))</f>
        <v>0.93333333333333335</v>
      </c>
      <c r="CD5" s="211">
        <f>COUNTIFS($D5:$BA5,$BK5,Results!$U$89:$BR$89,CD$1)/(COUNTIF(Results!$U$89:$BR$89,CD$1))</f>
        <v>0.95454545454545459</v>
      </c>
      <c r="CE5" s="211">
        <f>COUNTIFS($D5:$BA5,$BK5,Results!$U$89:$BR$89,CE$1)/(COUNTIF(Results!$U$89:$BR$89,CE$1))</f>
        <v>1</v>
      </c>
      <c r="CF5" s="211">
        <f>COUNTIFS($D5:$BA5,$BK5,Results!$U$89:$BR$89,CF$1)/(COUNTIF(Results!$U$89:$BR$89,CF$1))</f>
        <v>1</v>
      </c>
      <c r="CG5" s="211">
        <f>COUNTIFS($D5:$BA5,$BK5,Results!$U$90:$BR$90,CG$1)/(COUNTIF(Results!$U$90:$BR$90,CG$1))</f>
        <v>0.94117647058823528</v>
      </c>
      <c r="CH5" s="211">
        <f>COUNTIFS($D5:$BA5,$BK5,Results!$U$90:$BR$90,CH$1)/(COUNTIF(Results!$U$90:$BR$90,CH$1))</f>
        <v>1</v>
      </c>
      <c r="CI5" s="211">
        <f>COUNTIFS($D5:$BA5,$BK5,Results!$U$90:$BR$90,CI$1)/(COUNTIF(Results!$U$90:$BR$90,CI$1))</f>
        <v>0.9375</v>
      </c>
      <c r="CJ5" s="211">
        <f>COUNTIFS($D5:$BA5,$BK5,Results!$U$91:$BR$91,CJ$1)/(COUNTIF(Results!$U$91:$BR$91,CJ$1))</f>
        <v>1</v>
      </c>
      <c r="CK5" s="211">
        <f>COUNTIFS($D5:$BA5,$BK5,Results!$U$91:$BR$91,CK$1)/(COUNTIF(Results!$U$91:$BR$91,CK$1))</f>
        <v>0.94117647058823528</v>
      </c>
      <c r="CL5" s="207"/>
    </row>
    <row r="6" spans="1:90" x14ac:dyDescent="0.3">
      <c r="A6" s="207" t="s">
        <v>3884</v>
      </c>
      <c r="B6" s="207" t="s">
        <v>364</v>
      </c>
      <c r="C6" s="52" t="s">
        <v>163</v>
      </c>
      <c r="D6" s="209" t="str">
        <f>Monitoring_eng!C63</f>
        <v>yes</v>
      </c>
      <c r="E6" s="209" t="str">
        <f>Monitoring_eng!E63</f>
        <v>no</v>
      </c>
      <c r="F6" s="209" t="str">
        <f>Monitoring_eng!G63</f>
        <v>yes</v>
      </c>
      <c r="G6" s="209" t="str">
        <f>Monitoring_eng!I63</f>
        <v>yes</v>
      </c>
      <c r="H6" s="209" t="str">
        <f>Monitoring_eng!K63</f>
        <v>yes</v>
      </c>
      <c r="I6" s="209" t="str">
        <f>Monitoring_eng!M63</f>
        <v>yes</v>
      </c>
      <c r="J6" s="209" t="str">
        <f>Monitoring_eng!O63</f>
        <v>yes</v>
      </c>
      <c r="K6" s="209" t="str">
        <f>Monitoring_eng!Q63</f>
        <v>yes</v>
      </c>
      <c r="L6" s="209" t="str">
        <f>Monitoring_eng!S63</f>
        <v>yes</v>
      </c>
      <c r="M6" s="209" t="str">
        <f>Monitoring_eng!U63</f>
        <v>yes</v>
      </c>
      <c r="N6" s="209" t="str">
        <f>Monitoring_eng!W63</f>
        <v>yes</v>
      </c>
      <c r="O6" s="209" t="str">
        <f>Monitoring_eng!Y63</f>
        <v>yes</v>
      </c>
      <c r="P6" s="209" t="str">
        <f>Monitoring_eng!AA63</f>
        <v>yes</v>
      </c>
      <c r="Q6" s="209" t="str">
        <f>Monitoring_eng!AC63</f>
        <v>yes</v>
      </c>
      <c r="R6" s="209" t="str">
        <f>Monitoring_eng!AE63</f>
        <v>yes</v>
      </c>
      <c r="S6" s="209" t="str">
        <f>Monitoring_eng!AG63</f>
        <v>no</v>
      </c>
      <c r="T6" s="209" t="str">
        <f>Monitoring_eng!AI63</f>
        <v>yes</v>
      </c>
      <c r="U6" s="209" t="str">
        <f>Monitoring_eng!AK63</f>
        <v>yes</v>
      </c>
      <c r="V6" s="209" t="str">
        <f>Monitoring_eng!AM63</f>
        <v>yes</v>
      </c>
      <c r="W6" s="209" t="str">
        <f>Monitoring_eng!AO63</f>
        <v>yes</v>
      </c>
      <c r="X6" s="209" t="str">
        <f>Monitoring_eng!AQ63</f>
        <v>yes</v>
      </c>
      <c r="Y6" s="209" t="str">
        <f>Monitoring_eng!AS63</f>
        <v>yes</v>
      </c>
      <c r="Z6" s="209" t="str">
        <f>Monitoring_eng!AU63</f>
        <v>yes</v>
      </c>
      <c r="AA6" s="209" t="str">
        <f>Monitoring_eng!AW63</f>
        <v>yes</v>
      </c>
      <c r="AB6" s="209" t="str">
        <f>Monitoring_eng!AY63</f>
        <v>yes</v>
      </c>
      <c r="AC6" s="209" t="str">
        <f>Monitoring_eng!BA63</f>
        <v>yes</v>
      </c>
      <c r="AD6" s="209" t="str">
        <f>Monitoring_eng!BC63</f>
        <v>yes</v>
      </c>
      <c r="AE6" s="209" t="str">
        <f>Monitoring_eng!BE63</f>
        <v>yes</v>
      </c>
      <c r="AF6" s="209" t="str">
        <f>Monitoring_eng!BG63</f>
        <v>yes</v>
      </c>
      <c r="AG6" s="209" t="str">
        <f>Monitoring_eng!BI63</f>
        <v>yes</v>
      </c>
      <c r="AH6" s="209" t="str">
        <f>Monitoring_eng!BK63</f>
        <v>yes</v>
      </c>
      <c r="AI6" s="209" t="str">
        <f>Monitoring_eng!BM63</f>
        <v>yes</v>
      </c>
      <c r="AJ6" s="209" t="str">
        <f>Monitoring_eng!BO63</f>
        <v>yes</v>
      </c>
      <c r="AK6" s="209" t="str">
        <f>Monitoring_eng!BQ63</f>
        <v>yes</v>
      </c>
      <c r="AL6" s="209" t="str">
        <f>Monitoring_eng!BS63</f>
        <v>yes</v>
      </c>
      <c r="AM6" s="209" t="str">
        <f>Monitoring_eng!BU63</f>
        <v>yes</v>
      </c>
      <c r="AN6" s="209" t="str">
        <f>Monitoring_eng!BW63</f>
        <v>yes</v>
      </c>
      <c r="AO6" s="209" t="str">
        <f>Monitoring_eng!BY63</f>
        <v>yes</v>
      </c>
      <c r="AP6" s="209" t="str">
        <f>Monitoring_eng!CA63</f>
        <v>yes</v>
      </c>
      <c r="AQ6" s="209" t="str">
        <f>Monitoring_eng!CC63</f>
        <v>yes</v>
      </c>
      <c r="AR6" s="209" t="str">
        <f>Monitoring_eng!CE63</f>
        <v>yes</v>
      </c>
      <c r="AS6" s="209" t="str">
        <f>Monitoring_eng!CG63</f>
        <v>yes</v>
      </c>
      <c r="AT6" s="209" t="str">
        <f>Monitoring_eng!CI63</f>
        <v>yes</v>
      </c>
      <c r="AU6" s="209" t="str">
        <f>Monitoring_eng!CK63</f>
        <v>yes</v>
      </c>
      <c r="AV6" s="209" t="str">
        <f>Monitoring_eng!CM63</f>
        <v>yes</v>
      </c>
      <c r="AW6" s="209" t="str">
        <f>Monitoring_eng!CO63</f>
        <v>yes</v>
      </c>
      <c r="AX6" s="209" t="str">
        <f>Monitoring_eng!CQ63</f>
        <v>yes</v>
      </c>
      <c r="AY6" s="209" t="str">
        <f>Monitoring_eng!CS63</f>
        <v>yes</v>
      </c>
      <c r="AZ6" s="209" t="str">
        <f>Monitoring_eng!CU63</f>
        <v>yes</v>
      </c>
      <c r="BA6" s="209" t="str">
        <f>Monitoring_eng!CW63</f>
        <v>yes</v>
      </c>
      <c r="BB6" s="207" t="s">
        <v>757</v>
      </c>
      <c r="BC6" s="207">
        <f t="shared" si="0"/>
        <v>48</v>
      </c>
      <c r="BD6" s="207" t="s">
        <v>758</v>
      </c>
      <c r="BE6" s="207">
        <f t="shared" si="1"/>
        <v>2</v>
      </c>
      <c r="BF6" s="207" t="s">
        <v>759</v>
      </c>
      <c r="BG6" s="207">
        <f t="shared" si="2"/>
        <v>0</v>
      </c>
      <c r="BH6" s="207" t="s">
        <v>892</v>
      </c>
      <c r="BI6" s="207">
        <f t="shared" si="3"/>
        <v>0</v>
      </c>
      <c r="BJ6" s="207">
        <f t="shared" si="4"/>
        <v>50</v>
      </c>
      <c r="BK6" s="207" t="str">
        <f t="shared" si="5"/>
        <v>yes</v>
      </c>
      <c r="BL6" s="207" t="str">
        <f t="shared" si="6"/>
        <v>no</v>
      </c>
      <c r="BM6" s="207">
        <f t="shared" si="7"/>
        <v>48</v>
      </c>
      <c r="BN6" s="207">
        <f t="shared" si="8"/>
        <v>2</v>
      </c>
      <c r="BO6" s="210">
        <f t="shared" si="9"/>
        <v>0.96</v>
      </c>
      <c r="BP6" s="210">
        <f t="shared" si="10"/>
        <v>0.04</v>
      </c>
      <c r="BQ6" s="210">
        <f>VLOOKUP($A6,'Analysis 2016-2017'!$A:$BR,67,FALSE)</f>
        <v>0.94</v>
      </c>
      <c r="BR6" s="210">
        <f>VLOOKUP($A6,'Analysis 2016-2017'!$A:$BR,68,FALSE)</f>
        <v>0.06</v>
      </c>
      <c r="BS6" s="210">
        <f>VLOOKUP($A6,'Analysis 2016-2017'!$A:$BR,69,FALSE)</f>
        <v>0.84</v>
      </c>
      <c r="BT6" s="210">
        <f>VLOOKUP($A6,'Analysis 2016-2017'!$A:$BR,70,FALSE)</f>
        <v>0.12</v>
      </c>
      <c r="BU6" s="210">
        <f t="shared" si="11"/>
        <v>2.0000000000000018E-2</v>
      </c>
      <c r="BV6" s="210">
        <f t="shared" si="12"/>
        <v>-1.9999999999999997E-2</v>
      </c>
      <c r="BW6" s="210">
        <f t="shared" si="13"/>
        <v>0.12</v>
      </c>
      <c r="BX6" s="210">
        <f t="shared" si="14"/>
        <v>-7.9999999999999988E-2</v>
      </c>
      <c r="BY6" s="211">
        <f>COUNTIFS($D6:$BA6,$BK6,Results!$U$87:$BR$87,BY$1)/(COUNTIF(Results!$U$87:$BR$87,BY$1))</f>
        <v>0.94117647058823528</v>
      </c>
      <c r="BZ6" s="211">
        <f>COUNTIFS($D6:$BA6,$BK6,Results!$U$87:$BR$87,BZ$1)/(COUNTIF(Results!$U$87:$BR$87,BZ$1))</f>
        <v>0.91666666666666663</v>
      </c>
      <c r="CA6" s="211">
        <f>COUNTIFS($D6:$BA6,$BK6,Results!$U$87:$BR$87,CA$1)/(COUNTIF(Results!$U$87:$BR$87,CA$1))</f>
        <v>1</v>
      </c>
      <c r="CB6" s="211">
        <f>COUNTIFS($D6:$BA6,$BK6,Results!$U$87:$BR$87,CB$1)/(COUNTIF(Results!$U$87:$BR$87,CB$1))</f>
        <v>1</v>
      </c>
      <c r="CC6" s="211">
        <f>COUNTIFS($D6:$BA6,$BK6,Results!$U$89:$BR$89,CC$1)/(COUNTIF(Results!$U$89:$BR$89,CC$1))</f>
        <v>0.8666666666666667</v>
      </c>
      <c r="CD6" s="211">
        <f>COUNTIFS($D6:$BA6,$BK6,Results!$U$89:$BR$89,CD$1)/(COUNTIF(Results!$U$89:$BR$89,CD$1))</f>
        <v>1</v>
      </c>
      <c r="CE6" s="211">
        <f>COUNTIFS($D6:$BA6,$BK6,Results!$U$89:$BR$89,CE$1)/(COUNTIF(Results!$U$89:$BR$89,CE$1))</f>
        <v>1</v>
      </c>
      <c r="CF6" s="211">
        <f>COUNTIFS($D6:$BA6,$BK6,Results!$U$89:$BR$89,CF$1)/(COUNTIF(Results!$U$89:$BR$89,CF$1))</f>
        <v>1</v>
      </c>
      <c r="CG6" s="211">
        <f>COUNTIFS($D6:$BA6,$BK6,Results!$U$90:$BR$90,CG$1)/(COUNTIF(Results!$U$90:$BR$90,CG$1))</f>
        <v>0.94117647058823528</v>
      </c>
      <c r="CH6" s="211">
        <f>COUNTIFS($D6:$BA6,$BK6,Results!$U$90:$BR$90,CH$1)/(COUNTIF(Results!$U$90:$BR$90,CH$1))</f>
        <v>0.94117647058823528</v>
      </c>
      <c r="CI6" s="211">
        <f>COUNTIFS($D6:$BA6,$BK6,Results!$U$90:$BR$90,CI$1)/(COUNTIF(Results!$U$90:$BR$90,CI$1))</f>
        <v>1</v>
      </c>
      <c r="CJ6" s="211">
        <f>COUNTIFS($D6:$BA6,$BK6,Results!$U$91:$BR$91,CJ$1)/(COUNTIF(Results!$U$91:$BR$91,CJ$1))</f>
        <v>0.94117647058823528</v>
      </c>
      <c r="CK6" s="211">
        <f>COUNTIFS($D6:$BA6,$BK6,Results!$U$91:$BR$91,CK$1)/(COUNTIF(Results!$U$91:$BR$91,CK$1))</f>
        <v>0.94117647058823528</v>
      </c>
      <c r="CL6" s="207"/>
    </row>
    <row r="7" spans="1:90" x14ac:dyDescent="0.3">
      <c r="A7" s="207" t="s">
        <v>3844</v>
      </c>
      <c r="B7" s="207" t="s">
        <v>324</v>
      </c>
      <c r="C7" s="212" t="s">
        <v>113</v>
      </c>
      <c r="D7" s="209" t="str">
        <f>Monitoring_eng!C23</f>
        <v>yes</v>
      </c>
      <c r="E7" s="209" t="str">
        <f>Monitoring_eng!E23</f>
        <v>yes</v>
      </c>
      <c r="F7" s="209" t="str">
        <f>Monitoring_eng!G23</f>
        <v>yes</v>
      </c>
      <c r="G7" s="209" t="str">
        <f>Monitoring_eng!I23</f>
        <v>yes</v>
      </c>
      <c r="H7" s="209" t="str">
        <f>Monitoring_eng!K23</f>
        <v>yes</v>
      </c>
      <c r="I7" s="209" t="str">
        <f>Monitoring_eng!M23</f>
        <v>yes</v>
      </c>
      <c r="J7" s="209" t="str">
        <f>Monitoring_eng!O23</f>
        <v>yes</v>
      </c>
      <c r="K7" s="209" t="str">
        <f>Monitoring_eng!Q23</f>
        <v>yes</v>
      </c>
      <c r="L7" s="209" t="str">
        <f>Monitoring_eng!S23</f>
        <v>yes</v>
      </c>
      <c r="M7" s="209" t="str">
        <f>Monitoring_eng!U23</f>
        <v>yes</v>
      </c>
      <c r="N7" s="209" t="str">
        <f>Monitoring_eng!W23</f>
        <v>yes</v>
      </c>
      <c r="O7" s="209" t="str">
        <f>Monitoring_eng!Y23</f>
        <v>yes</v>
      </c>
      <c r="P7" s="209" t="str">
        <f>Monitoring_eng!AA23</f>
        <v>yes</v>
      </c>
      <c r="Q7" s="209" t="str">
        <f>Monitoring_eng!AC23</f>
        <v>yes</v>
      </c>
      <c r="R7" s="209" t="str">
        <f>Monitoring_eng!AE23</f>
        <v>yes</v>
      </c>
      <c r="S7" s="209" t="str">
        <f>Monitoring_eng!AG23</f>
        <v>yes</v>
      </c>
      <c r="T7" s="209" t="str">
        <f>Monitoring_eng!AI23</f>
        <v>yes</v>
      </c>
      <c r="U7" s="209" t="str">
        <f>Monitoring_eng!AK23</f>
        <v>yes</v>
      </c>
      <c r="V7" s="209" t="str">
        <f>Monitoring_eng!AM23</f>
        <v>yes</v>
      </c>
      <c r="W7" s="209" t="str">
        <f>Monitoring_eng!AO23</f>
        <v>yes</v>
      </c>
      <c r="X7" s="209" t="str">
        <f>Monitoring_eng!AQ23</f>
        <v>yes</v>
      </c>
      <c r="Y7" s="209" t="str">
        <f>Monitoring_eng!AS23</f>
        <v>yes</v>
      </c>
      <c r="Z7" s="209" t="str">
        <f>Monitoring_eng!AU23</f>
        <v>yes</v>
      </c>
      <c r="AA7" s="209" t="str">
        <f>Monitoring_eng!AW23</f>
        <v>yes</v>
      </c>
      <c r="AB7" s="209" t="str">
        <f>Monitoring_eng!AY23</f>
        <v>yes</v>
      </c>
      <c r="AC7" s="209" t="str">
        <f>Monitoring_eng!BA23</f>
        <v>yes</v>
      </c>
      <c r="AD7" s="209" t="str">
        <f>Monitoring_eng!BC23</f>
        <v>yes</v>
      </c>
      <c r="AE7" s="209" t="str">
        <f>Monitoring_eng!BE23</f>
        <v>yes</v>
      </c>
      <c r="AF7" s="209" t="str">
        <f>Monitoring_eng!BG23</f>
        <v>yes</v>
      </c>
      <c r="AG7" s="209" t="str">
        <f>Monitoring_eng!BI23</f>
        <v>yes</v>
      </c>
      <c r="AH7" s="209" t="str">
        <f>Monitoring_eng!BK23</f>
        <v>yes</v>
      </c>
      <c r="AI7" s="209" t="str">
        <f>Monitoring_eng!BM23</f>
        <v>yes</v>
      </c>
      <c r="AJ7" s="209" t="str">
        <f>Monitoring_eng!BO23</f>
        <v>yes</v>
      </c>
      <c r="AK7" s="209" t="str">
        <f>Monitoring_eng!BQ23</f>
        <v>yes</v>
      </c>
      <c r="AL7" s="209" t="str">
        <f>Monitoring_eng!BS23</f>
        <v>partially</v>
      </c>
      <c r="AM7" s="209" t="str">
        <f>Monitoring_eng!BU23</f>
        <v>yes</v>
      </c>
      <c r="AN7" s="209" t="str">
        <f>Monitoring_eng!BW23</f>
        <v>yes</v>
      </c>
      <c r="AO7" s="209" t="str">
        <f>Monitoring_eng!BY23</f>
        <v>yes</v>
      </c>
      <c r="AP7" s="209" t="str">
        <f>Monitoring_eng!CA23</f>
        <v>yes</v>
      </c>
      <c r="AQ7" s="209" t="str">
        <f>Monitoring_eng!CC23</f>
        <v>yes</v>
      </c>
      <c r="AR7" s="209" t="str">
        <f>Monitoring_eng!CE23</f>
        <v>yes</v>
      </c>
      <c r="AS7" s="209" t="str">
        <f>Monitoring_eng!CG23</f>
        <v>yes</v>
      </c>
      <c r="AT7" s="209" t="str">
        <f>Monitoring_eng!CI23</f>
        <v>yes</v>
      </c>
      <c r="AU7" s="209" t="str">
        <f>Monitoring_eng!CK23</f>
        <v>partially</v>
      </c>
      <c r="AV7" s="209" t="str">
        <f>Monitoring_eng!CM23</f>
        <v>yes</v>
      </c>
      <c r="AW7" s="209" t="str">
        <f>Monitoring_eng!CO23</f>
        <v>yes</v>
      </c>
      <c r="AX7" s="209" t="str">
        <f>Monitoring_eng!CQ23</f>
        <v>yes</v>
      </c>
      <c r="AY7" s="209" t="str">
        <f>Monitoring_eng!CS23</f>
        <v>yes</v>
      </c>
      <c r="AZ7" s="209" t="str">
        <f>Monitoring_eng!CU23</f>
        <v>yes</v>
      </c>
      <c r="BA7" s="209" t="str">
        <f>Monitoring_eng!CW23</f>
        <v>yes</v>
      </c>
      <c r="BB7" s="207" t="s">
        <v>757</v>
      </c>
      <c r="BC7" s="207">
        <f t="shared" si="0"/>
        <v>48</v>
      </c>
      <c r="BD7" s="207" t="s">
        <v>758</v>
      </c>
      <c r="BE7" s="207">
        <f t="shared" si="1"/>
        <v>0</v>
      </c>
      <c r="BF7" s="207" t="s">
        <v>759</v>
      </c>
      <c r="BG7" s="207">
        <f t="shared" si="2"/>
        <v>2</v>
      </c>
      <c r="BH7" s="207" t="s">
        <v>892</v>
      </c>
      <c r="BI7" s="207">
        <f t="shared" si="3"/>
        <v>0</v>
      </c>
      <c r="BJ7" s="207">
        <f t="shared" si="4"/>
        <v>50</v>
      </c>
      <c r="BK7" s="207" t="str">
        <f t="shared" si="5"/>
        <v>yes</v>
      </c>
      <c r="BL7" s="207" t="str">
        <f t="shared" si="6"/>
        <v>no</v>
      </c>
      <c r="BM7" s="207">
        <f t="shared" si="7"/>
        <v>48</v>
      </c>
      <c r="BN7" s="207">
        <f t="shared" si="8"/>
        <v>0</v>
      </c>
      <c r="BO7" s="210">
        <f t="shared" si="9"/>
        <v>0.96</v>
      </c>
      <c r="BP7" s="210">
        <f t="shared" si="10"/>
        <v>0</v>
      </c>
      <c r="BQ7" s="210">
        <f>VLOOKUP($A7,'Analysis 2016-2017'!$A:$BR,67,FALSE)</f>
        <v>0.74</v>
      </c>
      <c r="BR7" s="210">
        <f>VLOOKUP($A7,'Analysis 2016-2017'!$A:$BR,68,FALSE)</f>
        <v>0.1</v>
      </c>
      <c r="BS7" s="210">
        <f>VLOOKUP($A7,'Analysis 2016-2017'!$A:$BR,69,FALSE)</f>
        <v>0.74</v>
      </c>
      <c r="BT7" s="210">
        <f>VLOOKUP($A7,'Analysis 2016-2017'!$A:$BR,70,FALSE)</f>
        <v>0.1</v>
      </c>
      <c r="BU7" s="210">
        <f t="shared" si="11"/>
        <v>0.21999999999999997</v>
      </c>
      <c r="BV7" s="210">
        <f t="shared" si="12"/>
        <v>-0.1</v>
      </c>
      <c r="BW7" s="210">
        <f t="shared" si="13"/>
        <v>0.21999999999999997</v>
      </c>
      <c r="BX7" s="210">
        <f t="shared" si="14"/>
        <v>-0.1</v>
      </c>
      <c r="BY7" s="211">
        <f>COUNTIFS($D7:$BA7,$BK7,Results!$U$87:$BR$87,BY$1)/(COUNTIF(Results!$U$87:$BR$87,BY$1))</f>
        <v>1</v>
      </c>
      <c r="BZ7" s="211">
        <f>COUNTIFS($D7:$BA7,$BK7,Results!$U$87:$BR$87,BZ$1)/(COUNTIF(Results!$U$87:$BR$87,BZ$1))</f>
        <v>1</v>
      </c>
      <c r="CA7" s="211">
        <f>COUNTIFS($D7:$BA7,$BK7,Results!$U$87:$BR$87,CA$1)/(COUNTIF(Results!$U$87:$BR$87,CA$1))</f>
        <v>0.875</v>
      </c>
      <c r="CB7" s="211">
        <f>COUNTIFS($D7:$BA7,$BK7,Results!$U$87:$BR$87,CB$1)/(COUNTIF(Results!$U$87:$BR$87,CB$1))</f>
        <v>0.92307692307692313</v>
      </c>
      <c r="CC7" s="211">
        <f>COUNTIFS($D7:$BA7,$BK7,Results!$U$89:$BR$89,CC$1)/(COUNTIF(Results!$U$89:$BR$89,CC$1))</f>
        <v>1</v>
      </c>
      <c r="CD7" s="211">
        <f>COUNTIFS($D7:$BA7,$BK7,Results!$U$89:$BR$89,CD$1)/(COUNTIF(Results!$U$89:$BR$89,CD$1))</f>
        <v>0.95454545454545459</v>
      </c>
      <c r="CE7" s="211">
        <f>COUNTIFS($D7:$BA7,$BK7,Results!$U$89:$BR$89,CE$1)/(COUNTIF(Results!$U$89:$BR$89,CE$1))</f>
        <v>1</v>
      </c>
      <c r="CF7" s="211">
        <f>COUNTIFS($D7:$BA7,$BK7,Results!$U$89:$BR$89,CF$1)/(COUNTIF(Results!$U$89:$BR$89,CF$1))</f>
        <v>0.75</v>
      </c>
      <c r="CG7" s="211">
        <f>COUNTIFS($D7:$BA7,$BK7,Results!$U$90:$BR$90,CG$1)/(COUNTIF(Results!$U$90:$BR$90,CG$1))</f>
        <v>0.88235294117647056</v>
      </c>
      <c r="CH7" s="211">
        <f>COUNTIFS($D7:$BA7,$BK7,Results!$U$90:$BR$90,CH$1)/(COUNTIF(Results!$U$90:$BR$90,CH$1))</f>
        <v>1</v>
      </c>
      <c r="CI7" s="211">
        <f>COUNTIFS($D7:$BA7,$BK7,Results!$U$90:$BR$90,CI$1)/(COUNTIF(Results!$U$90:$BR$90,CI$1))</f>
        <v>1</v>
      </c>
      <c r="CJ7" s="211">
        <f>COUNTIFS($D7:$BA7,$BK7,Results!$U$91:$BR$91,CJ$1)/(COUNTIF(Results!$U$91:$BR$91,CJ$1))</f>
        <v>1</v>
      </c>
      <c r="CK7" s="211">
        <f>COUNTIFS($D7:$BA7,$BK7,Results!$U$91:$BR$91,CK$1)/(COUNTIF(Results!$U$91:$BR$91,CK$1))</f>
        <v>0.88235294117647056</v>
      </c>
      <c r="CL7" s="207"/>
    </row>
    <row r="8" spans="1:90" x14ac:dyDescent="0.3">
      <c r="A8" s="207" t="s">
        <v>3871</v>
      </c>
      <c r="B8" s="207" t="s">
        <v>351</v>
      </c>
      <c r="C8" s="215" t="s">
        <v>157</v>
      </c>
      <c r="D8" s="209" t="str">
        <f>Monitoring_eng!C50</f>
        <v>yes</v>
      </c>
      <c r="E8" s="209" t="str">
        <f>Monitoring_eng!E50</f>
        <v>yes</v>
      </c>
      <c r="F8" s="209" t="str">
        <f>Monitoring_eng!G50</f>
        <v>yes</v>
      </c>
      <c r="G8" s="209" t="str">
        <f>Monitoring_eng!I50</f>
        <v>no</v>
      </c>
      <c r="H8" s="209" t="str">
        <f>Monitoring_eng!K50</f>
        <v>yes</v>
      </c>
      <c r="I8" s="209" t="str">
        <f>Monitoring_eng!M50</f>
        <v>yes</v>
      </c>
      <c r="J8" s="209" t="str">
        <f>Monitoring_eng!O50</f>
        <v>yes</v>
      </c>
      <c r="K8" s="209" t="str">
        <f>Monitoring_eng!Q50</f>
        <v>yes</v>
      </c>
      <c r="L8" s="209" t="str">
        <f>Monitoring_eng!S50</f>
        <v>yes</v>
      </c>
      <c r="M8" s="209" t="str">
        <f>Monitoring_eng!U50</f>
        <v>yes</v>
      </c>
      <c r="N8" s="209" t="str">
        <f>Monitoring_eng!W50</f>
        <v>yes</v>
      </c>
      <c r="O8" s="209" t="str">
        <f>Monitoring_eng!Y50</f>
        <v>yes</v>
      </c>
      <c r="P8" s="209" t="str">
        <f>Monitoring_eng!AA50</f>
        <v>yes</v>
      </c>
      <c r="Q8" s="209" t="str">
        <f>Monitoring_eng!AC50</f>
        <v>yes</v>
      </c>
      <c r="R8" s="209" t="str">
        <f>Monitoring_eng!AE50</f>
        <v>yes</v>
      </c>
      <c r="S8" s="209" t="str">
        <f>Monitoring_eng!AG50</f>
        <v>yes</v>
      </c>
      <c r="T8" s="209" t="str">
        <f>Monitoring_eng!AI50</f>
        <v>yes</v>
      </c>
      <c r="U8" s="209" t="str">
        <f>Monitoring_eng!AK50</f>
        <v>yes</v>
      </c>
      <c r="V8" s="209" t="str">
        <f>Monitoring_eng!AM50</f>
        <v>yes</v>
      </c>
      <c r="W8" s="209" t="str">
        <f>Monitoring_eng!AO50</f>
        <v>yes</v>
      </c>
      <c r="X8" s="209" t="str">
        <f>Monitoring_eng!AQ50</f>
        <v>yes</v>
      </c>
      <c r="Y8" s="209" t="str">
        <f>Monitoring_eng!AS50</f>
        <v>yes</v>
      </c>
      <c r="Z8" s="209" t="str">
        <f>Monitoring_eng!AU50</f>
        <v>yes</v>
      </c>
      <c r="AA8" s="209" t="str">
        <f>Monitoring_eng!AW50</f>
        <v>yes</v>
      </c>
      <c r="AB8" s="209" t="str">
        <f>Monitoring_eng!AY50</f>
        <v>yes</v>
      </c>
      <c r="AC8" s="209" t="str">
        <f>Monitoring_eng!BA50</f>
        <v>yes</v>
      </c>
      <c r="AD8" s="209" t="str">
        <f>Monitoring_eng!BC50</f>
        <v>yes</v>
      </c>
      <c r="AE8" s="209" t="str">
        <f>Monitoring_eng!BE50</f>
        <v>yes</v>
      </c>
      <c r="AF8" s="209" t="str">
        <f>Monitoring_eng!BG50</f>
        <v>yes</v>
      </c>
      <c r="AG8" s="209" t="str">
        <f>Monitoring_eng!BI50</f>
        <v>yes</v>
      </c>
      <c r="AH8" s="209" t="str">
        <f>Monitoring_eng!BK50</f>
        <v>yes</v>
      </c>
      <c r="AI8" s="209" t="str">
        <f>Monitoring_eng!BM50</f>
        <v>yes</v>
      </c>
      <c r="AJ8" s="209" t="str">
        <f>Monitoring_eng!BO50</f>
        <v>yes</v>
      </c>
      <c r="AK8" s="209" t="str">
        <f>Monitoring_eng!BQ50</f>
        <v>yes</v>
      </c>
      <c r="AL8" s="209" t="str">
        <f>Monitoring_eng!BS50</f>
        <v>yes</v>
      </c>
      <c r="AM8" s="209" t="str">
        <f>Monitoring_eng!BU50</f>
        <v>yes</v>
      </c>
      <c r="AN8" s="209" t="str">
        <f>Monitoring_eng!BW50</f>
        <v>yes</v>
      </c>
      <c r="AO8" s="209" t="str">
        <f>Monitoring_eng!BY50</f>
        <v>yes</v>
      </c>
      <c r="AP8" s="209" t="str">
        <f>Monitoring_eng!CA50</f>
        <v>yes</v>
      </c>
      <c r="AQ8" s="209" t="str">
        <f>Monitoring_eng!CC50</f>
        <v>yes</v>
      </c>
      <c r="AR8" s="209" t="str">
        <f>Monitoring_eng!CE50</f>
        <v>yes</v>
      </c>
      <c r="AS8" s="209" t="str">
        <f>Monitoring_eng!CG50</f>
        <v>yes</v>
      </c>
      <c r="AT8" s="209" t="str">
        <f>Monitoring_eng!CI50</f>
        <v>yes</v>
      </c>
      <c r="AU8" s="209" t="str">
        <f>Monitoring_eng!CK50</f>
        <v>partially</v>
      </c>
      <c r="AV8" s="209" t="str">
        <f>Monitoring_eng!CM50</f>
        <v>yes</v>
      </c>
      <c r="AW8" s="209" t="str">
        <f>Monitoring_eng!CO50</f>
        <v>yes</v>
      </c>
      <c r="AX8" s="209" t="str">
        <f>Monitoring_eng!CQ50</f>
        <v>yes</v>
      </c>
      <c r="AY8" s="209" t="str">
        <f>Monitoring_eng!CS50</f>
        <v>yes</v>
      </c>
      <c r="AZ8" s="209" t="str">
        <f>Monitoring_eng!CU50</f>
        <v>yes</v>
      </c>
      <c r="BA8" s="209" t="str">
        <f>Monitoring_eng!CW50</f>
        <v>yes</v>
      </c>
      <c r="BB8" s="207" t="s">
        <v>757</v>
      </c>
      <c r="BC8" s="207">
        <f t="shared" si="0"/>
        <v>48</v>
      </c>
      <c r="BD8" s="207" t="s">
        <v>758</v>
      </c>
      <c r="BE8" s="207">
        <f t="shared" si="1"/>
        <v>1</v>
      </c>
      <c r="BF8" s="207" t="s">
        <v>759</v>
      </c>
      <c r="BG8" s="207">
        <f t="shared" si="2"/>
        <v>1</v>
      </c>
      <c r="BH8" s="207" t="s">
        <v>892</v>
      </c>
      <c r="BI8" s="207">
        <f t="shared" si="3"/>
        <v>0</v>
      </c>
      <c r="BJ8" s="207">
        <f t="shared" si="4"/>
        <v>50</v>
      </c>
      <c r="BK8" s="207" t="str">
        <f t="shared" si="5"/>
        <v>yes</v>
      </c>
      <c r="BL8" s="207" t="str">
        <f t="shared" si="6"/>
        <v>no</v>
      </c>
      <c r="BM8" s="207">
        <f t="shared" si="7"/>
        <v>48</v>
      </c>
      <c r="BN8" s="207">
        <f t="shared" si="8"/>
        <v>1</v>
      </c>
      <c r="BO8" s="210">
        <f t="shared" si="9"/>
        <v>0.96</v>
      </c>
      <c r="BP8" s="210">
        <f t="shared" si="10"/>
        <v>0.02</v>
      </c>
      <c r="BQ8" s="210">
        <f>VLOOKUP($A8,'Analysis 2016-2017'!$A:$BR,67,FALSE)</f>
        <v>0.82</v>
      </c>
      <c r="BR8" s="210">
        <f>VLOOKUP($A8,'Analysis 2016-2017'!$A:$BR,68,FALSE)</f>
        <v>0.08</v>
      </c>
      <c r="BS8" s="210">
        <f>VLOOKUP($A8,'Analysis 2016-2017'!$A:$BR,69,FALSE)</f>
        <v>0.8</v>
      </c>
      <c r="BT8" s="210">
        <f>VLOOKUP($A8,'Analysis 2016-2017'!$A:$BR,70,FALSE)</f>
        <v>0.08</v>
      </c>
      <c r="BU8" s="210">
        <f t="shared" si="11"/>
        <v>0.14000000000000001</v>
      </c>
      <c r="BV8" s="210">
        <f t="shared" si="12"/>
        <v>-0.06</v>
      </c>
      <c r="BW8" s="210">
        <f t="shared" si="13"/>
        <v>0.15999999999999992</v>
      </c>
      <c r="BX8" s="210">
        <f t="shared" si="14"/>
        <v>-0.06</v>
      </c>
      <c r="BY8" s="211">
        <f>COUNTIFS($D8:$BA8,$BK8,Results!$U$87:$BR$87,BY$1)/(COUNTIF(Results!$U$87:$BR$87,BY$1))</f>
        <v>0.94117647058823528</v>
      </c>
      <c r="BZ8" s="211">
        <f>COUNTIFS($D8:$BA8,$BK8,Results!$U$87:$BR$87,BZ$1)/(COUNTIF(Results!$U$87:$BR$87,BZ$1))</f>
        <v>1</v>
      </c>
      <c r="CA8" s="211">
        <f>COUNTIFS($D8:$BA8,$BK8,Results!$U$87:$BR$87,CA$1)/(COUNTIF(Results!$U$87:$BR$87,CA$1))</f>
        <v>0.875</v>
      </c>
      <c r="CB8" s="211">
        <f>COUNTIFS($D8:$BA8,$BK8,Results!$U$87:$BR$87,CB$1)/(COUNTIF(Results!$U$87:$BR$87,CB$1))</f>
        <v>1</v>
      </c>
      <c r="CC8" s="211">
        <f>COUNTIFS($D8:$BA8,$BK8,Results!$U$89:$BR$89,CC$1)/(COUNTIF(Results!$U$89:$BR$89,CC$1))</f>
        <v>1</v>
      </c>
      <c r="CD8" s="211">
        <f>COUNTIFS($D8:$BA8,$BK8,Results!$U$89:$BR$89,CD$1)/(COUNTIF(Results!$U$89:$BR$89,CD$1))</f>
        <v>0.95454545454545459</v>
      </c>
      <c r="CE8" s="211">
        <f>COUNTIFS($D8:$BA8,$BK8,Results!$U$89:$BR$89,CE$1)/(COUNTIF(Results!$U$89:$BR$89,CE$1))</f>
        <v>1</v>
      </c>
      <c r="CF8" s="211">
        <f>COUNTIFS($D8:$BA8,$BK8,Results!$U$89:$BR$89,CF$1)/(COUNTIF(Results!$U$89:$BR$89,CF$1))</f>
        <v>0.75</v>
      </c>
      <c r="CG8" s="211">
        <f>COUNTIFS($D8:$BA8,$BK8,Results!$U$90:$BR$90,CG$1)/(COUNTIF(Results!$U$90:$BR$90,CG$1))</f>
        <v>0.94117647058823528</v>
      </c>
      <c r="CH8" s="211">
        <f>COUNTIFS($D8:$BA8,$BK8,Results!$U$90:$BR$90,CH$1)/(COUNTIF(Results!$U$90:$BR$90,CH$1))</f>
        <v>0.94117647058823528</v>
      </c>
      <c r="CI8" s="211">
        <f>COUNTIFS($D8:$BA8,$BK8,Results!$U$90:$BR$90,CI$1)/(COUNTIF(Results!$U$90:$BR$90,CI$1))</f>
        <v>1</v>
      </c>
      <c r="CJ8" s="211">
        <f>COUNTIFS($D8:$BA8,$BK8,Results!$U$91:$BR$91,CJ$1)/(COUNTIF(Results!$U$91:$BR$91,CJ$1))</f>
        <v>0.94117647058823528</v>
      </c>
      <c r="CK8" s="211">
        <f>COUNTIFS($D8:$BA8,$BK8,Results!$U$91:$BR$91,CK$1)/(COUNTIF(Results!$U$91:$BR$91,CK$1))</f>
        <v>0.94117647058823528</v>
      </c>
      <c r="CL8" s="207"/>
    </row>
    <row r="9" spans="1:90" x14ac:dyDescent="0.3">
      <c r="A9" s="207" t="s">
        <v>3897</v>
      </c>
      <c r="B9" s="207" t="s">
        <v>377</v>
      </c>
      <c r="C9" s="55" t="s">
        <v>173</v>
      </c>
      <c r="D9" s="209" t="str">
        <f>Monitoring_eng!C76</f>
        <v>yes</v>
      </c>
      <c r="E9" s="209" t="str">
        <f>Monitoring_eng!E76</f>
        <v>yes</v>
      </c>
      <c r="F9" s="209" t="str">
        <f>Monitoring_eng!G76</f>
        <v>yes</v>
      </c>
      <c r="G9" s="209" t="str">
        <f>Monitoring_eng!I76</f>
        <v>yes</v>
      </c>
      <c r="H9" s="209" t="str">
        <f>Monitoring_eng!K76</f>
        <v>yes</v>
      </c>
      <c r="I9" s="209" t="str">
        <f>Monitoring_eng!M76</f>
        <v>yes</v>
      </c>
      <c r="J9" s="209" t="str">
        <f>Monitoring_eng!O76</f>
        <v>yes</v>
      </c>
      <c r="K9" s="209" t="str">
        <f>Monitoring_eng!Q76</f>
        <v>yes</v>
      </c>
      <c r="L9" s="209" t="str">
        <f>Monitoring_eng!S76</f>
        <v>yes</v>
      </c>
      <c r="M9" s="209" t="str">
        <f>Monitoring_eng!U76</f>
        <v>yes</v>
      </c>
      <c r="N9" s="209" t="str">
        <f>Monitoring_eng!W76</f>
        <v>yes</v>
      </c>
      <c r="O9" s="209" t="str">
        <f>Monitoring_eng!Y76</f>
        <v>yes</v>
      </c>
      <c r="P9" s="209" t="str">
        <f>Monitoring_eng!AA76</f>
        <v>yes</v>
      </c>
      <c r="Q9" s="209" t="str">
        <f>Monitoring_eng!AC76</f>
        <v>yes</v>
      </c>
      <c r="R9" s="209" t="str">
        <f>Monitoring_eng!AE76</f>
        <v>yes</v>
      </c>
      <c r="S9" s="209" t="str">
        <f>Monitoring_eng!AG76</f>
        <v>yes</v>
      </c>
      <c r="T9" s="209" t="str">
        <f>Monitoring_eng!AI76</f>
        <v>yes</v>
      </c>
      <c r="U9" s="209" t="str">
        <f>Monitoring_eng!AK76</f>
        <v>no</v>
      </c>
      <c r="V9" s="209" t="str">
        <f>Monitoring_eng!AM76</f>
        <v>yes</v>
      </c>
      <c r="W9" s="209" t="str">
        <f>Monitoring_eng!AO76</f>
        <v>yes</v>
      </c>
      <c r="X9" s="209" t="str">
        <f>Monitoring_eng!AQ76</f>
        <v>yes</v>
      </c>
      <c r="Y9" s="209" t="str">
        <f>Monitoring_eng!AS76</f>
        <v>yes</v>
      </c>
      <c r="Z9" s="209" t="str">
        <f>Monitoring_eng!AU76</f>
        <v>yes</v>
      </c>
      <c r="AA9" s="209" t="str">
        <f>Monitoring_eng!AW76</f>
        <v>yes</v>
      </c>
      <c r="AB9" s="209" t="str">
        <f>Monitoring_eng!AY76</f>
        <v>yes</v>
      </c>
      <c r="AC9" s="209" t="str">
        <f>Monitoring_eng!BA76</f>
        <v>yes</v>
      </c>
      <c r="AD9" s="209" t="str">
        <f>Monitoring_eng!BC76</f>
        <v>yes</v>
      </c>
      <c r="AE9" s="209" t="str">
        <f>Monitoring_eng!BE76</f>
        <v>no</v>
      </c>
      <c r="AF9" s="209" t="str">
        <f>Monitoring_eng!BG76</f>
        <v>yes</v>
      </c>
      <c r="AG9" s="209" t="str">
        <f>Monitoring_eng!BI76</f>
        <v>yes</v>
      </c>
      <c r="AH9" s="209" t="str">
        <f>Monitoring_eng!BK76</f>
        <v>yes</v>
      </c>
      <c r="AI9" s="209" t="str">
        <f>Monitoring_eng!BM76</f>
        <v>yes</v>
      </c>
      <c r="AJ9" s="209" t="str">
        <f>Monitoring_eng!BO76</f>
        <v>yes</v>
      </c>
      <c r="AK9" s="209" t="str">
        <f>Monitoring_eng!BQ76</f>
        <v>yes</v>
      </c>
      <c r="AL9" s="209" t="str">
        <f>Monitoring_eng!BS76</f>
        <v>yes</v>
      </c>
      <c r="AM9" s="209" t="str">
        <f>Monitoring_eng!BU76</f>
        <v>yes</v>
      </c>
      <c r="AN9" s="209" t="str">
        <f>Monitoring_eng!BW76</f>
        <v>yes</v>
      </c>
      <c r="AO9" s="209" t="str">
        <f>Monitoring_eng!BY76</f>
        <v>yes</v>
      </c>
      <c r="AP9" s="209" t="str">
        <f>Monitoring_eng!CA76</f>
        <v>yes</v>
      </c>
      <c r="AQ9" s="209" t="str">
        <f>Monitoring_eng!CC76</f>
        <v>yes</v>
      </c>
      <c r="AR9" s="209" t="str">
        <f>Monitoring_eng!CE76</f>
        <v>yes</v>
      </c>
      <c r="AS9" s="209" t="str">
        <f>Monitoring_eng!CG76</f>
        <v>yes</v>
      </c>
      <c r="AT9" s="209" t="str">
        <f>Monitoring_eng!CI76</f>
        <v>yes</v>
      </c>
      <c r="AU9" s="209" t="str">
        <f>Monitoring_eng!CK76</f>
        <v>yes</v>
      </c>
      <c r="AV9" s="209" t="str">
        <f>Monitoring_eng!CM76</f>
        <v>yes</v>
      </c>
      <c r="AW9" s="209" t="str">
        <f>Monitoring_eng!CO76</f>
        <v>yes</v>
      </c>
      <c r="AX9" s="209" t="str">
        <f>Monitoring_eng!CQ76</f>
        <v>yes</v>
      </c>
      <c r="AY9" s="209" t="str">
        <f>Monitoring_eng!CS76</f>
        <v>yes</v>
      </c>
      <c r="AZ9" s="209" t="str">
        <f>Monitoring_eng!CU76</f>
        <v>yes</v>
      </c>
      <c r="BA9" s="209" t="str">
        <f>Monitoring_eng!CW76</f>
        <v>yes</v>
      </c>
      <c r="BB9" s="207" t="s">
        <v>757</v>
      </c>
      <c r="BC9" s="207">
        <f t="shared" si="0"/>
        <v>48</v>
      </c>
      <c r="BD9" s="207" t="s">
        <v>758</v>
      </c>
      <c r="BE9" s="207">
        <f t="shared" si="1"/>
        <v>2</v>
      </c>
      <c r="BF9" s="207" t="s">
        <v>759</v>
      </c>
      <c r="BG9" s="207">
        <f t="shared" si="2"/>
        <v>0</v>
      </c>
      <c r="BH9" s="207" t="s">
        <v>892</v>
      </c>
      <c r="BI9" s="207">
        <f t="shared" si="3"/>
        <v>0</v>
      </c>
      <c r="BJ9" s="207">
        <f t="shared" si="4"/>
        <v>50</v>
      </c>
      <c r="BK9" s="207" t="str">
        <f t="shared" si="5"/>
        <v>yes</v>
      </c>
      <c r="BL9" s="207" t="str">
        <f t="shared" si="6"/>
        <v>no</v>
      </c>
      <c r="BM9" s="207">
        <f t="shared" si="7"/>
        <v>48</v>
      </c>
      <c r="BN9" s="207">
        <f t="shared" si="8"/>
        <v>2</v>
      </c>
      <c r="BO9" s="210">
        <f t="shared" si="9"/>
        <v>0.96</v>
      </c>
      <c r="BP9" s="210">
        <f t="shared" si="10"/>
        <v>0.04</v>
      </c>
      <c r="BQ9" s="210">
        <f>VLOOKUP($A9,'Analysis 2016-2017'!$A:$BR,67,FALSE)</f>
        <v>0.96</v>
      </c>
      <c r="BR9" s="210">
        <f>VLOOKUP($A9,'Analysis 2016-2017'!$A:$BR,68,FALSE)</f>
        <v>0.02</v>
      </c>
      <c r="BS9" s="210">
        <f>VLOOKUP($A9,'Analysis 2016-2017'!$A:$BR,69,FALSE)</f>
        <v>0.96</v>
      </c>
      <c r="BT9" s="210">
        <f>VLOOKUP($A9,'Analysis 2016-2017'!$A:$BR,70,FALSE)</f>
        <v>0.04</v>
      </c>
      <c r="BU9" s="210">
        <f t="shared" si="11"/>
        <v>0</v>
      </c>
      <c r="BV9" s="210">
        <f t="shared" si="12"/>
        <v>0.02</v>
      </c>
      <c r="BW9" s="210">
        <f t="shared" si="13"/>
        <v>0</v>
      </c>
      <c r="BX9" s="210">
        <f t="shared" si="14"/>
        <v>0</v>
      </c>
      <c r="BY9" s="211">
        <f>COUNTIFS($D9:$BA9,$BK9,Results!$U$87:$BR$87,BY$1)/(COUNTIF(Results!$U$87:$BR$87,BY$1))</f>
        <v>1</v>
      </c>
      <c r="BZ9" s="211">
        <f>COUNTIFS($D9:$BA9,$BK9,Results!$U$87:$BR$87,BZ$1)/(COUNTIF(Results!$U$87:$BR$87,BZ$1))</f>
        <v>1</v>
      </c>
      <c r="CA9" s="211">
        <f>COUNTIFS($D9:$BA9,$BK9,Results!$U$87:$BR$87,CA$1)/(COUNTIF(Results!$U$87:$BR$87,CA$1))</f>
        <v>0.875</v>
      </c>
      <c r="CB9" s="211">
        <f>COUNTIFS($D9:$BA9,$BK9,Results!$U$87:$BR$87,CB$1)/(COUNTIF(Results!$U$87:$BR$87,CB$1))</f>
        <v>0.92307692307692313</v>
      </c>
      <c r="CC9" s="211">
        <f>COUNTIFS($D9:$BA9,$BK9,Results!$U$89:$BR$89,CC$1)/(COUNTIF(Results!$U$89:$BR$89,CC$1))</f>
        <v>0.93333333333333335</v>
      </c>
      <c r="CD9" s="211">
        <f>COUNTIFS($D9:$BA9,$BK9,Results!$U$89:$BR$89,CD$1)/(COUNTIF(Results!$U$89:$BR$89,CD$1))</f>
        <v>1</v>
      </c>
      <c r="CE9" s="211">
        <f>COUNTIFS($D9:$BA9,$BK9,Results!$U$89:$BR$89,CE$1)/(COUNTIF(Results!$U$89:$BR$89,CE$1))</f>
        <v>0.88888888888888884</v>
      </c>
      <c r="CF9" s="211">
        <f>COUNTIFS($D9:$BA9,$BK9,Results!$U$89:$BR$89,CF$1)/(COUNTIF(Results!$U$89:$BR$89,CF$1))</f>
        <v>1</v>
      </c>
      <c r="CG9" s="211">
        <f>COUNTIFS($D9:$BA9,$BK9,Results!$U$90:$BR$90,CG$1)/(COUNTIF(Results!$U$90:$BR$90,CG$1))</f>
        <v>1</v>
      </c>
      <c r="CH9" s="211">
        <f>COUNTIFS($D9:$BA9,$BK9,Results!$U$90:$BR$90,CH$1)/(COUNTIF(Results!$U$90:$BR$90,CH$1))</f>
        <v>0.94117647058823528</v>
      </c>
      <c r="CI9" s="211">
        <f>COUNTIFS($D9:$BA9,$BK9,Results!$U$90:$BR$90,CI$1)/(COUNTIF(Results!$U$90:$BR$90,CI$1))</f>
        <v>0.9375</v>
      </c>
      <c r="CJ9" s="211">
        <f>COUNTIFS($D9:$BA9,$BK9,Results!$U$91:$BR$91,CJ$1)/(COUNTIF(Results!$U$91:$BR$91,CJ$1))</f>
        <v>0.94117647058823528</v>
      </c>
      <c r="CK9" s="211">
        <f>COUNTIFS($D9:$BA9,$BK9,Results!$U$91:$BR$91,CK$1)/(COUNTIF(Results!$U$91:$BR$91,CK$1))</f>
        <v>1</v>
      </c>
      <c r="CL9" s="207"/>
    </row>
    <row r="10" spans="1:90" x14ac:dyDescent="0.3">
      <c r="A10" s="207" t="s">
        <v>3839</v>
      </c>
      <c r="B10" s="207" t="s">
        <v>319</v>
      </c>
      <c r="C10" s="208" t="s">
        <v>96</v>
      </c>
      <c r="D10" s="209" t="str">
        <f>Monitoring_eng!C18</f>
        <v>yes</v>
      </c>
      <c r="E10" s="209" t="str">
        <f>Monitoring_eng!E18</f>
        <v>yes</v>
      </c>
      <c r="F10" s="209" t="str">
        <f>Monitoring_eng!G18</f>
        <v>yes</v>
      </c>
      <c r="G10" s="209" t="str">
        <f>Monitoring_eng!I18</f>
        <v>yes</v>
      </c>
      <c r="H10" s="209" t="str">
        <f>Monitoring_eng!K18</f>
        <v>yes</v>
      </c>
      <c r="I10" s="209" t="str">
        <f>Monitoring_eng!M18</f>
        <v>yes</v>
      </c>
      <c r="J10" s="209" t="str">
        <f>Monitoring_eng!O18</f>
        <v>yes</v>
      </c>
      <c r="K10" s="209" t="str">
        <f>Monitoring_eng!Q18</f>
        <v>yes</v>
      </c>
      <c r="L10" s="209" t="str">
        <f>Monitoring_eng!S18</f>
        <v>yes</v>
      </c>
      <c r="M10" s="209" t="str">
        <f>Monitoring_eng!U18</f>
        <v>yes</v>
      </c>
      <c r="N10" s="209" t="str">
        <f>Monitoring_eng!W18</f>
        <v>yes</v>
      </c>
      <c r="O10" s="209" t="str">
        <f>Monitoring_eng!Y18</f>
        <v>yes</v>
      </c>
      <c r="P10" s="209" t="str">
        <f>Monitoring_eng!AA18</f>
        <v>yes</v>
      </c>
      <c r="Q10" s="209" t="str">
        <f>Monitoring_eng!AC18</f>
        <v>yes</v>
      </c>
      <c r="R10" s="209" t="str">
        <f>Monitoring_eng!AE18</f>
        <v>yes</v>
      </c>
      <c r="S10" s="209" t="str">
        <f>Monitoring_eng!AG18</f>
        <v>yes</v>
      </c>
      <c r="T10" s="209" t="str">
        <f>Monitoring_eng!AI18</f>
        <v>yes</v>
      </c>
      <c r="U10" s="209" t="str">
        <f>Monitoring_eng!AK18</f>
        <v>yes</v>
      </c>
      <c r="V10" s="209" t="str">
        <f>Monitoring_eng!AM18</f>
        <v>yes</v>
      </c>
      <c r="W10" s="209" t="str">
        <f>Monitoring_eng!AO18</f>
        <v>yes</v>
      </c>
      <c r="X10" s="209" t="str">
        <f>Monitoring_eng!AQ18</f>
        <v>yes</v>
      </c>
      <c r="Y10" s="209" t="str">
        <f>Monitoring_eng!AS18</f>
        <v>yes</v>
      </c>
      <c r="Z10" s="209" t="str">
        <f>Monitoring_eng!AU18</f>
        <v>yes</v>
      </c>
      <c r="AA10" s="209" t="str">
        <f>Monitoring_eng!AW18</f>
        <v>yes</v>
      </c>
      <c r="AB10" s="209" t="str">
        <f>Monitoring_eng!AY18</f>
        <v>yes</v>
      </c>
      <c r="AC10" s="209" t="str">
        <f>Monitoring_eng!BA18</f>
        <v>yes</v>
      </c>
      <c r="AD10" s="209" t="str">
        <f>Monitoring_eng!BC18</f>
        <v>yes</v>
      </c>
      <c r="AE10" s="209" t="str">
        <f>Monitoring_eng!BE18</f>
        <v>yes</v>
      </c>
      <c r="AF10" s="209" t="str">
        <f>Monitoring_eng!BG18</f>
        <v>yes</v>
      </c>
      <c r="AG10" s="209" t="str">
        <f>Monitoring_eng!BI18</f>
        <v>yes</v>
      </c>
      <c r="AH10" s="209" t="str">
        <f>Monitoring_eng!BK18</f>
        <v>yes</v>
      </c>
      <c r="AI10" s="209" t="str">
        <f>Monitoring_eng!BM18</f>
        <v>yes</v>
      </c>
      <c r="AJ10" s="209" t="str">
        <f>Monitoring_eng!BO18</f>
        <v>yes</v>
      </c>
      <c r="AK10" s="209" t="str">
        <f>Monitoring_eng!BQ18</f>
        <v>yes</v>
      </c>
      <c r="AL10" s="209" t="str">
        <f>Monitoring_eng!BS18</f>
        <v>partially</v>
      </c>
      <c r="AM10" s="209" t="str">
        <f>Monitoring_eng!BU18</f>
        <v>yes</v>
      </c>
      <c r="AN10" s="209" t="str">
        <f>Monitoring_eng!BW18</f>
        <v>yes</v>
      </c>
      <c r="AO10" s="209" t="str">
        <f>Monitoring_eng!BY18</f>
        <v>yes</v>
      </c>
      <c r="AP10" s="209" t="str">
        <f>Monitoring_eng!CA18</f>
        <v>yes</v>
      </c>
      <c r="AQ10" s="209" t="str">
        <f>Monitoring_eng!CC18</f>
        <v>yes</v>
      </c>
      <c r="AR10" s="209" t="str">
        <f>Monitoring_eng!CE18</f>
        <v>yes</v>
      </c>
      <c r="AS10" s="209" t="str">
        <f>Monitoring_eng!CG18</f>
        <v>yes</v>
      </c>
      <c r="AT10" s="209" t="str">
        <f>Monitoring_eng!CI18</f>
        <v>yes</v>
      </c>
      <c r="AU10" s="209" t="str">
        <f>Monitoring_eng!CK18</f>
        <v>partially</v>
      </c>
      <c r="AV10" s="209" t="str">
        <f>Monitoring_eng!CM18</f>
        <v>yes</v>
      </c>
      <c r="AW10" s="209" t="str">
        <f>Monitoring_eng!CO18</f>
        <v>yes</v>
      </c>
      <c r="AX10" s="209" t="str">
        <f>Monitoring_eng!CQ18</f>
        <v>yes</v>
      </c>
      <c r="AY10" s="209" t="str">
        <f>Monitoring_eng!CS18</f>
        <v>yes</v>
      </c>
      <c r="AZ10" s="209" t="str">
        <f>Monitoring_eng!CU18</f>
        <v>yes</v>
      </c>
      <c r="BA10" s="209" t="str">
        <f>Monitoring_eng!CW18</f>
        <v>yes</v>
      </c>
      <c r="BB10" s="207" t="s">
        <v>757</v>
      </c>
      <c r="BC10" s="207">
        <f t="shared" si="0"/>
        <v>48</v>
      </c>
      <c r="BD10" s="207" t="s">
        <v>758</v>
      </c>
      <c r="BE10" s="207">
        <f t="shared" si="1"/>
        <v>0</v>
      </c>
      <c r="BF10" s="207" t="s">
        <v>759</v>
      </c>
      <c r="BG10" s="207">
        <f t="shared" si="2"/>
        <v>2</v>
      </c>
      <c r="BH10" s="207" t="s">
        <v>892</v>
      </c>
      <c r="BI10" s="207">
        <f t="shared" si="3"/>
        <v>0</v>
      </c>
      <c r="BJ10" s="207">
        <f t="shared" si="4"/>
        <v>50</v>
      </c>
      <c r="BK10" s="207" t="str">
        <f t="shared" si="5"/>
        <v>yes</v>
      </c>
      <c r="BL10" s="207" t="str">
        <f t="shared" si="6"/>
        <v>no</v>
      </c>
      <c r="BM10" s="207">
        <f t="shared" si="7"/>
        <v>48</v>
      </c>
      <c r="BN10" s="207">
        <f t="shared" si="8"/>
        <v>0</v>
      </c>
      <c r="BO10" s="210">
        <f t="shared" si="9"/>
        <v>0.96</v>
      </c>
      <c r="BP10" s="210">
        <f t="shared" si="10"/>
        <v>0</v>
      </c>
      <c r="BQ10" s="210">
        <f>VLOOKUP($A10,'Analysis 2016-2017'!$A:$BR,67,FALSE)</f>
        <v>0.68</v>
      </c>
      <c r="BR10" s="210">
        <f>VLOOKUP($A10,'Analysis 2016-2017'!$A:$BR,68,FALSE)</f>
        <v>0.02</v>
      </c>
      <c r="BS10" s="210">
        <f>VLOOKUP($A10,'Analysis 2016-2017'!$A:$BR,69,FALSE)</f>
        <v>0.68</v>
      </c>
      <c r="BT10" s="210">
        <f>VLOOKUP($A10,'Analysis 2016-2017'!$A:$BR,70,FALSE)</f>
        <v>0.02</v>
      </c>
      <c r="BU10" s="210">
        <f t="shared" si="11"/>
        <v>0.27999999999999992</v>
      </c>
      <c r="BV10" s="210">
        <f t="shared" si="12"/>
        <v>-0.02</v>
      </c>
      <c r="BW10" s="210">
        <f t="shared" si="13"/>
        <v>0.27999999999999992</v>
      </c>
      <c r="BX10" s="210">
        <f t="shared" si="14"/>
        <v>-0.02</v>
      </c>
      <c r="BY10" s="211">
        <f>COUNTIFS($D10:$BA10,$BK10,Results!$U$87:$BR$87,BY$1)/(COUNTIF(Results!$U$87:$BR$87,BY$1))</f>
        <v>1</v>
      </c>
      <c r="BZ10" s="211">
        <f>COUNTIFS($D10:$BA10,$BK10,Results!$U$87:$BR$87,BZ$1)/(COUNTIF(Results!$U$87:$BR$87,BZ$1))</f>
        <v>1</v>
      </c>
      <c r="CA10" s="211">
        <f>COUNTIFS($D10:$BA10,$BK10,Results!$U$87:$BR$87,CA$1)/(COUNTIF(Results!$U$87:$BR$87,CA$1))</f>
        <v>0.875</v>
      </c>
      <c r="CB10" s="211">
        <f>COUNTIFS($D10:$BA10,$BK10,Results!$U$87:$BR$87,CB$1)/(COUNTIF(Results!$U$87:$BR$87,CB$1))</f>
        <v>0.92307692307692313</v>
      </c>
      <c r="CC10" s="211">
        <f>COUNTIFS($D10:$BA10,$BK10,Results!$U$89:$BR$89,CC$1)/(COUNTIF(Results!$U$89:$BR$89,CC$1))</f>
        <v>1</v>
      </c>
      <c r="CD10" s="211">
        <f>COUNTIFS($D10:$BA10,$BK10,Results!$U$89:$BR$89,CD$1)/(COUNTIF(Results!$U$89:$BR$89,CD$1))</f>
        <v>0.95454545454545459</v>
      </c>
      <c r="CE10" s="211">
        <f>COUNTIFS($D10:$BA10,$BK10,Results!$U$89:$BR$89,CE$1)/(COUNTIF(Results!$U$89:$BR$89,CE$1))</f>
        <v>1</v>
      </c>
      <c r="CF10" s="211">
        <f>COUNTIFS($D10:$BA10,$BK10,Results!$U$89:$BR$89,CF$1)/(COUNTIF(Results!$U$89:$BR$89,CF$1))</f>
        <v>0.75</v>
      </c>
      <c r="CG10" s="211">
        <f>COUNTIFS($D10:$BA10,$BK10,Results!$U$90:$BR$90,CG$1)/(COUNTIF(Results!$U$90:$BR$90,CG$1))</f>
        <v>0.88235294117647056</v>
      </c>
      <c r="CH10" s="211">
        <f>COUNTIFS($D10:$BA10,$BK10,Results!$U$90:$BR$90,CH$1)/(COUNTIF(Results!$U$90:$BR$90,CH$1))</f>
        <v>1</v>
      </c>
      <c r="CI10" s="211">
        <f>COUNTIFS($D10:$BA10,$BK10,Results!$U$90:$BR$90,CI$1)/(COUNTIF(Results!$U$90:$BR$90,CI$1))</f>
        <v>1</v>
      </c>
      <c r="CJ10" s="211">
        <f>COUNTIFS($D10:$BA10,$BK10,Results!$U$91:$BR$91,CJ$1)/(COUNTIF(Results!$U$91:$BR$91,CJ$1))</f>
        <v>1</v>
      </c>
      <c r="CK10" s="211">
        <f>COUNTIFS($D10:$BA10,$BK10,Results!$U$91:$BR$91,CK$1)/(COUNTIF(Results!$U$91:$BR$91,CK$1))</f>
        <v>0.88235294117647056</v>
      </c>
      <c r="CL10" s="207"/>
    </row>
    <row r="11" spans="1:90" x14ac:dyDescent="0.3">
      <c r="A11" s="207" t="s">
        <v>3893</v>
      </c>
      <c r="B11" s="207" t="s">
        <v>373</v>
      </c>
      <c r="C11" s="55" t="s">
        <v>170</v>
      </c>
      <c r="D11" s="209" t="str">
        <f>Monitoring_eng!C72</f>
        <v>yes</v>
      </c>
      <c r="E11" s="209" t="str">
        <f>Monitoring_eng!E72</f>
        <v>yes</v>
      </c>
      <c r="F11" s="209" t="str">
        <f>Monitoring_eng!G72</f>
        <v>yes</v>
      </c>
      <c r="G11" s="209" t="str">
        <f>Monitoring_eng!I72</f>
        <v>yes</v>
      </c>
      <c r="H11" s="209" t="str">
        <f>Monitoring_eng!K72</f>
        <v>yes</v>
      </c>
      <c r="I11" s="209" t="str">
        <f>Monitoring_eng!M72</f>
        <v>yes</v>
      </c>
      <c r="J11" s="209" t="str">
        <f>Monitoring_eng!O72</f>
        <v>yes</v>
      </c>
      <c r="K11" s="209" t="str">
        <f>Monitoring_eng!Q72</f>
        <v>no</v>
      </c>
      <c r="L11" s="209" t="str">
        <f>Monitoring_eng!S72</f>
        <v>yes</v>
      </c>
      <c r="M11" s="209" t="str">
        <f>Monitoring_eng!U72</f>
        <v>yes</v>
      </c>
      <c r="N11" s="209" t="str">
        <f>Monitoring_eng!W72</f>
        <v>yes</v>
      </c>
      <c r="O11" s="209" t="str">
        <f>Monitoring_eng!Y72</f>
        <v>yes</v>
      </c>
      <c r="P11" s="209" t="str">
        <f>Monitoring_eng!AA72</f>
        <v>yes</v>
      </c>
      <c r="Q11" s="209" t="str">
        <f>Monitoring_eng!AC72</f>
        <v>yes</v>
      </c>
      <c r="R11" s="209" t="str">
        <f>Monitoring_eng!AE72</f>
        <v>yes</v>
      </c>
      <c r="S11" s="209" t="str">
        <f>Monitoring_eng!AG72</f>
        <v>yes</v>
      </c>
      <c r="T11" s="209" t="str">
        <f>Monitoring_eng!AI72</f>
        <v>yes</v>
      </c>
      <c r="U11" s="209" t="str">
        <f>Monitoring_eng!AK72</f>
        <v>partially</v>
      </c>
      <c r="V11" s="209" t="str">
        <f>Monitoring_eng!AM72</f>
        <v>yes</v>
      </c>
      <c r="W11" s="209" t="str">
        <f>Monitoring_eng!AO72</f>
        <v>yes</v>
      </c>
      <c r="X11" s="209" t="str">
        <f>Monitoring_eng!AQ72</f>
        <v>yes</v>
      </c>
      <c r="Y11" s="209" t="str">
        <f>Monitoring_eng!AS72</f>
        <v>yes</v>
      </c>
      <c r="Z11" s="209" t="str">
        <f>Monitoring_eng!AU72</f>
        <v>yes</v>
      </c>
      <c r="AA11" s="209" t="str">
        <f>Monitoring_eng!AW72</f>
        <v>yes</v>
      </c>
      <c r="AB11" s="209" t="str">
        <f>Monitoring_eng!AY72</f>
        <v>yes</v>
      </c>
      <c r="AC11" s="209" t="str">
        <f>Monitoring_eng!BA72</f>
        <v>yes</v>
      </c>
      <c r="AD11" s="209" t="str">
        <f>Monitoring_eng!BC72</f>
        <v>yes</v>
      </c>
      <c r="AE11" s="209" t="str">
        <f>Monitoring_eng!BE72</f>
        <v>yes</v>
      </c>
      <c r="AF11" s="209" t="str">
        <f>Monitoring_eng!BG72</f>
        <v>yes</v>
      </c>
      <c r="AG11" s="209" t="str">
        <f>Monitoring_eng!BI72</f>
        <v>yes</v>
      </c>
      <c r="AH11" s="209" t="str">
        <f>Monitoring_eng!BK72</f>
        <v>no</v>
      </c>
      <c r="AI11" s="209" t="str">
        <f>Monitoring_eng!BM72</f>
        <v>yes</v>
      </c>
      <c r="AJ11" s="209" t="str">
        <f>Monitoring_eng!BO72</f>
        <v>yes</v>
      </c>
      <c r="AK11" s="209" t="str">
        <f>Monitoring_eng!BQ72</f>
        <v>yes</v>
      </c>
      <c r="AL11" s="209" t="str">
        <f>Monitoring_eng!BS72</f>
        <v>yes</v>
      </c>
      <c r="AM11" s="209" t="str">
        <f>Monitoring_eng!BU72</f>
        <v>yes</v>
      </c>
      <c r="AN11" s="209" t="str">
        <f>Monitoring_eng!BW72</f>
        <v>yes</v>
      </c>
      <c r="AO11" s="209" t="str">
        <f>Monitoring_eng!BY72</f>
        <v>yes</v>
      </c>
      <c r="AP11" s="209" t="str">
        <f>Monitoring_eng!CA72</f>
        <v>yes</v>
      </c>
      <c r="AQ11" s="209" t="str">
        <f>Monitoring_eng!CC72</f>
        <v>yes</v>
      </c>
      <c r="AR11" s="209" t="str">
        <f>Monitoring_eng!CE72</f>
        <v>yes</v>
      </c>
      <c r="AS11" s="209" t="str">
        <f>Monitoring_eng!CG72</f>
        <v>yes</v>
      </c>
      <c r="AT11" s="209" t="str">
        <f>Monitoring_eng!CI72</f>
        <v>yes</v>
      </c>
      <c r="AU11" s="209" t="str">
        <f>Monitoring_eng!CK72</f>
        <v>yes</v>
      </c>
      <c r="AV11" s="209" t="str">
        <f>Monitoring_eng!CM72</f>
        <v>yes</v>
      </c>
      <c r="AW11" s="209" t="str">
        <f>Monitoring_eng!CO72</f>
        <v>yes</v>
      </c>
      <c r="AX11" s="209" t="str">
        <f>Monitoring_eng!CQ72</f>
        <v>yes</v>
      </c>
      <c r="AY11" s="209" t="str">
        <f>Monitoring_eng!CS72</f>
        <v>yes</v>
      </c>
      <c r="AZ11" s="209" t="str">
        <f>Monitoring_eng!CU72</f>
        <v>yes</v>
      </c>
      <c r="BA11" s="209" t="str">
        <f>Monitoring_eng!CW72</f>
        <v>yes</v>
      </c>
      <c r="BB11" s="207" t="s">
        <v>757</v>
      </c>
      <c r="BC11" s="207">
        <f t="shared" si="0"/>
        <v>47</v>
      </c>
      <c r="BD11" s="207" t="s">
        <v>758</v>
      </c>
      <c r="BE11" s="207">
        <f t="shared" si="1"/>
        <v>2</v>
      </c>
      <c r="BF11" s="207" t="s">
        <v>759</v>
      </c>
      <c r="BG11" s="207">
        <f t="shared" si="2"/>
        <v>1</v>
      </c>
      <c r="BH11" s="207" t="s">
        <v>892</v>
      </c>
      <c r="BI11" s="207">
        <f t="shared" si="3"/>
        <v>0</v>
      </c>
      <c r="BJ11" s="207">
        <f t="shared" si="4"/>
        <v>50</v>
      </c>
      <c r="BK11" s="207" t="str">
        <f t="shared" si="5"/>
        <v>yes</v>
      </c>
      <c r="BL11" s="207" t="str">
        <f t="shared" si="6"/>
        <v>no</v>
      </c>
      <c r="BM11" s="207">
        <f t="shared" si="7"/>
        <v>47</v>
      </c>
      <c r="BN11" s="207">
        <f t="shared" si="8"/>
        <v>2</v>
      </c>
      <c r="BO11" s="210">
        <f t="shared" si="9"/>
        <v>0.94</v>
      </c>
      <c r="BP11" s="210">
        <f t="shared" si="10"/>
        <v>0.04</v>
      </c>
      <c r="BQ11" s="210">
        <f>VLOOKUP($A11,'Analysis 2016-2017'!$A:$BR,67,FALSE)</f>
        <v>0.82</v>
      </c>
      <c r="BR11" s="210">
        <f>VLOOKUP($A11,'Analysis 2016-2017'!$A:$BR,68,FALSE)</f>
        <v>0.12</v>
      </c>
      <c r="BS11" s="210">
        <f>VLOOKUP($A11,'Analysis 2016-2017'!$A:$BR,69,FALSE)</f>
        <v>0.57999999999999996</v>
      </c>
      <c r="BT11" s="210">
        <f>VLOOKUP($A11,'Analysis 2016-2017'!$A:$BR,70,FALSE)</f>
        <v>0.34</v>
      </c>
      <c r="BU11" s="210">
        <f t="shared" si="11"/>
        <v>0.12</v>
      </c>
      <c r="BV11" s="210">
        <f t="shared" si="12"/>
        <v>-7.9999999999999988E-2</v>
      </c>
      <c r="BW11" s="210">
        <f t="shared" si="13"/>
        <v>0.36</v>
      </c>
      <c r="BX11" s="210">
        <f t="shared" si="14"/>
        <v>-0.30000000000000004</v>
      </c>
      <c r="BY11" s="211">
        <f>COUNTIFS($D11:$BA11,$BK11,Results!$U$87:$BR$87,BY$1)/(COUNTIF(Results!$U$87:$BR$87,BY$1))</f>
        <v>1</v>
      </c>
      <c r="BZ11" s="211">
        <f>COUNTIFS($D11:$BA11,$BK11,Results!$U$87:$BR$87,BZ$1)/(COUNTIF(Results!$U$87:$BR$87,BZ$1))</f>
        <v>0.91666666666666663</v>
      </c>
      <c r="CA11" s="211">
        <f>COUNTIFS($D11:$BA11,$BK11,Results!$U$87:$BR$87,CA$1)/(COUNTIF(Results!$U$87:$BR$87,CA$1))</f>
        <v>0.875</v>
      </c>
      <c r="CB11" s="211">
        <f>COUNTIFS($D11:$BA11,$BK11,Results!$U$87:$BR$87,CB$1)/(COUNTIF(Results!$U$87:$BR$87,CB$1))</f>
        <v>0.92307692307692313</v>
      </c>
      <c r="CC11" s="211">
        <f>COUNTIFS($D11:$BA11,$BK11,Results!$U$89:$BR$89,CC$1)/(COUNTIF(Results!$U$89:$BR$89,CC$1))</f>
        <v>0.8666666666666667</v>
      </c>
      <c r="CD11" s="211">
        <f>COUNTIFS($D11:$BA11,$BK11,Results!$U$89:$BR$89,CD$1)/(COUNTIF(Results!$U$89:$BR$89,CD$1))</f>
        <v>0.95454545454545459</v>
      </c>
      <c r="CE11" s="211">
        <f>COUNTIFS($D11:$BA11,$BK11,Results!$U$89:$BR$89,CE$1)/(COUNTIF(Results!$U$89:$BR$89,CE$1))</f>
        <v>1</v>
      </c>
      <c r="CF11" s="211">
        <f>COUNTIFS($D11:$BA11,$BK11,Results!$U$89:$BR$89,CF$1)/(COUNTIF(Results!$U$89:$BR$89,CF$1))</f>
        <v>1</v>
      </c>
      <c r="CG11" s="211">
        <f>COUNTIFS($D11:$BA11,$BK11,Results!$U$90:$BR$90,CG$1)/(COUNTIF(Results!$U$90:$BR$90,CG$1))</f>
        <v>0.94117647058823528</v>
      </c>
      <c r="CH11" s="211">
        <f>COUNTIFS($D11:$BA11,$BK11,Results!$U$90:$BR$90,CH$1)/(COUNTIF(Results!$U$90:$BR$90,CH$1))</f>
        <v>0.94117647058823528</v>
      </c>
      <c r="CI11" s="211">
        <f>COUNTIFS($D11:$BA11,$BK11,Results!$U$90:$BR$90,CI$1)/(COUNTIF(Results!$U$90:$BR$90,CI$1))</f>
        <v>0.9375</v>
      </c>
      <c r="CJ11" s="211">
        <f>COUNTIFS($D11:$BA11,$BK11,Results!$U$91:$BR$91,CJ$1)/(COUNTIF(Results!$U$91:$BR$91,CJ$1))</f>
        <v>0.94117647058823528</v>
      </c>
      <c r="CK11" s="211">
        <f>COUNTIFS($D11:$BA11,$BK11,Results!$U$91:$BR$91,CK$1)/(COUNTIF(Results!$U$91:$BR$91,CK$1))</f>
        <v>0.94117647058823528</v>
      </c>
      <c r="CL11" s="207"/>
    </row>
    <row r="12" spans="1:90" x14ac:dyDescent="0.3">
      <c r="A12" s="207" t="s">
        <v>3882</v>
      </c>
      <c r="B12" s="207" t="s">
        <v>362</v>
      </c>
      <c r="C12" s="52" t="s">
        <v>162</v>
      </c>
      <c r="D12" s="209" t="str">
        <f>Monitoring_eng!C61</f>
        <v>yes</v>
      </c>
      <c r="E12" s="209" t="str">
        <f>Monitoring_eng!E61</f>
        <v>no</v>
      </c>
      <c r="F12" s="209" t="str">
        <f>Monitoring_eng!G61</f>
        <v>yes</v>
      </c>
      <c r="G12" s="209" t="str">
        <f>Monitoring_eng!I61</f>
        <v>yes</v>
      </c>
      <c r="H12" s="209" t="str">
        <f>Monitoring_eng!K61</f>
        <v>yes</v>
      </c>
      <c r="I12" s="209" t="str">
        <f>Monitoring_eng!M61</f>
        <v>yes</v>
      </c>
      <c r="J12" s="209" t="str">
        <f>Monitoring_eng!O61</f>
        <v>yes</v>
      </c>
      <c r="K12" s="209" t="str">
        <f>Monitoring_eng!Q61</f>
        <v>yes</v>
      </c>
      <c r="L12" s="209" t="str">
        <f>Monitoring_eng!S61</f>
        <v>yes</v>
      </c>
      <c r="M12" s="209" t="str">
        <f>Monitoring_eng!U61</f>
        <v>yes</v>
      </c>
      <c r="N12" s="209" t="str">
        <f>Monitoring_eng!W61</f>
        <v>yes</v>
      </c>
      <c r="O12" s="209" t="str">
        <f>Monitoring_eng!Y61</f>
        <v>yes</v>
      </c>
      <c r="P12" s="209" t="str">
        <f>Monitoring_eng!AA61</f>
        <v>yes</v>
      </c>
      <c r="Q12" s="209" t="str">
        <f>Monitoring_eng!AC61</f>
        <v>yes</v>
      </c>
      <c r="R12" s="209" t="str">
        <f>Monitoring_eng!AE61</f>
        <v>yes</v>
      </c>
      <c r="S12" s="209" t="str">
        <f>Monitoring_eng!AG61</f>
        <v>no</v>
      </c>
      <c r="T12" s="209" t="str">
        <f>Monitoring_eng!AI61</f>
        <v>yes</v>
      </c>
      <c r="U12" s="209" t="str">
        <f>Monitoring_eng!AK61</f>
        <v>yes</v>
      </c>
      <c r="V12" s="209" t="str">
        <f>Monitoring_eng!AM61</f>
        <v>yes</v>
      </c>
      <c r="W12" s="209" t="str">
        <f>Monitoring_eng!AO61</f>
        <v>yes</v>
      </c>
      <c r="X12" s="209" t="str">
        <f>Monitoring_eng!AQ61</f>
        <v>yes</v>
      </c>
      <c r="Y12" s="209" t="str">
        <f>Monitoring_eng!AS61</f>
        <v>yes</v>
      </c>
      <c r="Z12" s="209" t="str">
        <f>Monitoring_eng!AU61</f>
        <v>yes</v>
      </c>
      <c r="AA12" s="209" t="str">
        <f>Monitoring_eng!AW61</f>
        <v>yes</v>
      </c>
      <c r="AB12" s="209" t="str">
        <f>Monitoring_eng!AY61</f>
        <v>yes</v>
      </c>
      <c r="AC12" s="209" t="str">
        <f>Monitoring_eng!BA61</f>
        <v>yes</v>
      </c>
      <c r="AD12" s="209" t="str">
        <f>Monitoring_eng!BC61</f>
        <v>yes</v>
      </c>
      <c r="AE12" s="209" t="str">
        <f>Monitoring_eng!BE61</f>
        <v>yes</v>
      </c>
      <c r="AF12" s="209" t="str">
        <f>Monitoring_eng!BG61</f>
        <v>yes</v>
      </c>
      <c r="AG12" s="209" t="str">
        <f>Monitoring_eng!BI61</f>
        <v>yes</v>
      </c>
      <c r="AH12" s="209" t="str">
        <f>Monitoring_eng!BK61</f>
        <v>yes</v>
      </c>
      <c r="AI12" s="209" t="str">
        <f>Monitoring_eng!BM61</f>
        <v>yes</v>
      </c>
      <c r="AJ12" s="209" t="str">
        <f>Monitoring_eng!BO61</f>
        <v>yes</v>
      </c>
      <c r="AK12" s="209" t="str">
        <f>Monitoring_eng!BQ61</f>
        <v>yes</v>
      </c>
      <c r="AL12" s="209" t="str">
        <f>Monitoring_eng!BS61</f>
        <v>yes</v>
      </c>
      <c r="AM12" s="209" t="str">
        <f>Monitoring_eng!BU61</f>
        <v>yes</v>
      </c>
      <c r="AN12" s="209" t="str">
        <f>Monitoring_eng!BW61</f>
        <v>yes</v>
      </c>
      <c r="AO12" s="209" t="str">
        <f>Monitoring_eng!BY61</f>
        <v>yes</v>
      </c>
      <c r="AP12" s="209" t="str">
        <f>Monitoring_eng!CA61</f>
        <v>yes</v>
      </c>
      <c r="AQ12" s="209" t="str">
        <f>Monitoring_eng!CC61</f>
        <v>yes</v>
      </c>
      <c r="AR12" s="209" t="str">
        <f>Monitoring_eng!CE61</f>
        <v>yes</v>
      </c>
      <c r="AS12" s="209" t="str">
        <f>Monitoring_eng!CG61</f>
        <v>yes</v>
      </c>
      <c r="AT12" s="209" t="str">
        <f>Monitoring_eng!CI61</f>
        <v>yes</v>
      </c>
      <c r="AU12" s="209" t="str">
        <f>Monitoring_eng!CK61</f>
        <v>no</v>
      </c>
      <c r="AV12" s="209" t="str">
        <f>Monitoring_eng!CM61</f>
        <v>yes</v>
      </c>
      <c r="AW12" s="209" t="str">
        <f>Monitoring_eng!CO61</f>
        <v>yes</v>
      </c>
      <c r="AX12" s="209" t="str">
        <f>Monitoring_eng!CQ61</f>
        <v>yes</v>
      </c>
      <c r="AY12" s="209" t="str">
        <f>Monitoring_eng!CS61</f>
        <v>yes</v>
      </c>
      <c r="AZ12" s="209" t="str">
        <f>Monitoring_eng!CU61</f>
        <v>yes</v>
      </c>
      <c r="BA12" s="209" t="str">
        <f>Monitoring_eng!CW61</f>
        <v>yes</v>
      </c>
      <c r="BB12" s="207" t="s">
        <v>757</v>
      </c>
      <c r="BC12" s="207">
        <f t="shared" si="0"/>
        <v>47</v>
      </c>
      <c r="BD12" s="207" t="s">
        <v>758</v>
      </c>
      <c r="BE12" s="207">
        <f t="shared" si="1"/>
        <v>3</v>
      </c>
      <c r="BF12" s="207" t="s">
        <v>759</v>
      </c>
      <c r="BG12" s="207">
        <f t="shared" si="2"/>
        <v>0</v>
      </c>
      <c r="BH12" s="207" t="s">
        <v>892</v>
      </c>
      <c r="BI12" s="207">
        <f t="shared" si="3"/>
        <v>0</v>
      </c>
      <c r="BJ12" s="207">
        <f t="shared" si="4"/>
        <v>50</v>
      </c>
      <c r="BK12" s="207" t="str">
        <f t="shared" si="5"/>
        <v>yes</v>
      </c>
      <c r="BL12" s="207" t="str">
        <f t="shared" si="6"/>
        <v>no</v>
      </c>
      <c r="BM12" s="207">
        <f t="shared" si="7"/>
        <v>47</v>
      </c>
      <c r="BN12" s="207">
        <f t="shared" si="8"/>
        <v>3</v>
      </c>
      <c r="BO12" s="210">
        <f t="shared" si="9"/>
        <v>0.94</v>
      </c>
      <c r="BP12" s="210">
        <f t="shared" si="10"/>
        <v>0.06</v>
      </c>
      <c r="BQ12" s="210">
        <f>VLOOKUP($A12,'Analysis 2016-2017'!$A:$BR,67,FALSE)</f>
        <v>0.84</v>
      </c>
      <c r="BR12" s="210">
        <f>VLOOKUP($A12,'Analysis 2016-2017'!$A:$BR,68,FALSE)</f>
        <v>0.14000000000000001</v>
      </c>
      <c r="BS12" s="210">
        <f>VLOOKUP($A12,'Analysis 2016-2017'!$A:$BR,69,FALSE)</f>
        <v>0.82</v>
      </c>
      <c r="BT12" s="210">
        <f>VLOOKUP($A12,'Analysis 2016-2017'!$A:$BR,70,FALSE)</f>
        <v>0.14000000000000001</v>
      </c>
      <c r="BU12" s="210">
        <f t="shared" si="11"/>
        <v>9.9999999999999978E-2</v>
      </c>
      <c r="BV12" s="210">
        <f t="shared" si="12"/>
        <v>-8.0000000000000016E-2</v>
      </c>
      <c r="BW12" s="210">
        <f t="shared" si="13"/>
        <v>0.12</v>
      </c>
      <c r="BX12" s="210">
        <f t="shared" si="14"/>
        <v>-8.0000000000000016E-2</v>
      </c>
      <c r="BY12" s="211">
        <f>COUNTIFS($D12:$BA12,$BK12,Results!$U$87:$BR$87,BY$1)/(COUNTIF(Results!$U$87:$BR$87,BY$1))</f>
        <v>0.94117647058823528</v>
      </c>
      <c r="BZ12" s="211">
        <f>COUNTIFS($D12:$BA12,$BK12,Results!$U$87:$BR$87,BZ$1)/(COUNTIF(Results!$U$87:$BR$87,BZ$1))</f>
        <v>0.91666666666666663</v>
      </c>
      <c r="CA12" s="211">
        <f>COUNTIFS($D12:$BA12,$BK12,Results!$U$87:$BR$87,CA$1)/(COUNTIF(Results!$U$87:$BR$87,CA$1))</f>
        <v>0.875</v>
      </c>
      <c r="CB12" s="211">
        <f>COUNTIFS($D12:$BA12,$BK12,Results!$U$87:$BR$87,CB$1)/(COUNTIF(Results!$U$87:$BR$87,CB$1))</f>
        <v>1</v>
      </c>
      <c r="CC12" s="211">
        <f>COUNTIFS($D12:$BA12,$BK12,Results!$U$89:$BR$89,CC$1)/(COUNTIF(Results!$U$89:$BR$89,CC$1))</f>
        <v>0.8666666666666667</v>
      </c>
      <c r="CD12" s="211">
        <f>COUNTIFS($D12:$BA12,$BK12,Results!$U$89:$BR$89,CD$1)/(COUNTIF(Results!$U$89:$BR$89,CD$1))</f>
        <v>1</v>
      </c>
      <c r="CE12" s="211">
        <f>COUNTIFS($D12:$BA12,$BK12,Results!$U$89:$BR$89,CE$1)/(COUNTIF(Results!$U$89:$BR$89,CE$1))</f>
        <v>1</v>
      </c>
      <c r="CF12" s="211">
        <f>COUNTIFS($D12:$BA12,$BK12,Results!$U$89:$BR$89,CF$1)/(COUNTIF(Results!$U$89:$BR$89,CF$1))</f>
        <v>0.75</v>
      </c>
      <c r="CG12" s="211">
        <f>COUNTIFS($D12:$BA12,$BK12,Results!$U$90:$BR$90,CG$1)/(COUNTIF(Results!$U$90:$BR$90,CG$1))</f>
        <v>0.88235294117647056</v>
      </c>
      <c r="CH12" s="211">
        <f>COUNTIFS($D12:$BA12,$BK12,Results!$U$90:$BR$90,CH$1)/(COUNTIF(Results!$U$90:$BR$90,CH$1))</f>
        <v>0.94117647058823528</v>
      </c>
      <c r="CI12" s="211">
        <f>COUNTIFS($D12:$BA12,$BK12,Results!$U$90:$BR$90,CI$1)/(COUNTIF(Results!$U$90:$BR$90,CI$1))</f>
        <v>1</v>
      </c>
      <c r="CJ12" s="211">
        <f>COUNTIFS($D12:$BA12,$BK12,Results!$U$91:$BR$91,CJ$1)/(COUNTIF(Results!$U$91:$BR$91,CJ$1))</f>
        <v>0.94117647058823528</v>
      </c>
      <c r="CK12" s="211">
        <f>COUNTIFS($D12:$BA12,$BK12,Results!$U$91:$BR$91,CK$1)/(COUNTIF(Results!$U$91:$BR$91,CK$1))</f>
        <v>0.88235294117647056</v>
      </c>
      <c r="CL12" s="207"/>
    </row>
    <row r="13" spans="1:90" x14ac:dyDescent="0.3">
      <c r="A13" s="207" t="s">
        <v>3835</v>
      </c>
      <c r="B13" s="207" t="s">
        <v>315</v>
      </c>
      <c r="C13" s="208" t="s">
        <v>92</v>
      </c>
      <c r="D13" s="209" t="str">
        <f>Monitoring_eng!C14</f>
        <v>yes</v>
      </c>
      <c r="E13" s="209" t="str">
        <f>Monitoring_eng!E14</f>
        <v>yes</v>
      </c>
      <c r="F13" s="209" t="str">
        <f>Monitoring_eng!G14</f>
        <v>yes</v>
      </c>
      <c r="G13" s="209" t="str">
        <f>Monitoring_eng!I14</f>
        <v>yes</v>
      </c>
      <c r="H13" s="209" t="str">
        <f>Monitoring_eng!K14</f>
        <v>yes</v>
      </c>
      <c r="I13" s="209" t="str">
        <f>Monitoring_eng!M14</f>
        <v>yes</v>
      </c>
      <c r="J13" s="209" t="str">
        <f>Monitoring_eng!O14</f>
        <v>yes</v>
      </c>
      <c r="K13" s="209" t="str">
        <f>Monitoring_eng!Q14</f>
        <v>yes</v>
      </c>
      <c r="L13" s="209" t="str">
        <f>Monitoring_eng!S14</f>
        <v>yes</v>
      </c>
      <c r="M13" s="209" t="str">
        <f>Monitoring_eng!U14</f>
        <v>yes</v>
      </c>
      <c r="N13" s="209" t="str">
        <f>Monitoring_eng!W14</f>
        <v>yes</v>
      </c>
      <c r="O13" s="209" t="str">
        <f>Monitoring_eng!Y14</f>
        <v>yes</v>
      </c>
      <c r="P13" s="209" t="str">
        <f>Monitoring_eng!AA14</f>
        <v>yes</v>
      </c>
      <c r="Q13" s="209" t="str">
        <f>Monitoring_eng!AC14</f>
        <v>yes</v>
      </c>
      <c r="R13" s="209" t="str">
        <f>Monitoring_eng!AE14</f>
        <v>yes</v>
      </c>
      <c r="S13" s="209" t="str">
        <f>Monitoring_eng!AG14</f>
        <v>yes</v>
      </c>
      <c r="T13" s="209" t="str">
        <f>Monitoring_eng!AI14</f>
        <v>yes</v>
      </c>
      <c r="U13" s="209" t="str">
        <f>Monitoring_eng!AK14</f>
        <v>yes</v>
      </c>
      <c r="V13" s="209" t="str">
        <f>Monitoring_eng!AM14</f>
        <v>yes</v>
      </c>
      <c r="W13" s="209" t="str">
        <f>Monitoring_eng!AO14</f>
        <v>yes</v>
      </c>
      <c r="X13" s="209" t="str">
        <f>Monitoring_eng!AQ14</f>
        <v>yes</v>
      </c>
      <c r="Y13" s="209" t="str">
        <f>Monitoring_eng!AS14</f>
        <v>yes</v>
      </c>
      <c r="Z13" s="209" t="str">
        <f>Monitoring_eng!AU14</f>
        <v>yes</v>
      </c>
      <c r="AA13" s="209" t="str">
        <f>Monitoring_eng!AW14</f>
        <v>yes</v>
      </c>
      <c r="AB13" s="209" t="str">
        <f>Monitoring_eng!AY14</f>
        <v>yes</v>
      </c>
      <c r="AC13" s="209" t="str">
        <f>Monitoring_eng!BA14</f>
        <v>yes</v>
      </c>
      <c r="AD13" s="209" t="str">
        <f>Monitoring_eng!BC14</f>
        <v>partially</v>
      </c>
      <c r="AE13" s="209" t="str">
        <f>Monitoring_eng!BE14</f>
        <v>yes</v>
      </c>
      <c r="AF13" s="209" t="str">
        <f>Monitoring_eng!BG14</f>
        <v>yes</v>
      </c>
      <c r="AG13" s="209" t="str">
        <f>Monitoring_eng!BI14</f>
        <v>yes</v>
      </c>
      <c r="AH13" s="209" t="str">
        <f>Monitoring_eng!BK14</f>
        <v>yes</v>
      </c>
      <c r="AI13" s="209" t="str">
        <f>Monitoring_eng!BM14</f>
        <v>no</v>
      </c>
      <c r="AJ13" s="209" t="str">
        <f>Monitoring_eng!BO14</f>
        <v>yes</v>
      </c>
      <c r="AK13" s="209" t="str">
        <f>Monitoring_eng!BQ14</f>
        <v>yes</v>
      </c>
      <c r="AL13" s="209" t="str">
        <f>Monitoring_eng!BS14</f>
        <v>partially</v>
      </c>
      <c r="AM13" s="209" t="str">
        <f>Monitoring_eng!BU14</f>
        <v>yes</v>
      </c>
      <c r="AN13" s="209" t="str">
        <f>Monitoring_eng!BW14</f>
        <v>yes</v>
      </c>
      <c r="AO13" s="209" t="str">
        <f>Monitoring_eng!BY14</f>
        <v>yes</v>
      </c>
      <c r="AP13" s="209" t="str">
        <f>Monitoring_eng!CA14</f>
        <v>yes</v>
      </c>
      <c r="AQ13" s="209" t="str">
        <f>Monitoring_eng!CC14</f>
        <v>yes</v>
      </c>
      <c r="AR13" s="209" t="str">
        <f>Monitoring_eng!CE14</f>
        <v>yes</v>
      </c>
      <c r="AS13" s="209" t="str">
        <f>Monitoring_eng!CG14</f>
        <v>yes</v>
      </c>
      <c r="AT13" s="209" t="str">
        <f>Monitoring_eng!CI14</f>
        <v>yes</v>
      </c>
      <c r="AU13" s="209" t="str">
        <f>Monitoring_eng!CK14</f>
        <v>yes</v>
      </c>
      <c r="AV13" s="209" t="str">
        <f>Monitoring_eng!CM14</f>
        <v>yes</v>
      </c>
      <c r="AW13" s="209" t="str">
        <f>Monitoring_eng!CO14</f>
        <v>yes</v>
      </c>
      <c r="AX13" s="209" t="str">
        <f>Monitoring_eng!CQ14</f>
        <v>yes</v>
      </c>
      <c r="AY13" s="209" t="str">
        <f>Monitoring_eng!CS14</f>
        <v>yes</v>
      </c>
      <c r="AZ13" s="209" t="str">
        <f>Monitoring_eng!CU14</f>
        <v>yes</v>
      </c>
      <c r="BA13" s="209" t="str">
        <f>Monitoring_eng!CW14</f>
        <v>yes</v>
      </c>
      <c r="BB13" s="207" t="s">
        <v>757</v>
      </c>
      <c r="BC13" s="207">
        <f t="shared" si="0"/>
        <v>47</v>
      </c>
      <c r="BD13" s="207" t="s">
        <v>758</v>
      </c>
      <c r="BE13" s="207">
        <f t="shared" si="1"/>
        <v>1</v>
      </c>
      <c r="BF13" s="207" t="s">
        <v>759</v>
      </c>
      <c r="BG13" s="207">
        <f t="shared" si="2"/>
        <v>2</v>
      </c>
      <c r="BH13" s="207" t="s">
        <v>892</v>
      </c>
      <c r="BI13" s="207">
        <f t="shared" si="3"/>
        <v>0</v>
      </c>
      <c r="BJ13" s="207">
        <f t="shared" si="4"/>
        <v>50</v>
      </c>
      <c r="BK13" s="207" t="str">
        <f t="shared" si="5"/>
        <v>yes</v>
      </c>
      <c r="BL13" s="207" t="str">
        <f t="shared" si="6"/>
        <v>no</v>
      </c>
      <c r="BM13" s="207">
        <f t="shared" si="7"/>
        <v>47</v>
      </c>
      <c r="BN13" s="207">
        <f t="shared" si="8"/>
        <v>1</v>
      </c>
      <c r="BO13" s="210">
        <f t="shared" si="9"/>
        <v>0.94</v>
      </c>
      <c r="BP13" s="210">
        <f t="shared" si="10"/>
        <v>0.02</v>
      </c>
      <c r="BQ13" s="210">
        <f>VLOOKUP($A13,'Analysis 2016-2017'!$A:$BR,67,FALSE)</f>
        <v>0.54</v>
      </c>
      <c r="BR13" s="210">
        <f>VLOOKUP($A13,'Analysis 2016-2017'!$A:$BR,68,FALSE)</f>
        <v>0.02</v>
      </c>
      <c r="BS13" s="210">
        <f>VLOOKUP($A13,'Analysis 2016-2017'!$A:$BR,69,FALSE)</f>
        <v>0.54</v>
      </c>
      <c r="BT13" s="210">
        <f>VLOOKUP($A13,'Analysis 2016-2017'!$A:$BR,70,FALSE)</f>
        <v>0.02</v>
      </c>
      <c r="BU13" s="210">
        <f t="shared" si="11"/>
        <v>0.39999999999999991</v>
      </c>
      <c r="BV13" s="210">
        <f t="shared" si="12"/>
        <v>0</v>
      </c>
      <c r="BW13" s="210">
        <f t="shared" si="13"/>
        <v>0.39999999999999991</v>
      </c>
      <c r="BX13" s="210">
        <f t="shared" si="14"/>
        <v>0</v>
      </c>
      <c r="BY13" s="211">
        <f>COUNTIFS($D13:$BA13,$BK13,Results!$U$87:$BR$87,BY$1)/(COUNTIF(Results!$U$87:$BR$87,BY$1))</f>
        <v>1</v>
      </c>
      <c r="BZ13" s="211">
        <f>COUNTIFS($D13:$BA13,$BK13,Results!$U$87:$BR$87,BZ$1)/(COUNTIF(Results!$U$87:$BR$87,BZ$1))</f>
        <v>1</v>
      </c>
      <c r="CA13" s="211">
        <f>COUNTIFS($D13:$BA13,$BK13,Results!$U$87:$BR$87,CA$1)/(COUNTIF(Results!$U$87:$BR$87,CA$1))</f>
        <v>1</v>
      </c>
      <c r="CB13" s="211">
        <f>COUNTIFS($D13:$BA13,$BK13,Results!$U$87:$BR$87,CB$1)/(COUNTIF(Results!$U$87:$BR$87,CB$1))</f>
        <v>0.76923076923076927</v>
      </c>
      <c r="CC13" s="211">
        <f>COUNTIFS($D13:$BA13,$BK13,Results!$U$89:$BR$89,CC$1)/(COUNTIF(Results!$U$89:$BR$89,CC$1))</f>
        <v>0.93333333333333335</v>
      </c>
      <c r="CD13" s="211">
        <f>COUNTIFS($D13:$BA13,$BK13,Results!$U$89:$BR$89,CD$1)/(COUNTIF(Results!$U$89:$BR$89,CD$1))</f>
        <v>0.90909090909090906</v>
      </c>
      <c r="CE13" s="211">
        <f>COUNTIFS($D13:$BA13,$BK13,Results!$U$89:$BR$89,CE$1)/(COUNTIF(Results!$U$89:$BR$89,CE$1))</f>
        <v>1</v>
      </c>
      <c r="CF13" s="211">
        <f>COUNTIFS($D13:$BA13,$BK13,Results!$U$89:$BR$89,CF$1)/(COUNTIF(Results!$U$89:$BR$89,CF$1))</f>
        <v>1</v>
      </c>
      <c r="CG13" s="211">
        <f>COUNTIFS($D13:$BA13,$BK13,Results!$U$90:$BR$90,CG$1)/(COUNTIF(Results!$U$90:$BR$90,CG$1))</f>
        <v>0.88235294117647056</v>
      </c>
      <c r="CH13" s="211">
        <f>COUNTIFS($D13:$BA13,$BK13,Results!$U$90:$BR$90,CH$1)/(COUNTIF(Results!$U$90:$BR$90,CH$1))</f>
        <v>1</v>
      </c>
      <c r="CI13" s="211">
        <f>COUNTIFS($D13:$BA13,$BK13,Results!$U$90:$BR$90,CI$1)/(COUNTIF(Results!$U$90:$BR$90,CI$1))</f>
        <v>0.9375</v>
      </c>
      <c r="CJ13" s="211">
        <f>COUNTIFS($D13:$BA13,$BK13,Results!$U$91:$BR$91,CJ$1)/(COUNTIF(Results!$U$91:$BR$91,CJ$1))</f>
        <v>1</v>
      </c>
      <c r="CK13" s="211">
        <f>COUNTIFS($D13:$BA13,$BK13,Results!$U$91:$BR$91,CK$1)/(COUNTIF(Results!$U$91:$BR$91,CK$1))</f>
        <v>0.88235294117647056</v>
      </c>
      <c r="CL13" s="207"/>
    </row>
    <row r="14" spans="1:90" x14ac:dyDescent="0.3">
      <c r="A14" s="207" t="s">
        <v>3836</v>
      </c>
      <c r="B14" s="207" t="s">
        <v>316</v>
      </c>
      <c r="C14" s="208" t="s">
        <v>93</v>
      </c>
      <c r="D14" s="209" t="str">
        <f>Monitoring_eng!C15</f>
        <v>yes</v>
      </c>
      <c r="E14" s="209" t="str">
        <f>Monitoring_eng!E15</f>
        <v>yes</v>
      </c>
      <c r="F14" s="209" t="str">
        <f>Monitoring_eng!G15</f>
        <v>yes</v>
      </c>
      <c r="G14" s="209" t="str">
        <f>Monitoring_eng!I15</f>
        <v>yes</v>
      </c>
      <c r="H14" s="209" t="str">
        <f>Monitoring_eng!K15</f>
        <v>yes</v>
      </c>
      <c r="I14" s="209" t="str">
        <f>Monitoring_eng!M15</f>
        <v>yes</v>
      </c>
      <c r="J14" s="209" t="str">
        <f>Monitoring_eng!O15</f>
        <v>yes</v>
      </c>
      <c r="K14" s="209" t="str">
        <f>Monitoring_eng!Q15</f>
        <v>yes</v>
      </c>
      <c r="L14" s="209" t="str">
        <f>Monitoring_eng!S15</f>
        <v>yes</v>
      </c>
      <c r="M14" s="209" t="str">
        <f>Monitoring_eng!U15</f>
        <v>yes</v>
      </c>
      <c r="N14" s="209" t="str">
        <f>Monitoring_eng!W15</f>
        <v>yes</v>
      </c>
      <c r="O14" s="209" t="str">
        <f>Monitoring_eng!Y15</f>
        <v>partially</v>
      </c>
      <c r="P14" s="209" t="str">
        <f>Monitoring_eng!AA15</f>
        <v>yes</v>
      </c>
      <c r="Q14" s="209" t="str">
        <f>Monitoring_eng!AC15</f>
        <v>yes</v>
      </c>
      <c r="R14" s="209" t="str">
        <f>Monitoring_eng!AE15</f>
        <v>yes</v>
      </c>
      <c r="S14" s="209" t="str">
        <f>Monitoring_eng!AG15</f>
        <v>yes</v>
      </c>
      <c r="T14" s="209" t="str">
        <f>Monitoring_eng!AI15</f>
        <v>yes</v>
      </c>
      <c r="U14" s="209" t="str">
        <f>Monitoring_eng!AK15</f>
        <v>yes</v>
      </c>
      <c r="V14" s="209" t="str">
        <f>Monitoring_eng!AM15</f>
        <v>yes</v>
      </c>
      <c r="W14" s="209" t="str">
        <f>Monitoring_eng!AO15</f>
        <v>yes</v>
      </c>
      <c r="X14" s="209" t="str">
        <f>Monitoring_eng!AQ15</f>
        <v>yes</v>
      </c>
      <c r="Y14" s="209" t="str">
        <f>Monitoring_eng!AS15</f>
        <v>yes</v>
      </c>
      <c r="Z14" s="209" t="str">
        <f>Monitoring_eng!AU15</f>
        <v>yes</v>
      </c>
      <c r="AA14" s="209" t="str">
        <f>Monitoring_eng!AW15</f>
        <v>yes</v>
      </c>
      <c r="AB14" s="209" t="str">
        <f>Monitoring_eng!AY15</f>
        <v>yes</v>
      </c>
      <c r="AC14" s="209" t="str">
        <f>Monitoring_eng!BA15</f>
        <v>yes</v>
      </c>
      <c r="AD14" s="209" t="str">
        <f>Monitoring_eng!BC15</f>
        <v>no</v>
      </c>
      <c r="AE14" s="209" t="str">
        <f>Monitoring_eng!BE15</f>
        <v>yes</v>
      </c>
      <c r="AF14" s="209" t="str">
        <f>Monitoring_eng!BG15</f>
        <v>yes</v>
      </c>
      <c r="AG14" s="209" t="str">
        <f>Monitoring_eng!BI15</f>
        <v>yes</v>
      </c>
      <c r="AH14" s="209" t="str">
        <f>Monitoring_eng!BK15</f>
        <v>yes</v>
      </c>
      <c r="AI14" s="209" t="str">
        <f>Monitoring_eng!BM15</f>
        <v>yes</v>
      </c>
      <c r="AJ14" s="209" t="str">
        <f>Monitoring_eng!BO15</f>
        <v>yes</v>
      </c>
      <c r="AK14" s="209" t="str">
        <f>Monitoring_eng!BQ15</f>
        <v>yes</v>
      </c>
      <c r="AL14" s="209" t="str">
        <f>Monitoring_eng!BS15</f>
        <v>partially</v>
      </c>
      <c r="AM14" s="209" t="str">
        <f>Monitoring_eng!BU15</f>
        <v>yes</v>
      </c>
      <c r="AN14" s="209" t="str">
        <f>Monitoring_eng!BW15</f>
        <v>yes</v>
      </c>
      <c r="AO14" s="209" t="str">
        <f>Monitoring_eng!BY15</f>
        <v>yes</v>
      </c>
      <c r="AP14" s="209" t="str">
        <f>Monitoring_eng!CA15</f>
        <v>yes</v>
      </c>
      <c r="AQ14" s="209" t="str">
        <f>Monitoring_eng!CC15</f>
        <v>yes</v>
      </c>
      <c r="AR14" s="209" t="str">
        <f>Monitoring_eng!CE15</f>
        <v>partially</v>
      </c>
      <c r="AS14" s="209" t="str">
        <f>Monitoring_eng!CG15</f>
        <v>yes</v>
      </c>
      <c r="AT14" s="209" t="str">
        <f>Monitoring_eng!CI15</f>
        <v>yes</v>
      </c>
      <c r="AU14" s="209" t="str">
        <f>Monitoring_eng!CK15</f>
        <v>yes</v>
      </c>
      <c r="AV14" s="209" t="str">
        <f>Monitoring_eng!CM15</f>
        <v>yes</v>
      </c>
      <c r="AW14" s="209" t="str">
        <f>Monitoring_eng!CO15</f>
        <v>yes</v>
      </c>
      <c r="AX14" s="209" t="str">
        <f>Monitoring_eng!CQ15</f>
        <v>yes</v>
      </c>
      <c r="AY14" s="209" t="str">
        <f>Monitoring_eng!CS15</f>
        <v>yes</v>
      </c>
      <c r="AZ14" s="209" t="str">
        <f>Monitoring_eng!CU15</f>
        <v>yes</v>
      </c>
      <c r="BA14" s="209" t="str">
        <f>Monitoring_eng!CW15</f>
        <v>yes</v>
      </c>
      <c r="BB14" s="207" t="s">
        <v>757</v>
      </c>
      <c r="BC14" s="207">
        <f t="shared" si="0"/>
        <v>46</v>
      </c>
      <c r="BD14" s="207" t="s">
        <v>758</v>
      </c>
      <c r="BE14" s="207">
        <f t="shared" si="1"/>
        <v>1</v>
      </c>
      <c r="BF14" s="207" t="s">
        <v>759</v>
      </c>
      <c r="BG14" s="207">
        <f t="shared" si="2"/>
        <v>3</v>
      </c>
      <c r="BH14" s="207" t="s">
        <v>892</v>
      </c>
      <c r="BI14" s="207">
        <f t="shared" si="3"/>
        <v>0</v>
      </c>
      <c r="BJ14" s="207">
        <f t="shared" si="4"/>
        <v>50</v>
      </c>
      <c r="BK14" s="207" t="str">
        <f t="shared" si="5"/>
        <v>yes</v>
      </c>
      <c r="BL14" s="207" t="str">
        <f t="shared" si="6"/>
        <v>no</v>
      </c>
      <c r="BM14" s="207">
        <f t="shared" si="7"/>
        <v>46</v>
      </c>
      <c r="BN14" s="207">
        <f t="shared" si="8"/>
        <v>1</v>
      </c>
      <c r="BO14" s="210">
        <f t="shared" si="9"/>
        <v>0.92</v>
      </c>
      <c r="BP14" s="210">
        <f t="shared" si="10"/>
        <v>0.02</v>
      </c>
      <c r="BQ14" s="210">
        <f>VLOOKUP($A14,'Analysis 2016-2017'!$A:$BR,67,FALSE)</f>
        <v>0.46</v>
      </c>
      <c r="BR14" s="210">
        <f>VLOOKUP($A14,'Analysis 2016-2017'!$A:$BR,68,FALSE)</f>
        <v>0.14000000000000001</v>
      </c>
      <c r="BS14" s="210">
        <f>VLOOKUP($A14,'Analysis 2016-2017'!$A:$BR,69,FALSE)</f>
        <v>0.46</v>
      </c>
      <c r="BT14" s="210">
        <f>VLOOKUP($A14,'Analysis 2016-2017'!$A:$BR,70,FALSE)</f>
        <v>0.14000000000000001</v>
      </c>
      <c r="BU14" s="210">
        <f t="shared" si="11"/>
        <v>0.46</v>
      </c>
      <c r="BV14" s="210">
        <f t="shared" si="12"/>
        <v>-0.12000000000000001</v>
      </c>
      <c r="BW14" s="210">
        <f t="shared" si="13"/>
        <v>0.46</v>
      </c>
      <c r="BX14" s="210">
        <f t="shared" si="14"/>
        <v>-0.12000000000000001</v>
      </c>
      <c r="BY14" s="211">
        <f>COUNTIFS($D14:$BA14,$BK14,Results!$U$87:$BR$87,BY$1)/(COUNTIF(Results!$U$87:$BR$87,BY$1))</f>
        <v>1</v>
      </c>
      <c r="BZ14" s="211">
        <f>COUNTIFS($D14:$BA14,$BK14,Results!$U$87:$BR$87,BZ$1)/(COUNTIF(Results!$U$87:$BR$87,BZ$1))</f>
        <v>0.91666666666666663</v>
      </c>
      <c r="CA14" s="211">
        <f>COUNTIFS($D14:$BA14,$BK14,Results!$U$87:$BR$87,CA$1)/(COUNTIF(Results!$U$87:$BR$87,CA$1))</f>
        <v>1</v>
      </c>
      <c r="CB14" s="211">
        <f>COUNTIFS($D14:$BA14,$BK14,Results!$U$87:$BR$87,CB$1)/(COUNTIF(Results!$U$87:$BR$87,CB$1))</f>
        <v>0.76923076923076927</v>
      </c>
      <c r="CC14" s="211">
        <f>COUNTIFS($D14:$BA14,$BK14,Results!$U$89:$BR$89,CC$1)/(COUNTIF(Results!$U$89:$BR$89,CC$1))</f>
        <v>0.93333333333333335</v>
      </c>
      <c r="CD14" s="211">
        <f>COUNTIFS($D14:$BA14,$BK14,Results!$U$89:$BR$89,CD$1)/(COUNTIF(Results!$U$89:$BR$89,CD$1))</f>
        <v>0.86363636363636365</v>
      </c>
      <c r="CE14" s="211">
        <f>COUNTIFS($D14:$BA14,$BK14,Results!$U$89:$BR$89,CE$1)/(COUNTIF(Results!$U$89:$BR$89,CE$1))</f>
        <v>1</v>
      </c>
      <c r="CF14" s="211">
        <f>COUNTIFS($D14:$BA14,$BK14,Results!$U$89:$BR$89,CF$1)/(COUNTIF(Results!$U$89:$BR$89,CF$1))</f>
        <v>1</v>
      </c>
      <c r="CG14" s="211">
        <f>COUNTIFS($D14:$BA14,$BK14,Results!$U$90:$BR$90,CG$1)/(COUNTIF(Results!$U$90:$BR$90,CG$1))</f>
        <v>0.88235294117647056</v>
      </c>
      <c r="CH14" s="211">
        <f>COUNTIFS($D14:$BA14,$BK14,Results!$U$90:$BR$90,CH$1)/(COUNTIF(Results!$U$90:$BR$90,CH$1))</f>
        <v>1</v>
      </c>
      <c r="CI14" s="211">
        <f>COUNTIFS($D14:$BA14,$BK14,Results!$U$90:$BR$90,CI$1)/(COUNTIF(Results!$U$90:$BR$90,CI$1))</f>
        <v>0.875</v>
      </c>
      <c r="CJ14" s="211">
        <f>COUNTIFS($D14:$BA14,$BK14,Results!$U$91:$BR$91,CJ$1)/(COUNTIF(Results!$U$91:$BR$91,CJ$1))</f>
        <v>1</v>
      </c>
      <c r="CK14" s="211">
        <f>COUNTIFS($D14:$BA14,$BK14,Results!$U$91:$BR$91,CK$1)/(COUNTIF(Results!$U$91:$BR$91,CK$1))</f>
        <v>0.88235294117647056</v>
      </c>
      <c r="CL14" s="207"/>
    </row>
    <row r="15" spans="1:90" x14ac:dyDescent="0.3">
      <c r="A15" s="207" t="s">
        <v>3870</v>
      </c>
      <c r="B15" s="207" t="s">
        <v>350</v>
      </c>
      <c r="C15" s="215" t="s">
        <v>156</v>
      </c>
      <c r="D15" s="209" t="str">
        <f>Monitoring_eng!C49</f>
        <v>yes</v>
      </c>
      <c r="E15" s="209" t="str">
        <f>Monitoring_eng!E49</f>
        <v>yes</v>
      </c>
      <c r="F15" s="209" t="str">
        <f>Monitoring_eng!G49</f>
        <v>yes</v>
      </c>
      <c r="G15" s="209" t="str">
        <f>Monitoring_eng!I49</f>
        <v>yes</v>
      </c>
      <c r="H15" s="209" t="str">
        <f>Monitoring_eng!K49</f>
        <v>yes</v>
      </c>
      <c r="I15" s="209" t="str">
        <f>Monitoring_eng!M49</f>
        <v>yes</v>
      </c>
      <c r="J15" s="209" t="str">
        <f>Monitoring_eng!O49</f>
        <v>yes</v>
      </c>
      <c r="K15" s="209" t="str">
        <f>Monitoring_eng!Q49</f>
        <v>partially</v>
      </c>
      <c r="L15" s="209" t="str">
        <f>Monitoring_eng!S49</f>
        <v>yes</v>
      </c>
      <c r="M15" s="209" t="str">
        <f>Monitoring_eng!U49</f>
        <v>yes</v>
      </c>
      <c r="N15" s="209" t="str">
        <f>Monitoring_eng!W49</f>
        <v>yes</v>
      </c>
      <c r="O15" s="209" t="str">
        <f>Monitoring_eng!Y49</f>
        <v>partially</v>
      </c>
      <c r="P15" s="209" t="str">
        <f>Monitoring_eng!AA49</f>
        <v>yes</v>
      </c>
      <c r="Q15" s="209" t="str">
        <f>Monitoring_eng!AC49</f>
        <v>yes</v>
      </c>
      <c r="R15" s="209" t="str">
        <f>Monitoring_eng!AE49</f>
        <v>yes</v>
      </c>
      <c r="S15" s="209" t="str">
        <f>Monitoring_eng!AG49</f>
        <v>yes</v>
      </c>
      <c r="T15" s="209" t="str">
        <f>Monitoring_eng!AI49</f>
        <v>yes</v>
      </c>
      <c r="U15" s="209" t="str">
        <f>Monitoring_eng!AK49</f>
        <v>no</v>
      </c>
      <c r="V15" s="209" t="str">
        <f>Monitoring_eng!AM49</f>
        <v>partially</v>
      </c>
      <c r="W15" s="209" t="str">
        <f>Monitoring_eng!AO49</f>
        <v>yes</v>
      </c>
      <c r="X15" s="209" t="str">
        <f>Monitoring_eng!AQ49</f>
        <v>yes</v>
      </c>
      <c r="Y15" s="209" t="str">
        <f>Monitoring_eng!AS49</f>
        <v>yes</v>
      </c>
      <c r="Z15" s="209" t="str">
        <f>Monitoring_eng!AU49</f>
        <v>yes</v>
      </c>
      <c r="AA15" s="209" t="str">
        <f>Monitoring_eng!AW49</f>
        <v>yes</v>
      </c>
      <c r="AB15" s="209" t="str">
        <f>Monitoring_eng!AY49</f>
        <v>yes</v>
      </c>
      <c r="AC15" s="209" t="str">
        <f>Monitoring_eng!BA49</f>
        <v>yes</v>
      </c>
      <c r="AD15" s="209" t="str">
        <f>Monitoring_eng!BC49</f>
        <v>yes</v>
      </c>
      <c r="AE15" s="209" t="str">
        <f>Monitoring_eng!BE49</f>
        <v>yes</v>
      </c>
      <c r="AF15" s="209" t="str">
        <f>Monitoring_eng!BG49</f>
        <v>yes</v>
      </c>
      <c r="AG15" s="209" t="str">
        <f>Monitoring_eng!BI49</f>
        <v>yes</v>
      </c>
      <c r="AH15" s="209" t="str">
        <f>Monitoring_eng!BK49</f>
        <v>yes</v>
      </c>
      <c r="AI15" s="209" t="str">
        <f>Monitoring_eng!BM49</f>
        <v>yes</v>
      </c>
      <c r="AJ15" s="209" t="str">
        <f>Monitoring_eng!BO49</f>
        <v>yes</v>
      </c>
      <c r="AK15" s="209" t="str">
        <f>Monitoring_eng!BQ49</f>
        <v>yes</v>
      </c>
      <c r="AL15" s="209" t="str">
        <f>Monitoring_eng!BS49</f>
        <v>partially</v>
      </c>
      <c r="AM15" s="209" t="str">
        <f>Monitoring_eng!BU49</f>
        <v>yes</v>
      </c>
      <c r="AN15" s="209" t="str">
        <f>Monitoring_eng!BW49</f>
        <v>yes</v>
      </c>
      <c r="AO15" s="209" t="str">
        <f>Monitoring_eng!BY49</f>
        <v>yes</v>
      </c>
      <c r="AP15" s="209" t="str">
        <f>Monitoring_eng!CA49</f>
        <v>yes</v>
      </c>
      <c r="AQ15" s="209" t="str">
        <f>Monitoring_eng!CC49</f>
        <v>yes</v>
      </c>
      <c r="AR15" s="209" t="str">
        <f>Monitoring_eng!CE49</f>
        <v>yes</v>
      </c>
      <c r="AS15" s="209" t="str">
        <f>Monitoring_eng!CG49</f>
        <v>yes</v>
      </c>
      <c r="AT15" s="209" t="str">
        <f>Monitoring_eng!CI49</f>
        <v>yes</v>
      </c>
      <c r="AU15" s="209" t="str">
        <f>Monitoring_eng!CK49</f>
        <v>yes</v>
      </c>
      <c r="AV15" s="209" t="str">
        <f>Monitoring_eng!CM49</f>
        <v>yes</v>
      </c>
      <c r="AW15" s="209" t="str">
        <f>Monitoring_eng!CO49</f>
        <v>yes</v>
      </c>
      <c r="AX15" s="209" t="str">
        <f>Monitoring_eng!CQ49</f>
        <v>yes</v>
      </c>
      <c r="AY15" s="209" t="str">
        <f>Monitoring_eng!CS49</f>
        <v>yes</v>
      </c>
      <c r="AZ15" s="209" t="str">
        <f>Monitoring_eng!CU49</f>
        <v>yes</v>
      </c>
      <c r="BA15" s="209" t="str">
        <f>Monitoring_eng!CW49</f>
        <v>yes</v>
      </c>
      <c r="BB15" s="207" t="s">
        <v>757</v>
      </c>
      <c r="BC15" s="207">
        <f t="shared" si="0"/>
        <v>45</v>
      </c>
      <c r="BD15" s="207" t="s">
        <v>758</v>
      </c>
      <c r="BE15" s="207">
        <f t="shared" si="1"/>
        <v>1</v>
      </c>
      <c r="BF15" s="207" t="s">
        <v>759</v>
      </c>
      <c r="BG15" s="207">
        <f t="shared" si="2"/>
        <v>4</v>
      </c>
      <c r="BH15" s="207" t="s">
        <v>892</v>
      </c>
      <c r="BI15" s="207">
        <f t="shared" si="3"/>
        <v>0</v>
      </c>
      <c r="BJ15" s="207">
        <f t="shared" si="4"/>
        <v>50</v>
      </c>
      <c r="BK15" s="207" t="str">
        <f t="shared" si="5"/>
        <v>yes</v>
      </c>
      <c r="BL15" s="207" t="str">
        <f t="shared" si="6"/>
        <v>no</v>
      </c>
      <c r="BM15" s="207">
        <f t="shared" si="7"/>
        <v>45</v>
      </c>
      <c r="BN15" s="207">
        <f t="shared" si="8"/>
        <v>1</v>
      </c>
      <c r="BO15" s="210">
        <f t="shared" si="9"/>
        <v>0.9</v>
      </c>
      <c r="BP15" s="210">
        <f t="shared" si="10"/>
        <v>0.02</v>
      </c>
      <c r="BQ15" s="210">
        <f>VLOOKUP($A15,'Analysis 2016-2017'!$A:$BR,67,FALSE)</f>
        <v>0.8</v>
      </c>
      <c r="BR15" s="210">
        <f>VLOOKUP($A15,'Analysis 2016-2017'!$A:$BR,68,FALSE)</f>
        <v>0.16</v>
      </c>
      <c r="BS15" s="210">
        <f>VLOOKUP($A15,'Analysis 2016-2017'!$A:$BR,69,FALSE)</f>
        <v>0.38</v>
      </c>
      <c r="BT15" s="210">
        <f>VLOOKUP($A15,'Analysis 2016-2017'!$A:$BR,70,FALSE)</f>
        <v>0.44</v>
      </c>
      <c r="BU15" s="210">
        <f t="shared" si="11"/>
        <v>9.9999999999999978E-2</v>
      </c>
      <c r="BV15" s="210">
        <f t="shared" si="12"/>
        <v>-0.14000000000000001</v>
      </c>
      <c r="BW15" s="210">
        <f t="shared" si="13"/>
        <v>0.52</v>
      </c>
      <c r="BX15" s="210">
        <f t="shared" si="14"/>
        <v>-0.42</v>
      </c>
      <c r="BY15" s="211">
        <f>COUNTIFS($D15:$BA15,$BK15,Results!$U$87:$BR$87,BY$1)/(COUNTIF(Results!$U$87:$BR$87,BY$1))</f>
        <v>1</v>
      </c>
      <c r="BZ15" s="211">
        <f>COUNTIFS($D15:$BA15,$BK15,Results!$U$87:$BR$87,BZ$1)/(COUNTIF(Results!$U$87:$BR$87,BZ$1))</f>
        <v>0.91666666666666663</v>
      </c>
      <c r="CA15" s="211">
        <f>COUNTIFS($D15:$BA15,$BK15,Results!$U$87:$BR$87,CA$1)/(COUNTIF(Results!$U$87:$BR$87,CA$1))</f>
        <v>0.75</v>
      </c>
      <c r="CB15" s="211">
        <f>COUNTIFS($D15:$BA15,$BK15,Results!$U$87:$BR$87,CB$1)/(COUNTIF(Results!$U$87:$BR$87,CB$1))</f>
        <v>0.84615384615384615</v>
      </c>
      <c r="CC15" s="211">
        <f>COUNTIFS($D15:$BA15,$BK15,Results!$U$89:$BR$89,CC$1)/(COUNTIF(Results!$U$89:$BR$89,CC$1))</f>
        <v>0.8</v>
      </c>
      <c r="CD15" s="211">
        <f>COUNTIFS($D15:$BA15,$BK15,Results!$U$89:$BR$89,CD$1)/(COUNTIF(Results!$U$89:$BR$89,CD$1))</f>
        <v>0.90909090909090906</v>
      </c>
      <c r="CE15" s="211">
        <f>COUNTIFS($D15:$BA15,$BK15,Results!$U$89:$BR$89,CE$1)/(COUNTIF(Results!$U$89:$BR$89,CE$1))</f>
        <v>1</v>
      </c>
      <c r="CF15" s="211">
        <f>COUNTIFS($D15:$BA15,$BK15,Results!$U$89:$BR$89,CF$1)/(COUNTIF(Results!$U$89:$BR$89,CF$1))</f>
        <v>1</v>
      </c>
      <c r="CG15" s="211">
        <f>COUNTIFS($D15:$BA15,$BK15,Results!$U$90:$BR$90,CG$1)/(COUNTIF(Results!$U$90:$BR$90,CG$1))</f>
        <v>0.88235294117647056</v>
      </c>
      <c r="CH15" s="211">
        <f>COUNTIFS($D15:$BA15,$BK15,Results!$U$90:$BR$90,CH$1)/(COUNTIF(Results!$U$90:$BR$90,CH$1))</f>
        <v>0.94117647058823528</v>
      </c>
      <c r="CI15" s="211">
        <f>COUNTIFS($D15:$BA15,$BK15,Results!$U$90:$BR$90,CI$1)/(COUNTIF(Results!$U$90:$BR$90,CI$1))</f>
        <v>0.875</v>
      </c>
      <c r="CJ15" s="211">
        <f>COUNTIFS($D15:$BA15,$BK15,Results!$U$91:$BR$91,CJ$1)/(COUNTIF(Results!$U$91:$BR$91,CJ$1))</f>
        <v>0.94117647058823528</v>
      </c>
      <c r="CK15" s="211">
        <f>COUNTIFS($D15:$BA15,$BK15,Results!$U$91:$BR$91,CK$1)/(COUNTIF(Results!$U$91:$BR$91,CK$1))</f>
        <v>0.88235294117647056</v>
      </c>
      <c r="CL15" s="207"/>
    </row>
    <row r="16" spans="1:90" x14ac:dyDescent="0.3">
      <c r="A16" s="207" t="s">
        <v>3846</v>
      </c>
      <c r="B16" s="207" t="s">
        <v>326</v>
      </c>
      <c r="C16" s="212" t="s">
        <v>115</v>
      </c>
      <c r="D16" s="209" t="str">
        <f>Monitoring_eng!C25</f>
        <v>yes</v>
      </c>
      <c r="E16" s="209" t="str">
        <f>Monitoring_eng!E25</f>
        <v>yes</v>
      </c>
      <c r="F16" s="209" t="str">
        <f>Monitoring_eng!G25</f>
        <v>yes</v>
      </c>
      <c r="G16" s="209" t="str">
        <f>Monitoring_eng!I25</f>
        <v>yes</v>
      </c>
      <c r="H16" s="209" t="str">
        <f>Monitoring_eng!K25</f>
        <v>yes</v>
      </c>
      <c r="I16" s="209" t="str">
        <f>Monitoring_eng!M25</f>
        <v>yes</v>
      </c>
      <c r="J16" s="209" t="str">
        <f>Monitoring_eng!O25</f>
        <v>yes</v>
      </c>
      <c r="K16" s="209" t="str">
        <f>Monitoring_eng!Q25</f>
        <v>yes</v>
      </c>
      <c r="L16" s="209" t="str">
        <f>Monitoring_eng!S25</f>
        <v>yes</v>
      </c>
      <c r="M16" s="209" t="str">
        <f>Monitoring_eng!U25</f>
        <v>yes</v>
      </c>
      <c r="N16" s="209" t="str">
        <f>Monitoring_eng!W25</f>
        <v>yes</v>
      </c>
      <c r="O16" s="209" t="str">
        <f>Monitoring_eng!Y25</f>
        <v>no</v>
      </c>
      <c r="P16" s="209" t="str">
        <f>Monitoring_eng!AA25</f>
        <v>yes</v>
      </c>
      <c r="Q16" s="209" t="str">
        <f>Monitoring_eng!AC25</f>
        <v>yes</v>
      </c>
      <c r="R16" s="209" t="str">
        <f>Monitoring_eng!AE25</f>
        <v>yes</v>
      </c>
      <c r="S16" s="209" t="str">
        <f>Monitoring_eng!AG25</f>
        <v>yes</v>
      </c>
      <c r="T16" s="209" t="str">
        <f>Monitoring_eng!AI25</f>
        <v>yes</v>
      </c>
      <c r="U16" s="209" t="str">
        <f>Monitoring_eng!AK25</f>
        <v>yes</v>
      </c>
      <c r="V16" s="209" t="str">
        <f>Monitoring_eng!AM25</f>
        <v>partially</v>
      </c>
      <c r="W16" s="209" t="str">
        <f>Monitoring_eng!AO25</f>
        <v>yes</v>
      </c>
      <c r="X16" s="209" t="str">
        <f>Monitoring_eng!AQ25</f>
        <v>yes</v>
      </c>
      <c r="Y16" s="209" t="str">
        <f>Monitoring_eng!AS25</f>
        <v>yes</v>
      </c>
      <c r="Z16" s="209" t="str">
        <f>Monitoring_eng!AU25</f>
        <v>yes</v>
      </c>
      <c r="AA16" s="209" t="str">
        <f>Monitoring_eng!AW25</f>
        <v>yes</v>
      </c>
      <c r="AB16" s="209" t="str">
        <f>Monitoring_eng!AY25</f>
        <v>yes</v>
      </c>
      <c r="AC16" s="209" t="str">
        <f>Monitoring_eng!BA25</f>
        <v>yes</v>
      </c>
      <c r="AD16" s="209" t="str">
        <f>Monitoring_eng!BC25</f>
        <v>no</v>
      </c>
      <c r="AE16" s="209" t="str">
        <f>Monitoring_eng!BE25</f>
        <v>yes</v>
      </c>
      <c r="AF16" s="209" t="str">
        <f>Monitoring_eng!BG25</f>
        <v>no</v>
      </c>
      <c r="AG16" s="209" t="str">
        <f>Monitoring_eng!BI25</f>
        <v>yes</v>
      </c>
      <c r="AH16" s="209" t="str">
        <f>Monitoring_eng!BK25</f>
        <v>yes</v>
      </c>
      <c r="AI16" s="209" t="str">
        <f>Monitoring_eng!BM25</f>
        <v>yes</v>
      </c>
      <c r="AJ16" s="209" t="str">
        <f>Monitoring_eng!BO25</f>
        <v>yes</v>
      </c>
      <c r="AK16" s="209" t="str">
        <f>Monitoring_eng!BQ25</f>
        <v>no</v>
      </c>
      <c r="AL16" s="209" t="str">
        <f>Monitoring_eng!BS25</f>
        <v>yes</v>
      </c>
      <c r="AM16" s="209" t="str">
        <f>Monitoring_eng!BU25</f>
        <v>yes</v>
      </c>
      <c r="AN16" s="209" t="str">
        <f>Monitoring_eng!BW25</f>
        <v>yes</v>
      </c>
      <c r="AO16" s="209" t="str">
        <f>Monitoring_eng!BY25</f>
        <v>yes</v>
      </c>
      <c r="AP16" s="209" t="str">
        <f>Monitoring_eng!CA25</f>
        <v>yes</v>
      </c>
      <c r="AQ16" s="209" t="str">
        <f>Monitoring_eng!CC25</f>
        <v>yes</v>
      </c>
      <c r="AR16" s="209" t="str">
        <f>Monitoring_eng!CE25</f>
        <v>yes</v>
      </c>
      <c r="AS16" s="209" t="str">
        <f>Monitoring_eng!CG25</f>
        <v>yes</v>
      </c>
      <c r="AT16" s="209" t="str">
        <f>Monitoring_eng!CI25</f>
        <v>yes</v>
      </c>
      <c r="AU16" s="209" t="str">
        <f>Monitoring_eng!CK25</f>
        <v>yes</v>
      </c>
      <c r="AV16" s="209" t="str">
        <f>Monitoring_eng!CM25</f>
        <v>yes</v>
      </c>
      <c r="AW16" s="209" t="str">
        <f>Monitoring_eng!CO25</f>
        <v>yes</v>
      </c>
      <c r="AX16" s="209" t="str">
        <f>Monitoring_eng!CQ25</f>
        <v>yes</v>
      </c>
      <c r="AY16" s="209" t="str">
        <f>Monitoring_eng!CS25</f>
        <v>yes</v>
      </c>
      <c r="AZ16" s="209" t="str">
        <f>Monitoring_eng!CU25</f>
        <v>yes</v>
      </c>
      <c r="BA16" s="209" t="str">
        <f>Monitoring_eng!CW25</f>
        <v>yes</v>
      </c>
      <c r="BB16" s="207" t="s">
        <v>757</v>
      </c>
      <c r="BC16" s="207">
        <f t="shared" si="0"/>
        <v>45</v>
      </c>
      <c r="BD16" s="207" t="s">
        <v>758</v>
      </c>
      <c r="BE16" s="207">
        <f t="shared" si="1"/>
        <v>4</v>
      </c>
      <c r="BF16" s="207" t="s">
        <v>759</v>
      </c>
      <c r="BG16" s="207">
        <f t="shared" si="2"/>
        <v>1</v>
      </c>
      <c r="BH16" s="207" t="s">
        <v>892</v>
      </c>
      <c r="BI16" s="207">
        <f t="shared" si="3"/>
        <v>0</v>
      </c>
      <c r="BJ16" s="207">
        <f t="shared" si="4"/>
        <v>50</v>
      </c>
      <c r="BK16" s="207" t="str">
        <f t="shared" si="5"/>
        <v>yes</v>
      </c>
      <c r="BL16" s="207" t="str">
        <f t="shared" si="6"/>
        <v>no</v>
      </c>
      <c r="BM16" s="207">
        <f t="shared" si="7"/>
        <v>45</v>
      </c>
      <c r="BN16" s="207">
        <f t="shared" si="8"/>
        <v>4</v>
      </c>
      <c r="BO16" s="210">
        <f t="shared" si="9"/>
        <v>0.9</v>
      </c>
      <c r="BP16" s="210">
        <f t="shared" si="10"/>
        <v>0.08</v>
      </c>
      <c r="BQ16" s="210">
        <f>VLOOKUP($A16,'Analysis 2016-2017'!$A:$BR,67,FALSE)</f>
        <v>0.62</v>
      </c>
      <c r="BR16" s="210">
        <f>VLOOKUP($A16,'Analysis 2016-2017'!$A:$BR,68,FALSE)</f>
        <v>0.32</v>
      </c>
      <c r="BS16" s="210">
        <f>VLOOKUP($A16,'Analysis 2016-2017'!$A:$BR,69,FALSE)</f>
        <v>0.62</v>
      </c>
      <c r="BT16" s="210">
        <f>VLOOKUP($A16,'Analysis 2016-2017'!$A:$BR,70,FALSE)</f>
        <v>0.32</v>
      </c>
      <c r="BU16" s="210">
        <f t="shared" si="11"/>
        <v>0.28000000000000003</v>
      </c>
      <c r="BV16" s="210">
        <f t="shared" si="12"/>
        <v>-0.24</v>
      </c>
      <c r="BW16" s="210">
        <f t="shared" si="13"/>
        <v>0.28000000000000003</v>
      </c>
      <c r="BX16" s="210">
        <f t="shared" si="14"/>
        <v>-0.24</v>
      </c>
      <c r="BY16" s="211">
        <f>COUNTIFS($D16:$BA16,$BK16,Results!$U$87:$BR$87,BY$1)/(COUNTIF(Results!$U$87:$BR$87,BY$1))</f>
        <v>0.94117647058823528</v>
      </c>
      <c r="BZ16" s="211">
        <f>COUNTIFS($D16:$BA16,$BK16,Results!$U$87:$BR$87,BZ$1)/(COUNTIF(Results!$U$87:$BR$87,BZ$1))</f>
        <v>0.91666666666666663</v>
      </c>
      <c r="CA16" s="211">
        <f>COUNTIFS($D16:$BA16,$BK16,Results!$U$87:$BR$87,CA$1)/(COUNTIF(Results!$U$87:$BR$87,CA$1))</f>
        <v>0.875</v>
      </c>
      <c r="CB16" s="211">
        <f>COUNTIFS($D16:$BA16,$BK16,Results!$U$87:$BR$87,CB$1)/(COUNTIF(Results!$U$87:$BR$87,CB$1))</f>
        <v>0.84615384615384615</v>
      </c>
      <c r="CC16" s="211">
        <f>COUNTIFS($D16:$BA16,$BK16,Results!$U$89:$BR$89,CC$1)/(COUNTIF(Results!$U$89:$BR$89,CC$1))</f>
        <v>0.8</v>
      </c>
      <c r="CD16" s="211">
        <f>COUNTIFS($D16:$BA16,$BK16,Results!$U$89:$BR$89,CD$1)/(COUNTIF(Results!$U$89:$BR$89,CD$1))</f>
        <v>0.90909090909090906</v>
      </c>
      <c r="CE16" s="211">
        <f>COUNTIFS($D16:$BA16,$BK16,Results!$U$89:$BR$89,CE$1)/(COUNTIF(Results!$U$89:$BR$89,CE$1))</f>
        <v>1</v>
      </c>
      <c r="CF16" s="211">
        <f>COUNTIFS($D16:$BA16,$BK16,Results!$U$89:$BR$89,CF$1)/(COUNTIF(Results!$U$89:$BR$89,CF$1))</f>
        <v>1</v>
      </c>
      <c r="CG16" s="211">
        <f>COUNTIFS($D16:$BA16,$BK16,Results!$U$90:$BR$90,CG$1)/(COUNTIF(Results!$U$90:$BR$90,CG$1))</f>
        <v>0.94117647058823528</v>
      </c>
      <c r="CH16" s="211">
        <f>COUNTIFS($D16:$BA16,$BK16,Results!$U$90:$BR$90,CH$1)/(COUNTIF(Results!$U$90:$BR$90,CH$1))</f>
        <v>0.88235294117647056</v>
      </c>
      <c r="CI16" s="211">
        <f>COUNTIFS($D16:$BA16,$BK16,Results!$U$90:$BR$90,CI$1)/(COUNTIF(Results!$U$90:$BR$90,CI$1))</f>
        <v>0.875</v>
      </c>
      <c r="CJ16" s="211">
        <f>COUNTIFS($D16:$BA16,$BK16,Results!$U$91:$BR$91,CJ$1)/(COUNTIF(Results!$U$91:$BR$91,CJ$1))</f>
        <v>0.88235294117647056</v>
      </c>
      <c r="CK16" s="211">
        <f>COUNTIFS($D16:$BA16,$BK16,Results!$U$91:$BR$91,CK$1)/(COUNTIF(Results!$U$91:$BR$91,CK$1))</f>
        <v>0.94117647058823528</v>
      </c>
      <c r="CL16" s="207"/>
    </row>
    <row r="17" spans="1:90" x14ac:dyDescent="0.3">
      <c r="A17" s="207" t="s">
        <v>3837</v>
      </c>
      <c r="B17" s="207" t="s">
        <v>317</v>
      </c>
      <c r="C17" s="208" t="s">
        <v>94</v>
      </c>
      <c r="D17" s="209" t="str">
        <f>Monitoring_eng!C16</f>
        <v>yes</v>
      </c>
      <c r="E17" s="209" t="str">
        <f>Monitoring_eng!E16</f>
        <v>yes</v>
      </c>
      <c r="F17" s="209" t="str">
        <f>Monitoring_eng!G16</f>
        <v>yes</v>
      </c>
      <c r="G17" s="209" t="str">
        <f>Monitoring_eng!I16</f>
        <v>yes</v>
      </c>
      <c r="H17" s="209" t="str">
        <f>Monitoring_eng!K16</f>
        <v>yes</v>
      </c>
      <c r="I17" s="209" t="str">
        <f>Monitoring_eng!M16</f>
        <v>yes</v>
      </c>
      <c r="J17" s="209" t="str">
        <f>Monitoring_eng!O16</f>
        <v>yes</v>
      </c>
      <c r="K17" s="209" t="str">
        <f>Monitoring_eng!Q16</f>
        <v>yes</v>
      </c>
      <c r="L17" s="209" t="str">
        <f>Monitoring_eng!S16</f>
        <v>yes</v>
      </c>
      <c r="M17" s="209" t="str">
        <f>Monitoring_eng!U16</f>
        <v>yes</v>
      </c>
      <c r="N17" s="209" t="str">
        <f>Monitoring_eng!W16</f>
        <v>yes</v>
      </c>
      <c r="O17" s="209" t="str">
        <f>Monitoring_eng!Y16</f>
        <v>partially</v>
      </c>
      <c r="P17" s="209" t="str">
        <f>Monitoring_eng!AA16</f>
        <v>yes</v>
      </c>
      <c r="Q17" s="209" t="str">
        <f>Monitoring_eng!AC16</f>
        <v>yes</v>
      </c>
      <c r="R17" s="209" t="str">
        <f>Monitoring_eng!AE16</f>
        <v>yes</v>
      </c>
      <c r="S17" s="209" t="str">
        <f>Monitoring_eng!AG16</f>
        <v>yes</v>
      </c>
      <c r="T17" s="209" t="str">
        <f>Monitoring_eng!AI16</f>
        <v>yes</v>
      </c>
      <c r="U17" s="209" t="str">
        <f>Monitoring_eng!AK16</f>
        <v>yes</v>
      </c>
      <c r="V17" s="209" t="str">
        <f>Monitoring_eng!AM16</f>
        <v>yes</v>
      </c>
      <c r="W17" s="209" t="str">
        <f>Monitoring_eng!AO16</f>
        <v>yes</v>
      </c>
      <c r="X17" s="209" t="str">
        <f>Monitoring_eng!AQ16</f>
        <v>yes</v>
      </c>
      <c r="Y17" s="209" t="str">
        <f>Monitoring_eng!AS16</f>
        <v>yes</v>
      </c>
      <c r="Z17" s="209" t="str">
        <f>Monitoring_eng!AU16</f>
        <v>yes</v>
      </c>
      <c r="AA17" s="209" t="str">
        <f>Monitoring_eng!AW16</f>
        <v>yes</v>
      </c>
      <c r="AB17" s="209" t="str">
        <f>Monitoring_eng!AY16</f>
        <v>yes</v>
      </c>
      <c r="AC17" s="209" t="str">
        <f>Monitoring_eng!BA16</f>
        <v>yes</v>
      </c>
      <c r="AD17" s="209" t="str">
        <f>Monitoring_eng!BC16</f>
        <v>partially</v>
      </c>
      <c r="AE17" s="209" t="str">
        <f>Monitoring_eng!BE16</f>
        <v>yes</v>
      </c>
      <c r="AF17" s="209" t="str">
        <f>Monitoring_eng!BG16</f>
        <v>yes</v>
      </c>
      <c r="AG17" s="209" t="str">
        <f>Monitoring_eng!BI16</f>
        <v>yes</v>
      </c>
      <c r="AH17" s="209" t="str">
        <f>Monitoring_eng!BK16</f>
        <v>yes</v>
      </c>
      <c r="AI17" s="209" t="str">
        <f>Monitoring_eng!BM16</f>
        <v>yes</v>
      </c>
      <c r="AJ17" s="209" t="str">
        <f>Monitoring_eng!BO16</f>
        <v>yes</v>
      </c>
      <c r="AK17" s="209" t="str">
        <f>Monitoring_eng!BQ16</f>
        <v>yes</v>
      </c>
      <c r="AL17" s="209" t="str">
        <f>Monitoring_eng!BS16</f>
        <v>partially</v>
      </c>
      <c r="AM17" s="209" t="str">
        <f>Monitoring_eng!BU16</f>
        <v>yes</v>
      </c>
      <c r="AN17" s="209" t="str">
        <f>Monitoring_eng!BW16</f>
        <v>yes</v>
      </c>
      <c r="AO17" s="209" t="str">
        <f>Monitoring_eng!BY16</f>
        <v>yes</v>
      </c>
      <c r="AP17" s="209" t="str">
        <f>Monitoring_eng!CA16</f>
        <v>yes</v>
      </c>
      <c r="AQ17" s="209" t="str">
        <f>Monitoring_eng!CC16</f>
        <v>yes</v>
      </c>
      <c r="AR17" s="209" t="str">
        <f>Monitoring_eng!CE16</f>
        <v>yes</v>
      </c>
      <c r="AS17" s="209" t="str">
        <f>Monitoring_eng!CG16</f>
        <v>yes</v>
      </c>
      <c r="AT17" s="209" t="str">
        <f>Monitoring_eng!CI16</f>
        <v>yes</v>
      </c>
      <c r="AU17" s="209" t="str">
        <f>Monitoring_eng!CK16</f>
        <v>partially</v>
      </c>
      <c r="AV17" s="209" t="str">
        <f>Monitoring_eng!CM16</f>
        <v>partially</v>
      </c>
      <c r="AW17" s="209" t="str">
        <f>Monitoring_eng!CO16</f>
        <v>yes</v>
      </c>
      <c r="AX17" s="209" t="str">
        <f>Monitoring_eng!CQ16</f>
        <v>yes</v>
      </c>
      <c r="AY17" s="209" t="str">
        <f>Monitoring_eng!CS16</f>
        <v>yes</v>
      </c>
      <c r="AZ17" s="209" t="str">
        <f>Monitoring_eng!CU16</f>
        <v>yes</v>
      </c>
      <c r="BA17" s="209" t="str">
        <f>Monitoring_eng!CW16</f>
        <v>yes</v>
      </c>
      <c r="BB17" s="207" t="s">
        <v>757</v>
      </c>
      <c r="BC17" s="207">
        <f t="shared" si="0"/>
        <v>45</v>
      </c>
      <c r="BD17" s="207" t="s">
        <v>758</v>
      </c>
      <c r="BE17" s="207">
        <f t="shared" si="1"/>
        <v>0</v>
      </c>
      <c r="BF17" s="207" t="s">
        <v>759</v>
      </c>
      <c r="BG17" s="207">
        <f t="shared" si="2"/>
        <v>5</v>
      </c>
      <c r="BH17" s="207" t="s">
        <v>892</v>
      </c>
      <c r="BI17" s="207">
        <f t="shared" si="3"/>
        <v>0</v>
      </c>
      <c r="BJ17" s="207">
        <f t="shared" si="4"/>
        <v>50</v>
      </c>
      <c r="BK17" s="207" t="str">
        <f t="shared" si="5"/>
        <v>yes</v>
      </c>
      <c r="BL17" s="207" t="str">
        <f t="shared" si="6"/>
        <v>no</v>
      </c>
      <c r="BM17" s="207">
        <f t="shared" si="7"/>
        <v>45</v>
      </c>
      <c r="BN17" s="207">
        <f t="shared" si="8"/>
        <v>0</v>
      </c>
      <c r="BO17" s="210">
        <f t="shared" si="9"/>
        <v>0.9</v>
      </c>
      <c r="BP17" s="210">
        <f t="shared" si="10"/>
        <v>0</v>
      </c>
      <c r="BQ17" s="210">
        <f>VLOOKUP($A17,'Analysis 2016-2017'!$A:$BR,67,FALSE)</f>
        <v>0.57999999999999996</v>
      </c>
      <c r="BR17" s="210">
        <f>VLOOKUP($A17,'Analysis 2016-2017'!$A:$BR,68,FALSE)</f>
        <v>0.04</v>
      </c>
      <c r="BS17" s="210">
        <f>VLOOKUP($A17,'Analysis 2016-2017'!$A:$BR,69,FALSE)</f>
        <v>0.57999999999999996</v>
      </c>
      <c r="BT17" s="210">
        <f>VLOOKUP($A17,'Analysis 2016-2017'!$A:$BR,70,FALSE)</f>
        <v>0.04</v>
      </c>
      <c r="BU17" s="210">
        <f t="shared" si="11"/>
        <v>0.32000000000000006</v>
      </c>
      <c r="BV17" s="210">
        <f t="shared" si="12"/>
        <v>-0.04</v>
      </c>
      <c r="BW17" s="210">
        <f t="shared" si="13"/>
        <v>0.32000000000000006</v>
      </c>
      <c r="BX17" s="210">
        <f t="shared" si="14"/>
        <v>-0.04</v>
      </c>
      <c r="BY17" s="211">
        <f>COUNTIFS($D17:$BA17,$BK17,Results!$U$87:$BR$87,BY$1)/(COUNTIF(Results!$U$87:$BR$87,BY$1))</f>
        <v>1</v>
      </c>
      <c r="BZ17" s="211">
        <f>COUNTIFS($D17:$BA17,$BK17,Results!$U$87:$BR$87,BZ$1)/(COUNTIF(Results!$U$87:$BR$87,BZ$1))</f>
        <v>1</v>
      </c>
      <c r="CA17" s="211">
        <f>COUNTIFS($D17:$BA17,$BK17,Results!$U$87:$BR$87,CA$1)/(COUNTIF(Results!$U$87:$BR$87,CA$1))</f>
        <v>0.875</v>
      </c>
      <c r="CB17" s="211">
        <f>COUNTIFS($D17:$BA17,$BK17,Results!$U$87:$BR$87,CB$1)/(COUNTIF(Results!$U$87:$BR$87,CB$1))</f>
        <v>0.69230769230769229</v>
      </c>
      <c r="CC17" s="211">
        <f>COUNTIFS($D17:$BA17,$BK17,Results!$U$89:$BR$89,CC$1)/(COUNTIF(Results!$U$89:$BR$89,CC$1))</f>
        <v>0.93333333333333335</v>
      </c>
      <c r="CD17" s="211">
        <f>COUNTIFS($D17:$BA17,$BK17,Results!$U$89:$BR$89,CD$1)/(COUNTIF(Results!$U$89:$BR$89,CD$1))</f>
        <v>0.90909090909090906</v>
      </c>
      <c r="CE17" s="211">
        <f>COUNTIFS($D17:$BA17,$BK17,Results!$U$89:$BR$89,CE$1)/(COUNTIF(Results!$U$89:$BR$89,CE$1))</f>
        <v>0.88888888888888884</v>
      </c>
      <c r="CF17" s="211">
        <f>COUNTIFS($D17:$BA17,$BK17,Results!$U$89:$BR$89,CF$1)/(COUNTIF(Results!$U$89:$BR$89,CF$1))</f>
        <v>0.75</v>
      </c>
      <c r="CG17" s="211">
        <f>COUNTIFS($D17:$BA17,$BK17,Results!$U$90:$BR$90,CG$1)/(COUNTIF(Results!$U$90:$BR$90,CG$1))</f>
        <v>0.88235294117647056</v>
      </c>
      <c r="CH17" s="211">
        <f>COUNTIFS($D17:$BA17,$BK17,Results!$U$90:$BR$90,CH$1)/(COUNTIF(Results!$U$90:$BR$90,CH$1))</f>
        <v>1</v>
      </c>
      <c r="CI17" s="211">
        <f>COUNTIFS($D17:$BA17,$BK17,Results!$U$90:$BR$90,CI$1)/(COUNTIF(Results!$U$90:$BR$90,CI$1))</f>
        <v>0.8125</v>
      </c>
      <c r="CJ17" s="211">
        <f>COUNTIFS($D17:$BA17,$BK17,Results!$U$91:$BR$91,CJ$1)/(COUNTIF(Results!$U$91:$BR$91,CJ$1))</f>
        <v>1</v>
      </c>
      <c r="CK17" s="211">
        <f>COUNTIFS($D17:$BA17,$BK17,Results!$U$91:$BR$91,CK$1)/(COUNTIF(Results!$U$91:$BR$91,CK$1))</f>
        <v>0.88235294117647056</v>
      </c>
      <c r="CL17" s="207"/>
    </row>
    <row r="18" spans="1:90" x14ac:dyDescent="0.3">
      <c r="A18" s="207" t="s">
        <v>3823</v>
      </c>
      <c r="B18" s="207" t="s">
        <v>303</v>
      </c>
      <c r="C18" s="208" t="s">
        <v>85</v>
      </c>
      <c r="D18" s="209" t="str">
        <f>Monitoring_eng!C2</f>
        <v>yes</v>
      </c>
      <c r="E18" s="209" t="str">
        <f>Monitoring_eng!E2</f>
        <v>yes</v>
      </c>
      <c r="F18" s="209" t="str">
        <f>Monitoring_eng!G2</f>
        <v>yes</v>
      </c>
      <c r="G18" s="209" t="str">
        <f>Monitoring_eng!I2</f>
        <v>yes</v>
      </c>
      <c r="H18" s="209" t="str">
        <f>Monitoring_eng!K2</f>
        <v>yes</v>
      </c>
      <c r="I18" s="209" t="str">
        <f>Monitoring_eng!M2</f>
        <v>yes</v>
      </c>
      <c r="J18" s="209" t="str">
        <f>Monitoring_eng!O2</f>
        <v>yes</v>
      </c>
      <c r="K18" s="209" t="str">
        <f>Monitoring_eng!Q2</f>
        <v>yes</v>
      </c>
      <c r="L18" s="209" t="str">
        <f>Monitoring_eng!S2</f>
        <v>no</v>
      </c>
      <c r="M18" s="209" t="str">
        <f>Monitoring_eng!U2</f>
        <v>yes</v>
      </c>
      <c r="N18" s="209" t="str">
        <f>Monitoring_eng!W2</f>
        <v>yes</v>
      </c>
      <c r="O18" s="209" t="str">
        <f>Monitoring_eng!Y2</f>
        <v>yes</v>
      </c>
      <c r="P18" s="209" t="str">
        <f>Monitoring_eng!AA2</f>
        <v>yes</v>
      </c>
      <c r="Q18" s="209" t="str">
        <f>Monitoring_eng!AC2</f>
        <v>yes</v>
      </c>
      <c r="R18" s="209" t="str">
        <f>Monitoring_eng!AE2</f>
        <v>yes</v>
      </c>
      <c r="S18" s="209" t="str">
        <f>Monitoring_eng!AG2</f>
        <v>yes</v>
      </c>
      <c r="T18" s="209" t="str">
        <f>Monitoring_eng!AI2</f>
        <v>yes</v>
      </c>
      <c r="U18" s="209" t="str">
        <f>Monitoring_eng!AK2</f>
        <v>yes</v>
      </c>
      <c r="V18" s="209" t="str">
        <f>Monitoring_eng!AM2</f>
        <v>yes</v>
      </c>
      <c r="W18" s="209" t="str">
        <f>Monitoring_eng!AO2</f>
        <v>yes</v>
      </c>
      <c r="X18" s="209" t="str">
        <f>Monitoring_eng!AQ2</f>
        <v>yes</v>
      </c>
      <c r="Y18" s="209" t="str">
        <f>Monitoring_eng!AS2</f>
        <v>yes</v>
      </c>
      <c r="Z18" s="209" t="str">
        <f>Monitoring_eng!AU2</f>
        <v>yes</v>
      </c>
      <c r="AA18" s="209" t="str">
        <f>Monitoring_eng!AW2</f>
        <v>yes</v>
      </c>
      <c r="AB18" s="209" t="str">
        <f>Monitoring_eng!AY2</f>
        <v>yes</v>
      </c>
      <c r="AC18" s="209" t="str">
        <f>Monitoring_eng!BA2</f>
        <v>yes</v>
      </c>
      <c r="AD18" s="209" t="str">
        <f>Monitoring_eng!BC2</f>
        <v>yes</v>
      </c>
      <c r="AE18" s="209" t="str">
        <f>Monitoring_eng!BE2</f>
        <v>yes</v>
      </c>
      <c r="AF18" s="209" t="str">
        <f>Monitoring_eng!BG2</f>
        <v>no</v>
      </c>
      <c r="AG18" s="209" t="str">
        <f>Monitoring_eng!BI2</f>
        <v>yes</v>
      </c>
      <c r="AH18" s="209" t="str">
        <f>Monitoring_eng!BK2</f>
        <v>yes</v>
      </c>
      <c r="AI18" s="209" t="str">
        <f>Monitoring_eng!BM2</f>
        <v>no</v>
      </c>
      <c r="AJ18" s="209" t="str">
        <f>Monitoring_eng!BO2</f>
        <v>yes</v>
      </c>
      <c r="AK18" s="209" t="str">
        <f>Monitoring_eng!BQ2</f>
        <v>yes</v>
      </c>
      <c r="AL18" s="209" t="str">
        <f>Monitoring_eng!BS2</f>
        <v>partially</v>
      </c>
      <c r="AM18" s="209" t="str">
        <f>Monitoring_eng!BU2</f>
        <v>yes</v>
      </c>
      <c r="AN18" s="209" t="str">
        <f>Monitoring_eng!BW2</f>
        <v>yes</v>
      </c>
      <c r="AO18" s="209" t="str">
        <f>Monitoring_eng!BY2</f>
        <v>yes</v>
      </c>
      <c r="AP18" s="209" t="str">
        <f>Monitoring_eng!CA2</f>
        <v>yes</v>
      </c>
      <c r="AQ18" s="209" t="str">
        <f>Monitoring_eng!CC2</f>
        <v>partially</v>
      </c>
      <c r="AR18" s="209" t="str">
        <f>Monitoring_eng!CE2</f>
        <v>partially</v>
      </c>
      <c r="AS18" s="209" t="str">
        <f>Monitoring_eng!CG2</f>
        <v>yes</v>
      </c>
      <c r="AT18" s="209" t="str">
        <f>Monitoring_eng!CI2</f>
        <v>yes</v>
      </c>
      <c r="AU18" s="209" t="str">
        <f>Monitoring_eng!CK2</f>
        <v>yes</v>
      </c>
      <c r="AV18" s="209" t="str">
        <f>Monitoring_eng!CM2</f>
        <v>yes</v>
      </c>
      <c r="AW18" s="209" t="str">
        <f>Monitoring_eng!CO2</f>
        <v>yes</v>
      </c>
      <c r="AX18" s="209" t="str">
        <f>Monitoring_eng!CQ2</f>
        <v>yes</v>
      </c>
      <c r="AY18" s="209" t="str">
        <f>Monitoring_eng!CS2</f>
        <v>yes</v>
      </c>
      <c r="AZ18" s="209" t="str">
        <f>Monitoring_eng!CU2</f>
        <v>yes</v>
      </c>
      <c r="BA18" s="209" t="str">
        <f>Monitoring_eng!CW2</f>
        <v>yes</v>
      </c>
      <c r="BB18" s="207" t="s">
        <v>757</v>
      </c>
      <c r="BC18" s="207">
        <f t="shared" si="0"/>
        <v>44</v>
      </c>
      <c r="BD18" s="207" t="s">
        <v>758</v>
      </c>
      <c r="BE18" s="207">
        <f t="shared" si="1"/>
        <v>3</v>
      </c>
      <c r="BF18" s="207" t="s">
        <v>759</v>
      </c>
      <c r="BG18" s="207">
        <f t="shared" si="2"/>
        <v>3</v>
      </c>
      <c r="BH18" s="207" t="s">
        <v>892</v>
      </c>
      <c r="BI18" s="207">
        <f t="shared" si="3"/>
        <v>0</v>
      </c>
      <c r="BJ18" s="207">
        <f t="shared" si="4"/>
        <v>50</v>
      </c>
      <c r="BK18" s="207" t="str">
        <f t="shared" si="5"/>
        <v>yes</v>
      </c>
      <c r="BL18" s="207" t="str">
        <f t="shared" si="6"/>
        <v>no</v>
      </c>
      <c r="BM18" s="207">
        <f t="shared" si="7"/>
        <v>44</v>
      </c>
      <c r="BN18" s="207">
        <f t="shared" si="8"/>
        <v>3</v>
      </c>
      <c r="BO18" s="210">
        <f t="shared" si="9"/>
        <v>0.88</v>
      </c>
      <c r="BP18" s="210">
        <f t="shared" si="10"/>
        <v>0.06</v>
      </c>
      <c r="BQ18" s="210">
        <f>VLOOKUP($A18,'Analysis 2016-2017'!$A:$BR,67,FALSE)</f>
        <v>0.88</v>
      </c>
      <c r="BR18" s="210">
        <f>VLOOKUP($A18,'Analysis 2016-2017'!$A:$BR,68,FALSE)</f>
        <v>0.08</v>
      </c>
      <c r="BS18" s="210">
        <f>VLOOKUP($A18,'Analysis 2016-2017'!$A:$BR,69,FALSE)</f>
        <v>0.64</v>
      </c>
      <c r="BT18" s="210">
        <f>VLOOKUP($A18,'Analysis 2016-2017'!$A:$BR,70,FALSE)</f>
        <v>0.3</v>
      </c>
      <c r="BU18" s="210">
        <f t="shared" si="11"/>
        <v>0</v>
      </c>
      <c r="BV18" s="210">
        <f t="shared" si="12"/>
        <v>-2.0000000000000004E-2</v>
      </c>
      <c r="BW18" s="210">
        <f t="shared" si="13"/>
        <v>0.24</v>
      </c>
      <c r="BX18" s="210">
        <f t="shared" si="14"/>
        <v>-0.24</v>
      </c>
      <c r="BY18" s="211">
        <f>COUNTIFS($D18:$BA18,$BK18,Results!$U$87:$BR$87,BY$1)/(COUNTIF(Results!$U$87:$BR$87,BY$1))</f>
        <v>0.88235294117647056</v>
      </c>
      <c r="BZ18" s="211">
        <f>COUNTIFS($D18:$BA18,$BK18,Results!$U$87:$BR$87,BZ$1)/(COUNTIF(Results!$U$87:$BR$87,BZ$1))</f>
        <v>0.83333333333333337</v>
      </c>
      <c r="CA18" s="211">
        <f>COUNTIFS($D18:$BA18,$BK18,Results!$U$87:$BR$87,CA$1)/(COUNTIF(Results!$U$87:$BR$87,CA$1))</f>
        <v>1</v>
      </c>
      <c r="CB18" s="211">
        <f>COUNTIFS($D18:$BA18,$BK18,Results!$U$87:$BR$87,CB$1)/(COUNTIF(Results!$U$87:$BR$87,CB$1))</f>
        <v>0.84615384615384615</v>
      </c>
      <c r="CC18" s="211">
        <f>COUNTIFS($D18:$BA18,$BK18,Results!$U$89:$BR$89,CC$1)/(COUNTIF(Results!$U$89:$BR$89,CC$1))</f>
        <v>0.8666666666666667</v>
      </c>
      <c r="CD18" s="211">
        <f>COUNTIFS($D18:$BA18,$BK18,Results!$U$89:$BR$89,CD$1)/(COUNTIF(Results!$U$89:$BR$89,CD$1))</f>
        <v>0.81818181818181823</v>
      </c>
      <c r="CE18" s="211">
        <f>COUNTIFS($D18:$BA18,$BK18,Results!$U$89:$BR$89,CE$1)/(COUNTIF(Results!$U$89:$BR$89,CE$1))</f>
        <v>1</v>
      </c>
      <c r="CF18" s="211">
        <f>COUNTIFS($D18:$BA18,$BK18,Results!$U$89:$BR$89,CF$1)/(COUNTIF(Results!$U$89:$BR$89,CF$1))</f>
        <v>1</v>
      </c>
      <c r="CG18" s="211">
        <f>COUNTIFS($D18:$BA18,$BK18,Results!$U$90:$BR$90,CG$1)/(COUNTIF(Results!$U$90:$BR$90,CG$1))</f>
        <v>0.76470588235294112</v>
      </c>
      <c r="CH18" s="211">
        <f>COUNTIFS($D18:$BA18,$BK18,Results!$U$90:$BR$90,CH$1)/(COUNTIF(Results!$U$90:$BR$90,CH$1))</f>
        <v>0.94117647058823528</v>
      </c>
      <c r="CI18" s="211">
        <f>COUNTIFS($D18:$BA18,$BK18,Results!$U$90:$BR$90,CI$1)/(COUNTIF(Results!$U$90:$BR$90,CI$1))</f>
        <v>0.9375</v>
      </c>
      <c r="CJ18" s="211">
        <f>COUNTIFS($D18:$BA18,$BK18,Results!$U$91:$BR$91,CJ$1)/(COUNTIF(Results!$U$91:$BR$91,CJ$1))</f>
        <v>0.94117647058823528</v>
      </c>
      <c r="CK18" s="211">
        <f>COUNTIFS($D18:$BA18,$BK18,Results!$U$91:$BR$91,CK$1)/(COUNTIF(Results!$U$91:$BR$91,CK$1))</f>
        <v>0.76470588235294112</v>
      </c>
      <c r="CL18" s="207"/>
    </row>
    <row r="19" spans="1:90" x14ac:dyDescent="0.3">
      <c r="A19" s="207" t="s">
        <v>3872</v>
      </c>
      <c r="B19" s="207" t="s">
        <v>352</v>
      </c>
      <c r="C19" s="215" t="s">
        <v>158</v>
      </c>
      <c r="D19" s="209" t="str">
        <f>Monitoring_eng!C51</f>
        <v>yes</v>
      </c>
      <c r="E19" s="209" t="str">
        <f>Monitoring_eng!E51</f>
        <v>yes</v>
      </c>
      <c r="F19" s="209" t="str">
        <f>Monitoring_eng!G51</f>
        <v>yes</v>
      </c>
      <c r="G19" s="209" t="str">
        <f>Monitoring_eng!I51</f>
        <v>yes</v>
      </c>
      <c r="H19" s="209" t="str">
        <f>Monitoring_eng!K51</f>
        <v>yes</v>
      </c>
      <c r="I19" s="209" t="str">
        <f>Monitoring_eng!M51</f>
        <v>yes</v>
      </c>
      <c r="J19" s="209" t="str">
        <f>Monitoring_eng!O51</f>
        <v>yes</v>
      </c>
      <c r="K19" s="209" t="str">
        <f>Monitoring_eng!Q51</f>
        <v>no</v>
      </c>
      <c r="L19" s="209" t="str">
        <f>Monitoring_eng!S51</f>
        <v>yes</v>
      </c>
      <c r="M19" s="209" t="str">
        <f>Monitoring_eng!U51</f>
        <v>yes</v>
      </c>
      <c r="N19" s="209" t="str">
        <f>Monitoring_eng!W51</f>
        <v>no</v>
      </c>
      <c r="O19" s="209" t="str">
        <f>Monitoring_eng!Y51</f>
        <v>yes</v>
      </c>
      <c r="P19" s="209" t="str">
        <f>Monitoring_eng!AA51</f>
        <v>yes</v>
      </c>
      <c r="Q19" s="209" t="str">
        <f>Monitoring_eng!AC51</f>
        <v>yes</v>
      </c>
      <c r="R19" s="209" t="str">
        <f>Monitoring_eng!AE51</f>
        <v>yes</v>
      </c>
      <c r="S19" s="209" t="str">
        <f>Monitoring_eng!AG51</f>
        <v>yes</v>
      </c>
      <c r="T19" s="209" t="str">
        <f>Monitoring_eng!AI51</f>
        <v>yes</v>
      </c>
      <c r="U19" s="209" t="str">
        <f>Monitoring_eng!AK51</f>
        <v>no</v>
      </c>
      <c r="V19" s="209" t="str">
        <f>Monitoring_eng!AM51</f>
        <v>yes</v>
      </c>
      <c r="W19" s="209" t="str">
        <f>Monitoring_eng!AO51</f>
        <v>yes</v>
      </c>
      <c r="X19" s="209" t="str">
        <f>Monitoring_eng!AQ51</f>
        <v>yes</v>
      </c>
      <c r="Y19" s="209" t="str">
        <f>Monitoring_eng!AS51</f>
        <v>yes</v>
      </c>
      <c r="Z19" s="209" t="str">
        <f>Monitoring_eng!AU51</f>
        <v>yes</v>
      </c>
      <c r="AA19" s="209" t="str">
        <f>Monitoring_eng!AW51</f>
        <v>yes</v>
      </c>
      <c r="AB19" s="209" t="str">
        <f>Monitoring_eng!AY51</f>
        <v>no</v>
      </c>
      <c r="AC19" s="209" t="str">
        <f>Monitoring_eng!BA51</f>
        <v>yes</v>
      </c>
      <c r="AD19" s="209" t="str">
        <f>Monitoring_eng!BC51</f>
        <v>yes</v>
      </c>
      <c r="AE19" s="209" t="str">
        <f>Monitoring_eng!BE51</f>
        <v>yes</v>
      </c>
      <c r="AF19" s="209" t="str">
        <f>Monitoring_eng!BG51</f>
        <v>yes</v>
      </c>
      <c r="AG19" s="209" t="str">
        <f>Monitoring_eng!BI51</f>
        <v>yes</v>
      </c>
      <c r="AH19" s="209" t="str">
        <f>Monitoring_eng!BK51</f>
        <v>yes</v>
      </c>
      <c r="AI19" s="209" t="str">
        <f>Monitoring_eng!BM51</f>
        <v>yes</v>
      </c>
      <c r="AJ19" s="209" t="str">
        <f>Monitoring_eng!BO51</f>
        <v>yes</v>
      </c>
      <c r="AK19" s="209" t="str">
        <f>Monitoring_eng!BQ51</f>
        <v>yes</v>
      </c>
      <c r="AL19" s="209" t="str">
        <f>Monitoring_eng!BS51</f>
        <v>yes</v>
      </c>
      <c r="AM19" s="209" t="str">
        <f>Monitoring_eng!BU51</f>
        <v>yes</v>
      </c>
      <c r="AN19" s="209" t="str">
        <f>Monitoring_eng!BW51</f>
        <v>no</v>
      </c>
      <c r="AO19" s="209" t="str">
        <f>Monitoring_eng!BY51</f>
        <v>yes</v>
      </c>
      <c r="AP19" s="209" t="str">
        <f>Monitoring_eng!CA51</f>
        <v>yes</v>
      </c>
      <c r="AQ19" s="209" t="str">
        <f>Monitoring_eng!CC51</f>
        <v>yes</v>
      </c>
      <c r="AR19" s="209" t="str">
        <f>Monitoring_eng!CE51</f>
        <v>partially</v>
      </c>
      <c r="AS19" s="209" t="str">
        <f>Monitoring_eng!CG51</f>
        <v>yes</v>
      </c>
      <c r="AT19" s="209" t="str">
        <f>Monitoring_eng!CI51</f>
        <v>yes</v>
      </c>
      <c r="AU19" s="209" t="str">
        <f>Monitoring_eng!CK51</f>
        <v>no</v>
      </c>
      <c r="AV19" s="209" t="str">
        <f>Monitoring_eng!CM51</f>
        <v>yes</v>
      </c>
      <c r="AW19" s="209" t="str">
        <f>Monitoring_eng!CO51</f>
        <v>yes</v>
      </c>
      <c r="AX19" s="209" t="str">
        <f>Monitoring_eng!CQ51</f>
        <v>yes</v>
      </c>
      <c r="AY19" s="209" t="str">
        <f>Monitoring_eng!CS51</f>
        <v>yes</v>
      </c>
      <c r="AZ19" s="209" t="str">
        <f>Monitoring_eng!CU51</f>
        <v>yes</v>
      </c>
      <c r="BA19" s="209" t="str">
        <f>Monitoring_eng!CW51</f>
        <v>yes</v>
      </c>
      <c r="BB19" s="207" t="s">
        <v>757</v>
      </c>
      <c r="BC19" s="207">
        <f t="shared" si="0"/>
        <v>43</v>
      </c>
      <c r="BD19" s="207" t="s">
        <v>758</v>
      </c>
      <c r="BE19" s="207">
        <f t="shared" si="1"/>
        <v>6</v>
      </c>
      <c r="BF19" s="207" t="s">
        <v>759</v>
      </c>
      <c r="BG19" s="207">
        <f t="shared" si="2"/>
        <v>1</v>
      </c>
      <c r="BH19" s="207" t="s">
        <v>892</v>
      </c>
      <c r="BI19" s="207">
        <f t="shared" si="3"/>
        <v>0</v>
      </c>
      <c r="BJ19" s="207">
        <f t="shared" si="4"/>
        <v>50</v>
      </c>
      <c r="BK19" s="207" t="str">
        <f t="shared" si="5"/>
        <v>yes</v>
      </c>
      <c r="BL19" s="207" t="str">
        <f t="shared" si="6"/>
        <v>no</v>
      </c>
      <c r="BM19" s="207">
        <f t="shared" si="7"/>
        <v>43</v>
      </c>
      <c r="BN19" s="207">
        <f t="shared" si="8"/>
        <v>6</v>
      </c>
      <c r="BO19" s="210">
        <f t="shared" si="9"/>
        <v>0.86</v>
      </c>
      <c r="BP19" s="210">
        <f t="shared" si="10"/>
        <v>0.12</v>
      </c>
      <c r="BQ19" s="210">
        <f>VLOOKUP($A19,'Analysis 2016-2017'!$A:$BR,67,FALSE)</f>
        <v>0.52</v>
      </c>
      <c r="BR19" s="210">
        <f>VLOOKUP($A19,'Analysis 2016-2017'!$A:$BR,68,FALSE)</f>
        <v>0.44</v>
      </c>
      <c r="BS19" s="210">
        <f>VLOOKUP($A19,'Analysis 2016-2017'!$A:$BR,69,FALSE)</f>
        <v>0.52</v>
      </c>
      <c r="BT19" s="210">
        <f>VLOOKUP($A19,'Analysis 2016-2017'!$A:$BR,70,FALSE)</f>
        <v>0.44</v>
      </c>
      <c r="BU19" s="210">
        <f t="shared" si="11"/>
        <v>0.33999999999999997</v>
      </c>
      <c r="BV19" s="210">
        <f t="shared" si="12"/>
        <v>-0.32</v>
      </c>
      <c r="BW19" s="210">
        <f t="shared" si="13"/>
        <v>0.33999999999999997</v>
      </c>
      <c r="BX19" s="210">
        <f t="shared" si="14"/>
        <v>-0.32</v>
      </c>
      <c r="BY19" s="211">
        <f>COUNTIFS($D19:$BA19,$BK19,Results!$U$87:$BR$87,BY$1)/(COUNTIF(Results!$U$87:$BR$87,BY$1))</f>
        <v>1</v>
      </c>
      <c r="BZ19" s="211">
        <f>COUNTIFS($D19:$BA19,$BK19,Results!$U$87:$BR$87,BZ$1)/(COUNTIF(Results!$U$87:$BR$87,BZ$1))</f>
        <v>0.58333333333333337</v>
      </c>
      <c r="CA19" s="211">
        <f>COUNTIFS($D19:$BA19,$BK19,Results!$U$87:$BR$87,CA$1)/(COUNTIF(Results!$U$87:$BR$87,CA$1))</f>
        <v>0.75</v>
      </c>
      <c r="CB19" s="211">
        <f>COUNTIFS($D19:$BA19,$BK19,Results!$U$87:$BR$87,CB$1)/(COUNTIF(Results!$U$87:$BR$87,CB$1))</f>
        <v>1</v>
      </c>
      <c r="CC19" s="211">
        <f>COUNTIFS($D19:$BA19,$BK19,Results!$U$89:$BR$89,CC$1)/(COUNTIF(Results!$U$89:$BR$89,CC$1))</f>
        <v>0.8666666666666667</v>
      </c>
      <c r="CD19" s="211">
        <f>COUNTIFS($D19:$BA19,$BK19,Results!$U$89:$BR$89,CD$1)/(COUNTIF(Results!$U$89:$BR$89,CD$1))</f>
        <v>0.86363636363636365</v>
      </c>
      <c r="CE19" s="211">
        <f>COUNTIFS($D19:$BA19,$BK19,Results!$U$89:$BR$89,CE$1)/(COUNTIF(Results!$U$89:$BR$89,CE$1))</f>
        <v>0.88888888888888884</v>
      </c>
      <c r="CF19" s="211">
        <f>COUNTIFS($D19:$BA19,$BK19,Results!$U$89:$BR$89,CF$1)/(COUNTIF(Results!$U$89:$BR$89,CF$1))</f>
        <v>0.75</v>
      </c>
      <c r="CG19" s="211">
        <f>COUNTIFS($D19:$BA19,$BK19,Results!$U$90:$BR$90,CG$1)/(COUNTIF(Results!$U$90:$BR$90,CG$1))</f>
        <v>0.76470588235294112</v>
      </c>
      <c r="CH19" s="211">
        <f>COUNTIFS($D19:$BA19,$BK19,Results!$U$90:$BR$90,CH$1)/(COUNTIF(Results!$U$90:$BR$90,CH$1))</f>
        <v>0.88235294117647056</v>
      </c>
      <c r="CI19" s="211">
        <f>COUNTIFS($D19:$BA19,$BK19,Results!$U$90:$BR$90,CI$1)/(COUNTIF(Results!$U$90:$BR$90,CI$1))</f>
        <v>0.9375</v>
      </c>
      <c r="CJ19" s="211">
        <f>COUNTIFS($D19:$BA19,$BK19,Results!$U$91:$BR$91,CJ$1)/(COUNTIF(Results!$U$91:$BR$91,CJ$1))</f>
        <v>0.88235294117647056</v>
      </c>
      <c r="CK19" s="211">
        <f>COUNTIFS($D19:$BA19,$BK19,Results!$U$91:$BR$91,CK$1)/(COUNTIF(Results!$U$91:$BR$91,CK$1))</f>
        <v>0.76470588235294112</v>
      </c>
      <c r="CL19" s="207"/>
    </row>
    <row r="20" spans="1:90" x14ac:dyDescent="0.3">
      <c r="A20" s="207" t="s">
        <v>3830</v>
      </c>
      <c r="B20" s="207" t="s">
        <v>310</v>
      </c>
      <c r="C20" s="208" t="s">
        <v>767</v>
      </c>
      <c r="D20" s="209" t="str">
        <f>Monitoring_eng!C9</f>
        <v>yes</v>
      </c>
      <c r="E20" s="209" t="str">
        <f>Monitoring_eng!E9</f>
        <v>yes</v>
      </c>
      <c r="F20" s="209" t="str">
        <f>Monitoring_eng!G9</f>
        <v>yes</v>
      </c>
      <c r="G20" s="209" t="str">
        <f>Monitoring_eng!I9</f>
        <v>no</v>
      </c>
      <c r="H20" s="209" t="str">
        <f>Monitoring_eng!K9</f>
        <v>yes</v>
      </c>
      <c r="I20" s="209" t="str">
        <f>Monitoring_eng!M9</f>
        <v>yes</v>
      </c>
      <c r="J20" s="209" t="str">
        <f>Monitoring_eng!O9</f>
        <v>yes</v>
      </c>
      <c r="K20" s="209" t="str">
        <f>Monitoring_eng!Q9</f>
        <v>no</v>
      </c>
      <c r="L20" s="209" t="str">
        <f>Monitoring_eng!S9</f>
        <v>yes</v>
      </c>
      <c r="M20" s="209" t="str">
        <f>Monitoring_eng!U9</f>
        <v>yes</v>
      </c>
      <c r="N20" s="209" t="str">
        <f>Monitoring_eng!W9</f>
        <v>yes</v>
      </c>
      <c r="O20" s="209" t="str">
        <f>Monitoring_eng!Y9</f>
        <v>yes</v>
      </c>
      <c r="P20" s="209" t="str">
        <f>Monitoring_eng!AA9</f>
        <v>yes</v>
      </c>
      <c r="Q20" s="209" t="str">
        <f>Monitoring_eng!AC9</f>
        <v>yes</v>
      </c>
      <c r="R20" s="209" t="str">
        <f>Monitoring_eng!AE9</f>
        <v>yes</v>
      </c>
      <c r="S20" s="209" t="str">
        <f>Monitoring_eng!AG9</f>
        <v>yes</v>
      </c>
      <c r="T20" s="209" t="str">
        <f>Monitoring_eng!AI9</f>
        <v>yes</v>
      </c>
      <c r="U20" s="209" t="str">
        <f>Monitoring_eng!AK9</f>
        <v>yes</v>
      </c>
      <c r="V20" s="209" t="str">
        <f>Monitoring_eng!AM9</f>
        <v>yes</v>
      </c>
      <c r="W20" s="209" t="str">
        <f>Monitoring_eng!AO9</f>
        <v>no</v>
      </c>
      <c r="X20" s="209" t="str">
        <f>Monitoring_eng!AQ9</f>
        <v>yes</v>
      </c>
      <c r="Y20" s="209" t="str">
        <f>Monitoring_eng!AS9</f>
        <v>yes</v>
      </c>
      <c r="Z20" s="209" t="str">
        <f>Monitoring_eng!AU9</f>
        <v>yes</v>
      </c>
      <c r="AA20" s="209" t="str">
        <f>Monitoring_eng!AW9</f>
        <v>yes</v>
      </c>
      <c r="AB20" s="209" t="str">
        <f>Monitoring_eng!AY9</f>
        <v>yes</v>
      </c>
      <c r="AC20" s="209" t="str">
        <f>Monitoring_eng!BA9</f>
        <v>yes</v>
      </c>
      <c r="AD20" s="209" t="str">
        <f>Monitoring_eng!BC9</f>
        <v>no</v>
      </c>
      <c r="AE20" s="209" t="str">
        <f>Monitoring_eng!BE9</f>
        <v>yes</v>
      </c>
      <c r="AF20" s="209" t="str">
        <f>Monitoring_eng!BG9</f>
        <v>yes</v>
      </c>
      <c r="AG20" s="209" t="str">
        <f>Monitoring_eng!BI9</f>
        <v>yes</v>
      </c>
      <c r="AH20" s="209" t="str">
        <f>Monitoring_eng!BK9</f>
        <v>yes</v>
      </c>
      <c r="AI20" s="209" t="str">
        <f>Monitoring_eng!BM9</f>
        <v>yes</v>
      </c>
      <c r="AJ20" s="209" t="str">
        <f>Monitoring_eng!BO9</f>
        <v>yes</v>
      </c>
      <c r="AK20" s="209" t="str">
        <f>Monitoring_eng!BQ9</f>
        <v>yes</v>
      </c>
      <c r="AL20" s="209" t="str">
        <f>Monitoring_eng!BS9</f>
        <v>no</v>
      </c>
      <c r="AM20" s="209" t="str">
        <f>Monitoring_eng!BU9</f>
        <v>yes</v>
      </c>
      <c r="AN20" s="209" t="str">
        <f>Monitoring_eng!BW9</f>
        <v>yes</v>
      </c>
      <c r="AO20" s="209" t="str">
        <f>Monitoring_eng!BY9</f>
        <v>yes</v>
      </c>
      <c r="AP20" s="209" t="str">
        <f>Monitoring_eng!CA9</f>
        <v>yes</v>
      </c>
      <c r="AQ20" s="209" t="str">
        <f>Monitoring_eng!CC9</f>
        <v>yes</v>
      </c>
      <c r="AR20" s="209" t="str">
        <f>Monitoring_eng!CE9</f>
        <v>no</v>
      </c>
      <c r="AS20" s="209" t="str">
        <f>Monitoring_eng!CG9</f>
        <v>yes</v>
      </c>
      <c r="AT20" s="209" t="str">
        <f>Monitoring_eng!CI9</f>
        <v>yes</v>
      </c>
      <c r="AU20" s="209" t="str">
        <f>Monitoring_eng!CK9</f>
        <v>no</v>
      </c>
      <c r="AV20" s="209" t="str">
        <f>Monitoring_eng!CM9</f>
        <v>yes</v>
      </c>
      <c r="AW20" s="209" t="str">
        <f>Monitoring_eng!CO9</f>
        <v>yes</v>
      </c>
      <c r="AX20" s="209" t="str">
        <f>Monitoring_eng!CQ9</f>
        <v>yes</v>
      </c>
      <c r="AY20" s="209" t="str">
        <f>Monitoring_eng!CS9</f>
        <v>yes</v>
      </c>
      <c r="AZ20" s="209" t="str">
        <f>Monitoring_eng!CU9</f>
        <v>yes</v>
      </c>
      <c r="BA20" s="209" t="str">
        <f>Monitoring_eng!CW9</f>
        <v>yes</v>
      </c>
      <c r="BB20" s="207" t="s">
        <v>757</v>
      </c>
      <c r="BC20" s="207">
        <f t="shared" si="0"/>
        <v>43</v>
      </c>
      <c r="BD20" s="207" t="s">
        <v>758</v>
      </c>
      <c r="BE20" s="207">
        <f t="shared" si="1"/>
        <v>7</v>
      </c>
      <c r="BF20" s="207" t="s">
        <v>759</v>
      </c>
      <c r="BG20" s="207">
        <f t="shared" si="2"/>
        <v>0</v>
      </c>
      <c r="BH20" s="207" t="s">
        <v>892</v>
      </c>
      <c r="BI20" s="207">
        <f t="shared" si="3"/>
        <v>0</v>
      </c>
      <c r="BJ20" s="207">
        <f t="shared" si="4"/>
        <v>50</v>
      </c>
      <c r="BK20" s="207" t="str">
        <f t="shared" si="5"/>
        <v>yes</v>
      </c>
      <c r="BL20" s="207" t="str">
        <f t="shared" si="6"/>
        <v>no</v>
      </c>
      <c r="BM20" s="207">
        <f t="shared" si="7"/>
        <v>43</v>
      </c>
      <c r="BN20" s="207">
        <f t="shared" si="8"/>
        <v>7</v>
      </c>
      <c r="BO20" s="210">
        <f t="shared" si="9"/>
        <v>0.86</v>
      </c>
      <c r="BP20" s="210">
        <f t="shared" si="10"/>
        <v>0.14000000000000001</v>
      </c>
      <c r="BQ20" s="210">
        <f>VLOOKUP($A20,'Analysis 2016-2017'!$A:$BR,67,FALSE)</f>
        <v>0.88</v>
      </c>
      <c r="BR20" s="210">
        <f>VLOOKUP($A20,'Analysis 2016-2017'!$A:$BR,68,FALSE)</f>
        <v>0.12</v>
      </c>
      <c r="BS20" s="210">
        <f>VLOOKUP($A20,'Analysis 2016-2017'!$A:$BR,69,FALSE)</f>
        <v>0.74</v>
      </c>
      <c r="BT20" s="210">
        <f>VLOOKUP($A20,'Analysis 2016-2017'!$A:$BR,70,FALSE)</f>
        <v>0.2</v>
      </c>
      <c r="BU20" s="210">
        <f t="shared" si="11"/>
        <v>-2.0000000000000018E-2</v>
      </c>
      <c r="BV20" s="210">
        <f t="shared" si="12"/>
        <v>2.0000000000000018E-2</v>
      </c>
      <c r="BW20" s="210">
        <f t="shared" si="13"/>
        <v>0.12</v>
      </c>
      <c r="BX20" s="210">
        <f t="shared" si="14"/>
        <v>-0.06</v>
      </c>
      <c r="BY20" s="211">
        <f>COUNTIFS($D20:$BA20,$BK20,Results!$U$87:$BR$87,BY$1)/(COUNTIF(Results!$U$87:$BR$87,BY$1))</f>
        <v>0.88235294117647056</v>
      </c>
      <c r="BZ20" s="211">
        <f>COUNTIFS($D20:$BA20,$BK20,Results!$U$87:$BR$87,BZ$1)/(COUNTIF(Results!$U$87:$BR$87,BZ$1))</f>
        <v>0.83333333333333337</v>
      </c>
      <c r="CA20" s="211">
        <f>COUNTIFS($D20:$BA20,$BK20,Results!$U$87:$BR$87,CA$1)/(COUNTIF(Results!$U$87:$BR$87,CA$1))</f>
        <v>0.875</v>
      </c>
      <c r="CB20" s="211">
        <f>COUNTIFS($D20:$BA20,$BK20,Results!$U$87:$BR$87,CB$1)/(COUNTIF(Results!$U$87:$BR$87,CB$1))</f>
        <v>0.84615384615384615</v>
      </c>
      <c r="CC20" s="211">
        <f>COUNTIFS($D20:$BA20,$BK20,Results!$U$89:$BR$89,CC$1)/(COUNTIF(Results!$U$89:$BR$89,CC$1))</f>
        <v>0.93333333333333335</v>
      </c>
      <c r="CD20" s="211">
        <f>COUNTIFS($D20:$BA20,$BK20,Results!$U$89:$BR$89,CD$1)/(COUNTIF(Results!$U$89:$BR$89,CD$1))</f>
        <v>0.77272727272727271</v>
      </c>
      <c r="CE20" s="211">
        <f>COUNTIFS($D20:$BA20,$BK20,Results!$U$89:$BR$89,CE$1)/(COUNTIF(Results!$U$89:$BR$89,CE$1))</f>
        <v>1</v>
      </c>
      <c r="CF20" s="211">
        <f>COUNTIFS($D20:$BA20,$BK20,Results!$U$89:$BR$89,CF$1)/(COUNTIF(Results!$U$89:$BR$89,CF$1))</f>
        <v>0.75</v>
      </c>
      <c r="CG20" s="211">
        <f>COUNTIFS($D20:$BA20,$BK20,Results!$U$90:$BR$90,CG$1)/(COUNTIF(Results!$U$90:$BR$90,CG$1))</f>
        <v>0.70588235294117652</v>
      </c>
      <c r="CH20" s="211">
        <f>COUNTIFS($D20:$BA20,$BK20,Results!$U$90:$BR$90,CH$1)/(COUNTIF(Results!$U$90:$BR$90,CH$1))</f>
        <v>0.94117647058823528</v>
      </c>
      <c r="CI20" s="211">
        <f>COUNTIFS($D20:$BA20,$BK20,Results!$U$90:$BR$90,CI$1)/(COUNTIF(Results!$U$90:$BR$90,CI$1))</f>
        <v>0.9375</v>
      </c>
      <c r="CJ20" s="211">
        <f>COUNTIFS($D20:$BA20,$BK20,Results!$U$91:$BR$91,CJ$1)/(COUNTIF(Results!$U$91:$BR$91,CJ$1))</f>
        <v>0.94117647058823528</v>
      </c>
      <c r="CK20" s="211">
        <f>COUNTIFS($D20:$BA20,$BK20,Results!$U$91:$BR$91,CK$1)/(COUNTIF(Results!$U$91:$BR$91,CK$1))</f>
        <v>0.70588235294117652</v>
      </c>
      <c r="CL20" s="207"/>
    </row>
    <row r="21" spans="1:90" x14ac:dyDescent="0.3">
      <c r="A21" s="207" t="s">
        <v>3856</v>
      </c>
      <c r="B21" s="207" t="s">
        <v>336</v>
      </c>
      <c r="C21" s="213" t="s">
        <v>137</v>
      </c>
      <c r="D21" s="209" t="str">
        <f>Monitoring_eng!C35</f>
        <v>yes</v>
      </c>
      <c r="E21" s="209" t="str">
        <f>Monitoring_eng!E35</f>
        <v>no</v>
      </c>
      <c r="F21" s="209" t="str">
        <f>Monitoring_eng!G35</f>
        <v>yes</v>
      </c>
      <c r="G21" s="209" t="str">
        <f>Monitoring_eng!I35</f>
        <v>yes</v>
      </c>
      <c r="H21" s="209" t="str">
        <f>Monitoring_eng!K35</f>
        <v>yes</v>
      </c>
      <c r="I21" s="209" t="str">
        <f>Monitoring_eng!M35</f>
        <v>yes</v>
      </c>
      <c r="J21" s="209" t="str">
        <f>Monitoring_eng!O35</f>
        <v>yes</v>
      </c>
      <c r="K21" s="209" t="str">
        <f>Monitoring_eng!Q35</f>
        <v>yes</v>
      </c>
      <c r="L21" s="209" t="str">
        <f>Monitoring_eng!S35</f>
        <v>yes</v>
      </c>
      <c r="M21" s="209" t="str">
        <f>Monitoring_eng!U35</f>
        <v>yes</v>
      </c>
      <c r="N21" s="209" t="str">
        <f>Monitoring_eng!W35</f>
        <v>yes</v>
      </c>
      <c r="O21" s="209" t="str">
        <f>Monitoring_eng!Y35</f>
        <v>no</v>
      </c>
      <c r="P21" s="209" t="str">
        <f>Monitoring_eng!AA35</f>
        <v>yes</v>
      </c>
      <c r="Q21" s="209" t="str">
        <f>Monitoring_eng!AC35</f>
        <v>yes</v>
      </c>
      <c r="R21" s="209" t="str">
        <f>Monitoring_eng!AE35</f>
        <v>yes</v>
      </c>
      <c r="S21" s="209" t="str">
        <f>Monitoring_eng!AG35</f>
        <v>yes</v>
      </c>
      <c r="T21" s="209" t="str">
        <f>Monitoring_eng!AI35</f>
        <v>yes</v>
      </c>
      <c r="U21" s="209" t="str">
        <f>Monitoring_eng!AK35</f>
        <v>yes</v>
      </c>
      <c r="V21" s="209" t="str">
        <f>Monitoring_eng!AM35</f>
        <v>yes</v>
      </c>
      <c r="W21" s="209" t="str">
        <f>Monitoring_eng!AO35</f>
        <v>yes</v>
      </c>
      <c r="X21" s="209" t="str">
        <f>Monitoring_eng!AQ35</f>
        <v>yes</v>
      </c>
      <c r="Y21" s="209" t="str">
        <f>Monitoring_eng!AS35</f>
        <v>yes</v>
      </c>
      <c r="Z21" s="209" t="str">
        <f>Monitoring_eng!AU35</f>
        <v>yes</v>
      </c>
      <c r="AA21" s="209" t="str">
        <f>Monitoring_eng!AW35</f>
        <v>yes</v>
      </c>
      <c r="AB21" s="209" t="str">
        <f>Monitoring_eng!AY35</f>
        <v>yes</v>
      </c>
      <c r="AC21" s="209" t="str">
        <f>Monitoring_eng!BA35</f>
        <v>yes</v>
      </c>
      <c r="AD21" s="209" t="str">
        <f>Monitoring_eng!BC35</f>
        <v>partially</v>
      </c>
      <c r="AE21" s="209" t="str">
        <f>Monitoring_eng!BE35</f>
        <v>partially</v>
      </c>
      <c r="AF21" s="209" t="str">
        <f>Monitoring_eng!BG35</f>
        <v>yes</v>
      </c>
      <c r="AG21" s="209" t="str">
        <f>Monitoring_eng!BI35</f>
        <v>yes</v>
      </c>
      <c r="AH21" s="209" t="str">
        <f>Monitoring_eng!BK35</f>
        <v>yes</v>
      </c>
      <c r="AI21" s="209" t="str">
        <f>Monitoring_eng!BM35</f>
        <v>yes</v>
      </c>
      <c r="AJ21" s="209" t="str">
        <f>Monitoring_eng!BO35</f>
        <v>yes</v>
      </c>
      <c r="AK21" s="209" t="str">
        <f>Monitoring_eng!BQ35</f>
        <v>yes</v>
      </c>
      <c r="AL21" s="209" t="str">
        <f>Monitoring_eng!BS35</f>
        <v>yes</v>
      </c>
      <c r="AM21" s="209" t="str">
        <f>Monitoring_eng!BU35</f>
        <v>partially</v>
      </c>
      <c r="AN21" s="209" t="str">
        <f>Monitoring_eng!BW35</f>
        <v>yes</v>
      </c>
      <c r="AO21" s="209" t="str">
        <f>Monitoring_eng!BY35</f>
        <v>yes</v>
      </c>
      <c r="AP21" s="209" t="str">
        <f>Monitoring_eng!CA35</f>
        <v>yes</v>
      </c>
      <c r="AQ21" s="209" t="str">
        <f>Monitoring_eng!CC35</f>
        <v>no</v>
      </c>
      <c r="AR21" s="209" t="str">
        <f>Monitoring_eng!CE35</f>
        <v>yes</v>
      </c>
      <c r="AS21" s="209" t="str">
        <f>Monitoring_eng!CG35</f>
        <v>yes</v>
      </c>
      <c r="AT21" s="209" t="str">
        <f>Monitoring_eng!CI35</f>
        <v>yes</v>
      </c>
      <c r="AU21" s="209" t="str">
        <f>Monitoring_eng!CK35</f>
        <v>no</v>
      </c>
      <c r="AV21" s="209" t="str">
        <f>Monitoring_eng!CM35</f>
        <v>yes</v>
      </c>
      <c r="AW21" s="209" t="str">
        <f>Monitoring_eng!CO35</f>
        <v>yes</v>
      </c>
      <c r="AX21" s="209" t="str">
        <f>Monitoring_eng!CQ35</f>
        <v>yes</v>
      </c>
      <c r="AY21" s="209" t="str">
        <f>Monitoring_eng!CS35</f>
        <v>yes</v>
      </c>
      <c r="AZ21" s="209" t="str">
        <f>Monitoring_eng!CU35</f>
        <v>yes</v>
      </c>
      <c r="BA21" s="209" t="str">
        <f>Monitoring_eng!CW35</f>
        <v>yes</v>
      </c>
      <c r="BB21" s="207" t="s">
        <v>757</v>
      </c>
      <c r="BC21" s="207">
        <f t="shared" si="0"/>
        <v>43</v>
      </c>
      <c r="BD21" s="207" t="s">
        <v>758</v>
      </c>
      <c r="BE21" s="207">
        <f t="shared" si="1"/>
        <v>4</v>
      </c>
      <c r="BF21" s="207" t="s">
        <v>759</v>
      </c>
      <c r="BG21" s="207">
        <f t="shared" si="2"/>
        <v>3</v>
      </c>
      <c r="BH21" s="207" t="s">
        <v>892</v>
      </c>
      <c r="BI21" s="207">
        <f t="shared" si="3"/>
        <v>0</v>
      </c>
      <c r="BJ21" s="207">
        <f t="shared" si="4"/>
        <v>50</v>
      </c>
      <c r="BK21" s="207" t="str">
        <f t="shared" si="5"/>
        <v>yes</v>
      </c>
      <c r="BL21" s="207" t="str">
        <f t="shared" si="6"/>
        <v>no</v>
      </c>
      <c r="BM21" s="207">
        <f t="shared" si="7"/>
        <v>43</v>
      </c>
      <c r="BN21" s="207">
        <f t="shared" si="8"/>
        <v>4</v>
      </c>
      <c r="BO21" s="210">
        <f t="shared" si="9"/>
        <v>0.86</v>
      </c>
      <c r="BP21" s="210">
        <f t="shared" si="10"/>
        <v>0.08</v>
      </c>
      <c r="BQ21" s="210">
        <f>VLOOKUP($A21,'Analysis 2016-2017'!$A:$BR,67,FALSE)</f>
        <v>0.74</v>
      </c>
      <c r="BR21" s="210">
        <f>VLOOKUP($A21,'Analysis 2016-2017'!$A:$BR,68,FALSE)</f>
        <v>0.14000000000000001</v>
      </c>
      <c r="BS21" s="210">
        <f>VLOOKUP($A21,'Analysis 2016-2017'!$A:$BR,69,FALSE)</f>
        <v>0.7</v>
      </c>
      <c r="BT21" s="210">
        <f>VLOOKUP($A21,'Analysis 2016-2017'!$A:$BR,70,FALSE)</f>
        <v>0.16</v>
      </c>
      <c r="BU21" s="210">
        <f t="shared" si="11"/>
        <v>0.12</v>
      </c>
      <c r="BV21" s="210">
        <f t="shared" si="12"/>
        <v>-6.0000000000000012E-2</v>
      </c>
      <c r="BW21" s="210">
        <f t="shared" si="13"/>
        <v>0.16000000000000003</v>
      </c>
      <c r="BX21" s="210">
        <f t="shared" si="14"/>
        <v>-0.08</v>
      </c>
      <c r="BY21" s="211">
        <f>COUNTIFS($D21:$BA21,$BK21,Results!$U$87:$BR$87,BY$1)/(COUNTIF(Results!$U$87:$BR$87,BY$1))</f>
        <v>0.82352941176470584</v>
      </c>
      <c r="BZ21" s="211">
        <f>COUNTIFS($D21:$BA21,$BK21,Results!$U$87:$BR$87,BZ$1)/(COUNTIF(Results!$U$87:$BR$87,BZ$1))</f>
        <v>1</v>
      </c>
      <c r="CA21" s="211">
        <f>COUNTIFS($D21:$BA21,$BK21,Results!$U$87:$BR$87,CA$1)/(COUNTIF(Results!$U$87:$BR$87,CA$1))</f>
        <v>0.875</v>
      </c>
      <c r="CB21" s="211">
        <f>COUNTIFS($D21:$BA21,$BK21,Results!$U$87:$BR$87,CB$1)/(COUNTIF(Results!$U$87:$BR$87,CB$1))</f>
        <v>0.76923076923076927</v>
      </c>
      <c r="CC21" s="211">
        <f>COUNTIFS($D21:$BA21,$BK21,Results!$U$89:$BR$89,CC$1)/(COUNTIF(Results!$U$89:$BR$89,CC$1))</f>
        <v>0.8666666666666667</v>
      </c>
      <c r="CD21" s="211">
        <f>COUNTIFS($D21:$BA21,$BK21,Results!$U$89:$BR$89,CD$1)/(COUNTIF(Results!$U$89:$BR$89,CD$1))</f>
        <v>0.90909090909090906</v>
      </c>
      <c r="CE21" s="211">
        <f>COUNTIFS($D21:$BA21,$BK21,Results!$U$89:$BR$89,CE$1)/(COUNTIF(Results!$U$89:$BR$89,CE$1))</f>
        <v>0.77777777777777779</v>
      </c>
      <c r="CF21" s="211">
        <f>COUNTIFS($D21:$BA21,$BK21,Results!$U$89:$BR$89,CF$1)/(COUNTIF(Results!$U$89:$BR$89,CF$1))</f>
        <v>0.75</v>
      </c>
      <c r="CG21" s="211">
        <f>COUNTIFS($D21:$BA21,$BK21,Results!$U$90:$BR$90,CG$1)/(COUNTIF(Results!$U$90:$BR$90,CG$1))</f>
        <v>0.88235294117647056</v>
      </c>
      <c r="CH21" s="211">
        <f>COUNTIFS($D21:$BA21,$BK21,Results!$U$90:$BR$90,CH$1)/(COUNTIF(Results!$U$90:$BR$90,CH$1))</f>
        <v>0.88235294117647056</v>
      </c>
      <c r="CI21" s="211">
        <f>COUNTIFS($D21:$BA21,$BK21,Results!$U$90:$BR$90,CI$1)/(COUNTIF(Results!$U$90:$BR$90,CI$1))</f>
        <v>0.8125</v>
      </c>
      <c r="CJ21" s="211">
        <f>COUNTIFS($D21:$BA21,$BK21,Results!$U$91:$BR$91,CJ$1)/(COUNTIF(Results!$U$91:$BR$91,CJ$1))</f>
        <v>0.88235294117647056</v>
      </c>
      <c r="CK21" s="211">
        <f>COUNTIFS($D21:$BA21,$BK21,Results!$U$91:$BR$91,CK$1)/(COUNTIF(Results!$U$91:$BR$91,CK$1))</f>
        <v>0.88235294117647056</v>
      </c>
      <c r="CL21" s="207"/>
    </row>
    <row r="22" spans="1:90" x14ac:dyDescent="0.3">
      <c r="A22" s="207" t="s">
        <v>3829</v>
      </c>
      <c r="B22" s="207" t="s">
        <v>309</v>
      </c>
      <c r="C22" s="208" t="s">
        <v>766</v>
      </c>
      <c r="D22" s="209" t="str">
        <f>Monitoring_eng!C8</f>
        <v>yes</v>
      </c>
      <c r="E22" s="209" t="str">
        <f>Monitoring_eng!E8</f>
        <v>yes</v>
      </c>
      <c r="F22" s="209" t="str">
        <f>Monitoring_eng!G8</f>
        <v>yes</v>
      </c>
      <c r="G22" s="209" t="str">
        <f>Monitoring_eng!I8</f>
        <v>no</v>
      </c>
      <c r="H22" s="209" t="str">
        <f>Monitoring_eng!K8</f>
        <v>yes</v>
      </c>
      <c r="I22" s="209" t="str">
        <f>Monitoring_eng!M8</f>
        <v>yes</v>
      </c>
      <c r="J22" s="209" t="str">
        <f>Monitoring_eng!O8</f>
        <v>yes</v>
      </c>
      <c r="K22" s="209" t="str">
        <f>Monitoring_eng!Q8</f>
        <v>no</v>
      </c>
      <c r="L22" s="209" t="str">
        <f>Monitoring_eng!S8</f>
        <v>yes</v>
      </c>
      <c r="M22" s="209" t="str">
        <f>Monitoring_eng!U8</f>
        <v>yes</v>
      </c>
      <c r="N22" s="209" t="str">
        <f>Monitoring_eng!W8</f>
        <v>yes</v>
      </c>
      <c r="O22" s="209" t="str">
        <f>Monitoring_eng!Y8</f>
        <v>yes</v>
      </c>
      <c r="P22" s="209" t="str">
        <f>Monitoring_eng!AA8</f>
        <v>yes</v>
      </c>
      <c r="Q22" s="209" t="str">
        <f>Monitoring_eng!AC8</f>
        <v>yes</v>
      </c>
      <c r="R22" s="209" t="str">
        <f>Monitoring_eng!AE8</f>
        <v>yes</v>
      </c>
      <c r="S22" s="209" t="str">
        <f>Monitoring_eng!AG8</f>
        <v>yes</v>
      </c>
      <c r="T22" s="209" t="str">
        <f>Monitoring_eng!AI8</f>
        <v>yes</v>
      </c>
      <c r="U22" s="209" t="str">
        <f>Monitoring_eng!AK8</f>
        <v>yes</v>
      </c>
      <c r="V22" s="209" t="str">
        <f>Monitoring_eng!AM8</f>
        <v>yes</v>
      </c>
      <c r="W22" s="209" t="str">
        <f>Monitoring_eng!AO8</f>
        <v>no</v>
      </c>
      <c r="X22" s="209" t="str">
        <f>Monitoring_eng!AQ8</f>
        <v>yes</v>
      </c>
      <c r="Y22" s="209" t="str">
        <f>Monitoring_eng!AS8</f>
        <v>yes</v>
      </c>
      <c r="Z22" s="209" t="str">
        <f>Monitoring_eng!AU8</f>
        <v>yes</v>
      </c>
      <c r="AA22" s="209" t="str">
        <f>Monitoring_eng!AW8</f>
        <v>yes</v>
      </c>
      <c r="AB22" s="209" t="str">
        <f>Monitoring_eng!AY8</f>
        <v>yes</v>
      </c>
      <c r="AC22" s="209" t="str">
        <f>Monitoring_eng!BA8</f>
        <v>yes</v>
      </c>
      <c r="AD22" s="209" t="str">
        <f>Monitoring_eng!BC8</f>
        <v>no</v>
      </c>
      <c r="AE22" s="209" t="str">
        <f>Monitoring_eng!BE8</f>
        <v>yes</v>
      </c>
      <c r="AF22" s="209" t="str">
        <f>Monitoring_eng!BG8</f>
        <v>yes</v>
      </c>
      <c r="AG22" s="209" t="str">
        <f>Monitoring_eng!BI8</f>
        <v>yes</v>
      </c>
      <c r="AH22" s="209" t="str">
        <f>Monitoring_eng!BK8</f>
        <v>yes</v>
      </c>
      <c r="AI22" s="209" t="str">
        <f>Monitoring_eng!BM8</f>
        <v>yes</v>
      </c>
      <c r="AJ22" s="209" t="str">
        <f>Monitoring_eng!BO8</f>
        <v>yes</v>
      </c>
      <c r="AK22" s="209" t="str">
        <f>Monitoring_eng!BQ8</f>
        <v>yes</v>
      </c>
      <c r="AL22" s="209" t="str">
        <f>Monitoring_eng!BS8</f>
        <v>no</v>
      </c>
      <c r="AM22" s="209" t="str">
        <f>Monitoring_eng!BU8</f>
        <v>yes</v>
      </c>
      <c r="AN22" s="209" t="str">
        <f>Monitoring_eng!BW8</f>
        <v>yes</v>
      </c>
      <c r="AO22" s="209" t="str">
        <f>Monitoring_eng!BY8</f>
        <v>yes</v>
      </c>
      <c r="AP22" s="209" t="str">
        <f>Monitoring_eng!CA8</f>
        <v>yes</v>
      </c>
      <c r="AQ22" s="209" t="str">
        <f>Monitoring_eng!CC8</f>
        <v>yes</v>
      </c>
      <c r="AR22" s="209" t="str">
        <f>Monitoring_eng!CE8</f>
        <v>no</v>
      </c>
      <c r="AS22" s="209" t="str">
        <f>Monitoring_eng!CG8</f>
        <v>yes</v>
      </c>
      <c r="AT22" s="209" t="str">
        <f>Monitoring_eng!CI8</f>
        <v>yes</v>
      </c>
      <c r="AU22" s="209" t="str">
        <f>Monitoring_eng!CK8</f>
        <v>no</v>
      </c>
      <c r="AV22" s="209" t="str">
        <f>Monitoring_eng!CM8</f>
        <v>yes</v>
      </c>
      <c r="AW22" s="209" t="str">
        <f>Monitoring_eng!CO8</f>
        <v>yes</v>
      </c>
      <c r="AX22" s="209" t="str">
        <f>Monitoring_eng!CQ8</f>
        <v>yes</v>
      </c>
      <c r="AY22" s="209" t="str">
        <f>Monitoring_eng!CS8</f>
        <v>yes</v>
      </c>
      <c r="AZ22" s="209" t="str">
        <f>Monitoring_eng!CU8</f>
        <v>yes</v>
      </c>
      <c r="BA22" s="209" t="str">
        <f>Monitoring_eng!CW8</f>
        <v>yes</v>
      </c>
      <c r="BB22" s="207" t="s">
        <v>757</v>
      </c>
      <c r="BC22" s="207">
        <f t="shared" si="0"/>
        <v>43</v>
      </c>
      <c r="BD22" s="207" t="s">
        <v>758</v>
      </c>
      <c r="BE22" s="207">
        <f t="shared" si="1"/>
        <v>7</v>
      </c>
      <c r="BF22" s="207" t="s">
        <v>759</v>
      </c>
      <c r="BG22" s="207">
        <f t="shared" si="2"/>
        <v>0</v>
      </c>
      <c r="BH22" s="207" t="s">
        <v>892</v>
      </c>
      <c r="BI22" s="207">
        <f t="shared" si="3"/>
        <v>0</v>
      </c>
      <c r="BJ22" s="207">
        <f t="shared" si="4"/>
        <v>50</v>
      </c>
      <c r="BK22" s="207" t="str">
        <f t="shared" si="5"/>
        <v>yes</v>
      </c>
      <c r="BL22" s="207" t="str">
        <f t="shared" si="6"/>
        <v>no</v>
      </c>
      <c r="BM22" s="207">
        <f t="shared" si="7"/>
        <v>43</v>
      </c>
      <c r="BN22" s="207">
        <f t="shared" si="8"/>
        <v>7</v>
      </c>
      <c r="BO22" s="210">
        <f t="shared" si="9"/>
        <v>0.86</v>
      </c>
      <c r="BP22" s="210">
        <f t="shared" si="10"/>
        <v>0.14000000000000001</v>
      </c>
      <c r="BQ22" s="210">
        <f>VLOOKUP($A22,'Analysis 2016-2017'!$A:$BR,67,FALSE)</f>
        <v>0.9</v>
      </c>
      <c r="BR22" s="210">
        <f>VLOOKUP($A22,'Analysis 2016-2017'!$A:$BR,68,FALSE)</f>
        <v>0.1</v>
      </c>
      <c r="BS22" s="210">
        <f>VLOOKUP($A22,'Analysis 2016-2017'!$A:$BR,69,FALSE)</f>
        <v>0.76</v>
      </c>
      <c r="BT22" s="210">
        <f>VLOOKUP($A22,'Analysis 2016-2017'!$A:$BR,70,FALSE)</f>
        <v>0.14000000000000001</v>
      </c>
      <c r="BU22" s="210">
        <f t="shared" si="11"/>
        <v>-4.0000000000000036E-2</v>
      </c>
      <c r="BV22" s="210">
        <f t="shared" si="12"/>
        <v>4.0000000000000008E-2</v>
      </c>
      <c r="BW22" s="210">
        <f t="shared" si="13"/>
        <v>9.9999999999999978E-2</v>
      </c>
      <c r="BX22" s="210">
        <f t="shared" si="14"/>
        <v>0</v>
      </c>
      <c r="BY22" s="211">
        <f>COUNTIFS($D22:$BA22,$BK22,Results!$U$87:$BR$87,BY$1)/(COUNTIF(Results!$U$87:$BR$87,BY$1))</f>
        <v>0.88235294117647056</v>
      </c>
      <c r="BZ22" s="211">
        <f>COUNTIFS($D22:$BA22,$BK22,Results!$U$87:$BR$87,BZ$1)/(COUNTIF(Results!$U$87:$BR$87,BZ$1))</f>
        <v>0.83333333333333337</v>
      </c>
      <c r="CA22" s="211">
        <f>COUNTIFS($D22:$BA22,$BK22,Results!$U$87:$BR$87,CA$1)/(COUNTIF(Results!$U$87:$BR$87,CA$1))</f>
        <v>0.875</v>
      </c>
      <c r="CB22" s="211">
        <f>COUNTIFS($D22:$BA22,$BK22,Results!$U$87:$BR$87,CB$1)/(COUNTIF(Results!$U$87:$BR$87,CB$1))</f>
        <v>0.84615384615384615</v>
      </c>
      <c r="CC22" s="211">
        <f>COUNTIFS($D22:$BA22,$BK22,Results!$U$89:$BR$89,CC$1)/(COUNTIF(Results!$U$89:$BR$89,CC$1))</f>
        <v>0.93333333333333335</v>
      </c>
      <c r="CD22" s="211">
        <f>COUNTIFS($D22:$BA22,$BK22,Results!$U$89:$BR$89,CD$1)/(COUNTIF(Results!$U$89:$BR$89,CD$1))</f>
        <v>0.77272727272727271</v>
      </c>
      <c r="CE22" s="211">
        <f>COUNTIFS($D22:$BA22,$BK22,Results!$U$89:$BR$89,CE$1)/(COUNTIF(Results!$U$89:$BR$89,CE$1))</f>
        <v>1</v>
      </c>
      <c r="CF22" s="211">
        <f>COUNTIFS($D22:$BA22,$BK22,Results!$U$89:$BR$89,CF$1)/(COUNTIF(Results!$U$89:$BR$89,CF$1))</f>
        <v>0.75</v>
      </c>
      <c r="CG22" s="211">
        <f>COUNTIFS($D22:$BA22,$BK22,Results!$U$90:$BR$90,CG$1)/(COUNTIF(Results!$U$90:$BR$90,CG$1))</f>
        <v>0.70588235294117652</v>
      </c>
      <c r="CH22" s="211">
        <f>COUNTIFS($D22:$BA22,$BK22,Results!$U$90:$BR$90,CH$1)/(COUNTIF(Results!$U$90:$BR$90,CH$1))</f>
        <v>0.94117647058823528</v>
      </c>
      <c r="CI22" s="211">
        <f>COUNTIFS($D22:$BA22,$BK22,Results!$U$90:$BR$90,CI$1)/(COUNTIF(Results!$U$90:$BR$90,CI$1))</f>
        <v>0.9375</v>
      </c>
      <c r="CJ22" s="211">
        <f>COUNTIFS($D22:$BA22,$BK22,Results!$U$91:$BR$91,CJ$1)/(COUNTIF(Results!$U$91:$BR$91,CJ$1))</f>
        <v>0.94117647058823528</v>
      </c>
      <c r="CK22" s="211">
        <f>COUNTIFS($D22:$BA22,$BK22,Results!$U$91:$BR$91,CK$1)/(COUNTIF(Results!$U$91:$BR$91,CK$1))</f>
        <v>0.70588235294117652</v>
      </c>
      <c r="CL22" s="207"/>
    </row>
    <row r="23" spans="1:90" x14ac:dyDescent="0.3">
      <c r="A23" s="207" t="s">
        <v>3877</v>
      </c>
      <c r="B23" s="207" t="s">
        <v>357</v>
      </c>
      <c r="C23" s="50" t="s">
        <v>175</v>
      </c>
      <c r="D23" s="209" t="str">
        <f>Monitoring_eng!C56</f>
        <v>yes</v>
      </c>
      <c r="E23" s="209" t="str">
        <f>Monitoring_eng!E56</f>
        <v>yes</v>
      </c>
      <c r="F23" s="209" t="str">
        <f>Monitoring_eng!G56</f>
        <v>yes</v>
      </c>
      <c r="G23" s="209" t="str">
        <f>Monitoring_eng!I56</f>
        <v>yes</v>
      </c>
      <c r="H23" s="209" t="str">
        <f>Monitoring_eng!K56</f>
        <v>yes</v>
      </c>
      <c r="I23" s="209" t="str">
        <f>Monitoring_eng!M56</f>
        <v>yes</v>
      </c>
      <c r="J23" s="209" t="str">
        <f>Monitoring_eng!O56</f>
        <v>yes</v>
      </c>
      <c r="K23" s="209" t="str">
        <f>Monitoring_eng!Q56</f>
        <v>yes</v>
      </c>
      <c r="L23" s="209" t="str">
        <f>Monitoring_eng!S56</f>
        <v>yes</v>
      </c>
      <c r="M23" s="209" t="str">
        <f>Monitoring_eng!U56</f>
        <v>yes</v>
      </c>
      <c r="N23" s="209" t="str">
        <f>Monitoring_eng!W56</f>
        <v>yes</v>
      </c>
      <c r="O23" s="209" t="str">
        <f>Monitoring_eng!Y56</f>
        <v>yes</v>
      </c>
      <c r="P23" s="209" t="str">
        <f>Monitoring_eng!AA56</f>
        <v>yes</v>
      </c>
      <c r="Q23" s="209" t="str">
        <f>Monitoring_eng!AC56</f>
        <v>yes</v>
      </c>
      <c r="R23" s="209" t="str">
        <f>Monitoring_eng!AE56</f>
        <v>yes</v>
      </c>
      <c r="S23" s="209" t="str">
        <f>Monitoring_eng!AG56</f>
        <v>yes</v>
      </c>
      <c r="T23" s="209" t="str">
        <f>Monitoring_eng!AI56</f>
        <v>yes</v>
      </c>
      <c r="U23" s="209" t="str">
        <f>Monitoring_eng!AK56</f>
        <v>partially</v>
      </c>
      <c r="V23" s="209" t="str">
        <f>Monitoring_eng!AM56</f>
        <v>yes</v>
      </c>
      <c r="W23" s="209" t="str">
        <f>Monitoring_eng!AO56</f>
        <v>yes</v>
      </c>
      <c r="X23" s="209" t="str">
        <f>Monitoring_eng!AQ56</f>
        <v>yes</v>
      </c>
      <c r="Y23" s="209" t="str">
        <f>Monitoring_eng!AS56</f>
        <v>yes</v>
      </c>
      <c r="Z23" s="209" t="str">
        <f>Monitoring_eng!AU56</f>
        <v>yes</v>
      </c>
      <c r="AA23" s="209" t="str">
        <f>Monitoring_eng!AW56</f>
        <v>yes</v>
      </c>
      <c r="AB23" s="209" t="str">
        <f>Monitoring_eng!AY56</f>
        <v>yes</v>
      </c>
      <c r="AC23" s="209" t="str">
        <f>Monitoring_eng!BA56</f>
        <v>partially</v>
      </c>
      <c r="AD23" s="209" t="str">
        <f>Monitoring_eng!BC56</f>
        <v>partially</v>
      </c>
      <c r="AE23" s="209" t="str">
        <f>Monitoring_eng!BE56</f>
        <v>yes</v>
      </c>
      <c r="AF23" s="209" t="str">
        <f>Monitoring_eng!BG56</f>
        <v>yes</v>
      </c>
      <c r="AG23" s="209" t="str">
        <f>Monitoring_eng!BI56</f>
        <v>yes</v>
      </c>
      <c r="AH23" s="209" t="str">
        <f>Monitoring_eng!BK56</f>
        <v>yes</v>
      </c>
      <c r="AI23" s="209" t="str">
        <f>Monitoring_eng!BM56</f>
        <v>yes</v>
      </c>
      <c r="AJ23" s="209" t="str">
        <f>Monitoring_eng!BO56</f>
        <v>yes</v>
      </c>
      <c r="AK23" s="209" t="str">
        <f>Monitoring_eng!BQ56</f>
        <v>yes</v>
      </c>
      <c r="AL23" s="209" t="str">
        <f>Monitoring_eng!BS56</f>
        <v>no</v>
      </c>
      <c r="AM23" s="209" t="str">
        <f>Monitoring_eng!BU56</f>
        <v>no</v>
      </c>
      <c r="AN23" s="209" t="str">
        <f>Monitoring_eng!BW56</f>
        <v>no</v>
      </c>
      <c r="AO23" s="209" t="str">
        <f>Monitoring_eng!BY56</f>
        <v>yes</v>
      </c>
      <c r="AP23" s="209" t="str">
        <f>Monitoring_eng!CA56</f>
        <v>yes</v>
      </c>
      <c r="AQ23" s="209" t="str">
        <f>Monitoring_eng!CC56</f>
        <v>yes</v>
      </c>
      <c r="AR23" s="209" t="str">
        <f>Monitoring_eng!CE56</f>
        <v>no</v>
      </c>
      <c r="AS23" s="209" t="str">
        <f>Monitoring_eng!CG56</f>
        <v>yes</v>
      </c>
      <c r="AT23" s="209" t="str">
        <f>Monitoring_eng!CI56</f>
        <v>yes</v>
      </c>
      <c r="AU23" s="209" t="str">
        <f>Monitoring_eng!CK56</f>
        <v>no</v>
      </c>
      <c r="AV23" s="209" t="str">
        <f>Monitoring_eng!CM56</f>
        <v>yes</v>
      </c>
      <c r="AW23" s="209" t="str">
        <f>Monitoring_eng!CO56</f>
        <v>yes</v>
      </c>
      <c r="AX23" s="209" t="str">
        <f>Monitoring_eng!CQ56</f>
        <v>yes</v>
      </c>
      <c r="AY23" s="209" t="str">
        <f>Monitoring_eng!CS56</f>
        <v>yes</v>
      </c>
      <c r="AZ23" s="209" t="str">
        <f>Monitoring_eng!CU56</f>
        <v>yes</v>
      </c>
      <c r="BA23" s="209" t="str">
        <f>Monitoring_eng!CW56</f>
        <v>yes</v>
      </c>
      <c r="BB23" s="207" t="s">
        <v>757</v>
      </c>
      <c r="BC23" s="207">
        <f t="shared" si="0"/>
        <v>42</v>
      </c>
      <c r="BD23" s="207" t="s">
        <v>758</v>
      </c>
      <c r="BE23" s="207">
        <f t="shared" si="1"/>
        <v>5</v>
      </c>
      <c r="BF23" s="207" t="s">
        <v>759</v>
      </c>
      <c r="BG23" s="207">
        <f t="shared" si="2"/>
        <v>3</v>
      </c>
      <c r="BH23" s="207" t="s">
        <v>892</v>
      </c>
      <c r="BI23" s="207">
        <f t="shared" si="3"/>
        <v>0</v>
      </c>
      <c r="BJ23" s="207">
        <f t="shared" si="4"/>
        <v>50</v>
      </c>
      <c r="BK23" s="207" t="str">
        <f t="shared" si="5"/>
        <v>yes</v>
      </c>
      <c r="BL23" s="207" t="str">
        <f t="shared" si="6"/>
        <v>no</v>
      </c>
      <c r="BM23" s="207">
        <f t="shared" si="7"/>
        <v>42</v>
      </c>
      <c r="BN23" s="207">
        <f t="shared" si="8"/>
        <v>5</v>
      </c>
      <c r="BO23" s="210">
        <f t="shared" si="9"/>
        <v>0.84</v>
      </c>
      <c r="BP23" s="210">
        <f t="shared" si="10"/>
        <v>0.1</v>
      </c>
      <c r="BQ23" s="210">
        <f>VLOOKUP($A23,'Analysis 2016-2017'!$A:$BR,67,FALSE)</f>
        <v>0.36</v>
      </c>
      <c r="BR23" s="210">
        <f>VLOOKUP($A23,'Analysis 2016-2017'!$A:$BR,68,FALSE)</f>
        <v>0.48</v>
      </c>
      <c r="BS23" s="210">
        <f>VLOOKUP($A23,'Analysis 2016-2017'!$A:$BR,69,FALSE)</f>
        <v>0.32</v>
      </c>
      <c r="BT23" s="210">
        <f>VLOOKUP($A23,'Analysis 2016-2017'!$A:$BR,70,FALSE)</f>
        <v>0.52</v>
      </c>
      <c r="BU23" s="210">
        <f t="shared" si="11"/>
        <v>0.48</v>
      </c>
      <c r="BV23" s="210">
        <f t="shared" si="12"/>
        <v>-0.38</v>
      </c>
      <c r="BW23" s="210">
        <f t="shared" si="13"/>
        <v>0.52</v>
      </c>
      <c r="BX23" s="210">
        <f t="shared" si="14"/>
        <v>-0.42000000000000004</v>
      </c>
      <c r="BY23" s="211">
        <f>COUNTIFS($D23:$BA23,$BK23,Results!$U$87:$BR$87,BY$1)/(COUNTIF(Results!$U$87:$BR$87,BY$1))</f>
        <v>0.94117647058823528</v>
      </c>
      <c r="BZ23" s="211">
        <f>COUNTIFS($D23:$BA23,$BK23,Results!$U$87:$BR$87,BZ$1)/(COUNTIF(Results!$U$87:$BR$87,BZ$1))</f>
        <v>0.83333333333333337</v>
      </c>
      <c r="CA23" s="211">
        <f>COUNTIFS($D23:$BA23,$BK23,Results!$U$87:$BR$87,CA$1)/(COUNTIF(Results!$U$87:$BR$87,CA$1))</f>
        <v>0.625</v>
      </c>
      <c r="CB23" s="211">
        <f>COUNTIFS($D23:$BA23,$BK23,Results!$U$87:$BR$87,CB$1)/(COUNTIF(Results!$U$87:$BR$87,CB$1))</f>
        <v>0.84615384615384615</v>
      </c>
      <c r="CC23" s="211">
        <f>COUNTIFS($D23:$BA23,$BK23,Results!$U$89:$BR$89,CC$1)/(COUNTIF(Results!$U$89:$BR$89,CC$1))</f>
        <v>0.93333333333333335</v>
      </c>
      <c r="CD23" s="211">
        <f>COUNTIFS($D23:$BA23,$BK23,Results!$U$89:$BR$89,CD$1)/(COUNTIF(Results!$U$89:$BR$89,CD$1))</f>
        <v>0.81818181818181823</v>
      </c>
      <c r="CE23" s="211">
        <f>COUNTIFS($D23:$BA23,$BK23,Results!$U$89:$BR$89,CE$1)/(COUNTIF(Results!$U$89:$BR$89,CE$1))</f>
        <v>0.77777777777777779</v>
      </c>
      <c r="CF23" s="211">
        <f>COUNTIFS($D23:$BA23,$BK23,Results!$U$89:$BR$89,CF$1)/(COUNTIF(Results!$U$89:$BR$89,CF$1))</f>
        <v>0.75</v>
      </c>
      <c r="CG23" s="211">
        <f>COUNTIFS($D23:$BA23,$BK23,Results!$U$90:$BR$90,CG$1)/(COUNTIF(Results!$U$90:$BR$90,CG$1))</f>
        <v>0.76470588235294112</v>
      </c>
      <c r="CH23" s="211">
        <f>COUNTIFS($D23:$BA23,$BK23,Results!$U$90:$BR$90,CH$1)/(COUNTIF(Results!$U$90:$BR$90,CH$1))</f>
        <v>0.94117647058823528</v>
      </c>
      <c r="CI23" s="211">
        <f>COUNTIFS($D23:$BA23,$BK23,Results!$U$90:$BR$90,CI$1)/(COUNTIF(Results!$U$90:$BR$90,CI$1))</f>
        <v>0.8125</v>
      </c>
      <c r="CJ23" s="211">
        <f>COUNTIFS($D23:$BA23,$BK23,Results!$U$91:$BR$91,CJ$1)/(COUNTIF(Results!$U$91:$BR$91,CJ$1))</f>
        <v>0.94117647058823528</v>
      </c>
      <c r="CK23" s="211">
        <f>COUNTIFS($D23:$BA23,$BK23,Results!$U$91:$BR$91,CK$1)/(COUNTIF(Results!$U$91:$BR$91,CK$1))</f>
        <v>0.76470588235294112</v>
      </c>
      <c r="CL23" s="207"/>
    </row>
    <row r="24" spans="1:90" x14ac:dyDescent="0.3">
      <c r="A24" s="207" t="s">
        <v>3876</v>
      </c>
      <c r="B24" s="207" t="s">
        <v>356</v>
      </c>
      <c r="C24" s="50" t="s">
        <v>174</v>
      </c>
      <c r="D24" s="209" t="str">
        <f>Monitoring_eng!C55</f>
        <v>yes</v>
      </c>
      <c r="E24" s="209" t="str">
        <f>Monitoring_eng!E55</f>
        <v>no</v>
      </c>
      <c r="F24" s="209" t="str">
        <f>Monitoring_eng!G55</f>
        <v>yes</v>
      </c>
      <c r="G24" s="209" t="str">
        <f>Monitoring_eng!I55</f>
        <v>yes</v>
      </c>
      <c r="H24" s="209" t="str">
        <f>Monitoring_eng!K55</f>
        <v>yes</v>
      </c>
      <c r="I24" s="209" t="str">
        <f>Monitoring_eng!M55</f>
        <v>yes</v>
      </c>
      <c r="J24" s="209" t="str">
        <f>Monitoring_eng!O55</f>
        <v>yes</v>
      </c>
      <c r="K24" s="209" t="str">
        <f>Monitoring_eng!Q55</f>
        <v>yes</v>
      </c>
      <c r="L24" s="209" t="str">
        <f>Monitoring_eng!S55</f>
        <v>yes</v>
      </c>
      <c r="M24" s="209" t="str">
        <f>Monitoring_eng!U55</f>
        <v>yes</v>
      </c>
      <c r="N24" s="209" t="str">
        <f>Monitoring_eng!W55</f>
        <v>yes</v>
      </c>
      <c r="O24" s="209" t="str">
        <f>Monitoring_eng!Y55</f>
        <v>yes</v>
      </c>
      <c r="P24" s="209" t="str">
        <f>Monitoring_eng!AA55</f>
        <v>yes</v>
      </c>
      <c r="Q24" s="209" t="str">
        <f>Monitoring_eng!AC55</f>
        <v>yes</v>
      </c>
      <c r="R24" s="209" t="str">
        <f>Monitoring_eng!AE55</f>
        <v>yes</v>
      </c>
      <c r="S24" s="209" t="str">
        <f>Monitoring_eng!AG55</f>
        <v>yes</v>
      </c>
      <c r="T24" s="209" t="str">
        <f>Monitoring_eng!AI55</f>
        <v>yes</v>
      </c>
      <c r="U24" s="209" t="str">
        <f>Monitoring_eng!AK55</f>
        <v>yes</v>
      </c>
      <c r="V24" s="209" t="str">
        <f>Monitoring_eng!AM55</f>
        <v>no</v>
      </c>
      <c r="W24" s="209" t="str">
        <f>Monitoring_eng!AO55</f>
        <v>yes</v>
      </c>
      <c r="X24" s="209" t="str">
        <f>Monitoring_eng!AQ55</f>
        <v>yes</v>
      </c>
      <c r="Y24" s="209" t="str">
        <f>Monitoring_eng!AS55</f>
        <v>yes</v>
      </c>
      <c r="Z24" s="209" t="str">
        <f>Monitoring_eng!AU55</f>
        <v>yes</v>
      </c>
      <c r="AA24" s="209" t="str">
        <f>Monitoring_eng!AW55</f>
        <v>yes</v>
      </c>
      <c r="AB24" s="209" t="str">
        <f>Monitoring_eng!AY55</f>
        <v>yes</v>
      </c>
      <c r="AC24" s="209" t="str">
        <f>Monitoring_eng!BA55</f>
        <v>yes</v>
      </c>
      <c r="AD24" s="209" t="str">
        <f>Monitoring_eng!BC55</f>
        <v>yes</v>
      </c>
      <c r="AE24" s="209" t="str">
        <f>Monitoring_eng!BE55</f>
        <v>yes</v>
      </c>
      <c r="AF24" s="209" t="str">
        <f>Monitoring_eng!BG55</f>
        <v>yes</v>
      </c>
      <c r="AG24" s="209" t="str">
        <f>Monitoring_eng!BI55</f>
        <v>yes</v>
      </c>
      <c r="AH24" s="209" t="str">
        <f>Monitoring_eng!BK55</f>
        <v>yes</v>
      </c>
      <c r="AI24" s="209" t="str">
        <f>Monitoring_eng!BM55</f>
        <v>no</v>
      </c>
      <c r="AJ24" s="209" t="str">
        <f>Monitoring_eng!BO55</f>
        <v>yes</v>
      </c>
      <c r="AK24" s="209" t="str">
        <f>Monitoring_eng!BQ55</f>
        <v>no</v>
      </c>
      <c r="AL24" s="209" t="str">
        <f>Monitoring_eng!BS55</f>
        <v>no</v>
      </c>
      <c r="AM24" s="209" t="str">
        <f>Monitoring_eng!BU55</f>
        <v>yes</v>
      </c>
      <c r="AN24" s="209" t="str">
        <f>Monitoring_eng!BW55</f>
        <v>yes</v>
      </c>
      <c r="AO24" s="209" t="str">
        <f>Monitoring_eng!BY55</f>
        <v>yes</v>
      </c>
      <c r="AP24" s="209" t="str">
        <f>Monitoring_eng!CA55</f>
        <v>partially</v>
      </c>
      <c r="AQ24" s="209" t="str">
        <f>Monitoring_eng!CC55</f>
        <v>yes</v>
      </c>
      <c r="AR24" s="209" t="str">
        <f>Monitoring_eng!CE55</f>
        <v>partially</v>
      </c>
      <c r="AS24" s="209" t="str">
        <f>Monitoring_eng!CG55</f>
        <v>yes</v>
      </c>
      <c r="AT24" s="209" t="str">
        <f>Monitoring_eng!CI55</f>
        <v>yes</v>
      </c>
      <c r="AU24" s="209" t="str">
        <f>Monitoring_eng!CK55</f>
        <v>yes</v>
      </c>
      <c r="AV24" s="209" t="str">
        <f>Monitoring_eng!CM55</f>
        <v>yes</v>
      </c>
      <c r="AW24" s="209" t="str">
        <f>Monitoring_eng!CO55</f>
        <v>yes</v>
      </c>
      <c r="AX24" s="209" t="str">
        <f>Monitoring_eng!CQ55</f>
        <v>no</v>
      </c>
      <c r="AY24" s="209" t="str">
        <f>Monitoring_eng!CS55</f>
        <v>yes</v>
      </c>
      <c r="AZ24" s="209" t="str">
        <f>Monitoring_eng!CU55</f>
        <v>no</v>
      </c>
      <c r="BA24" s="209" t="str">
        <f>Monitoring_eng!CW55</f>
        <v>yes</v>
      </c>
      <c r="BB24" s="207" t="s">
        <v>757</v>
      </c>
      <c r="BC24" s="207">
        <f t="shared" si="0"/>
        <v>41</v>
      </c>
      <c r="BD24" s="207" t="s">
        <v>758</v>
      </c>
      <c r="BE24" s="207">
        <f t="shared" si="1"/>
        <v>7</v>
      </c>
      <c r="BF24" s="207" t="s">
        <v>759</v>
      </c>
      <c r="BG24" s="207">
        <f t="shared" si="2"/>
        <v>2</v>
      </c>
      <c r="BH24" s="207" t="s">
        <v>892</v>
      </c>
      <c r="BI24" s="207">
        <f t="shared" si="3"/>
        <v>0</v>
      </c>
      <c r="BJ24" s="207">
        <f t="shared" si="4"/>
        <v>50</v>
      </c>
      <c r="BK24" s="207" t="str">
        <f t="shared" si="5"/>
        <v>yes</v>
      </c>
      <c r="BL24" s="207" t="str">
        <f t="shared" si="6"/>
        <v>no</v>
      </c>
      <c r="BM24" s="207">
        <f t="shared" si="7"/>
        <v>41</v>
      </c>
      <c r="BN24" s="207">
        <f t="shared" si="8"/>
        <v>7</v>
      </c>
      <c r="BO24" s="210">
        <f t="shared" si="9"/>
        <v>0.82</v>
      </c>
      <c r="BP24" s="210">
        <f t="shared" si="10"/>
        <v>0.14000000000000001</v>
      </c>
      <c r="BQ24" s="210">
        <f>VLOOKUP($A24,'Analysis 2016-2017'!$A:$BR,67,FALSE)</f>
        <v>0.7</v>
      </c>
      <c r="BR24" s="210">
        <f>VLOOKUP($A24,'Analysis 2016-2017'!$A:$BR,68,FALSE)</f>
        <v>0.22</v>
      </c>
      <c r="BS24" s="210">
        <f>VLOOKUP($A24,'Analysis 2016-2017'!$A:$BR,69,FALSE)</f>
        <v>0.18</v>
      </c>
      <c r="BT24" s="210">
        <f>VLOOKUP($A24,'Analysis 2016-2017'!$A:$BR,70,FALSE)</f>
        <v>0.52</v>
      </c>
      <c r="BU24" s="210">
        <f t="shared" si="11"/>
        <v>0.12</v>
      </c>
      <c r="BV24" s="210">
        <f t="shared" si="12"/>
        <v>-7.9999999999999988E-2</v>
      </c>
      <c r="BW24" s="210">
        <f t="shared" si="13"/>
        <v>0.6399999999999999</v>
      </c>
      <c r="BX24" s="210">
        <f t="shared" si="14"/>
        <v>-0.38</v>
      </c>
      <c r="BY24" s="211">
        <f>COUNTIFS($D24:$BA24,$BK24,Results!$U$87:$BR$87,BY$1)/(COUNTIF(Results!$U$87:$BR$87,BY$1))</f>
        <v>0.76470588235294112</v>
      </c>
      <c r="BZ24" s="211">
        <f>COUNTIFS($D24:$BA24,$BK24,Results!$U$87:$BR$87,BZ$1)/(COUNTIF(Results!$U$87:$BR$87,BZ$1))</f>
        <v>0.91666666666666663</v>
      </c>
      <c r="CA24" s="211">
        <f>COUNTIFS($D24:$BA24,$BK24,Results!$U$87:$BR$87,CA$1)/(COUNTIF(Results!$U$87:$BR$87,CA$1))</f>
        <v>0.75</v>
      </c>
      <c r="CB24" s="211">
        <f>COUNTIFS($D24:$BA24,$BK24,Results!$U$87:$BR$87,CB$1)/(COUNTIF(Results!$U$87:$BR$87,CB$1))</f>
        <v>0.84615384615384615</v>
      </c>
      <c r="CC24" s="211">
        <f>COUNTIFS($D24:$BA24,$BK24,Results!$U$89:$BR$89,CC$1)/(COUNTIF(Results!$U$89:$BR$89,CC$1))</f>
        <v>0.8</v>
      </c>
      <c r="CD24" s="211">
        <f>COUNTIFS($D24:$BA24,$BK24,Results!$U$89:$BR$89,CD$1)/(COUNTIF(Results!$U$89:$BR$89,CD$1))</f>
        <v>0.77272727272727271</v>
      </c>
      <c r="CE24" s="211">
        <f>COUNTIFS($D24:$BA24,$BK24,Results!$U$89:$BR$89,CE$1)/(COUNTIF(Results!$U$89:$BR$89,CE$1))</f>
        <v>0.88888888888888884</v>
      </c>
      <c r="CF24" s="211">
        <f>COUNTIFS($D24:$BA24,$BK24,Results!$U$89:$BR$89,CF$1)/(COUNTIF(Results!$U$89:$BR$89,CF$1))</f>
        <v>1</v>
      </c>
      <c r="CG24" s="211">
        <f>COUNTIFS($D24:$BA24,$BK24,Results!$U$90:$BR$90,CG$1)/(COUNTIF(Results!$U$90:$BR$90,CG$1))</f>
        <v>0.70588235294117652</v>
      </c>
      <c r="CH24" s="211">
        <f>COUNTIFS($D24:$BA24,$BK24,Results!$U$90:$BR$90,CH$1)/(COUNTIF(Results!$U$90:$BR$90,CH$1))</f>
        <v>0.82352941176470584</v>
      </c>
      <c r="CI24" s="211">
        <f>COUNTIFS($D24:$BA24,$BK24,Results!$U$90:$BR$90,CI$1)/(COUNTIF(Results!$U$90:$BR$90,CI$1))</f>
        <v>0.9375</v>
      </c>
      <c r="CJ24" s="211">
        <f>COUNTIFS($D24:$BA24,$BK24,Results!$U$91:$BR$91,CJ$1)/(COUNTIF(Results!$U$91:$BR$91,CJ$1))</f>
        <v>0.82352941176470584</v>
      </c>
      <c r="CK24" s="211">
        <f>COUNTIFS($D24:$BA24,$BK24,Results!$U$91:$BR$91,CK$1)/(COUNTIF(Results!$U$91:$BR$91,CK$1))</f>
        <v>0.70588235294117652</v>
      </c>
      <c r="CL24" s="207"/>
    </row>
    <row r="25" spans="1:90" x14ac:dyDescent="0.3">
      <c r="A25" s="207" t="s">
        <v>3849</v>
      </c>
      <c r="B25" s="207" t="s">
        <v>329</v>
      </c>
      <c r="C25" s="212" t="s">
        <v>118</v>
      </c>
      <c r="D25" s="209" t="str">
        <f>Monitoring_eng!C28</f>
        <v>yes</v>
      </c>
      <c r="E25" s="209" t="str">
        <f>Monitoring_eng!E28</f>
        <v>no</v>
      </c>
      <c r="F25" s="209" t="str">
        <f>Monitoring_eng!G28</f>
        <v>yes</v>
      </c>
      <c r="G25" s="209" t="str">
        <f>Monitoring_eng!I28</f>
        <v>yes</v>
      </c>
      <c r="H25" s="209" t="str">
        <f>Monitoring_eng!K28</f>
        <v>yes</v>
      </c>
      <c r="I25" s="209" t="str">
        <f>Monitoring_eng!M28</f>
        <v>yes</v>
      </c>
      <c r="J25" s="209" t="str">
        <f>Monitoring_eng!O28</f>
        <v>yes</v>
      </c>
      <c r="K25" s="209" t="str">
        <f>Monitoring_eng!Q28</f>
        <v>yes</v>
      </c>
      <c r="L25" s="209" t="str">
        <f>Monitoring_eng!S28</f>
        <v>yes</v>
      </c>
      <c r="M25" s="209" t="str">
        <f>Monitoring_eng!U28</f>
        <v>yes</v>
      </c>
      <c r="N25" s="209" t="str">
        <f>Monitoring_eng!W28</f>
        <v>yes</v>
      </c>
      <c r="O25" s="209" t="str">
        <f>Monitoring_eng!Y28</f>
        <v>yes</v>
      </c>
      <c r="P25" s="209" t="str">
        <f>Monitoring_eng!AA28</f>
        <v>yes</v>
      </c>
      <c r="Q25" s="209" t="str">
        <f>Monitoring_eng!AC28</f>
        <v>no</v>
      </c>
      <c r="R25" s="209" t="str">
        <f>Monitoring_eng!AE28</f>
        <v>yes</v>
      </c>
      <c r="S25" s="209" t="str">
        <f>Monitoring_eng!AG28</f>
        <v>yes</v>
      </c>
      <c r="T25" s="209" t="str">
        <f>Monitoring_eng!AI28</f>
        <v>yes</v>
      </c>
      <c r="U25" s="209" t="str">
        <f>Monitoring_eng!AK28</f>
        <v>no</v>
      </c>
      <c r="V25" s="209" t="str">
        <f>Monitoring_eng!AM28</f>
        <v>yes</v>
      </c>
      <c r="W25" s="209" t="str">
        <f>Monitoring_eng!AO28</f>
        <v>partially</v>
      </c>
      <c r="X25" s="209" t="str">
        <f>Monitoring_eng!AQ28</f>
        <v>yes</v>
      </c>
      <c r="Y25" s="209" t="str">
        <f>Monitoring_eng!AS28</f>
        <v>no</v>
      </c>
      <c r="Z25" s="209" t="str">
        <f>Monitoring_eng!AU28</f>
        <v>yes</v>
      </c>
      <c r="AA25" s="209" t="str">
        <f>Monitoring_eng!AW28</f>
        <v>yes</v>
      </c>
      <c r="AB25" s="209" t="str">
        <f>Monitoring_eng!AY28</f>
        <v>yes</v>
      </c>
      <c r="AC25" s="209" t="str">
        <f>Monitoring_eng!BA28</f>
        <v>yes</v>
      </c>
      <c r="AD25" s="209" t="str">
        <f>Monitoring_eng!BC28</f>
        <v>no</v>
      </c>
      <c r="AE25" s="209" t="str">
        <f>Monitoring_eng!BE28</f>
        <v>yes</v>
      </c>
      <c r="AF25" s="209" t="str">
        <f>Monitoring_eng!BG28</f>
        <v>yes</v>
      </c>
      <c r="AG25" s="209" t="str">
        <f>Monitoring_eng!BI28</f>
        <v>yes</v>
      </c>
      <c r="AH25" s="209" t="str">
        <f>Monitoring_eng!BK28</f>
        <v>yes</v>
      </c>
      <c r="AI25" s="209" t="str">
        <f>Monitoring_eng!BM28</f>
        <v>no</v>
      </c>
      <c r="AJ25" s="209" t="str">
        <f>Monitoring_eng!BO28</f>
        <v>yes</v>
      </c>
      <c r="AK25" s="209" t="str">
        <f>Monitoring_eng!BQ28</f>
        <v>yes</v>
      </c>
      <c r="AL25" s="209" t="str">
        <f>Monitoring_eng!BS28</f>
        <v>no</v>
      </c>
      <c r="AM25" s="209" t="str">
        <f>Monitoring_eng!BU28</f>
        <v>yes</v>
      </c>
      <c r="AN25" s="209" t="str">
        <f>Monitoring_eng!BW28</f>
        <v>yes</v>
      </c>
      <c r="AO25" s="209" t="str">
        <f>Monitoring_eng!BY28</f>
        <v>yes</v>
      </c>
      <c r="AP25" s="209" t="str">
        <f>Monitoring_eng!CA28</f>
        <v>yes</v>
      </c>
      <c r="AQ25" s="209" t="str">
        <f>Monitoring_eng!CC28</f>
        <v>yes</v>
      </c>
      <c r="AR25" s="209" t="str">
        <f>Monitoring_eng!CE28</f>
        <v>partially</v>
      </c>
      <c r="AS25" s="209" t="str">
        <f>Monitoring_eng!CG28</f>
        <v>yes</v>
      </c>
      <c r="AT25" s="209" t="str">
        <f>Monitoring_eng!CI28</f>
        <v>yes</v>
      </c>
      <c r="AU25" s="209" t="str">
        <f>Monitoring_eng!CK28</f>
        <v>yes</v>
      </c>
      <c r="AV25" s="209" t="str">
        <f>Monitoring_eng!CM28</f>
        <v>yes</v>
      </c>
      <c r="AW25" s="209" t="str">
        <f>Monitoring_eng!CO28</f>
        <v>yes</v>
      </c>
      <c r="AX25" s="209" t="str">
        <f>Monitoring_eng!CQ28</f>
        <v>yes</v>
      </c>
      <c r="AY25" s="209" t="str">
        <f>Monitoring_eng!CS28</f>
        <v>yes</v>
      </c>
      <c r="AZ25" s="209" t="str">
        <f>Monitoring_eng!CU28</f>
        <v>yes</v>
      </c>
      <c r="BA25" s="209" t="str">
        <f>Monitoring_eng!CW28</f>
        <v>yes</v>
      </c>
      <c r="BB25" s="207" t="s">
        <v>757</v>
      </c>
      <c r="BC25" s="207">
        <f t="shared" si="0"/>
        <v>41</v>
      </c>
      <c r="BD25" s="207" t="s">
        <v>758</v>
      </c>
      <c r="BE25" s="207">
        <f t="shared" si="1"/>
        <v>7</v>
      </c>
      <c r="BF25" s="207" t="s">
        <v>759</v>
      </c>
      <c r="BG25" s="207">
        <f t="shared" si="2"/>
        <v>2</v>
      </c>
      <c r="BH25" s="207" t="s">
        <v>892</v>
      </c>
      <c r="BI25" s="207">
        <f t="shared" si="3"/>
        <v>0</v>
      </c>
      <c r="BJ25" s="207">
        <f t="shared" si="4"/>
        <v>50</v>
      </c>
      <c r="BK25" s="207" t="str">
        <f t="shared" si="5"/>
        <v>yes</v>
      </c>
      <c r="BL25" s="207" t="str">
        <f t="shared" si="6"/>
        <v>no</v>
      </c>
      <c r="BM25" s="207">
        <f t="shared" si="7"/>
        <v>41</v>
      </c>
      <c r="BN25" s="207">
        <f t="shared" si="8"/>
        <v>7</v>
      </c>
      <c r="BO25" s="210">
        <f t="shared" si="9"/>
        <v>0.82</v>
      </c>
      <c r="BP25" s="210">
        <f t="shared" si="10"/>
        <v>0.14000000000000001</v>
      </c>
      <c r="BQ25" s="210">
        <f>VLOOKUP($A25,'Analysis 2016-2017'!$A:$BR,67,FALSE)</f>
        <v>0.22</v>
      </c>
      <c r="BR25" s="210">
        <f>VLOOKUP($A25,'Analysis 2016-2017'!$A:$BR,68,FALSE)</f>
        <v>0.42</v>
      </c>
      <c r="BS25" s="210">
        <f>VLOOKUP($A25,'Analysis 2016-2017'!$A:$BR,69,FALSE)</f>
        <v>0.22</v>
      </c>
      <c r="BT25" s="210">
        <f>VLOOKUP($A25,'Analysis 2016-2017'!$A:$BR,70,FALSE)</f>
        <v>0.42</v>
      </c>
      <c r="BU25" s="210">
        <f t="shared" si="11"/>
        <v>0.6</v>
      </c>
      <c r="BV25" s="210">
        <f t="shared" si="12"/>
        <v>-0.27999999999999997</v>
      </c>
      <c r="BW25" s="210">
        <f t="shared" si="13"/>
        <v>0.6</v>
      </c>
      <c r="BX25" s="210">
        <f t="shared" si="14"/>
        <v>-0.27999999999999997</v>
      </c>
      <c r="BY25" s="211">
        <f>COUNTIFS($D25:$BA25,$BK25,Results!$U$87:$BR$87,BY$1)/(COUNTIF(Results!$U$87:$BR$87,BY$1))</f>
        <v>0.82352941176470584</v>
      </c>
      <c r="BZ25" s="211">
        <f>COUNTIFS($D25:$BA25,$BK25,Results!$U$87:$BR$87,BZ$1)/(COUNTIF(Results!$U$87:$BR$87,BZ$1))</f>
        <v>0.91666666666666663</v>
      </c>
      <c r="CA25" s="211">
        <f>COUNTIFS($D25:$BA25,$BK25,Results!$U$87:$BR$87,CA$1)/(COUNTIF(Results!$U$87:$BR$87,CA$1))</f>
        <v>0.875</v>
      </c>
      <c r="CB25" s="211">
        <f>COUNTIFS($D25:$BA25,$BK25,Results!$U$87:$BR$87,CB$1)/(COUNTIF(Results!$U$87:$BR$87,CB$1))</f>
        <v>0.69230769230769229</v>
      </c>
      <c r="CC25" s="211">
        <f>COUNTIFS($D25:$BA25,$BK25,Results!$U$89:$BR$89,CC$1)/(COUNTIF(Results!$U$89:$BR$89,CC$1))</f>
        <v>0.8</v>
      </c>
      <c r="CD25" s="211">
        <f>COUNTIFS($D25:$BA25,$BK25,Results!$U$89:$BR$89,CD$1)/(COUNTIF(Results!$U$89:$BR$89,CD$1))</f>
        <v>0.72727272727272729</v>
      </c>
      <c r="CE25" s="211">
        <f>COUNTIFS($D25:$BA25,$BK25,Results!$U$89:$BR$89,CE$1)/(COUNTIF(Results!$U$89:$BR$89,CE$1))</f>
        <v>1</v>
      </c>
      <c r="CF25" s="211">
        <f>COUNTIFS($D25:$BA25,$BK25,Results!$U$89:$BR$89,CF$1)/(COUNTIF(Results!$U$89:$BR$89,CF$1))</f>
        <v>1</v>
      </c>
      <c r="CG25" s="211">
        <f>COUNTIFS($D25:$BA25,$BK25,Results!$U$90:$BR$90,CG$1)/(COUNTIF(Results!$U$90:$BR$90,CG$1))</f>
        <v>0.6470588235294118</v>
      </c>
      <c r="CH25" s="211">
        <f>COUNTIFS($D25:$BA25,$BK25,Results!$U$90:$BR$90,CH$1)/(COUNTIF(Results!$U$90:$BR$90,CH$1))</f>
        <v>0.94117647058823528</v>
      </c>
      <c r="CI25" s="211">
        <f>COUNTIFS($D25:$BA25,$BK25,Results!$U$90:$BR$90,CI$1)/(COUNTIF(Results!$U$90:$BR$90,CI$1))</f>
        <v>0.875</v>
      </c>
      <c r="CJ25" s="211">
        <f>COUNTIFS($D25:$BA25,$BK25,Results!$U$91:$BR$91,CJ$1)/(COUNTIF(Results!$U$91:$BR$91,CJ$1))</f>
        <v>0.94117647058823528</v>
      </c>
      <c r="CK25" s="211">
        <f>COUNTIFS($D25:$BA25,$BK25,Results!$U$91:$BR$91,CK$1)/(COUNTIF(Results!$U$91:$BR$91,CK$1))</f>
        <v>0.6470588235294118</v>
      </c>
      <c r="CL25" s="207"/>
    </row>
    <row r="26" spans="1:90" x14ac:dyDescent="0.3">
      <c r="A26" s="207" t="s">
        <v>3864</v>
      </c>
      <c r="B26" s="207" t="s">
        <v>344</v>
      </c>
      <c r="C26" s="53" t="s">
        <v>145</v>
      </c>
      <c r="D26" s="209" t="str">
        <f>Monitoring_eng!C43</f>
        <v>yes</v>
      </c>
      <c r="E26" s="209" t="str">
        <f>Monitoring_eng!E43</f>
        <v>no</v>
      </c>
      <c r="F26" s="209" t="str">
        <f>Monitoring_eng!G43</f>
        <v>yes</v>
      </c>
      <c r="G26" s="209" t="str">
        <f>Monitoring_eng!I43</f>
        <v>yes</v>
      </c>
      <c r="H26" s="209" t="str">
        <f>Monitoring_eng!K43</f>
        <v>yes</v>
      </c>
      <c r="I26" s="209" t="str">
        <f>Monitoring_eng!M43</f>
        <v>yes</v>
      </c>
      <c r="J26" s="209" t="str">
        <f>Monitoring_eng!O43</f>
        <v>yes</v>
      </c>
      <c r="K26" s="209" t="str">
        <f>Monitoring_eng!Q43</f>
        <v>yes</v>
      </c>
      <c r="L26" s="209" t="str">
        <f>Monitoring_eng!S43</f>
        <v>no</v>
      </c>
      <c r="M26" s="209" t="str">
        <f>Monitoring_eng!U43</f>
        <v>yes</v>
      </c>
      <c r="N26" s="209" t="str">
        <f>Monitoring_eng!W43</f>
        <v>yes</v>
      </c>
      <c r="O26" s="209" t="str">
        <f>Monitoring_eng!Y43</f>
        <v>yes</v>
      </c>
      <c r="P26" s="209" t="str">
        <f>Monitoring_eng!AA43</f>
        <v>yes</v>
      </c>
      <c r="Q26" s="209" t="str">
        <f>Monitoring_eng!AC43</f>
        <v>yes</v>
      </c>
      <c r="R26" s="209" t="str">
        <f>Monitoring_eng!AE43</f>
        <v>yes</v>
      </c>
      <c r="S26" s="209" t="str">
        <f>Monitoring_eng!AG43</f>
        <v>yes</v>
      </c>
      <c r="T26" s="209" t="str">
        <f>Monitoring_eng!AI43</f>
        <v>yes</v>
      </c>
      <c r="U26" s="209" t="str">
        <f>Monitoring_eng!AK43</f>
        <v>no</v>
      </c>
      <c r="V26" s="209" t="str">
        <f>Monitoring_eng!AM43</f>
        <v>yes</v>
      </c>
      <c r="W26" s="209" t="str">
        <f>Monitoring_eng!AO43</f>
        <v>no</v>
      </c>
      <c r="X26" s="209" t="str">
        <f>Monitoring_eng!AQ43</f>
        <v>yes</v>
      </c>
      <c r="Y26" s="209" t="str">
        <f>Monitoring_eng!AS43</f>
        <v>yes</v>
      </c>
      <c r="Z26" s="209" t="str">
        <f>Monitoring_eng!AU43</f>
        <v>yes</v>
      </c>
      <c r="AA26" s="209" t="str">
        <f>Monitoring_eng!AW43</f>
        <v>yes</v>
      </c>
      <c r="AB26" s="209" t="str">
        <f>Monitoring_eng!AY43</f>
        <v>yes</v>
      </c>
      <c r="AC26" s="209" t="str">
        <f>Monitoring_eng!BA43</f>
        <v>yes</v>
      </c>
      <c r="AD26" s="209" t="str">
        <f>Monitoring_eng!BC43</f>
        <v>yes</v>
      </c>
      <c r="AE26" s="209" t="str">
        <f>Monitoring_eng!BE43</f>
        <v>partially</v>
      </c>
      <c r="AF26" s="209" t="str">
        <f>Monitoring_eng!BG43</f>
        <v>yes</v>
      </c>
      <c r="AG26" s="209" t="str">
        <f>Monitoring_eng!BI43</f>
        <v>no</v>
      </c>
      <c r="AH26" s="209" t="str">
        <f>Monitoring_eng!BK43</f>
        <v>no</v>
      </c>
      <c r="AI26" s="209" t="str">
        <f>Monitoring_eng!BM43</f>
        <v>no</v>
      </c>
      <c r="AJ26" s="209" t="str">
        <f>Monitoring_eng!BO43</f>
        <v>yes</v>
      </c>
      <c r="AK26" s="209" t="str">
        <f>Monitoring_eng!BQ43</f>
        <v>yes</v>
      </c>
      <c r="AL26" s="209" t="str">
        <f>Monitoring_eng!BS43</f>
        <v>yes</v>
      </c>
      <c r="AM26" s="209" t="str">
        <f>Monitoring_eng!BU43</f>
        <v>yes</v>
      </c>
      <c r="AN26" s="209" t="str">
        <f>Monitoring_eng!BW43</f>
        <v>yes</v>
      </c>
      <c r="AO26" s="209" t="str">
        <f>Monitoring_eng!BY43</f>
        <v>yes</v>
      </c>
      <c r="AP26" s="209" t="str">
        <f>Monitoring_eng!CA43</f>
        <v>yes</v>
      </c>
      <c r="AQ26" s="209" t="str">
        <f>Monitoring_eng!CC43</f>
        <v>yes</v>
      </c>
      <c r="AR26" s="209" t="str">
        <f>Monitoring_eng!CE43</f>
        <v>yes</v>
      </c>
      <c r="AS26" s="209" t="str">
        <f>Monitoring_eng!CG43</f>
        <v>no</v>
      </c>
      <c r="AT26" s="209" t="str">
        <f>Monitoring_eng!CI43</f>
        <v>yes</v>
      </c>
      <c r="AU26" s="209" t="str">
        <f>Monitoring_eng!CK43</f>
        <v>yes</v>
      </c>
      <c r="AV26" s="209" t="str">
        <f>Monitoring_eng!CM43</f>
        <v>yes</v>
      </c>
      <c r="AW26" s="209" t="str">
        <f>Monitoring_eng!CO43</f>
        <v>yes</v>
      </c>
      <c r="AX26" s="209" t="str">
        <f>Monitoring_eng!CQ43</f>
        <v>yes</v>
      </c>
      <c r="AY26" s="209" t="str">
        <f>Monitoring_eng!CS43</f>
        <v>yes</v>
      </c>
      <c r="AZ26" s="209" t="str">
        <f>Monitoring_eng!CU43</f>
        <v>yes</v>
      </c>
      <c r="BA26" s="209" t="str">
        <f>Monitoring_eng!CW43</f>
        <v>yes</v>
      </c>
      <c r="BB26" s="207" t="s">
        <v>757</v>
      </c>
      <c r="BC26" s="207">
        <f t="shared" si="0"/>
        <v>41</v>
      </c>
      <c r="BD26" s="207" t="s">
        <v>758</v>
      </c>
      <c r="BE26" s="207">
        <f t="shared" si="1"/>
        <v>8</v>
      </c>
      <c r="BF26" s="207" t="s">
        <v>759</v>
      </c>
      <c r="BG26" s="207">
        <f t="shared" si="2"/>
        <v>1</v>
      </c>
      <c r="BH26" s="207" t="s">
        <v>892</v>
      </c>
      <c r="BI26" s="207">
        <f t="shared" si="3"/>
        <v>0</v>
      </c>
      <c r="BJ26" s="207">
        <f t="shared" si="4"/>
        <v>50</v>
      </c>
      <c r="BK26" s="207" t="str">
        <f t="shared" si="5"/>
        <v>yes</v>
      </c>
      <c r="BL26" s="207" t="str">
        <f t="shared" si="6"/>
        <v>no</v>
      </c>
      <c r="BM26" s="207">
        <f t="shared" si="7"/>
        <v>41</v>
      </c>
      <c r="BN26" s="207">
        <f t="shared" si="8"/>
        <v>8</v>
      </c>
      <c r="BO26" s="210">
        <f t="shared" si="9"/>
        <v>0.82</v>
      </c>
      <c r="BP26" s="210">
        <f t="shared" si="10"/>
        <v>0.16</v>
      </c>
      <c r="BQ26" s="210">
        <f>VLOOKUP($A26,'Analysis 2016-2017'!$A:$BR,67,FALSE)</f>
        <v>0.86</v>
      </c>
      <c r="BR26" s="210">
        <f>VLOOKUP($A26,'Analysis 2016-2017'!$A:$BR,68,FALSE)</f>
        <v>0.12</v>
      </c>
      <c r="BS26" s="210">
        <f>VLOOKUP($A26,'Analysis 2016-2017'!$A:$BR,69,FALSE)</f>
        <v>0.7</v>
      </c>
      <c r="BT26" s="210">
        <f>VLOOKUP($A26,'Analysis 2016-2017'!$A:$BR,70,FALSE)</f>
        <v>0.28000000000000003</v>
      </c>
      <c r="BU26" s="210">
        <f t="shared" si="11"/>
        <v>-4.0000000000000036E-2</v>
      </c>
      <c r="BV26" s="210">
        <f t="shared" si="12"/>
        <v>4.0000000000000008E-2</v>
      </c>
      <c r="BW26" s="210">
        <f t="shared" si="13"/>
        <v>0.12</v>
      </c>
      <c r="BX26" s="210">
        <f t="shared" si="14"/>
        <v>-0.12000000000000002</v>
      </c>
      <c r="BY26" s="211">
        <f>COUNTIFS($D26:$BA26,$BK26,Results!$U$87:$BR$87,BY$1)/(COUNTIF(Results!$U$87:$BR$87,BY$1))</f>
        <v>0.76470588235294112</v>
      </c>
      <c r="BZ26" s="211">
        <f>COUNTIFS($D26:$BA26,$BK26,Results!$U$87:$BR$87,BZ$1)/(COUNTIF(Results!$U$87:$BR$87,BZ$1))</f>
        <v>0.91666666666666663</v>
      </c>
      <c r="CA26" s="211">
        <f>COUNTIFS($D26:$BA26,$BK26,Results!$U$87:$BR$87,CA$1)/(COUNTIF(Results!$U$87:$BR$87,CA$1))</f>
        <v>0.875</v>
      </c>
      <c r="CB26" s="211">
        <f>COUNTIFS($D26:$BA26,$BK26,Results!$U$87:$BR$87,CB$1)/(COUNTIF(Results!$U$87:$BR$87,CB$1))</f>
        <v>0.76923076923076927</v>
      </c>
      <c r="CC26" s="211">
        <f>COUNTIFS($D26:$BA26,$BK26,Results!$U$89:$BR$89,CC$1)/(COUNTIF(Results!$U$89:$BR$89,CC$1))</f>
        <v>0.73333333333333328</v>
      </c>
      <c r="CD26" s="211">
        <f>COUNTIFS($D26:$BA26,$BK26,Results!$U$89:$BR$89,CD$1)/(COUNTIF(Results!$U$89:$BR$89,CD$1))</f>
        <v>0.81818181818181823</v>
      </c>
      <c r="CE26" s="211">
        <f>COUNTIFS($D26:$BA26,$BK26,Results!$U$89:$BR$89,CE$1)/(COUNTIF(Results!$U$89:$BR$89,CE$1))</f>
        <v>0.88888888888888884</v>
      </c>
      <c r="CF26" s="211">
        <f>COUNTIFS($D26:$BA26,$BK26,Results!$U$89:$BR$89,CF$1)/(COUNTIF(Results!$U$89:$BR$89,CF$1))</f>
        <v>1</v>
      </c>
      <c r="CG26" s="211">
        <f>COUNTIFS($D26:$BA26,$BK26,Results!$U$90:$BR$90,CG$1)/(COUNTIF(Results!$U$90:$BR$90,CG$1))</f>
        <v>0.82352941176470584</v>
      </c>
      <c r="CH26" s="211">
        <f>COUNTIFS($D26:$BA26,$BK26,Results!$U$90:$BR$90,CH$1)/(COUNTIF(Results!$U$90:$BR$90,CH$1))</f>
        <v>0.88235294117647056</v>
      </c>
      <c r="CI26" s="211">
        <f>COUNTIFS($D26:$BA26,$BK26,Results!$U$90:$BR$90,CI$1)/(COUNTIF(Results!$U$90:$BR$90,CI$1))</f>
        <v>0.75</v>
      </c>
      <c r="CJ26" s="211">
        <f>COUNTIFS($D26:$BA26,$BK26,Results!$U$91:$BR$91,CJ$1)/(COUNTIF(Results!$U$91:$BR$91,CJ$1))</f>
        <v>0.88235294117647056</v>
      </c>
      <c r="CK26" s="211">
        <f>COUNTIFS($D26:$BA26,$BK26,Results!$U$91:$BR$91,CK$1)/(COUNTIF(Results!$U$91:$BR$91,CK$1))</f>
        <v>0.82352941176470584</v>
      </c>
      <c r="CL26" s="207"/>
    </row>
    <row r="27" spans="1:90" x14ac:dyDescent="0.3">
      <c r="A27" s="207" t="s">
        <v>3827</v>
      </c>
      <c r="B27" s="207" t="s">
        <v>307</v>
      </c>
      <c r="C27" s="208" t="s">
        <v>764</v>
      </c>
      <c r="D27" s="209" t="str">
        <f>Monitoring_eng!C6</f>
        <v>yes</v>
      </c>
      <c r="E27" s="209" t="str">
        <f>Monitoring_eng!E6</f>
        <v>yes</v>
      </c>
      <c r="F27" s="209" t="str">
        <f>Monitoring_eng!G6</f>
        <v>yes</v>
      </c>
      <c r="G27" s="209" t="str">
        <f>Monitoring_eng!I6</f>
        <v>no</v>
      </c>
      <c r="H27" s="209" t="str">
        <f>Monitoring_eng!K6</f>
        <v>yes</v>
      </c>
      <c r="I27" s="209" t="str">
        <f>Monitoring_eng!M6</f>
        <v>yes</v>
      </c>
      <c r="J27" s="209" t="str">
        <f>Monitoring_eng!O6</f>
        <v>yes</v>
      </c>
      <c r="K27" s="209" t="str">
        <f>Monitoring_eng!Q6</f>
        <v>no</v>
      </c>
      <c r="L27" s="209" t="str">
        <f>Monitoring_eng!S6</f>
        <v>yes</v>
      </c>
      <c r="M27" s="209" t="str">
        <f>Monitoring_eng!U6</f>
        <v>yes</v>
      </c>
      <c r="N27" s="209" t="str">
        <f>Monitoring_eng!W6</f>
        <v>yes</v>
      </c>
      <c r="O27" s="209" t="str">
        <f>Monitoring_eng!Y6</f>
        <v>no</v>
      </c>
      <c r="P27" s="209" t="str">
        <f>Monitoring_eng!AA6</f>
        <v>yes</v>
      </c>
      <c r="Q27" s="209" t="str">
        <f>Monitoring_eng!AC6</f>
        <v>yes</v>
      </c>
      <c r="R27" s="209" t="str">
        <f>Monitoring_eng!AE6</f>
        <v>yes</v>
      </c>
      <c r="S27" s="209" t="str">
        <f>Monitoring_eng!AG6</f>
        <v>yes</v>
      </c>
      <c r="T27" s="209" t="str">
        <f>Monitoring_eng!AI6</f>
        <v>yes</v>
      </c>
      <c r="U27" s="209" t="str">
        <f>Monitoring_eng!AK6</f>
        <v>no</v>
      </c>
      <c r="V27" s="209" t="str">
        <f>Monitoring_eng!AM6</f>
        <v>yes</v>
      </c>
      <c r="W27" s="209" t="str">
        <f>Monitoring_eng!AO6</f>
        <v>no</v>
      </c>
      <c r="X27" s="209" t="str">
        <f>Monitoring_eng!AQ6</f>
        <v>yes</v>
      </c>
      <c r="Y27" s="209" t="str">
        <f>Monitoring_eng!AS6</f>
        <v>yes</v>
      </c>
      <c r="Z27" s="209" t="str">
        <f>Monitoring_eng!AU6</f>
        <v>yes</v>
      </c>
      <c r="AA27" s="209" t="str">
        <f>Monitoring_eng!AW6</f>
        <v>yes</v>
      </c>
      <c r="AB27" s="209" t="str">
        <f>Monitoring_eng!AY6</f>
        <v>yes</v>
      </c>
      <c r="AC27" s="209" t="str">
        <f>Monitoring_eng!BA6</f>
        <v>yes</v>
      </c>
      <c r="AD27" s="209" t="str">
        <f>Monitoring_eng!BC6</f>
        <v>no</v>
      </c>
      <c r="AE27" s="209" t="str">
        <f>Monitoring_eng!BE6</f>
        <v>yes</v>
      </c>
      <c r="AF27" s="209" t="str">
        <f>Monitoring_eng!BG6</f>
        <v>yes</v>
      </c>
      <c r="AG27" s="209" t="str">
        <f>Monitoring_eng!BI6</f>
        <v>yes</v>
      </c>
      <c r="AH27" s="209" t="str">
        <f>Monitoring_eng!BK6</f>
        <v>yes</v>
      </c>
      <c r="AI27" s="209" t="str">
        <f>Monitoring_eng!BM6</f>
        <v>yes</v>
      </c>
      <c r="AJ27" s="209" t="str">
        <f>Monitoring_eng!BO6</f>
        <v>yes</v>
      </c>
      <c r="AK27" s="209" t="str">
        <f>Monitoring_eng!BQ6</f>
        <v>yes</v>
      </c>
      <c r="AL27" s="209" t="str">
        <f>Monitoring_eng!BS6</f>
        <v>no</v>
      </c>
      <c r="AM27" s="209" t="str">
        <f>Monitoring_eng!BU6</f>
        <v>yes</v>
      </c>
      <c r="AN27" s="209" t="str">
        <f>Monitoring_eng!BW6</f>
        <v>yes</v>
      </c>
      <c r="AO27" s="209" t="str">
        <f>Monitoring_eng!BY6</f>
        <v>yes</v>
      </c>
      <c r="AP27" s="209" t="str">
        <f>Monitoring_eng!CA6</f>
        <v>yes</v>
      </c>
      <c r="AQ27" s="209" t="str">
        <f>Monitoring_eng!CC6</f>
        <v>yes</v>
      </c>
      <c r="AR27" s="209" t="str">
        <f>Monitoring_eng!CE6</f>
        <v>no</v>
      </c>
      <c r="AS27" s="209" t="str">
        <f>Monitoring_eng!CG6</f>
        <v>yes</v>
      </c>
      <c r="AT27" s="209" t="str">
        <f>Monitoring_eng!CI6</f>
        <v>yes</v>
      </c>
      <c r="AU27" s="209" t="str">
        <f>Monitoring_eng!CK6</f>
        <v>no</v>
      </c>
      <c r="AV27" s="209" t="str">
        <f>Monitoring_eng!CM6</f>
        <v>yes</v>
      </c>
      <c r="AW27" s="209" t="str">
        <f>Monitoring_eng!CO6</f>
        <v>yes</v>
      </c>
      <c r="AX27" s="209" t="str">
        <f>Monitoring_eng!CQ6</f>
        <v>yes</v>
      </c>
      <c r="AY27" s="209" t="str">
        <f>Monitoring_eng!CS6</f>
        <v>yes</v>
      </c>
      <c r="AZ27" s="209" t="str">
        <f>Monitoring_eng!CU6</f>
        <v>yes</v>
      </c>
      <c r="BA27" s="209" t="str">
        <f>Monitoring_eng!CW6</f>
        <v>yes</v>
      </c>
      <c r="BB27" s="207" t="s">
        <v>757</v>
      </c>
      <c r="BC27" s="207">
        <f t="shared" si="0"/>
        <v>41</v>
      </c>
      <c r="BD27" s="207" t="s">
        <v>758</v>
      </c>
      <c r="BE27" s="207">
        <f t="shared" si="1"/>
        <v>9</v>
      </c>
      <c r="BF27" s="207" t="s">
        <v>759</v>
      </c>
      <c r="BG27" s="207">
        <f t="shared" si="2"/>
        <v>0</v>
      </c>
      <c r="BH27" s="207" t="s">
        <v>892</v>
      </c>
      <c r="BI27" s="207">
        <f t="shared" si="3"/>
        <v>0</v>
      </c>
      <c r="BJ27" s="207">
        <f t="shared" si="4"/>
        <v>50</v>
      </c>
      <c r="BK27" s="207" t="str">
        <f t="shared" si="5"/>
        <v>yes</v>
      </c>
      <c r="BL27" s="207" t="str">
        <f t="shared" si="6"/>
        <v>no</v>
      </c>
      <c r="BM27" s="207">
        <f t="shared" si="7"/>
        <v>41</v>
      </c>
      <c r="BN27" s="207">
        <f t="shared" si="8"/>
        <v>9</v>
      </c>
      <c r="BO27" s="210">
        <f t="shared" si="9"/>
        <v>0.82</v>
      </c>
      <c r="BP27" s="210">
        <f t="shared" si="10"/>
        <v>0.18</v>
      </c>
      <c r="BQ27" s="210">
        <f>VLOOKUP($A27,'Analysis 2016-2017'!$A:$BR,67,FALSE)</f>
        <v>0.82</v>
      </c>
      <c r="BR27" s="210">
        <f>VLOOKUP($A27,'Analysis 2016-2017'!$A:$BR,68,FALSE)</f>
        <v>0.18</v>
      </c>
      <c r="BS27" s="210">
        <f>VLOOKUP($A27,'Analysis 2016-2017'!$A:$BR,69,FALSE)</f>
        <v>0.72</v>
      </c>
      <c r="BT27" s="210">
        <f>VLOOKUP($A27,'Analysis 2016-2017'!$A:$BR,70,FALSE)</f>
        <v>0.26</v>
      </c>
      <c r="BU27" s="210">
        <f t="shared" si="11"/>
        <v>0</v>
      </c>
      <c r="BV27" s="210">
        <f t="shared" si="12"/>
        <v>0</v>
      </c>
      <c r="BW27" s="210">
        <f t="shared" si="13"/>
        <v>9.9999999999999978E-2</v>
      </c>
      <c r="BX27" s="210">
        <f t="shared" si="14"/>
        <v>-8.0000000000000016E-2</v>
      </c>
      <c r="BY27" s="211">
        <f>COUNTIFS($D27:$BA27,$BK27,Results!$U$87:$BR$87,BY$1)/(COUNTIF(Results!$U$87:$BR$87,BY$1))</f>
        <v>0.88235294117647056</v>
      </c>
      <c r="BZ27" s="211">
        <f>COUNTIFS($D27:$BA27,$BK27,Results!$U$87:$BR$87,BZ$1)/(COUNTIF(Results!$U$87:$BR$87,BZ$1))</f>
        <v>0.83333333333333337</v>
      </c>
      <c r="CA27" s="211">
        <f>COUNTIFS($D27:$BA27,$BK27,Results!$U$87:$BR$87,CA$1)/(COUNTIF(Results!$U$87:$BR$87,CA$1))</f>
        <v>0.75</v>
      </c>
      <c r="CB27" s="211">
        <f>COUNTIFS($D27:$BA27,$BK27,Results!$U$87:$BR$87,CB$1)/(COUNTIF(Results!$U$87:$BR$87,CB$1))</f>
        <v>0.76923076923076927</v>
      </c>
      <c r="CC27" s="211">
        <f>COUNTIFS($D27:$BA27,$BK27,Results!$U$89:$BR$89,CC$1)/(COUNTIF(Results!$U$89:$BR$89,CC$1))</f>
        <v>0.8</v>
      </c>
      <c r="CD27" s="211">
        <f>COUNTIFS($D27:$BA27,$BK27,Results!$U$89:$BR$89,CD$1)/(COUNTIF(Results!$U$89:$BR$89,CD$1))</f>
        <v>0.77272727272727271</v>
      </c>
      <c r="CE27" s="211">
        <f>COUNTIFS($D27:$BA27,$BK27,Results!$U$89:$BR$89,CE$1)/(COUNTIF(Results!$U$89:$BR$89,CE$1))</f>
        <v>1</v>
      </c>
      <c r="CF27" s="211">
        <f>COUNTIFS($D27:$BA27,$BK27,Results!$U$89:$BR$89,CF$1)/(COUNTIF(Results!$U$89:$BR$89,CF$1))</f>
        <v>0.75</v>
      </c>
      <c r="CG27" s="211">
        <f>COUNTIFS($D27:$BA27,$BK27,Results!$U$90:$BR$90,CG$1)/(COUNTIF(Results!$U$90:$BR$90,CG$1))</f>
        <v>0.70588235294117652</v>
      </c>
      <c r="CH27" s="211">
        <f>COUNTIFS($D27:$BA27,$BK27,Results!$U$90:$BR$90,CH$1)/(COUNTIF(Results!$U$90:$BR$90,CH$1))</f>
        <v>0.94117647058823528</v>
      </c>
      <c r="CI27" s="211">
        <f>COUNTIFS($D27:$BA27,$BK27,Results!$U$90:$BR$90,CI$1)/(COUNTIF(Results!$U$90:$BR$90,CI$1))</f>
        <v>0.8125</v>
      </c>
      <c r="CJ27" s="211">
        <f>COUNTIFS($D27:$BA27,$BK27,Results!$U$91:$BR$91,CJ$1)/(COUNTIF(Results!$U$91:$BR$91,CJ$1))</f>
        <v>0.94117647058823528</v>
      </c>
      <c r="CK27" s="211">
        <f>COUNTIFS($D27:$BA27,$BK27,Results!$U$91:$BR$91,CK$1)/(COUNTIF(Results!$U$91:$BR$91,CK$1))</f>
        <v>0.70588235294117652</v>
      </c>
      <c r="CL27" s="207"/>
    </row>
    <row r="28" spans="1:90" x14ac:dyDescent="0.3">
      <c r="A28" s="207" t="s">
        <v>3828</v>
      </c>
      <c r="B28" s="207" t="s">
        <v>308</v>
      </c>
      <c r="C28" s="208" t="s">
        <v>765</v>
      </c>
      <c r="D28" s="209" t="str">
        <f>Monitoring_eng!C7</f>
        <v>yes</v>
      </c>
      <c r="E28" s="209" t="str">
        <f>Monitoring_eng!E7</f>
        <v>yes</v>
      </c>
      <c r="F28" s="209" t="str">
        <f>Monitoring_eng!G7</f>
        <v>yes</v>
      </c>
      <c r="G28" s="209" t="str">
        <f>Monitoring_eng!I7</f>
        <v>no</v>
      </c>
      <c r="H28" s="209" t="str">
        <f>Monitoring_eng!K7</f>
        <v>yes</v>
      </c>
      <c r="I28" s="209" t="str">
        <f>Monitoring_eng!M7</f>
        <v>yes</v>
      </c>
      <c r="J28" s="209" t="str">
        <f>Monitoring_eng!O7</f>
        <v>yes</v>
      </c>
      <c r="K28" s="209" t="str">
        <f>Monitoring_eng!Q7</f>
        <v>no</v>
      </c>
      <c r="L28" s="209" t="str">
        <f>Monitoring_eng!S7</f>
        <v>yes</v>
      </c>
      <c r="M28" s="209" t="str">
        <f>Monitoring_eng!U7</f>
        <v>yes</v>
      </c>
      <c r="N28" s="209" t="str">
        <f>Monitoring_eng!W7</f>
        <v>yes</v>
      </c>
      <c r="O28" s="209" t="str">
        <f>Monitoring_eng!Y7</f>
        <v>no</v>
      </c>
      <c r="P28" s="209" t="str">
        <f>Monitoring_eng!AA7</f>
        <v>yes</v>
      </c>
      <c r="Q28" s="209" t="str">
        <f>Monitoring_eng!AC7</f>
        <v>yes</v>
      </c>
      <c r="R28" s="209" t="str">
        <f>Monitoring_eng!AE7</f>
        <v>yes</v>
      </c>
      <c r="S28" s="209" t="str">
        <f>Monitoring_eng!AG7</f>
        <v>yes</v>
      </c>
      <c r="T28" s="209" t="str">
        <f>Monitoring_eng!AI7</f>
        <v>yes</v>
      </c>
      <c r="U28" s="209" t="str">
        <f>Monitoring_eng!AK7</f>
        <v>no</v>
      </c>
      <c r="V28" s="209" t="str">
        <f>Monitoring_eng!AM7</f>
        <v>yes</v>
      </c>
      <c r="W28" s="209" t="str">
        <f>Monitoring_eng!AO7</f>
        <v>no</v>
      </c>
      <c r="X28" s="209" t="str">
        <f>Monitoring_eng!AQ7</f>
        <v>yes</v>
      </c>
      <c r="Y28" s="209" t="str">
        <f>Monitoring_eng!AS7</f>
        <v>yes</v>
      </c>
      <c r="Z28" s="209" t="str">
        <f>Monitoring_eng!AU7</f>
        <v>yes</v>
      </c>
      <c r="AA28" s="209" t="str">
        <f>Monitoring_eng!AW7</f>
        <v>yes</v>
      </c>
      <c r="AB28" s="209" t="str">
        <f>Monitoring_eng!AY7</f>
        <v>yes</v>
      </c>
      <c r="AC28" s="209" t="str">
        <f>Monitoring_eng!BA7</f>
        <v>yes</v>
      </c>
      <c r="AD28" s="209" t="str">
        <f>Monitoring_eng!BC7</f>
        <v>no</v>
      </c>
      <c r="AE28" s="209" t="str">
        <f>Monitoring_eng!BE7</f>
        <v>yes</v>
      </c>
      <c r="AF28" s="209" t="str">
        <f>Monitoring_eng!BG7</f>
        <v>yes</v>
      </c>
      <c r="AG28" s="209" t="str">
        <f>Monitoring_eng!BI7</f>
        <v>yes</v>
      </c>
      <c r="AH28" s="209" t="str">
        <f>Monitoring_eng!BK7</f>
        <v>yes</v>
      </c>
      <c r="AI28" s="209" t="str">
        <f>Monitoring_eng!BM7</f>
        <v>yes</v>
      </c>
      <c r="AJ28" s="209" t="str">
        <f>Monitoring_eng!BO7</f>
        <v>yes</v>
      </c>
      <c r="AK28" s="209" t="str">
        <f>Monitoring_eng!BQ7</f>
        <v>yes</v>
      </c>
      <c r="AL28" s="209" t="str">
        <f>Monitoring_eng!BS7</f>
        <v>no</v>
      </c>
      <c r="AM28" s="209" t="str">
        <f>Monitoring_eng!BU7</f>
        <v>yes</v>
      </c>
      <c r="AN28" s="209" t="str">
        <f>Monitoring_eng!BW7</f>
        <v>yes</v>
      </c>
      <c r="AO28" s="209" t="str">
        <f>Monitoring_eng!BY7</f>
        <v>yes</v>
      </c>
      <c r="AP28" s="209" t="str">
        <f>Monitoring_eng!CA7</f>
        <v>yes</v>
      </c>
      <c r="AQ28" s="209" t="str">
        <f>Monitoring_eng!CC7</f>
        <v>yes</v>
      </c>
      <c r="AR28" s="209" t="str">
        <f>Monitoring_eng!CE7</f>
        <v>no</v>
      </c>
      <c r="AS28" s="209" t="str">
        <f>Monitoring_eng!CG7</f>
        <v>yes</v>
      </c>
      <c r="AT28" s="209" t="str">
        <f>Monitoring_eng!CI7</f>
        <v>yes</v>
      </c>
      <c r="AU28" s="209" t="str">
        <f>Monitoring_eng!CK7</f>
        <v>no</v>
      </c>
      <c r="AV28" s="209" t="str">
        <f>Monitoring_eng!CM7</f>
        <v>yes</v>
      </c>
      <c r="AW28" s="209" t="str">
        <f>Monitoring_eng!CO7</f>
        <v>yes</v>
      </c>
      <c r="AX28" s="209" t="str">
        <f>Monitoring_eng!CQ7</f>
        <v>yes</v>
      </c>
      <c r="AY28" s="209" t="str">
        <f>Monitoring_eng!CS7</f>
        <v>yes</v>
      </c>
      <c r="AZ28" s="209" t="str">
        <f>Monitoring_eng!CU7</f>
        <v>yes</v>
      </c>
      <c r="BA28" s="209" t="str">
        <f>Monitoring_eng!CW7</f>
        <v>yes</v>
      </c>
      <c r="BB28" s="207" t="s">
        <v>757</v>
      </c>
      <c r="BC28" s="207">
        <f t="shared" si="0"/>
        <v>41</v>
      </c>
      <c r="BD28" s="207" t="s">
        <v>758</v>
      </c>
      <c r="BE28" s="207">
        <f t="shared" si="1"/>
        <v>9</v>
      </c>
      <c r="BF28" s="207" t="s">
        <v>759</v>
      </c>
      <c r="BG28" s="207">
        <f t="shared" si="2"/>
        <v>0</v>
      </c>
      <c r="BH28" s="207" t="s">
        <v>892</v>
      </c>
      <c r="BI28" s="207">
        <f t="shared" si="3"/>
        <v>0</v>
      </c>
      <c r="BJ28" s="207">
        <f t="shared" si="4"/>
        <v>50</v>
      </c>
      <c r="BK28" s="207" t="str">
        <f t="shared" si="5"/>
        <v>yes</v>
      </c>
      <c r="BL28" s="207" t="str">
        <f t="shared" si="6"/>
        <v>no</v>
      </c>
      <c r="BM28" s="207">
        <f t="shared" si="7"/>
        <v>41</v>
      </c>
      <c r="BN28" s="207">
        <f t="shared" si="8"/>
        <v>9</v>
      </c>
      <c r="BO28" s="210">
        <f t="shared" si="9"/>
        <v>0.82</v>
      </c>
      <c r="BP28" s="210">
        <f t="shared" si="10"/>
        <v>0.18</v>
      </c>
      <c r="BQ28" s="210">
        <f>VLOOKUP($A28,'Analysis 2016-2017'!$A:$BR,67,FALSE)</f>
        <v>0.8</v>
      </c>
      <c r="BR28" s="210">
        <f>VLOOKUP($A28,'Analysis 2016-2017'!$A:$BR,68,FALSE)</f>
        <v>0.2</v>
      </c>
      <c r="BS28" s="210">
        <f>VLOOKUP($A28,'Analysis 2016-2017'!$A:$BR,69,FALSE)</f>
        <v>0.76</v>
      </c>
      <c r="BT28" s="210">
        <f>VLOOKUP($A28,'Analysis 2016-2017'!$A:$BR,70,FALSE)</f>
        <v>0.16</v>
      </c>
      <c r="BU28" s="210">
        <f t="shared" si="11"/>
        <v>1.9999999999999907E-2</v>
      </c>
      <c r="BV28" s="210">
        <f t="shared" si="12"/>
        <v>-2.0000000000000018E-2</v>
      </c>
      <c r="BW28" s="210">
        <f t="shared" si="13"/>
        <v>5.9999999999999942E-2</v>
      </c>
      <c r="BX28" s="210">
        <f t="shared" si="14"/>
        <v>1.999999999999999E-2</v>
      </c>
      <c r="BY28" s="211">
        <f>COUNTIFS($D28:$BA28,$BK28,Results!$U$87:$BR$87,BY$1)/(COUNTIF(Results!$U$87:$BR$87,BY$1))</f>
        <v>0.88235294117647056</v>
      </c>
      <c r="BZ28" s="211">
        <f>COUNTIFS($D28:$BA28,$BK28,Results!$U$87:$BR$87,BZ$1)/(COUNTIF(Results!$U$87:$BR$87,BZ$1))</f>
        <v>0.83333333333333337</v>
      </c>
      <c r="CA28" s="211">
        <f>COUNTIFS($D28:$BA28,$BK28,Results!$U$87:$BR$87,CA$1)/(COUNTIF(Results!$U$87:$BR$87,CA$1))</f>
        <v>0.75</v>
      </c>
      <c r="CB28" s="211">
        <f>COUNTIFS($D28:$BA28,$BK28,Results!$U$87:$BR$87,CB$1)/(COUNTIF(Results!$U$87:$BR$87,CB$1))</f>
        <v>0.76923076923076927</v>
      </c>
      <c r="CC28" s="211">
        <f>COUNTIFS($D28:$BA28,$BK28,Results!$U$89:$BR$89,CC$1)/(COUNTIF(Results!$U$89:$BR$89,CC$1))</f>
        <v>0.8</v>
      </c>
      <c r="CD28" s="211">
        <f>COUNTIFS($D28:$BA28,$BK28,Results!$U$89:$BR$89,CD$1)/(COUNTIF(Results!$U$89:$BR$89,CD$1))</f>
        <v>0.77272727272727271</v>
      </c>
      <c r="CE28" s="211">
        <f>COUNTIFS($D28:$BA28,$BK28,Results!$U$89:$BR$89,CE$1)/(COUNTIF(Results!$U$89:$BR$89,CE$1))</f>
        <v>1</v>
      </c>
      <c r="CF28" s="211">
        <f>COUNTIFS($D28:$BA28,$BK28,Results!$U$89:$BR$89,CF$1)/(COUNTIF(Results!$U$89:$BR$89,CF$1))</f>
        <v>0.75</v>
      </c>
      <c r="CG28" s="211">
        <f>COUNTIFS($D28:$BA28,$BK28,Results!$U$90:$BR$90,CG$1)/(COUNTIF(Results!$U$90:$BR$90,CG$1))</f>
        <v>0.70588235294117652</v>
      </c>
      <c r="CH28" s="211">
        <f>COUNTIFS($D28:$BA28,$BK28,Results!$U$90:$BR$90,CH$1)/(COUNTIF(Results!$U$90:$BR$90,CH$1))</f>
        <v>0.94117647058823528</v>
      </c>
      <c r="CI28" s="211">
        <f>COUNTIFS($D28:$BA28,$BK28,Results!$U$90:$BR$90,CI$1)/(COUNTIF(Results!$U$90:$BR$90,CI$1))</f>
        <v>0.8125</v>
      </c>
      <c r="CJ28" s="211">
        <f>COUNTIFS($D28:$BA28,$BK28,Results!$U$91:$BR$91,CJ$1)/(COUNTIF(Results!$U$91:$BR$91,CJ$1))</f>
        <v>0.94117647058823528</v>
      </c>
      <c r="CK28" s="211">
        <f>COUNTIFS($D28:$BA28,$BK28,Results!$U$91:$BR$91,CK$1)/(COUNTIF(Results!$U$91:$BR$91,CK$1))</f>
        <v>0.70588235294117652</v>
      </c>
      <c r="CL28" s="207"/>
    </row>
    <row r="29" spans="1:90" x14ac:dyDescent="0.3">
      <c r="A29" s="207" t="s">
        <v>3855</v>
      </c>
      <c r="B29" s="207" t="s">
        <v>335</v>
      </c>
      <c r="C29" s="213" t="s">
        <v>136</v>
      </c>
      <c r="D29" s="209" t="str">
        <f>Monitoring_eng!C34</f>
        <v>yes</v>
      </c>
      <c r="E29" s="209" t="str">
        <f>Monitoring_eng!E34</f>
        <v>yes</v>
      </c>
      <c r="F29" s="209" t="str">
        <f>Monitoring_eng!G34</f>
        <v>no</v>
      </c>
      <c r="G29" s="209" t="str">
        <f>Monitoring_eng!I34</f>
        <v>yes</v>
      </c>
      <c r="H29" s="209" t="str">
        <f>Monitoring_eng!K34</f>
        <v>yes</v>
      </c>
      <c r="I29" s="209" t="str">
        <f>Monitoring_eng!M34</f>
        <v>yes</v>
      </c>
      <c r="J29" s="209" t="str">
        <f>Monitoring_eng!O34</f>
        <v>yes</v>
      </c>
      <c r="K29" s="209" t="str">
        <f>Monitoring_eng!Q34</f>
        <v>no</v>
      </c>
      <c r="L29" s="209" t="str">
        <f>Monitoring_eng!S34</f>
        <v>yes</v>
      </c>
      <c r="M29" s="209" t="str">
        <f>Monitoring_eng!U34</f>
        <v>partially</v>
      </c>
      <c r="N29" s="209" t="str">
        <f>Monitoring_eng!W34</f>
        <v>yes</v>
      </c>
      <c r="O29" s="209" t="str">
        <f>Monitoring_eng!Y34</f>
        <v>yes</v>
      </c>
      <c r="P29" s="209" t="str">
        <f>Monitoring_eng!AA34</f>
        <v>yes</v>
      </c>
      <c r="Q29" s="209" t="str">
        <f>Monitoring_eng!AC34</f>
        <v>yes</v>
      </c>
      <c r="R29" s="209" t="str">
        <f>Monitoring_eng!AE34</f>
        <v>yes</v>
      </c>
      <c r="S29" s="209" t="str">
        <f>Monitoring_eng!AG34</f>
        <v>yes</v>
      </c>
      <c r="T29" s="209" t="str">
        <f>Monitoring_eng!AI34</f>
        <v>yes</v>
      </c>
      <c r="U29" s="209" t="str">
        <f>Monitoring_eng!AK34</f>
        <v>yes</v>
      </c>
      <c r="V29" s="209" t="str">
        <f>Monitoring_eng!AM34</f>
        <v>yes</v>
      </c>
      <c r="W29" s="209" t="str">
        <f>Monitoring_eng!AO34</f>
        <v>yes</v>
      </c>
      <c r="X29" s="209" t="str">
        <f>Monitoring_eng!AQ34</f>
        <v>yes</v>
      </c>
      <c r="Y29" s="209" t="str">
        <f>Monitoring_eng!AS34</f>
        <v>yes</v>
      </c>
      <c r="Z29" s="209" t="str">
        <f>Monitoring_eng!AU34</f>
        <v>yes</v>
      </c>
      <c r="AA29" s="209" t="str">
        <f>Monitoring_eng!AW34</f>
        <v>yes</v>
      </c>
      <c r="AB29" s="209" t="str">
        <f>Monitoring_eng!AY34</f>
        <v>yes</v>
      </c>
      <c r="AC29" s="209" t="str">
        <f>Monitoring_eng!BA34</f>
        <v>yes</v>
      </c>
      <c r="AD29" s="209" t="str">
        <f>Monitoring_eng!BC34</f>
        <v>partially</v>
      </c>
      <c r="AE29" s="209" t="str">
        <f>Monitoring_eng!BE34</f>
        <v>partially</v>
      </c>
      <c r="AF29" s="209" t="str">
        <f>Monitoring_eng!BG34</f>
        <v>yes</v>
      </c>
      <c r="AG29" s="209" t="str">
        <f>Monitoring_eng!BI34</f>
        <v>yes</v>
      </c>
      <c r="AH29" s="209" t="str">
        <f>Monitoring_eng!BK34</f>
        <v>yes</v>
      </c>
      <c r="AI29" s="209" t="str">
        <f>Monitoring_eng!BM34</f>
        <v>yes</v>
      </c>
      <c r="AJ29" s="209" t="str">
        <f>Monitoring_eng!BO34</f>
        <v>yes</v>
      </c>
      <c r="AK29" s="209" t="str">
        <f>Monitoring_eng!BQ34</f>
        <v>yes</v>
      </c>
      <c r="AL29" s="209" t="str">
        <f>Monitoring_eng!BS34</f>
        <v>yes</v>
      </c>
      <c r="AM29" s="209" t="str">
        <f>Monitoring_eng!BU34</f>
        <v>yes</v>
      </c>
      <c r="AN29" s="209" t="str">
        <f>Monitoring_eng!BW34</f>
        <v>yes</v>
      </c>
      <c r="AO29" s="209" t="str">
        <f>Monitoring_eng!BY34</f>
        <v>yes</v>
      </c>
      <c r="AP29" s="209" t="str">
        <f>Monitoring_eng!CA34</f>
        <v>no</v>
      </c>
      <c r="AQ29" s="209" t="str">
        <f>Monitoring_eng!CC34</f>
        <v>partially</v>
      </c>
      <c r="AR29" s="209" t="str">
        <f>Monitoring_eng!CE34</f>
        <v>yes</v>
      </c>
      <c r="AS29" s="209" t="str">
        <f>Monitoring_eng!CG34</f>
        <v>yes</v>
      </c>
      <c r="AT29" s="209" t="str">
        <f>Monitoring_eng!CI34</f>
        <v>yes</v>
      </c>
      <c r="AU29" s="209" t="str">
        <f>Monitoring_eng!CK34</f>
        <v>yes</v>
      </c>
      <c r="AV29" s="209" t="str">
        <f>Monitoring_eng!CM34</f>
        <v>no</v>
      </c>
      <c r="AW29" s="209" t="str">
        <f>Monitoring_eng!CO34</f>
        <v>yes</v>
      </c>
      <c r="AX29" s="209" t="str">
        <f>Monitoring_eng!CQ34</f>
        <v>yes</v>
      </c>
      <c r="AY29" s="209" t="str">
        <f>Monitoring_eng!CS34</f>
        <v>yes</v>
      </c>
      <c r="AZ29" s="209" t="str">
        <f>Monitoring_eng!CU34</f>
        <v>no</v>
      </c>
      <c r="BA29" s="209" t="str">
        <f>Monitoring_eng!CW34</f>
        <v>yes</v>
      </c>
      <c r="BB29" s="207" t="s">
        <v>757</v>
      </c>
      <c r="BC29" s="207">
        <f t="shared" si="0"/>
        <v>41</v>
      </c>
      <c r="BD29" s="207" t="s">
        <v>758</v>
      </c>
      <c r="BE29" s="207">
        <f t="shared" si="1"/>
        <v>5</v>
      </c>
      <c r="BF29" s="207" t="s">
        <v>759</v>
      </c>
      <c r="BG29" s="207">
        <f t="shared" si="2"/>
        <v>4</v>
      </c>
      <c r="BH29" s="207" t="s">
        <v>892</v>
      </c>
      <c r="BI29" s="207">
        <f t="shared" si="3"/>
        <v>0</v>
      </c>
      <c r="BJ29" s="207">
        <f t="shared" si="4"/>
        <v>50</v>
      </c>
      <c r="BK29" s="207" t="str">
        <f t="shared" si="5"/>
        <v>yes</v>
      </c>
      <c r="BL29" s="207" t="str">
        <f t="shared" si="6"/>
        <v>no</v>
      </c>
      <c r="BM29" s="207">
        <f t="shared" si="7"/>
        <v>41</v>
      </c>
      <c r="BN29" s="207">
        <f t="shared" si="8"/>
        <v>5</v>
      </c>
      <c r="BO29" s="210">
        <f t="shared" si="9"/>
        <v>0.82</v>
      </c>
      <c r="BP29" s="210">
        <f t="shared" si="10"/>
        <v>0.1</v>
      </c>
      <c r="BQ29" s="210">
        <f>VLOOKUP($A29,'Analysis 2016-2017'!$A:$BR,67,FALSE)</f>
        <v>0.88</v>
      </c>
      <c r="BR29" s="210">
        <f>VLOOKUP($A29,'Analysis 2016-2017'!$A:$BR,68,FALSE)</f>
        <v>0.04</v>
      </c>
      <c r="BS29" s="210">
        <f>VLOOKUP($A29,'Analysis 2016-2017'!$A:$BR,69,FALSE)</f>
        <v>0.84</v>
      </c>
      <c r="BT29" s="210">
        <f>VLOOKUP($A29,'Analysis 2016-2017'!$A:$BR,70,FALSE)</f>
        <v>0.16</v>
      </c>
      <c r="BU29" s="210">
        <f t="shared" si="11"/>
        <v>-6.0000000000000053E-2</v>
      </c>
      <c r="BV29" s="210">
        <f t="shared" si="12"/>
        <v>6.0000000000000005E-2</v>
      </c>
      <c r="BW29" s="210">
        <f t="shared" si="13"/>
        <v>-2.0000000000000018E-2</v>
      </c>
      <c r="BX29" s="210">
        <f t="shared" si="14"/>
        <v>-0.06</v>
      </c>
      <c r="BY29" s="211">
        <f>COUNTIFS($D29:$BA29,$BK29,Results!$U$87:$BR$87,BY$1)/(COUNTIF(Results!$U$87:$BR$87,BY$1))</f>
        <v>0.88235294117647056</v>
      </c>
      <c r="BZ29" s="211">
        <f>COUNTIFS($D29:$BA29,$BK29,Results!$U$87:$BR$87,BZ$1)/(COUNTIF(Results!$U$87:$BR$87,BZ$1))</f>
        <v>0.91666666666666663</v>
      </c>
      <c r="CA29" s="211">
        <f>COUNTIFS($D29:$BA29,$BK29,Results!$U$87:$BR$87,CA$1)/(COUNTIF(Results!$U$87:$BR$87,CA$1))</f>
        <v>0.875</v>
      </c>
      <c r="CB29" s="211">
        <f>COUNTIFS($D29:$BA29,$BK29,Results!$U$87:$BR$87,CB$1)/(COUNTIF(Results!$U$87:$BR$87,CB$1))</f>
        <v>0.61538461538461542</v>
      </c>
      <c r="CC29" s="211">
        <f>COUNTIFS($D29:$BA29,$BK29,Results!$U$89:$BR$89,CC$1)/(COUNTIF(Results!$U$89:$BR$89,CC$1))</f>
        <v>0.93333333333333335</v>
      </c>
      <c r="CD29" s="211">
        <f>COUNTIFS($D29:$BA29,$BK29,Results!$U$89:$BR$89,CD$1)/(COUNTIF(Results!$U$89:$BR$89,CD$1))</f>
        <v>0.81818181818181823</v>
      </c>
      <c r="CE29" s="211">
        <f>COUNTIFS($D29:$BA29,$BK29,Results!$U$89:$BR$89,CE$1)/(COUNTIF(Results!$U$89:$BR$89,CE$1))</f>
        <v>0.55555555555555558</v>
      </c>
      <c r="CF29" s="211">
        <f>COUNTIFS($D29:$BA29,$BK29,Results!$U$89:$BR$89,CF$1)/(COUNTIF(Results!$U$89:$BR$89,CF$1))</f>
        <v>1</v>
      </c>
      <c r="CG29" s="211">
        <f>COUNTIFS($D29:$BA29,$BK29,Results!$U$90:$BR$90,CG$1)/(COUNTIF(Results!$U$90:$BR$90,CG$1))</f>
        <v>0.94117647058823528</v>
      </c>
      <c r="CH29" s="211">
        <f>COUNTIFS($D29:$BA29,$BK29,Results!$U$90:$BR$90,CH$1)/(COUNTIF(Results!$U$90:$BR$90,CH$1))</f>
        <v>0.76470588235294112</v>
      </c>
      <c r="CI29" s="211">
        <f>COUNTIFS($D29:$BA29,$BK29,Results!$U$90:$BR$90,CI$1)/(COUNTIF(Results!$U$90:$BR$90,CI$1))</f>
        <v>0.75</v>
      </c>
      <c r="CJ29" s="211">
        <f>COUNTIFS($D29:$BA29,$BK29,Results!$U$91:$BR$91,CJ$1)/(COUNTIF(Results!$U$91:$BR$91,CJ$1))</f>
        <v>0.76470588235294112</v>
      </c>
      <c r="CK29" s="211">
        <f>COUNTIFS($D29:$BA29,$BK29,Results!$U$91:$BR$91,CK$1)/(COUNTIF(Results!$U$91:$BR$91,CK$1))</f>
        <v>0.94117647058823528</v>
      </c>
      <c r="CL29" s="207"/>
    </row>
    <row r="30" spans="1:90" x14ac:dyDescent="0.3">
      <c r="A30" s="207" t="s">
        <v>3845</v>
      </c>
      <c r="B30" s="207" t="s">
        <v>325</v>
      </c>
      <c r="C30" s="212" t="s">
        <v>114</v>
      </c>
      <c r="D30" s="209" t="str">
        <f>Monitoring_eng!C24</f>
        <v>yes</v>
      </c>
      <c r="E30" s="209" t="str">
        <f>Monitoring_eng!E24</f>
        <v>no</v>
      </c>
      <c r="F30" s="209" t="str">
        <f>Monitoring_eng!G24</f>
        <v>yes</v>
      </c>
      <c r="G30" s="209" t="str">
        <f>Monitoring_eng!I24</f>
        <v>yes</v>
      </c>
      <c r="H30" s="209" t="str">
        <f>Monitoring_eng!K24</f>
        <v>yes</v>
      </c>
      <c r="I30" s="209" t="str">
        <f>Monitoring_eng!M24</f>
        <v>yes</v>
      </c>
      <c r="J30" s="209" t="str">
        <f>Monitoring_eng!O24</f>
        <v>yes</v>
      </c>
      <c r="K30" s="209" t="str">
        <f>Monitoring_eng!Q24</f>
        <v>yes</v>
      </c>
      <c r="L30" s="209" t="str">
        <f>Monitoring_eng!S24</f>
        <v>yes</v>
      </c>
      <c r="M30" s="209" t="str">
        <f>Monitoring_eng!U24</f>
        <v>yes</v>
      </c>
      <c r="N30" s="209" t="str">
        <f>Monitoring_eng!W24</f>
        <v>yes</v>
      </c>
      <c r="O30" s="209" t="str">
        <f>Monitoring_eng!Y24</f>
        <v>yes</v>
      </c>
      <c r="P30" s="209" t="str">
        <f>Monitoring_eng!AA24</f>
        <v>yes</v>
      </c>
      <c r="Q30" s="209" t="str">
        <f>Monitoring_eng!AC24</f>
        <v>yes</v>
      </c>
      <c r="R30" s="209" t="str">
        <f>Monitoring_eng!AE24</f>
        <v>yes</v>
      </c>
      <c r="S30" s="209" t="str">
        <f>Monitoring_eng!AG24</f>
        <v>yes</v>
      </c>
      <c r="T30" s="209" t="str">
        <f>Monitoring_eng!AI24</f>
        <v>yes</v>
      </c>
      <c r="U30" s="209" t="str">
        <f>Monitoring_eng!AK24</f>
        <v>partially</v>
      </c>
      <c r="V30" s="209" t="str">
        <f>Monitoring_eng!AM24</f>
        <v>partially</v>
      </c>
      <c r="W30" s="209" t="str">
        <f>Monitoring_eng!AO24</f>
        <v>partially</v>
      </c>
      <c r="X30" s="209" t="str">
        <f>Monitoring_eng!AQ24</f>
        <v>yes</v>
      </c>
      <c r="Y30" s="209" t="str">
        <f>Monitoring_eng!AS24</f>
        <v>yes</v>
      </c>
      <c r="Z30" s="209" t="str">
        <f>Monitoring_eng!AU24</f>
        <v>yes</v>
      </c>
      <c r="AA30" s="209" t="str">
        <f>Monitoring_eng!AW24</f>
        <v>yes</v>
      </c>
      <c r="AB30" s="209" t="str">
        <f>Monitoring_eng!AY24</f>
        <v>yes</v>
      </c>
      <c r="AC30" s="209" t="str">
        <f>Monitoring_eng!BA24</f>
        <v>yes</v>
      </c>
      <c r="AD30" s="209" t="str">
        <f>Monitoring_eng!BC24</f>
        <v>yes</v>
      </c>
      <c r="AE30" s="209" t="str">
        <f>Monitoring_eng!BE24</f>
        <v>yes</v>
      </c>
      <c r="AF30" s="209" t="str">
        <f>Monitoring_eng!BG24</f>
        <v>yes</v>
      </c>
      <c r="AG30" s="209" t="str">
        <f>Monitoring_eng!BI24</f>
        <v>no</v>
      </c>
      <c r="AH30" s="209" t="str">
        <f>Monitoring_eng!BK24</f>
        <v>yes</v>
      </c>
      <c r="AI30" s="209" t="str">
        <f>Monitoring_eng!BM24</f>
        <v>no</v>
      </c>
      <c r="AJ30" s="209" t="str">
        <f>Monitoring_eng!BO24</f>
        <v>yes</v>
      </c>
      <c r="AK30" s="209" t="str">
        <f>Monitoring_eng!BQ24</f>
        <v>yes</v>
      </c>
      <c r="AL30" s="209" t="str">
        <f>Monitoring_eng!BS24</f>
        <v>partially</v>
      </c>
      <c r="AM30" s="209" t="str">
        <f>Monitoring_eng!BU24</f>
        <v>yes</v>
      </c>
      <c r="AN30" s="209" t="str">
        <f>Monitoring_eng!BW24</f>
        <v>yes</v>
      </c>
      <c r="AO30" s="209" t="str">
        <f>Monitoring_eng!BY24</f>
        <v>yes</v>
      </c>
      <c r="AP30" s="209" t="str">
        <f>Monitoring_eng!CA24</f>
        <v>yes</v>
      </c>
      <c r="AQ30" s="209" t="str">
        <f>Monitoring_eng!CC24</f>
        <v>yes</v>
      </c>
      <c r="AR30" s="209" t="str">
        <f>Monitoring_eng!CE24</f>
        <v>partially</v>
      </c>
      <c r="AS30" s="209" t="str">
        <f>Monitoring_eng!CG24</f>
        <v>yes</v>
      </c>
      <c r="AT30" s="209" t="str">
        <f>Monitoring_eng!CI24</f>
        <v>yes</v>
      </c>
      <c r="AU30" s="209" t="str">
        <f>Monitoring_eng!CK24</f>
        <v>no</v>
      </c>
      <c r="AV30" s="209" t="str">
        <f>Monitoring_eng!CM24</f>
        <v>yes</v>
      </c>
      <c r="AW30" s="209" t="str">
        <f>Monitoring_eng!CO24</f>
        <v>yes</v>
      </c>
      <c r="AX30" s="209" t="str">
        <f>Monitoring_eng!CQ24</f>
        <v>yes</v>
      </c>
      <c r="AY30" s="209" t="str">
        <f>Monitoring_eng!CS24</f>
        <v>yes</v>
      </c>
      <c r="AZ30" s="209" t="str">
        <f>Monitoring_eng!CU24</f>
        <v>yes</v>
      </c>
      <c r="BA30" s="209" t="str">
        <f>Monitoring_eng!CW24</f>
        <v>yes</v>
      </c>
      <c r="BB30" s="207" t="s">
        <v>757</v>
      </c>
      <c r="BC30" s="207">
        <f t="shared" si="0"/>
        <v>41</v>
      </c>
      <c r="BD30" s="207" t="s">
        <v>758</v>
      </c>
      <c r="BE30" s="207">
        <f t="shared" si="1"/>
        <v>4</v>
      </c>
      <c r="BF30" s="207" t="s">
        <v>759</v>
      </c>
      <c r="BG30" s="207">
        <f t="shared" si="2"/>
        <v>5</v>
      </c>
      <c r="BH30" s="207" t="s">
        <v>892</v>
      </c>
      <c r="BI30" s="207">
        <f t="shared" si="3"/>
        <v>0</v>
      </c>
      <c r="BJ30" s="207">
        <f t="shared" si="4"/>
        <v>50</v>
      </c>
      <c r="BK30" s="207" t="str">
        <f t="shared" si="5"/>
        <v>yes</v>
      </c>
      <c r="BL30" s="207" t="str">
        <f t="shared" si="6"/>
        <v>no</v>
      </c>
      <c r="BM30" s="207">
        <f t="shared" si="7"/>
        <v>41</v>
      </c>
      <c r="BN30" s="207">
        <f t="shared" si="8"/>
        <v>4</v>
      </c>
      <c r="BO30" s="210">
        <f t="shared" si="9"/>
        <v>0.82</v>
      </c>
      <c r="BP30" s="210">
        <f t="shared" si="10"/>
        <v>0.08</v>
      </c>
      <c r="BQ30" s="210">
        <f>VLOOKUP($A30,'Analysis 2016-2017'!$A:$BR,67,FALSE)</f>
        <v>0.57999999999999996</v>
      </c>
      <c r="BR30" s="210">
        <f>VLOOKUP($A30,'Analysis 2016-2017'!$A:$BR,68,FALSE)</f>
        <v>0.14000000000000001</v>
      </c>
      <c r="BS30" s="210">
        <f>VLOOKUP($A30,'Analysis 2016-2017'!$A:$BR,69,FALSE)</f>
        <v>0.57999999999999996</v>
      </c>
      <c r="BT30" s="210">
        <f>VLOOKUP($A30,'Analysis 2016-2017'!$A:$BR,70,FALSE)</f>
        <v>0.14000000000000001</v>
      </c>
      <c r="BU30" s="210">
        <f t="shared" si="11"/>
        <v>0.24</v>
      </c>
      <c r="BV30" s="210">
        <f t="shared" si="12"/>
        <v>-6.0000000000000012E-2</v>
      </c>
      <c r="BW30" s="210">
        <f t="shared" si="13"/>
        <v>0.24</v>
      </c>
      <c r="BX30" s="210">
        <f t="shared" si="14"/>
        <v>-6.0000000000000012E-2</v>
      </c>
      <c r="BY30" s="211">
        <f>COUNTIFS($D30:$BA30,$BK30,Results!$U$87:$BR$87,BY$1)/(COUNTIF(Results!$U$87:$BR$87,BY$1))</f>
        <v>0.82352941176470584</v>
      </c>
      <c r="BZ30" s="211">
        <f>COUNTIFS($D30:$BA30,$BK30,Results!$U$87:$BR$87,BZ$1)/(COUNTIF(Results!$U$87:$BR$87,BZ$1))</f>
        <v>0.91666666666666663</v>
      </c>
      <c r="CA30" s="211">
        <f>COUNTIFS($D30:$BA30,$BK30,Results!$U$87:$BR$87,CA$1)/(COUNTIF(Results!$U$87:$BR$87,CA$1))</f>
        <v>0.625</v>
      </c>
      <c r="CB30" s="211">
        <f>COUNTIFS($D30:$BA30,$BK30,Results!$U$87:$BR$87,CB$1)/(COUNTIF(Results!$U$87:$BR$87,CB$1))</f>
        <v>0.84615384615384615</v>
      </c>
      <c r="CC30" s="211">
        <f>COUNTIFS($D30:$BA30,$BK30,Results!$U$89:$BR$89,CC$1)/(COUNTIF(Results!$U$89:$BR$89,CC$1))</f>
        <v>0.73333333333333328</v>
      </c>
      <c r="CD30" s="211">
        <f>COUNTIFS($D30:$BA30,$BK30,Results!$U$89:$BR$89,CD$1)/(COUNTIF(Results!$U$89:$BR$89,CD$1))</f>
        <v>0.81818181818181823</v>
      </c>
      <c r="CE30" s="211">
        <f>COUNTIFS($D30:$BA30,$BK30,Results!$U$89:$BR$89,CE$1)/(COUNTIF(Results!$U$89:$BR$89,CE$1))</f>
        <v>1</v>
      </c>
      <c r="CF30" s="211">
        <f>COUNTIFS($D30:$BA30,$BK30,Results!$U$89:$BR$89,CF$1)/(COUNTIF(Results!$U$89:$BR$89,CF$1))</f>
        <v>0.75</v>
      </c>
      <c r="CG30" s="211">
        <f>COUNTIFS($D30:$BA30,$BK30,Results!$U$90:$BR$90,CG$1)/(COUNTIF(Results!$U$90:$BR$90,CG$1))</f>
        <v>0.6470588235294118</v>
      </c>
      <c r="CH30" s="211">
        <f>COUNTIFS($D30:$BA30,$BK30,Results!$U$90:$BR$90,CH$1)/(COUNTIF(Results!$U$90:$BR$90,CH$1))</f>
        <v>0.94117647058823528</v>
      </c>
      <c r="CI30" s="211">
        <f>COUNTIFS($D30:$BA30,$BK30,Results!$U$90:$BR$90,CI$1)/(COUNTIF(Results!$U$90:$BR$90,CI$1))</f>
        <v>0.875</v>
      </c>
      <c r="CJ30" s="211">
        <f>COUNTIFS($D30:$BA30,$BK30,Results!$U$91:$BR$91,CJ$1)/(COUNTIF(Results!$U$91:$BR$91,CJ$1))</f>
        <v>0.94117647058823528</v>
      </c>
      <c r="CK30" s="211">
        <f>COUNTIFS($D30:$BA30,$BK30,Results!$U$91:$BR$91,CK$1)/(COUNTIF(Results!$U$91:$BR$91,CK$1))</f>
        <v>0.6470588235294118</v>
      </c>
      <c r="CL30" s="207"/>
    </row>
    <row r="31" spans="1:90" x14ac:dyDescent="0.3">
      <c r="A31" s="207" t="s">
        <v>3834</v>
      </c>
      <c r="B31" s="207" t="s">
        <v>314</v>
      </c>
      <c r="C31" s="208" t="s">
        <v>91</v>
      </c>
      <c r="D31" s="209" t="str">
        <f>Monitoring_eng!C13</f>
        <v>yes</v>
      </c>
      <c r="E31" s="209" t="str">
        <f>Monitoring_eng!E13</f>
        <v>no</v>
      </c>
      <c r="F31" s="209" t="str">
        <f>Monitoring_eng!G13</f>
        <v>no</v>
      </c>
      <c r="G31" s="209" t="str">
        <f>Monitoring_eng!I13</f>
        <v>yes</v>
      </c>
      <c r="H31" s="209" t="str">
        <f>Monitoring_eng!K13</f>
        <v>yes</v>
      </c>
      <c r="I31" s="209" t="str">
        <f>Monitoring_eng!M13</f>
        <v>yes</v>
      </c>
      <c r="J31" s="209" t="str">
        <f>Monitoring_eng!O13</f>
        <v>yes</v>
      </c>
      <c r="K31" s="209" t="str">
        <f>Monitoring_eng!Q13</f>
        <v>yes</v>
      </c>
      <c r="L31" s="209" t="str">
        <f>Monitoring_eng!S13</f>
        <v>yes</v>
      </c>
      <c r="M31" s="209" t="str">
        <f>Monitoring_eng!U13</f>
        <v>no</v>
      </c>
      <c r="N31" s="209" t="str">
        <f>Monitoring_eng!W13</f>
        <v>yes</v>
      </c>
      <c r="O31" s="209" t="str">
        <f>Monitoring_eng!Y13</f>
        <v>no</v>
      </c>
      <c r="P31" s="209" t="str">
        <f>Monitoring_eng!AA13</f>
        <v>yes</v>
      </c>
      <c r="Q31" s="209" t="str">
        <f>Monitoring_eng!AC13</f>
        <v>yes</v>
      </c>
      <c r="R31" s="209" t="str">
        <f>Monitoring_eng!AE13</f>
        <v>yes</v>
      </c>
      <c r="S31" s="209" t="str">
        <f>Monitoring_eng!AG13</f>
        <v>yes</v>
      </c>
      <c r="T31" s="209" t="str">
        <f>Monitoring_eng!AI13</f>
        <v>yes</v>
      </c>
      <c r="U31" s="209" t="str">
        <f>Monitoring_eng!AK13</f>
        <v>no</v>
      </c>
      <c r="V31" s="209" t="str">
        <f>Monitoring_eng!AM13</f>
        <v>yes</v>
      </c>
      <c r="W31" s="209" t="str">
        <f>Monitoring_eng!AO13</f>
        <v>yes</v>
      </c>
      <c r="X31" s="209" t="str">
        <f>Monitoring_eng!AQ13</f>
        <v>yes</v>
      </c>
      <c r="Y31" s="209" t="str">
        <f>Monitoring_eng!AS13</f>
        <v>no</v>
      </c>
      <c r="Z31" s="209" t="str">
        <f>Monitoring_eng!AU13</f>
        <v>yes</v>
      </c>
      <c r="AA31" s="209" t="str">
        <f>Monitoring_eng!AW13</f>
        <v>yes</v>
      </c>
      <c r="AB31" s="209" t="str">
        <f>Monitoring_eng!AY13</f>
        <v>no</v>
      </c>
      <c r="AC31" s="209" t="str">
        <f>Monitoring_eng!BA13</f>
        <v>yes</v>
      </c>
      <c r="AD31" s="209" t="str">
        <f>Monitoring_eng!BC13</f>
        <v>no</v>
      </c>
      <c r="AE31" s="209" t="str">
        <f>Monitoring_eng!BE13</f>
        <v>yes</v>
      </c>
      <c r="AF31" s="209" t="str">
        <f>Monitoring_eng!BG13</f>
        <v>yes</v>
      </c>
      <c r="AG31" s="209" t="str">
        <f>Monitoring_eng!BI13</f>
        <v>yes</v>
      </c>
      <c r="AH31" s="209" t="str">
        <f>Monitoring_eng!BK13</f>
        <v>yes</v>
      </c>
      <c r="AI31" s="209" t="str">
        <f>Monitoring_eng!BM13</f>
        <v>no</v>
      </c>
      <c r="AJ31" s="209" t="str">
        <f>Monitoring_eng!BO13</f>
        <v>yes</v>
      </c>
      <c r="AK31" s="209" t="str">
        <f>Monitoring_eng!BQ13</f>
        <v>yes</v>
      </c>
      <c r="AL31" s="209" t="str">
        <f>Monitoring_eng!BS13</f>
        <v>yes</v>
      </c>
      <c r="AM31" s="209" t="str">
        <f>Monitoring_eng!BU13</f>
        <v>yes</v>
      </c>
      <c r="AN31" s="209" t="str">
        <f>Monitoring_eng!BW13</f>
        <v>yes</v>
      </c>
      <c r="AO31" s="209" t="str">
        <f>Monitoring_eng!BY13</f>
        <v>yes</v>
      </c>
      <c r="AP31" s="209" t="str">
        <f>Monitoring_eng!CA13</f>
        <v>yes</v>
      </c>
      <c r="AQ31" s="209" t="str">
        <f>Monitoring_eng!CC13</f>
        <v>yes</v>
      </c>
      <c r="AR31" s="209" t="str">
        <f>Monitoring_eng!CE13</f>
        <v>yes</v>
      </c>
      <c r="AS31" s="209" t="str">
        <f>Monitoring_eng!CG13</f>
        <v>yes</v>
      </c>
      <c r="AT31" s="209" t="str">
        <f>Monitoring_eng!CI13</f>
        <v>yes</v>
      </c>
      <c r="AU31" s="209" t="str">
        <f>Monitoring_eng!CK13</f>
        <v>no</v>
      </c>
      <c r="AV31" s="209" t="str">
        <f>Monitoring_eng!CM13</f>
        <v>yes</v>
      </c>
      <c r="AW31" s="209" t="str">
        <f>Monitoring_eng!CO13</f>
        <v>yes</v>
      </c>
      <c r="AX31" s="209" t="str">
        <f>Monitoring_eng!CQ13</f>
        <v>yes</v>
      </c>
      <c r="AY31" s="209" t="str">
        <f>Monitoring_eng!CS13</f>
        <v>yes</v>
      </c>
      <c r="AZ31" s="209" t="str">
        <f>Monitoring_eng!CU13</f>
        <v>yes</v>
      </c>
      <c r="BA31" s="209" t="str">
        <f>Monitoring_eng!CW13</f>
        <v>yes</v>
      </c>
      <c r="BB31" s="207" t="s">
        <v>757</v>
      </c>
      <c r="BC31" s="207">
        <f t="shared" si="0"/>
        <v>40</v>
      </c>
      <c r="BD31" s="207" t="s">
        <v>758</v>
      </c>
      <c r="BE31" s="207">
        <f t="shared" si="1"/>
        <v>10</v>
      </c>
      <c r="BF31" s="207" t="s">
        <v>759</v>
      </c>
      <c r="BG31" s="207">
        <f t="shared" si="2"/>
        <v>0</v>
      </c>
      <c r="BH31" s="207" t="s">
        <v>892</v>
      </c>
      <c r="BI31" s="207">
        <f t="shared" si="3"/>
        <v>0</v>
      </c>
      <c r="BJ31" s="207">
        <f t="shared" si="4"/>
        <v>50</v>
      </c>
      <c r="BK31" s="207" t="str">
        <f t="shared" si="5"/>
        <v>yes</v>
      </c>
      <c r="BL31" s="207" t="str">
        <f t="shared" si="6"/>
        <v>no</v>
      </c>
      <c r="BM31" s="207">
        <f t="shared" si="7"/>
        <v>40</v>
      </c>
      <c r="BN31" s="207">
        <f t="shared" si="8"/>
        <v>10</v>
      </c>
      <c r="BO31" s="210">
        <f t="shared" si="9"/>
        <v>0.8</v>
      </c>
      <c r="BP31" s="210">
        <f t="shared" si="10"/>
        <v>0.2</v>
      </c>
      <c r="BQ31" s="210">
        <f>VLOOKUP($A31,'Analysis 2016-2017'!$A:$BR,67,FALSE)</f>
        <v>0.5</v>
      </c>
      <c r="BR31" s="210">
        <f>VLOOKUP($A31,'Analysis 2016-2017'!$A:$BR,68,FALSE)</f>
        <v>0.46</v>
      </c>
      <c r="BS31" s="210">
        <f>VLOOKUP($A31,'Analysis 2016-2017'!$A:$BR,69,FALSE)</f>
        <v>0.48</v>
      </c>
      <c r="BT31" s="210">
        <f>VLOOKUP($A31,'Analysis 2016-2017'!$A:$BR,70,FALSE)</f>
        <v>0.48</v>
      </c>
      <c r="BU31" s="210">
        <f t="shared" si="11"/>
        <v>0.30000000000000004</v>
      </c>
      <c r="BV31" s="210">
        <f t="shared" si="12"/>
        <v>-0.26</v>
      </c>
      <c r="BW31" s="210">
        <f t="shared" si="13"/>
        <v>0.32000000000000006</v>
      </c>
      <c r="BX31" s="210">
        <f t="shared" si="14"/>
        <v>-0.27999999999999997</v>
      </c>
      <c r="BY31" s="211">
        <f>COUNTIFS($D31:$BA31,$BK31,Results!$U$87:$BR$87,BY$1)/(COUNTIF(Results!$U$87:$BR$87,BY$1))</f>
        <v>0.88235294117647056</v>
      </c>
      <c r="BZ31" s="211">
        <f>COUNTIFS($D31:$BA31,$BK31,Results!$U$87:$BR$87,BZ$1)/(COUNTIF(Results!$U$87:$BR$87,BZ$1))</f>
        <v>0.91666666666666663</v>
      </c>
      <c r="CA31" s="211">
        <f>COUNTIFS($D31:$BA31,$BK31,Results!$U$87:$BR$87,CA$1)/(COUNTIF(Results!$U$87:$BR$87,CA$1))</f>
        <v>0.75</v>
      </c>
      <c r="CB31" s="211">
        <f>COUNTIFS($D31:$BA31,$BK31,Results!$U$87:$BR$87,CB$1)/(COUNTIF(Results!$U$87:$BR$87,CB$1))</f>
        <v>0.61538461538461542</v>
      </c>
      <c r="CC31" s="211">
        <f>COUNTIFS($D31:$BA31,$BK31,Results!$U$89:$BR$89,CC$1)/(COUNTIF(Results!$U$89:$BR$89,CC$1))</f>
        <v>0.73333333333333328</v>
      </c>
      <c r="CD31" s="211">
        <f>COUNTIFS($D31:$BA31,$BK31,Results!$U$89:$BR$89,CD$1)/(COUNTIF(Results!$U$89:$BR$89,CD$1))</f>
        <v>0.86363636363636365</v>
      </c>
      <c r="CE31" s="211">
        <f>COUNTIFS($D31:$BA31,$BK31,Results!$U$89:$BR$89,CE$1)/(COUNTIF(Results!$U$89:$BR$89,CE$1))</f>
        <v>0.77777777777777779</v>
      </c>
      <c r="CF31" s="211">
        <f>COUNTIFS($D31:$BA31,$BK31,Results!$U$89:$BR$89,CF$1)/(COUNTIF(Results!$U$89:$BR$89,CF$1))</f>
        <v>0.75</v>
      </c>
      <c r="CG31" s="211">
        <f>COUNTIFS($D31:$BA31,$BK31,Results!$U$90:$BR$90,CG$1)/(COUNTIF(Results!$U$90:$BR$90,CG$1))</f>
        <v>0.82352941176470584</v>
      </c>
      <c r="CH31" s="211">
        <f>COUNTIFS($D31:$BA31,$BK31,Results!$U$90:$BR$90,CH$1)/(COUNTIF(Results!$U$90:$BR$90,CH$1))</f>
        <v>0.82352941176470584</v>
      </c>
      <c r="CI31" s="211">
        <f>COUNTIFS($D31:$BA31,$BK31,Results!$U$90:$BR$90,CI$1)/(COUNTIF(Results!$U$90:$BR$90,CI$1))</f>
        <v>0.75</v>
      </c>
      <c r="CJ31" s="211">
        <f>COUNTIFS($D31:$BA31,$BK31,Results!$U$91:$BR$91,CJ$1)/(COUNTIF(Results!$U$91:$BR$91,CJ$1))</f>
        <v>0.82352941176470584</v>
      </c>
      <c r="CK31" s="211">
        <f>COUNTIFS($D31:$BA31,$BK31,Results!$U$91:$BR$91,CK$1)/(COUNTIF(Results!$U$91:$BR$91,CK$1))</f>
        <v>0.82352941176470584</v>
      </c>
      <c r="CL31" s="207"/>
    </row>
    <row r="32" spans="1:90" x14ac:dyDescent="0.3">
      <c r="A32" s="207" t="s">
        <v>3832</v>
      </c>
      <c r="B32" s="207" t="s">
        <v>312</v>
      </c>
      <c r="C32" s="208" t="s">
        <v>89</v>
      </c>
      <c r="D32" s="209" t="str">
        <f>Monitoring_eng!C11</f>
        <v>yes</v>
      </c>
      <c r="E32" s="209" t="str">
        <f>Monitoring_eng!E11</f>
        <v>yes</v>
      </c>
      <c r="F32" s="209" t="str">
        <f>Monitoring_eng!G11</f>
        <v>yes</v>
      </c>
      <c r="G32" s="209" t="str">
        <f>Monitoring_eng!I11</f>
        <v>partially</v>
      </c>
      <c r="H32" s="209" t="str">
        <f>Monitoring_eng!K11</f>
        <v>yes</v>
      </c>
      <c r="I32" s="209" t="str">
        <f>Monitoring_eng!M11</f>
        <v>yes</v>
      </c>
      <c r="J32" s="209" t="str">
        <f>Monitoring_eng!O11</f>
        <v>yes</v>
      </c>
      <c r="K32" s="209" t="str">
        <f>Monitoring_eng!Q11</f>
        <v>yes</v>
      </c>
      <c r="L32" s="209" t="str">
        <f>Monitoring_eng!S11</f>
        <v>yes</v>
      </c>
      <c r="M32" s="209" t="str">
        <f>Monitoring_eng!U11</f>
        <v>yes</v>
      </c>
      <c r="N32" s="209" t="str">
        <f>Monitoring_eng!W11</f>
        <v>yes</v>
      </c>
      <c r="O32" s="209" t="str">
        <f>Monitoring_eng!Y11</f>
        <v>partially</v>
      </c>
      <c r="P32" s="209" t="str">
        <f>Monitoring_eng!AA11</f>
        <v>yes</v>
      </c>
      <c r="Q32" s="209" t="str">
        <f>Monitoring_eng!AC11</f>
        <v>yes</v>
      </c>
      <c r="R32" s="209" t="str">
        <f>Monitoring_eng!AE11</f>
        <v>yes</v>
      </c>
      <c r="S32" s="209" t="str">
        <f>Monitoring_eng!AG11</f>
        <v>yes</v>
      </c>
      <c r="T32" s="209" t="str">
        <f>Monitoring_eng!AI11</f>
        <v>yes</v>
      </c>
      <c r="U32" s="209" t="str">
        <f>Monitoring_eng!AK11</f>
        <v>partially</v>
      </c>
      <c r="V32" s="209" t="str">
        <f>Monitoring_eng!AM11</f>
        <v>partially</v>
      </c>
      <c r="W32" s="209" t="str">
        <f>Monitoring_eng!AO11</f>
        <v>yes</v>
      </c>
      <c r="X32" s="209" t="str">
        <f>Monitoring_eng!AQ11</f>
        <v>yes</v>
      </c>
      <c r="Y32" s="209" t="str">
        <f>Monitoring_eng!AS11</f>
        <v>yes</v>
      </c>
      <c r="Z32" s="209" t="str">
        <f>Monitoring_eng!AU11</f>
        <v>yes</v>
      </c>
      <c r="AA32" s="209" t="str">
        <f>Monitoring_eng!AW11</f>
        <v>yes</v>
      </c>
      <c r="AB32" s="209" t="str">
        <f>Monitoring_eng!AY11</f>
        <v>yes</v>
      </c>
      <c r="AC32" s="209" t="str">
        <f>Monitoring_eng!BA11</f>
        <v>yes</v>
      </c>
      <c r="AD32" s="209" t="str">
        <f>Monitoring_eng!BC11</f>
        <v>no</v>
      </c>
      <c r="AE32" s="209" t="str">
        <f>Monitoring_eng!BE11</f>
        <v>partially</v>
      </c>
      <c r="AF32" s="209" t="str">
        <f>Monitoring_eng!BG11</f>
        <v>yes</v>
      </c>
      <c r="AG32" s="209" t="str">
        <f>Monitoring_eng!BI11</f>
        <v>partially</v>
      </c>
      <c r="AH32" s="209" t="str">
        <f>Monitoring_eng!BK11</f>
        <v>yes</v>
      </c>
      <c r="AI32" s="209" t="str">
        <f>Monitoring_eng!BM11</f>
        <v>yes</v>
      </c>
      <c r="AJ32" s="209" t="str">
        <f>Monitoring_eng!BO11</f>
        <v>yes</v>
      </c>
      <c r="AK32" s="209" t="str">
        <f>Monitoring_eng!BQ11</f>
        <v>yes</v>
      </c>
      <c r="AL32" s="209" t="str">
        <f>Monitoring_eng!BS11</f>
        <v>partially</v>
      </c>
      <c r="AM32" s="209" t="str">
        <f>Monitoring_eng!BU11</f>
        <v>yes</v>
      </c>
      <c r="AN32" s="209" t="str">
        <f>Monitoring_eng!BW11</f>
        <v>yes</v>
      </c>
      <c r="AO32" s="209" t="str">
        <f>Monitoring_eng!BY11</f>
        <v>yes</v>
      </c>
      <c r="AP32" s="209" t="str">
        <f>Monitoring_eng!CA11</f>
        <v>yes</v>
      </c>
      <c r="AQ32" s="209" t="str">
        <f>Monitoring_eng!CC11</f>
        <v>yes</v>
      </c>
      <c r="AR32" s="209" t="str">
        <f>Monitoring_eng!CE11</f>
        <v>partially</v>
      </c>
      <c r="AS32" s="209" t="str">
        <f>Monitoring_eng!CG11</f>
        <v>yes</v>
      </c>
      <c r="AT32" s="209" t="str">
        <f>Monitoring_eng!CI11</f>
        <v>yes</v>
      </c>
      <c r="AU32" s="209" t="str">
        <f>Monitoring_eng!CK11</f>
        <v>partially</v>
      </c>
      <c r="AV32" s="209" t="str">
        <f>Monitoring_eng!CM11</f>
        <v>yes</v>
      </c>
      <c r="AW32" s="209" t="str">
        <f>Monitoring_eng!CO11</f>
        <v>yes</v>
      </c>
      <c r="AX32" s="209" t="str">
        <f>Monitoring_eng!CQ11</f>
        <v>yes</v>
      </c>
      <c r="AY32" s="209" t="str">
        <f>Monitoring_eng!CS11</f>
        <v>yes</v>
      </c>
      <c r="AZ32" s="209" t="str">
        <f>Monitoring_eng!CU11</f>
        <v>yes</v>
      </c>
      <c r="BA32" s="209" t="str">
        <f>Monitoring_eng!CW11</f>
        <v>yes</v>
      </c>
      <c r="BB32" s="207" t="s">
        <v>757</v>
      </c>
      <c r="BC32" s="207">
        <f t="shared" si="0"/>
        <v>40</v>
      </c>
      <c r="BD32" s="207" t="s">
        <v>758</v>
      </c>
      <c r="BE32" s="207">
        <f t="shared" si="1"/>
        <v>1</v>
      </c>
      <c r="BF32" s="207" t="s">
        <v>759</v>
      </c>
      <c r="BG32" s="207">
        <f t="shared" si="2"/>
        <v>9</v>
      </c>
      <c r="BH32" s="207" t="s">
        <v>892</v>
      </c>
      <c r="BI32" s="207">
        <f t="shared" si="3"/>
        <v>0</v>
      </c>
      <c r="BJ32" s="207">
        <f t="shared" si="4"/>
        <v>50</v>
      </c>
      <c r="BK32" s="207" t="str">
        <f t="shared" si="5"/>
        <v>yes</v>
      </c>
      <c r="BL32" s="207" t="str">
        <f t="shared" si="6"/>
        <v>no</v>
      </c>
      <c r="BM32" s="207">
        <f t="shared" si="7"/>
        <v>40</v>
      </c>
      <c r="BN32" s="207">
        <f t="shared" si="8"/>
        <v>1</v>
      </c>
      <c r="BO32" s="210">
        <f t="shared" si="9"/>
        <v>0.8</v>
      </c>
      <c r="BP32" s="210">
        <f t="shared" si="10"/>
        <v>0.02</v>
      </c>
      <c r="BQ32" s="210">
        <f>VLOOKUP($A32,'Analysis 2016-2017'!$A:$BR,67,FALSE)</f>
        <v>0.36</v>
      </c>
      <c r="BR32" s="210">
        <f>VLOOKUP($A32,'Analysis 2016-2017'!$A:$BR,68,FALSE)</f>
        <v>0.06</v>
      </c>
      <c r="BS32" s="210">
        <f>VLOOKUP($A32,'Analysis 2016-2017'!$A:$BR,69,FALSE)</f>
        <v>0.34</v>
      </c>
      <c r="BT32" s="210">
        <f>VLOOKUP($A32,'Analysis 2016-2017'!$A:$BR,70,FALSE)</f>
        <v>0.06</v>
      </c>
      <c r="BU32" s="210">
        <f t="shared" si="11"/>
        <v>0.44000000000000006</v>
      </c>
      <c r="BV32" s="210">
        <f t="shared" si="12"/>
        <v>-3.9999999999999994E-2</v>
      </c>
      <c r="BW32" s="210">
        <f t="shared" si="13"/>
        <v>0.46</v>
      </c>
      <c r="BX32" s="210">
        <f t="shared" si="14"/>
        <v>-3.9999999999999994E-2</v>
      </c>
      <c r="BY32" s="211">
        <f>COUNTIFS($D32:$BA32,$BK32,Results!$U$87:$BR$87,BY$1)/(COUNTIF(Results!$U$87:$BR$87,BY$1))</f>
        <v>0.88235294117647056</v>
      </c>
      <c r="BZ32" s="211">
        <f>COUNTIFS($D32:$BA32,$BK32,Results!$U$87:$BR$87,BZ$1)/(COUNTIF(Results!$U$87:$BR$87,BZ$1))</f>
        <v>0.91666666666666663</v>
      </c>
      <c r="CA32" s="211">
        <f>COUNTIFS($D32:$BA32,$BK32,Results!$U$87:$BR$87,CA$1)/(COUNTIF(Results!$U$87:$BR$87,CA$1))</f>
        <v>0.625</v>
      </c>
      <c r="CB32" s="211">
        <f>COUNTIFS($D32:$BA32,$BK32,Results!$U$87:$BR$87,CB$1)/(COUNTIF(Results!$U$87:$BR$87,CB$1))</f>
        <v>0.69230769230769229</v>
      </c>
      <c r="CC32" s="211">
        <f>COUNTIFS($D32:$BA32,$BK32,Results!$U$89:$BR$89,CC$1)/(COUNTIF(Results!$U$89:$BR$89,CC$1))</f>
        <v>0.8</v>
      </c>
      <c r="CD32" s="211">
        <f>COUNTIFS($D32:$BA32,$BK32,Results!$U$89:$BR$89,CD$1)/(COUNTIF(Results!$U$89:$BR$89,CD$1))</f>
        <v>0.77272727272727271</v>
      </c>
      <c r="CE32" s="211">
        <f>COUNTIFS($D32:$BA32,$BK32,Results!$U$89:$BR$89,CE$1)/(COUNTIF(Results!$U$89:$BR$89,CE$1))</f>
        <v>0.88888888888888884</v>
      </c>
      <c r="CF32" s="211">
        <f>COUNTIFS($D32:$BA32,$BK32,Results!$U$89:$BR$89,CF$1)/(COUNTIF(Results!$U$89:$BR$89,CF$1))</f>
        <v>0.75</v>
      </c>
      <c r="CG32" s="211">
        <f>COUNTIFS($D32:$BA32,$BK32,Results!$U$90:$BR$90,CG$1)/(COUNTIF(Results!$U$90:$BR$90,CG$1))</f>
        <v>0.82352941176470584</v>
      </c>
      <c r="CH32" s="211">
        <f>COUNTIFS($D32:$BA32,$BK32,Results!$U$90:$BR$90,CH$1)/(COUNTIF(Results!$U$90:$BR$90,CH$1))</f>
        <v>0.82352941176470584</v>
      </c>
      <c r="CI32" s="211">
        <f>COUNTIFS($D32:$BA32,$BK32,Results!$U$90:$BR$90,CI$1)/(COUNTIF(Results!$U$90:$BR$90,CI$1))</f>
        <v>0.75</v>
      </c>
      <c r="CJ32" s="211">
        <f>COUNTIFS($D32:$BA32,$BK32,Results!$U$91:$BR$91,CJ$1)/(COUNTIF(Results!$U$91:$BR$91,CJ$1))</f>
        <v>0.82352941176470584</v>
      </c>
      <c r="CK32" s="211">
        <f>COUNTIFS($D32:$BA32,$BK32,Results!$U$91:$BR$91,CK$1)/(COUNTIF(Results!$U$91:$BR$91,CK$1))</f>
        <v>0.82352941176470584</v>
      </c>
      <c r="CL32" s="207"/>
    </row>
    <row r="33" spans="1:90" x14ac:dyDescent="0.3">
      <c r="A33" s="207" t="s">
        <v>3833</v>
      </c>
      <c r="B33" s="207" t="s">
        <v>313</v>
      </c>
      <c r="C33" s="208" t="s">
        <v>90</v>
      </c>
      <c r="D33" s="209" t="str">
        <f>Monitoring_eng!C12</f>
        <v>yes</v>
      </c>
      <c r="E33" s="209" t="str">
        <f>Monitoring_eng!E12</f>
        <v>yes</v>
      </c>
      <c r="F33" s="209" t="str">
        <f>Monitoring_eng!G12</f>
        <v>yes</v>
      </c>
      <c r="G33" s="209" t="str">
        <f>Monitoring_eng!I12</f>
        <v>partially</v>
      </c>
      <c r="H33" s="209" t="str">
        <f>Monitoring_eng!K12</f>
        <v>yes</v>
      </c>
      <c r="I33" s="209" t="str">
        <f>Monitoring_eng!M12</f>
        <v>yes</v>
      </c>
      <c r="J33" s="209" t="str">
        <f>Monitoring_eng!O12</f>
        <v>yes</v>
      </c>
      <c r="K33" s="209" t="str">
        <f>Monitoring_eng!Q12</f>
        <v>yes</v>
      </c>
      <c r="L33" s="209" t="str">
        <f>Monitoring_eng!S12</f>
        <v>yes</v>
      </c>
      <c r="M33" s="209" t="str">
        <f>Monitoring_eng!U12</f>
        <v>yes</v>
      </c>
      <c r="N33" s="209" t="str">
        <f>Monitoring_eng!W12</f>
        <v>yes</v>
      </c>
      <c r="O33" s="209" t="str">
        <f>Monitoring_eng!Y12</f>
        <v>no</v>
      </c>
      <c r="P33" s="209" t="str">
        <f>Monitoring_eng!AA12</f>
        <v>yes</v>
      </c>
      <c r="Q33" s="209" t="str">
        <f>Monitoring_eng!AC12</f>
        <v>yes</v>
      </c>
      <c r="R33" s="209" t="str">
        <f>Monitoring_eng!AE12</f>
        <v>partially</v>
      </c>
      <c r="S33" s="209" t="str">
        <f>Monitoring_eng!AG12</f>
        <v>yes</v>
      </c>
      <c r="T33" s="209" t="str">
        <f>Monitoring_eng!AI12</f>
        <v>yes</v>
      </c>
      <c r="U33" s="209" t="str">
        <f>Monitoring_eng!AK12</f>
        <v>no</v>
      </c>
      <c r="V33" s="209" t="str">
        <f>Monitoring_eng!AM12</f>
        <v>yes</v>
      </c>
      <c r="W33" s="209" t="str">
        <f>Monitoring_eng!AO12</f>
        <v>yes</v>
      </c>
      <c r="X33" s="209" t="str">
        <f>Monitoring_eng!AQ12</f>
        <v>yes</v>
      </c>
      <c r="Y33" s="209" t="str">
        <f>Monitoring_eng!AS12</f>
        <v>yes</v>
      </c>
      <c r="Z33" s="209" t="str">
        <f>Monitoring_eng!AU12</f>
        <v>yes</v>
      </c>
      <c r="AA33" s="209" t="str">
        <f>Monitoring_eng!AW12</f>
        <v>yes</v>
      </c>
      <c r="AB33" s="209" t="str">
        <f>Monitoring_eng!AY12</f>
        <v>yes</v>
      </c>
      <c r="AC33" s="209" t="str">
        <f>Monitoring_eng!BA12</f>
        <v>yes</v>
      </c>
      <c r="AD33" s="209" t="str">
        <f>Monitoring_eng!BC12</f>
        <v>no</v>
      </c>
      <c r="AE33" s="209" t="str">
        <f>Monitoring_eng!BE12</f>
        <v>partially</v>
      </c>
      <c r="AF33" s="209" t="str">
        <f>Monitoring_eng!BG12</f>
        <v>yes</v>
      </c>
      <c r="AG33" s="209" t="str">
        <f>Monitoring_eng!BI12</f>
        <v>yes</v>
      </c>
      <c r="AH33" s="209" t="str">
        <f>Monitoring_eng!BK12</f>
        <v>yes</v>
      </c>
      <c r="AI33" s="209" t="str">
        <f>Monitoring_eng!BM12</f>
        <v>no</v>
      </c>
      <c r="AJ33" s="209" t="str">
        <f>Monitoring_eng!BO12</f>
        <v>yes</v>
      </c>
      <c r="AK33" s="209" t="str">
        <f>Monitoring_eng!BQ12</f>
        <v>yes</v>
      </c>
      <c r="AL33" s="209" t="str">
        <f>Monitoring_eng!BS12</f>
        <v>partially</v>
      </c>
      <c r="AM33" s="209" t="str">
        <f>Monitoring_eng!BU12</f>
        <v>yes</v>
      </c>
      <c r="AN33" s="209" t="str">
        <f>Monitoring_eng!BW12</f>
        <v>yes</v>
      </c>
      <c r="AO33" s="209" t="str">
        <f>Monitoring_eng!BY12</f>
        <v>yes</v>
      </c>
      <c r="AP33" s="209" t="str">
        <f>Monitoring_eng!CA12</f>
        <v>yes</v>
      </c>
      <c r="AQ33" s="209" t="str">
        <f>Monitoring_eng!CC12</f>
        <v>yes</v>
      </c>
      <c r="AR33" s="209" t="str">
        <f>Monitoring_eng!CE12</f>
        <v>partially</v>
      </c>
      <c r="AS33" s="209" t="str">
        <f>Monitoring_eng!CG12</f>
        <v>partially</v>
      </c>
      <c r="AT33" s="209" t="str">
        <f>Monitoring_eng!CI12</f>
        <v>yes</v>
      </c>
      <c r="AU33" s="209" t="str">
        <f>Monitoring_eng!CK12</f>
        <v>yes</v>
      </c>
      <c r="AV33" s="209" t="str">
        <f>Monitoring_eng!CM12</f>
        <v>yes</v>
      </c>
      <c r="AW33" s="209" t="str">
        <f>Monitoring_eng!CO12</f>
        <v>yes</v>
      </c>
      <c r="AX33" s="209" t="str">
        <f>Monitoring_eng!CQ12</f>
        <v>yes</v>
      </c>
      <c r="AY33" s="209" t="str">
        <f>Monitoring_eng!CS12</f>
        <v>yes</v>
      </c>
      <c r="AZ33" s="209" t="str">
        <f>Monitoring_eng!CU12</f>
        <v>yes</v>
      </c>
      <c r="BA33" s="209" t="str">
        <f>Monitoring_eng!CW12</f>
        <v>no</v>
      </c>
      <c r="BB33" s="207" t="s">
        <v>757</v>
      </c>
      <c r="BC33" s="207">
        <f t="shared" si="0"/>
        <v>39</v>
      </c>
      <c r="BD33" s="207" t="s">
        <v>758</v>
      </c>
      <c r="BE33" s="207">
        <f t="shared" si="1"/>
        <v>5</v>
      </c>
      <c r="BF33" s="207" t="s">
        <v>759</v>
      </c>
      <c r="BG33" s="207">
        <f t="shared" si="2"/>
        <v>6</v>
      </c>
      <c r="BH33" s="207" t="s">
        <v>892</v>
      </c>
      <c r="BI33" s="207">
        <f t="shared" si="3"/>
        <v>0</v>
      </c>
      <c r="BJ33" s="207">
        <f t="shared" si="4"/>
        <v>50</v>
      </c>
      <c r="BK33" s="207" t="str">
        <f t="shared" si="5"/>
        <v>yes</v>
      </c>
      <c r="BL33" s="207" t="str">
        <f t="shared" si="6"/>
        <v>no</v>
      </c>
      <c r="BM33" s="207">
        <f t="shared" si="7"/>
        <v>39</v>
      </c>
      <c r="BN33" s="207">
        <f t="shared" si="8"/>
        <v>5</v>
      </c>
      <c r="BO33" s="210">
        <f t="shared" si="9"/>
        <v>0.78</v>
      </c>
      <c r="BP33" s="210">
        <f t="shared" si="10"/>
        <v>0.1</v>
      </c>
      <c r="BQ33" s="210">
        <f>VLOOKUP($A33,'Analysis 2016-2017'!$A:$BR,67,FALSE)</f>
        <v>0.24</v>
      </c>
      <c r="BR33" s="210">
        <f>VLOOKUP($A33,'Analysis 2016-2017'!$A:$BR,68,FALSE)</f>
        <v>0.26</v>
      </c>
      <c r="BS33" s="210">
        <f>VLOOKUP($A33,'Analysis 2016-2017'!$A:$BR,69,FALSE)</f>
        <v>0.24</v>
      </c>
      <c r="BT33" s="210">
        <f>VLOOKUP($A33,'Analysis 2016-2017'!$A:$BR,70,FALSE)</f>
        <v>0.26</v>
      </c>
      <c r="BU33" s="210">
        <f t="shared" si="11"/>
        <v>0.54</v>
      </c>
      <c r="BV33" s="210">
        <f t="shared" si="12"/>
        <v>-0.16</v>
      </c>
      <c r="BW33" s="210">
        <f t="shared" si="13"/>
        <v>0.54</v>
      </c>
      <c r="BX33" s="210">
        <f t="shared" si="14"/>
        <v>-0.16</v>
      </c>
      <c r="BY33" s="211">
        <f>COUNTIFS($D33:$BA33,$BK33,Results!$U$87:$BR$87,BY$1)/(COUNTIF(Results!$U$87:$BR$87,BY$1))</f>
        <v>0.82352941176470584</v>
      </c>
      <c r="BZ33" s="211">
        <f>COUNTIFS($D33:$BA33,$BK33,Results!$U$87:$BR$87,BZ$1)/(COUNTIF(Results!$U$87:$BR$87,BZ$1))</f>
        <v>0.83333333333333337</v>
      </c>
      <c r="CA33" s="211">
        <f>COUNTIFS($D33:$BA33,$BK33,Results!$U$87:$BR$87,CA$1)/(COUNTIF(Results!$U$87:$BR$87,CA$1))</f>
        <v>0.875</v>
      </c>
      <c r="CB33" s="211">
        <f>COUNTIFS($D33:$BA33,$BK33,Results!$U$87:$BR$87,CB$1)/(COUNTIF(Results!$U$87:$BR$87,CB$1))</f>
        <v>0.61538461538461542</v>
      </c>
      <c r="CC33" s="211">
        <f>COUNTIFS($D33:$BA33,$BK33,Results!$U$89:$BR$89,CC$1)/(COUNTIF(Results!$U$89:$BR$89,CC$1))</f>
        <v>0.73333333333333328</v>
      </c>
      <c r="CD33" s="211">
        <f>COUNTIFS($D33:$BA33,$BK33,Results!$U$89:$BR$89,CD$1)/(COUNTIF(Results!$U$89:$BR$89,CD$1))</f>
        <v>0.77272727272727271</v>
      </c>
      <c r="CE33" s="211">
        <f>COUNTIFS($D33:$BA33,$BK33,Results!$U$89:$BR$89,CE$1)/(COUNTIF(Results!$U$89:$BR$89,CE$1))</f>
        <v>0.88888888888888884</v>
      </c>
      <c r="CF33" s="211">
        <f>COUNTIFS($D33:$BA33,$BK33,Results!$U$89:$BR$89,CF$1)/(COUNTIF(Results!$U$89:$BR$89,CF$1))</f>
        <v>0.75</v>
      </c>
      <c r="CG33" s="211">
        <f>COUNTIFS($D33:$BA33,$BK33,Results!$U$90:$BR$90,CG$1)/(COUNTIF(Results!$U$90:$BR$90,CG$1))</f>
        <v>0.76470588235294112</v>
      </c>
      <c r="CH33" s="211">
        <f>COUNTIFS($D33:$BA33,$BK33,Results!$U$90:$BR$90,CH$1)/(COUNTIF(Results!$U$90:$BR$90,CH$1))</f>
        <v>0.88235294117647056</v>
      </c>
      <c r="CI33" s="211">
        <f>COUNTIFS($D33:$BA33,$BK33,Results!$U$90:$BR$90,CI$1)/(COUNTIF(Results!$U$90:$BR$90,CI$1))</f>
        <v>0.6875</v>
      </c>
      <c r="CJ33" s="211">
        <f>COUNTIFS($D33:$BA33,$BK33,Results!$U$91:$BR$91,CJ$1)/(COUNTIF(Results!$U$91:$BR$91,CJ$1))</f>
        <v>0.88235294117647056</v>
      </c>
      <c r="CK33" s="211">
        <f>COUNTIFS($D33:$BA33,$BK33,Results!$U$91:$BR$91,CK$1)/(COUNTIF(Results!$U$91:$BR$91,CK$1))</f>
        <v>0.76470588235294112</v>
      </c>
      <c r="CL33" s="207"/>
    </row>
    <row r="34" spans="1:90" x14ac:dyDescent="0.3">
      <c r="A34" s="207" t="s">
        <v>3857</v>
      </c>
      <c r="B34" s="207" t="s">
        <v>337</v>
      </c>
      <c r="C34" s="214" t="s">
        <v>138</v>
      </c>
      <c r="D34" s="209" t="str">
        <f>Monitoring_eng!C36</f>
        <v>yes</v>
      </c>
      <c r="E34" s="209" t="str">
        <f>Monitoring_eng!E36</f>
        <v>no</v>
      </c>
      <c r="F34" s="209" t="str">
        <f>Monitoring_eng!G36</f>
        <v>no</v>
      </c>
      <c r="G34" s="209" t="str">
        <f>Monitoring_eng!I36</f>
        <v>yes</v>
      </c>
      <c r="H34" s="209" t="str">
        <f>Monitoring_eng!K36</f>
        <v>no</v>
      </c>
      <c r="I34" s="209" t="str">
        <f>Monitoring_eng!M36</f>
        <v>yes</v>
      </c>
      <c r="J34" s="209" t="str">
        <f>Monitoring_eng!O36</f>
        <v>yes</v>
      </c>
      <c r="K34" s="209" t="str">
        <f>Monitoring_eng!Q36</f>
        <v>no</v>
      </c>
      <c r="L34" s="209" t="str">
        <f>Monitoring_eng!S36</f>
        <v>yes</v>
      </c>
      <c r="M34" s="209" t="str">
        <f>Monitoring_eng!U36</f>
        <v>yes</v>
      </c>
      <c r="N34" s="209" t="str">
        <f>Monitoring_eng!W36</f>
        <v>yes</v>
      </c>
      <c r="O34" s="209" t="str">
        <f>Monitoring_eng!Y36</f>
        <v>yes</v>
      </c>
      <c r="P34" s="209" t="str">
        <f>Monitoring_eng!AA36</f>
        <v>yes</v>
      </c>
      <c r="Q34" s="209" t="str">
        <f>Monitoring_eng!AC36</f>
        <v>yes</v>
      </c>
      <c r="R34" s="209" t="str">
        <f>Monitoring_eng!AE36</f>
        <v>yes</v>
      </c>
      <c r="S34" s="209" t="str">
        <f>Monitoring_eng!AG36</f>
        <v>yes</v>
      </c>
      <c r="T34" s="209" t="str">
        <f>Monitoring_eng!AI36</f>
        <v>yes</v>
      </c>
      <c r="U34" s="209" t="str">
        <f>Monitoring_eng!AK36</f>
        <v>no</v>
      </c>
      <c r="V34" s="209" t="str">
        <f>Monitoring_eng!AM36</f>
        <v>yes</v>
      </c>
      <c r="W34" s="209" t="str">
        <f>Monitoring_eng!AO36</f>
        <v>yes</v>
      </c>
      <c r="X34" s="209" t="str">
        <f>Monitoring_eng!AQ36</f>
        <v>yes</v>
      </c>
      <c r="Y34" s="209" t="str">
        <f>Monitoring_eng!AS36</f>
        <v>yes</v>
      </c>
      <c r="Z34" s="209" t="str">
        <f>Monitoring_eng!AU36</f>
        <v>yes</v>
      </c>
      <c r="AA34" s="209" t="str">
        <f>Monitoring_eng!AW36</f>
        <v>yes</v>
      </c>
      <c r="AB34" s="209" t="str">
        <f>Monitoring_eng!AY36</f>
        <v>yes</v>
      </c>
      <c r="AC34" s="209" t="str">
        <f>Monitoring_eng!BA36</f>
        <v>yes</v>
      </c>
      <c r="AD34" s="209" t="str">
        <f>Monitoring_eng!BC36</f>
        <v>partially</v>
      </c>
      <c r="AE34" s="209" t="str">
        <f>Monitoring_eng!BE36</f>
        <v>partially</v>
      </c>
      <c r="AF34" s="209" t="str">
        <f>Monitoring_eng!BG36</f>
        <v>yes</v>
      </c>
      <c r="AG34" s="209" t="str">
        <f>Monitoring_eng!BI36</f>
        <v>yes</v>
      </c>
      <c r="AH34" s="209" t="str">
        <f>Monitoring_eng!BK36</f>
        <v>yes</v>
      </c>
      <c r="AI34" s="209" t="str">
        <f>Monitoring_eng!BM36</f>
        <v>no</v>
      </c>
      <c r="AJ34" s="209" t="str">
        <f>Monitoring_eng!BO36</f>
        <v>yes</v>
      </c>
      <c r="AK34" s="209" t="str">
        <f>Monitoring_eng!BQ36</f>
        <v>yes</v>
      </c>
      <c r="AL34" s="209" t="str">
        <f>Monitoring_eng!BS36</f>
        <v>no</v>
      </c>
      <c r="AM34" s="209" t="str">
        <f>Monitoring_eng!BU36</f>
        <v>partially</v>
      </c>
      <c r="AN34" s="209" t="str">
        <f>Monitoring_eng!BW36</f>
        <v>no</v>
      </c>
      <c r="AO34" s="209" t="str">
        <f>Monitoring_eng!BY36</f>
        <v>yes</v>
      </c>
      <c r="AP34" s="209" t="str">
        <f>Monitoring_eng!CA36</f>
        <v>yes</v>
      </c>
      <c r="AQ34" s="209" t="str">
        <f>Monitoring_eng!CC36</f>
        <v>no</v>
      </c>
      <c r="AR34" s="209" t="str">
        <f>Monitoring_eng!CE36</f>
        <v>yes</v>
      </c>
      <c r="AS34" s="209" t="str">
        <f>Monitoring_eng!CG36</f>
        <v>yes</v>
      </c>
      <c r="AT34" s="209" t="str">
        <f>Monitoring_eng!CI36</f>
        <v>yes</v>
      </c>
      <c r="AU34" s="209" t="str">
        <f>Monitoring_eng!CK36</f>
        <v>yes</v>
      </c>
      <c r="AV34" s="209" t="str">
        <f>Monitoring_eng!CM36</f>
        <v>yes</v>
      </c>
      <c r="AW34" s="209" t="str">
        <f>Monitoring_eng!CO36</f>
        <v>yes</v>
      </c>
      <c r="AX34" s="209" t="str">
        <f>Monitoring_eng!CQ36</f>
        <v>yes</v>
      </c>
      <c r="AY34" s="209" t="str">
        <f>Monitoring_eng!CS36</f>
        <v>yes</v>
      </c>
      <c r="AZ34" s="209" t="str">
        <f>Monitoring_eng!CU36</f>
        <v>yes</v>
      </c>
      <c r="BA34" s="209" t="str">
        <f>Monitoring_eng!CW36</f>
        <v>yes</v>
      </c>
      <c r="BB34" s="207" t="s">
        <v>757</v>
      </c>
      <c r="BC34" s="207">
        <f t="shared" ref="BC34:BC65" si="15">COUNTIF($D34:$BA34,$BB34)</f>
        <v>38</v>
      </c>
      <c r="BD34" s="207" t="s">
        <v>758</v>
      </c>
      <c r="BE34" s="207">
        <f t="shared" ref="BE34:BE65" si="16">COUNTIF($D34:$BA34,$BD34)</f>
        <v>9</v>
      </c>
      <c r="BF34" s="207" t="s">
        <v>759</v>
      </c>
      <c r="BG34" s="207">
        <f t="shared" ref="BG34:BG65" si="17">COUNTIF($D34:$BA34,$BF34)</f>
        <v>3</v>
      </c>
      <c r="BH34" s="207" t="s">
        <v>892</v>
      </c>
      <c r="BI34" s="207">
        <f t="shared" ref="BI34:BI65" si="18">COUNTIF($D34:$BA34,$BH34)</f>
        <v>0</v>
      </c>
      <c r="BJ34" s="207">
        <f t="shared" ref="BJ34:BJ65" si="19">BC34+BE34+BG34+BI34</f>
        <v>50</v>
      </c>
      <c r="BK34" s="207" t="str">
        <f t="shared" ref="BK34:BK65" si="20">BB34</f>
        <v>yes</v>
      </c>
      <c r="BL34" s="207" t="str">
        <f t="shared" ref="BL34:BL65" si="21">BD34</f>
        <v>no</v>
      </c>
      <c r="BM34" s="207">
        <f t="shared" ref="BM34:BM65" si="22">BC34</f>
        <v>38</v>
      </c>
      <c r="BN34" s="207">
        <f t="shared" ref="BN34:BN65" si="23">BE34</f>
        <v>9</v>
      </c>
      <c r="BO34" s="210">
        <f t="shared" ref="BO34:BO65" si="24">BM34/50</f>
        <v>0.76</v>
      </c>
      <c r="BP34" s="210">
        <f t="shared" ref="BP34:BP65" si="25">BN34/50</f>
        <v>0.18</v>
      </c>
      <c r="BQ34" s="210">
        <f>VLOOKUP($A34,'Analysis 2016-2017'!$A:$BR,67,FALSE)</f>
        <v>0.62</v>
      </c>
      <c r="BR34" s="210">
        <f>VLOOKUP($A34,'Analysis 2016-2017'!$A:$BR,68,FALSE)</f>
        <v>0.24</v>
      </c>
      <c r="BS34" s="210">
        <f>VLOOKUP($A34,'Analysis 2016-2017'!$A:$BR,69,FALSE)</f>
        <v>0.24</v>
      </c>
      <c r="BT34" s="210">
        <f>VLOOKUP($A34,'Analysis 2016-2017'!$A:$BR,70,FALSE)</f>
        <v>0.56000000000000005</v>
      </c>
      <c r="BU34" s="210">
        <f t="shared" ref="BU34:BU65" si="26">BO34-BQ34</f>
        <v>0.14000000000000001</v>
      </c>
      <c r="BV34" s="210">
        <f t="shared" ref="BV34:BV65" si="27">BP34-BR34</f>
        <v>-0.06</v>
      </c>
      <c r="BW34" s="210">
        <f t="shared" ref="BW34:BW65" si="28">BO34-BS34</f>
        <v>0.52</v>
      </c>
      <c r="BX34" s="210">
        <f t="shared" ref="BX34:BX65" si="29">BP34-BT34</f>
        <v>-0.38000000000000006</v>
      </c>
      <c r="BY34" s="211">
        <f>COUNTIFS($D34:$BA34,$BK34,Results!$U$87:$BR$87,BY$1)/(COUNTIF(Results!$U$87:$BR$87,BY$1))</f>
        <v>0.76470588235294112</v>
      </c>
      <c r="BZ34" s="211">
        <f>COUNTIFS($D34:$BA34,$BK34,Results!$U$87:$BR$87,BZ$1)/(COUNTIF(Results!$U$87:$BR$87,BZ$1))</f>
        <v>0.83333333333333337</v>
      </c>
      <c r="CA34" s="211">
        <f>COUNTIFS($D34:$BA34,$BK34,Results!$U$87:$BR$87,CA$1)/(COUNTIF(Results!$U$87:$BR$87,CA$1))</f>
        <v>0.875</v>
      </c>
      <c r="CB34" s="211">
        <f>COUNTIFS($D34:$BA34,$BK34,Results!$U$87:$BR$87,CB$1)/(COUNTIF(Results!$U$87:$BR$87,CB$1))</f>
        <v>0.61538461538461542</v>
      </c>
      <c r="CC34" s="211">
        <f>COUNTIFS($D34:$BA34,$BK34,Results!$U$89:$BR$89,CC$1)/(COUNTIF(Results!$U$89:$BR$89,CC$1))</f>
        <v>0.66666666666666663</v>
      </c>
      <c r="CD34" s="211">
        <f>COUNTIFS($D34:$BA34,$BK34,Results!$U$89:$BR$89,CD$1)/(COUNTIF(Results!$U$89:$BR$89,CD$1))</f>
        <v>0.77272727272727271</v>
      </c>
      <c r="CE34" s="211">
        <f>COUNTIFS($D34:$BA34,$BK34,Results!$U$89:$BR$89,CE$1)/(COUNTIF(Results!$U$89:$BR$89,CE$1))</f>
        <v>0.77777777777777779</v>
      </c>
      <c r="CF34" s="211">
        <f>COUNTIFS($D34:$BA34,$BK34,Results!$U$89:$BR$89,CF$1)/(COUNTIF(Results!$U$89:$BR$89,CF$1))</f>
        <v>1</v>
      </c>
      <c r="CG34" s="211">
        <f>COUNTIFS($D34:$BA34,$BK34,Results!$U$90:$BR$90,CG$1)/(COUNTIF(Results!$U$90:$BR$90,CG$1))</f>
        <v>0.70588235294117652</v>
      </c>
      <c r="CH34" s="211">
        <f>COUNTIFS($D34:$BA34,$BK34,Results!$U$90:$BR$90,CH$1)/(COUNTIF(Results!$U$90:$BR$90,CH$1))</f>
        <v>0.82352941176470584</v>
      </c>
      <c r="CI34" s="211">
        <f>COUNTIFS($D34:$BA34,$BK34,Results!$U$90:$BR$90,CI$1)/(COUNTIF(Results!$U$90:$BR$90,CI$1))</f>
        <v>0.75</v>
      </c>
      <c r="CJ34" s="211">
        <f>COUNTIFS($D34:$BA34,$BK34,Results!$U$91:$BR$91,CJ$1)/(COUNTIF(Results!$U$91:$BR$91,CJ$1))</f>
        <v>0.82352941176470584</v>
      </c>
      <c r="CK34" s="211">
        <f>COUNTIFS($D34:$BA34,$BK34,Results!$U$91:$BR$91,CK$1)/(COUNTIF(Results!$U$91:$BR$91,CK$1))</f>
        <v>0.70588235294117652</v>
      </c>
      <c r="CL34" s="207"/>
    </row>
    <row r="35" spans="1:90" x14ac:dyDescent="0.3">
      <c r="A35" s="207" t="s">
        <v>3878</v>
      </c>
      <c r="B35" s="207" t="s">
        <v>358</v>
      </c>
      <c r="C35" s="50" t="s">
        <v>161</v>
      </c>
      <c r="D35" s="209" t="str">
        <f>Monitoring_eng!C57</f>
        <v>yes</v>
      </c>
      <c r="E35" s="209" t="str">
        <f>Monitoring_eng!E57</f>
        <v>yes</v>
      </c>
      <c r="F35" s="209" t="str">
        <f>Monitoring_eng!G57</f>
        <v>no</v>
      </c>
      <c r="G35" s="209" t="str">
        <f>Monitoring_eng!I57</f>
        <v>yes</v>
      </c>
      <c r="H35" s="209" t="str">
        <f>Monitoring_eng!K57</f>
        <v>yes</v>
      </c>
      <c r="I35" s="209" t="str">
        <f>Monitoring_eng!M57</f>
        <v>yes</v>
      </c>
      <c r="J35" s="209" t="str">
        <f>Monitoring_eng!O57</f>
        <v>yes</v>
      </c>
      <c r="K35" s="209" t="str">
        <f>Monitoring_eng!Q57</f>
        <v>partially</v>
      </c>
      <c r="L35" s="209" t="str">
        <f>Monitoring_eng!S57</f>
        <v>yes</v>
      </c>
      <c r="M35" s="209" t="str">
        <f>Monitoring_eng!U57</f>
        <v>yes</v>
      </c>
      <c r="N35" s="209" t="str">
        <f>Monitoring_eng!W57</f>
        <v>yes</v>
      </c>
      <c r="O35" s="209" t="str">
        <f>Monitoring_eng!Y57</f>
        <v>yes</v>
      </c>
      <c r="P35" s="209" t="str">
        <f>Monitoring_eng!AA57</f>
        <v>no</v>
      </c>
      <c r="Q35" s="209" t="str">
        <f>Monitoring_eng!AC57</f>
        <v>yes</v>
      </c>
      <c r="R35" s="209" t="str">
        <f>Monitoring_eng!AE57</f>
        <v>yes</v>
      </c>
      <c r="S35" s="209" t="str">
        <f>Monitoring_eng!AG57</f>
        <v>yes</v>
      </c>
      <c r="T35" s="209" t="str">
        <f>Monitoring_eng!AI57</f>
        <v>no</v>
      </c>
      <c r="U35" s="209" t="str">
        <f>Monitoring_eng!AK57</f>
        <v>partially</v>
      </c>
      <c r="V35" s="209" t="str">
        <f>Monitoring_eng!AM57</f>
        <v>yes</v>
      </c>
      <c r="W35" s="209" t="str">
        <f>Monitoring_eng!AO57</f>
        <v>yes</v>
      </c>
      <c r="X35" s="209" t="str">
        <f>Monitoring_eng!AQ57</f>
        <v>yes</v>
      </c>
      <c r="Y35" s="209" t="str">
        <f>Monitoring_eng!AS57</f>
        <v>yes</v>
      </c>
      <c r="Z35" s="209" t="str">
        <f>Monitoring_eng!AU57</f>
        <v>yes</v>
      </c>
      <c r="AA35" s="209" t="str">
        <f>Monitoring_eng!AW57</f>
        <v>partially</v>
      </c>
      <c r="AB35" s="209" t="str">
        <f>Monitoring_eng!AY57</f>
        <v>yes</v>
      </c>
      <c r="AC35" s="209" t="str">
        <f>Monitoring_eng!BA57</f>
        <v>yes</v>
      </c>
      <c r="AD35" s="209" t="str">
        <f>Monitoring_eng!BC57</f>
        <v>partially</v>
      </c>
      <c r="AE35" s="209" t="str">
        <f>Monitoring_eng!BE57</f>
        <v>yes</v>
      </c>
      <c r="AF35" s="209" t="str">
        <f>Monitoring_eng!BG57</f>
        <v>yes</v>
      </c>
      <c r="AG35" s="209" t="str">
        <f>Monitoring_eng!BI57</f>
        <v>yes</v>
      </c>
      <c r="AH35" s="209" t="str">
        <f>Monitoring_eng!BK57</f>
        <v>yes</v>
      </c>
      <c r="AI35" s="209" t="str">
        <f>Monitoring_eng!BM57</f>
        <v>no</v>
      </c>
      <c r="AJ35" s="209" t="str">
        <f>Monitoring_eng!BO57</f>
        <v>yes</v>
      </c>
      <c r="AK35" s="209" t="str">
        <f>Monitoring_eng!BQ57</f>
        <v>yes</v>
      </c>
      <c r="AL35" s="209" t="str">
        <f>Monitoring_eng!BS57</f>
        <v>yes</v>
      </c>
      <c r="AM35" s="209" t="str">
        <f>Monitoring_eng!BU57</f>
        <v>yes</v>
      </c>
      <c r="AN35" s="209" t="str">
        <f>Monitoring_eng!BW57</f>
        <v>partially</v>
      </c>
      <c r="AO35" s="209" t="str">
        <f>Monitoring_eng!BY57</f>
        <v>yes</v>
      </c>
      <c r="AP35" s="209" t="str">
        <f>Monitoring_eng!CA57</f>
        <v>no</v>
      </c>
      <c r="AQ35" s="209" t="str">
        <f>Monitoring_eng!CC57</f>
        <v>yes</v>
      </c>
      <c r="AR35" s="209" t="str">
        <f>Monitoring_eng!CE57</f>
        <v>partially</v>
      </c>
      <c r="AS35" s="209" t="str">
        <f>Monitoring_eng!CG57</f>
        <v>yes</v>
      </c>
      <c r="AT35" s="209" t="str">
        <f>Monitoring_eng!CI57</f>
        <v>yes</v>
      </c>
      <c r="AU35" s="209" t="str">
        <f>Monitoring_eng!CK57</f>
        <v>partially</v>
      </c>
      <c r="AV35" s="209" t="str">
        <f>Monitoring_eng!CM57</f>
        <v>yes</v>
      </c>
      <c r="AW35" s="209" t="str">
        <f>Monitoring_eng!CO57</f>
        <v>yes</v>
      </c>
      <c r="AX35" s="209" t="str">
        <f>Monitoring_eng!CQ57</f>
        <v>no</v>
      </c>
      <c r="AY35" s="209" t="str">
        <f>Monitoring_eng!CS57</f>
        <v>yes</v>
      </c>
      <c r="AZ35" s="209" t="str">
        <f>Monitoring_eng!CU57</f>
        <v>yes</v>
      </c>
      <c r="BA35" s="209" t="str">
        <f>Monitoring_eng!CW57</f>
        <v>yes</v>
      </c>
      <c r="BB35" s="207" t="s">
        <v>757</v>
      </c>
      <c r="BC35" s="207">
        <f t="shared" si="15"/>
        <v>37</v>
      </c>
      <c r="BD35" s="207" t="s">
        <v>758</v>
      </c>
      <c r="BE35" s="207">
        <f t="shared" si="16"/>
        <v>6</v>
      </c>
      <c r="BF35" s="207" t="s">
        <v>759</v>
      </c>
      <c r="BG35" s="207">
        <f t="shared" si="17"/>
        <v>7</v>
      </c>
      <c r="BH35" s="207" t="s">
        <v>892</v>
      </c>
      <c r="BI35" s="207">
        <f t="shared" si="18"/>
        <v>0</v>
      </c>
      <c r="BJ35" s="207">
        <f t="shared" si="19"/>
        <v>50</v>
      </c>
      <c r="BK35" s="207" t="str">
        <f t="shared" si="20"/>
        <v>yes</v>
      </c>
      <c r="BL35" s="207" t="str">
        <f t="shared" si="21"/>
        <v>no</v>
      </c>
      <c r="BM35" s="207">
        <f t="shared" si="22"/>
        <v>37</v>
      </c>
      <c r="BN35" s="207">
        <f t="shared" si="23"/>
        <v>6</v>
      </c>
      <c r="BO35" s="210">
        <f t="shared" si="24"/>
        <v>0.74</v>
      </c>
      <c r="BP35" s="210">
        <f t="shared" si="25"/>
        <v>0.12</v>
      </c>
      <c r="BQ35" s="210">
        <f>VLOOKUP($A35,'Analysis 2016-2017'!$A:$BR,67,FALSE)</f>
        <v>0.2</v>
      </c>
      <c r="BR35" s="210">
        <f>VLOOKUP($A35,'Analysis 2016-2017'!$A:$BR,68,FALSE)</f>
        <v>0.57999999999999996</v>
      </c>
      <c r="BS35" s="210">
        <f>VLOOKUP($A35,'Analysis 2016-2017'!$A:$BR,69,FALSE)</f>
        <v>0.2</v>
      </c>
      <c r="BT35" s="210">
        <f>VLOOKUP($A35,'Analysis 2016-2017'!$A:$BR,70,FALSE)</f>
        <v>0.57999999999999996</v>
      </c>
      <c r="BU35" s="210">
        <f t="shared" si="26"/>
        <v>0.54</v>
      </c>
      <c r="BV35" s="210">
        <f t="shared" si="27"/>
        <v>-0.45999999999999996</v>
      </c>
      <c r="BW35" s="210">
        <f t="shared" si="28"/>
        <v>0.54</v>
      </c>
      <c r="BX35" s="210">
        <f t="shared" si="29"/>
        <v>-0.45999999999999996</v>
      </c>
      <c r="BY35" s="211">
        <f>COUNTIFS($D35:$BA35,$BK35,Results!$U$87:$BR$87,BY$1)/(COUNTIF(Results!$U$87:$BR$87,BY$1))</f>
        <v>0.88235294117647056</v>
      </c>
      <c r="BZ35" s="211">
        <f>COUNTIFS($D35:$BA35,$BK35,Results!$U$87:$BR$87,BZ$1)/(COUNTIF(Results!$U$87:$BR$87,BZ$1))</f>
        <v>0.58333333333333337</v>
      </c>
      <c r="CA35" s="211">
        <f>COUNTIFS($D35:$BA35,$BK35,Results!$U$87:$BR$87,CA$1)/(COUNTIF(Results!$U$87:$BR$87,CA$1))</f>
        <v>0.625</v>
      </c>
      <c r="CB35" s="211">
        <f>COUNTIFS($D35:$BA35,$BK35,Results!$U$87:$BR$87,CB$1)/(COUNTIF(Results!$U$87:$BR$87,CB$1))</f>
        <v>0.76923076923076927</v>
      </c>
      <c r="CC35" s="211">
        <f>COUNTIFS($D35:$BA35,$BK35,Results!$U$89:$BR$89,CC$1)/(COUNTIF(Results!$U$89:$BR$89,CC$1))</f>
        <v>0.66666666666666663</v>
      </c>
      <c r="CD35" s="211">
        <f>COUNTIFS($D35:$BA35,$BK35,Results!$U$89:$BR$89,CD$1)/(COUNTIF(Results!$U$89:$BR$89,CD$1))</f>
        <v>0.68181818181818177</v>
      </c>
      <c r="CE35" s="211">
        <f>COUNTIFS($D35:$BA35,$BK35,Results!$U$89:$BR$89,CE$1)/(COUNTIF(Results!$U$89:$BR$89,CE$1))</f>
        <v>1</v>
      </c>
      <c r="CF35" s="211">
        <f>COUNTIFS($D35:$BA35,$BK35,Results!$U$89:$BR$89,CF$1)/(COUNTIF(Results!$U$89:$BR$89,CF$1))</f>
        <v>0.75</v>
      </c>
      <c r="CG35" s="211">
        <f>COUNTIFS($D35:$BA35,$BK35,Results!$U$90:$BR$90,CG$1)/(COUNTIF(Results!$U$90:$BR$90,CG$1))</f>
        <v>0.6470588235294118</v>
      </c>
      <c r="CH35" s="211">
        <f>COUNTIFS($D35:$BA35,$BK35,Results!$U$90:$BR$90,CH$1)/(COUNTIF(Results!$U$90:$BR$90,CH$1))</f>
        <v>0.88235294117647056</v>
      </c>
      <c r="CI35" s="211">
        <f>COUNTIFS($D35:$BA35,$BK35,Results!$U$90:$BR$90,CI$1)/(COUNTIF(Results!$U$90:$BR$90,CI$1))</f>
        <v>0.6875</v>
      </c>
      <c r="CJ35" s="211">
        <f>COUNTIFS($D35:$BA35,$BK35,Results!$U$91:$BR$91,CJ$1)/(COUNTIF(Results!$U$91:$BR$91,CJ$1))</f>
        <v>0.88235294117647056</v>
      </c>
      <c r="CK35" s="211">
        <f>COUNTIFS($D35:$BA35,$BK35,Results!$U$91:$BR$91,CK$1)/(COUNTIF(Results!$U$91:$BR$91,CK$1))</f>
        <v>0.6470588235294118</v>
      </c>
      <c r="CL35" s="207"/>
    </row>
    <row r="36" spans="1:90" x14ac:dyDescent="0.3">
      <c r="A36" s="207" t="s">
        <v>3867</v>
      </c>
      <c r="B36" s="207" t="s">
        <v>347</v>
      </c>
      <c r="C36" s="53" t="s">
        <v>148</v>
      </c>
      <c r="D36" s="209" t="str">
        <f>Monitoring_eng!C46</f>
        <v>yes</v>
      </c>
      <c r="E36" s="209" t="str">
        <f>Monitoring_eng!E46</f>
        <v>yes</v>
      </c>
      <c r="F36" s="209" t="str">
        <f>Monitoring_eng!G46</f>
        <v>yes</v>
      </c>
      <c r="G36" s="209" t="str">
        <f>Monitoring_eng!I46</f>
        <v>yes</v>
      </c>
      <c r="H36" s="209" t="str">
        <f>Monitoring_eng!K46</f>
        <v>yes</v>
      </c>
      <c r="I36" s="209" t="str">
        <f>Monitoring_eng!M46</f>
        <v>yes</v>
      </c>
      <c r="J36" s="209" t="str">
        <f>Monitoring_eng!O46</f>
        <v>yes</v>
      </c>
      <c r="K36" s="209" t="str">
        <f>Monitoring_eng!Q46</f>
        <v>no</v>
      </c>
      <c r="L36" s="209" t="str">
        <f>Monitoring_eng!S46</f>
        <v>yes</v>
      </c>
      <c r="M36" s="209" t="str">
        <f>Monitoring_eng!U46</f>
        <v>yes</v>
      </c>
      <c r="N36" s="209" t="str">
        <f>Monitoring_eng!W46</f>
        <v>yes</v>
      </c>
      <c r="O36" s="209" t="str">
        <f>Monitoring_eng!Y46</f>
        <v>yes</v>
      </c>
      <c r="P36" s="209" t="str">
        <f>Monitoring_eng!AA46</f>
        <v>yes</v>
      </c>
      <c r="Q36" s="209" t="str">
        <f>Monitoring_eng!AC46</f>
        <v>yes</v>
      </c>
      <c r="R36" s="209" t="str">
        <f>Monitoring_eng!AE46</f>
        <v>yes</v>
      </c>
      <c r="S36" s="209" t="str">
        <f>Monitoring_eng!AG46</f>
        <v>yes</v>
      </c>
      <c r="T36" s="209" t="str">
        <f>Monitoring_eng!AI46</f>
        <v>no</v>
      </c>
      <c r="U36" s="209" t="str">
        <f>Monitoring_eng!AK46</f>
        <v>no</v>
      </c>
      <c r="V36" s="209" t="str">
        <f>Monitoring_eng!AM46</f>
        <v>no</v>
      </c>
      <c r="W36" s="209" t="str">
        <f>Monitoring_eng!AO46</f>
        <v>no</v>
      </c>
      <c r="X36" s="209" t="str">
        <f>Monitoring_eng!AQ46</f>
        <v>yes</v>
      </c>
      <c r="Y36" s="209" t="str">
        <f>Monitoring_eng!AS46</f>
        <v>yes</v>
      </c>
      <c r="Z36" s="209" t="str">
        <f>Monitoring_eng!AU46</f>
        <v>no</v>
      </c>
      <c r="AA36" s="209" t="str">
        <f>Monitoring_eng!AW46</f>
        <v>no</v>
      </c>
      <c r="AB36" s="209" t="str">
        <f>Monitoring_eng!AY46</f>
        <v>yes</v>
      </c>
      <c r="AC36" s="209" t="str">
        <f>Monitoring_eng!BA46</f>
        <v>yes</v>
      </c>
      <c r="AD36" s="209" t="str">
        <f>Monitoring_eng!BC46</f>
        <v>no</v>
      </c>
      <c r="AE36" s="209" t="str">
        <f>Monitoring_eng!BE46</f>
        <v>yes</v>
      </c>
      <c r="AF36" s="209" t="str">
        <f>Monitoring_eng!BG46</f>
        <v>yes</v>
      </c>
      <c r="AG36" s="209" t="str">
        <f>Monitoring_eng!BI46</f>
        <v>yes</v>
      </c>
      <c r="AH36" s="209" t="str">
        <f>Monitoring_eng!BK46</f>
        <v>no</v>
      </c>
      <c r="AI36" s="209" t="str">
        <f>Monitoring_eng!BM46</f>
        <v>no</v>
      </c>
      <c r="AJ36" s="209" t="str">
        <f>Monitoring_eng!BO46</f>
        <v>yes</v>
      </c>
      <c r="AK36" s="209" t="str">
        <f>Monitoring_eng!BQ46</f>
        <v>no</v>
      </c>
      <c r="AL36" s="209" t="str">
        <f>Monitoring_eng!BS46</f>
        <v>no</v>
      </c>
      <c r="AM36" s="209" t="str">
        <f>Monitoring_eng!BU46</f>
        <v>yes</v>
      </c>
      <c r="AN36" s="209" t="str">
        <f>Monitoring_eng!BW46</f>
        <v>no</v>
      </c>
      <c r="AO36" s="209" t="str">
        <f>Monitoring_eng!BY46</f>
        <v>yes</v>
      </c>
      <c r="AP36" s="209" t="str">
        <f>Monitoring_eng!CA46</f>
        <v>no</v>
      </c>
      <c r="AQ36" s="209" t="str">
        <f>Monitoring_eng!CC46</f>
        <v>yes</v>
      </c>
      <c r="AR36" s="209" t="str">
        <f>Monitoring_eng!CE46</f>
        <v>yes</v>
      </c>
      <c r="AS36" s="209" t="str">
        <f>Monitoring_eng!CG46</f>
        <v>yes</v>
      </c>
      <c r="AT36" s="209" t="str">
        <f>Monitoring_eng!CI46</f>
        <v>yes</v>
      </c>
      <c r="AU36" s="209" t="str">
        <f>Monitoring_eng!CK46</f>
        <v>yes</v>
      </c>
      <c r="AV36" s="209" t="str">
        <f>Monitoring_eng!CM46</f>
        <v>yes</v>
      </c>
      <c r="AW36" s="209" t="str">
        <f>Monitoring_eng!CO46</f>
        <v>yes</v>
      </c>
      <c r="AX36" s="209" t="str">
        <f>Monitoring_eng!CQ46</f>
        <v>yes</v>
      </c>
      <c r="AY36" s="209" t="str">
        <f>Monitoring_eng!CS46</f>
        <v>yes</v>
      </c>
      <c r="AZ36" s="209" t="str">
        <f>Monitoring_eng!CU46</f>
        <v>yes</v>
      </c>
      <c r="BA36" s="209" t="str">
        <f>Monitoring_eng!CW46</f>
        <v>yes</v>
      </c>
      <c r="BB36" s="207" t="s">
        <v>757</v>
      </c>
      <c r="BC36" s="207">
        <f t="shared" si="15"/>
        <v>36</v>
      </c>
      <c r="BD36" s="207" t="s">
        <v>758</v>
      </c>
      <c r="BE36" s="207">
        <f t="shared" si="16"/>
        <v>14</v>
      </c>
      <c r="BF36" s="207" t="s">
        <v>759</v>
      </c>
      <c r="BG36" s="207">
        <f t="shared" si="17"/>
        <v>0</v>
      </c>
      <c r="BH36" s="207" t="s">
        <v>892</v>
      </c>
      <c r="BI36" s="207">
        <f t="shared" si="18"/>
        <v>0</v>
      </c>
      <c r="BJ36" s="207">
        <f t="shared" si="19"/>
        <v>50</v>
      </c>
      <c r="BK36" s="207" t="str">
        <f t="shared" si="20"/>
        <v>yes</v>
      </c>
      <c r="BL36" s="207" t="str">
        <f t="shared" si="21"/>
        <v>no</v>
      </c>
      <c r="BM36" s="207">
        <f t="shared" si="22"/>
        <v>36</v>
      </c>
      <c r="BN36" s="207">
        <f t="shared" si="23"/>
        <v>14</v>
      </c>
      <c r="BO36" s="210">
        <f t="shared" si="24"/>
        <v>0.72</v>
      </c>
      <c r="BP36" s="210">
        <f t="shared" si="25"/>
        <v>0.28000000000000003</v>
      </c>
      <c r="BQ36" s="210">
        <f>VLOOKUP($A36,'Analysis 2016-2017'!$A:$BR,67,FALSE)</f>
        <v>0.66</v>
      </c>
      <c r="BR36" s="210">
        <f>VLOOKUP($A36,'Analysis 2016-2017'!$A:$BR,68,FALSE)</f>
        <v>0.32</v>
      </c>
      <c r="BS36" s="210">
        <f>VLOOKUP($A36,'Analysis 2016-2017'!$A:$BR,69,FALSE)</f>
        <v>0.14000000000000001</v>
      </c>
      <c r="BT36" s="210">
        <f>VLOOKUP($A36,'Analysis 2016-2017'!$A:$BR,70,FALSE)</f>
        <v>0.86</v>
      </c>
      <c r="BU36" s="210">
        <f t="shared" si="26"/>
        <v>5.9999999999999942E-2</v>
      </c>
      <c r="BV36" s="210">
        <f t="shared" si="27"/>
        <v>-3.999999999999998E-2</v>
      </c>
      <c r="BW36" s="210">
        <f t="shared" si="28"/>
        <v>0.57999999999999996</v>
      </c>
      <c r="BX36" s="210">
        <f t="shared" si="29"/>
        <v>-0.57999999999999996</v>
      </c>
      <c r="BY36" s="211">
        <f>COUNTIFS($D36:$BA36,$BK36,Results!$U$87:$BR$87,BY$1)/(COUNTIF(Results!$U$87:$BR$87,BY$1))</f>
        <v>0.82352941176470584</v>
      </c>
      <c r="BZ36" s="211">
        <f>COUNTIFS($D36:$BA36,$BK36,Results!$U$87:$BR$87,BZ$1)/(COUNTIF(Results!$U$87:$BR$87,BZ$1))</f>
        <v>0.75</v>
      </c>
      <c r="CA36" s="211">
        <f>COUNTIFS($D36:$BA36,$BK36,Results!$U$87:$BR$87,CA$1)/(COUNTIF(Results!$U$87:$BR$87,CA$1))</f>
        <v>0.5</v>
      </c>
      <c r="CB36" s="211">
        <f>COUNTIFS($D36:$BA36,$BK36,Results!$U$87:$BR$87,CB$1)/(COUNTIF(Results!$U$87:$BR$87,CB$1))</f>
        <v>0.69230769230769229</v>
      </c>
      <c r="CC36" s="211">
        <f>COUNTIFS($D36:$BA36,$BK36,Results!$U$89:$BR$89,CC$1)/(COUNTIF(Results!$U$89:$BR$89,CC$1))</f>
        <v>0.66666666666666663</v>
      </c>
      <c r="CD36" s="211">
        <f>COUNTIFS($D36:$BA36,$BK36,Results!$U$89:$BR$89,CD$1)/(COUNTIF(Results!$U$89:$BR$89,CD$1))</f>
        <v>0.59090909090909094</v>
      </c>
      <c r="CE36" s="211">
        <f>COUNTIFS($D36:$BA36,$BK36,Results!$U$89:$BR$89,CE$1)/(COUNTIF(Results!$U$89:$BR$89,CE$1))</f>
        <v>1</v>
      </c>
      <c r="CF36" s="211">
        <f>COUNTIFS($D36:$BA36,$BK36,Results!$U$89:$BR$89,CF$1)/(COUNTIF(Results!$U$89:$BR$89,CF$1))</f>
        <v>1</v>
      </c>
      <c r="CG36" s="211">
        <f>COUNTIFS($D36:$BA36,$BK36,Results!$U$90:$BR$90,CG$1)/(COUNTIF(Results!$U$90:$BR$90,CG$1))</f>
        <v>0.6470588235294118</v>
      </c>
      <c r="CH36" s="211">
        <f>COUNTIFS($D36:$BA36,$BK36,Results!$U$90:$BR$90,CH$1)/(COUNTIF(Results!$U$90:$BR$90,CH$1))</f>
        <v>0.76470588235294112</v>
      </c>
      <c r="CI36" s="211">
        <f>COUNTIFS($D36:$BA36,$BK36,Results!$U$90:$BR$90,CI$1)/(COUNTIF(Results!$U$90:$BR$90,CI$1))</f>
        <v>0.75</v>
      </c>
      <c r="CJ36" s="211">
        <f>COUNTIFS($D36:$BA36,$BK36,Results!$U$91:$BR$91,CJ$1)/(COUNTIF(Results!$U$91:$BR$91,CJ$1))</f>
        <v>0.76470588235294112</v>
      </c>
      <c r="CK36" s="211">
        <f>COUNTIFS($D36:$BA36,$BK36,Results!$U$91:$BR$91,CK$1)/(COUNTIF(Results!$U$91:$BR$91,CK$1))</f>
        <v>0.6470588235294118</v>
      </c>
      <c r="CL36" s="207"/>
    </row>
    <row r="37" spans="1:90" x14ac:dyDescent="0.3">
      <c r="A37" s="207" t="s">
        <v>3883</v>
      </c>
      <c r="B37" s="207" t="s">
        <v>363</v>
      </c>
      <c r="C37" s="52" t="s">
        <v>292</v>
      </c>
      <c r="D37" s="209" t="str">
        <f>Monitoring_eng!C62</f>
        <v>yes</v>
      </c>
      <c r="E37" s="209" t="str">
        <f>Monitoring_eng!E62</f>
        <v>no</v>
      </c>
      <c r="F37" s="209" t="str">
        <f>Monitoring_eng!G62</f>
        <v>yes</v>
      </c>
      <c r="G37" s="209" t="str">
        <f>Monitoring_eng!I62</f>
        <v>yes</v>
      </c>
      <c r="H37" s="209" t="str">
        <f>Monitoring_eng!K62</f>
        <v>yes</v>
      </c>
      <c r="I37" s="209" t="str">
        <f>Monitoring_eng!M62</f>
        <v>yes</v>
      </c>
      <c r="J37" s="209" t="str">
        <f>Monitoring_eng!O62</f>
        <v>yes</v>
      </c>
      <c r="K37" s="209" t="str">
        <f>Monitoring_eng!Q62</f>
        <v>no</v>
      </c>
      <c r="L37" s="209" t="str">
        <f>Monitoring_eng!S62</f>
        <v>yes</v>
      </c>
      <c r="M37" s="209" t="str">
        <f>Monitoring_eng!U62</f>
        <v>no</v>
      </c>
      <c r="N37" s="209" t="str">
        <f>Monitoring_eng!W62</f>
        <v>yes</v>
      </c>
      <c r="O37" s="209" t="str">
        <f>Monitoring_eng!Y62</f>
        <v>yes</v>
      </c>
      <c r="P37" s="209" t="str">
        <f>Monitoring_eng!AA62</f>
        <v>no</v>
      </c>
      <c r="Q37" s="209" t="str">
        <f>Monitoring_eng!AC62</f>
        <v>yes</v>
      </c>
      <c r="R37" s="209" t="str">
        <f>Monitoring_eng!AE62</f>
        <v>yes</v>
      </c>
      <c r="S37" s="209" t="str">
        <f>Monitoring_eng!AG62</f>
        <v>yes</v>
      </c>
      <c r="T37" s="209" t="str">
        <f>Monitoring_eng!AI62</f>
        <v>yes</v>
      </c>
      <c r="U37" s="209" t="str">
        <f>Monitoring_eng!AK62</f>
        <v>no</v>
      </c>
      <c r="V37" s="209" t="str">
        <f>Monitoring_eng!AM62</f>
        <v>yes</v>
      </c>
      <c r="W37" s="209" t="str">
        <f>Monitoring_eng!AO62</f>
        <v>yes</v>
      </c>
      <c r="X37" s="209" t="str">
        <f>Monitoring_eng!AQ62</f>
        <v>yes</v>
      </c>
      <c r="Y37" s="209" t="str">
        <f>Monitoring_eng!AS62</f>
        <v>yes</v>
      </c>
      <c r="Z37" s="209" t="str">
        <f>Monitoring_eng!AU62</f>
        <v>yes</v>
      </c>
      <c r="AA37" s="209" t="str">
        <f>Monitoring_eng!AW62</f>
        <v>yes</v>
      </c>
      <c r="AB37" s="209" t="str">
        <f>Monitoring_eng!AY62</f>
        <v>yes</v>
      </c>
      <c r="AC37" s="209" t="str">
        <f>Monitoring_eng!BA62</f>
        <v>yes</v>
      </c>
      <c r="AD37" s="209" t="str">
        <f>Monitoring_eng!BC62</f>
        <v>yes</v>
      </c>
      <c r="AE37" s="209" t="str">
        <f>Monitoring_eng!BE62</f>
        <v>no</v>
      </c>
      <c r="AF37" s="209" t="str">
        <f>Monitoring_eng!BG62</f>
        <v>yes</v>
      </c>
      <c r="AG37" s="209" t="str">
        <f>Monitoring_eng!BI62</f>
        <v>yes</v>
      </c>
      <c r="AH37" s="209" t="str">
        <f>Monitoring_eng!BK62</f>
        <v>no</v>
      </c>
      <c r="AI37" s="209" t="str">
        <f>Monitoring_eng!BM62</f>
        <v>no</v>
      </c>
      <c r="AJ37" s="209" t="str">
        <f>Monitoring_eng!BO62</f>
        <v>no</v>
      </c>
      <c r="AK37" s="209" t="str">
        <f>Monitoring_eng!BQ62</f>
        <v>no</v>
      </c>
      <c r="AL37" s="209" t="str">
        <f>Monitoring_eng!BS62</f>
        <v>no</v>
      </c>
      <c r="AM37" s="209" t="str">
        <f>Monitoring_eng!BU62</f>
        <v>yes</v>
      </c>
      <c r="AN37" s="209" t="str">
        <f>Monitoring_eng!BW62</f>
        <v>no</v>
      </c>
      <c r="AO37" s="209" t="str">
        <f>Monitoring_eng!BY62</f>
        <v>yes</v>
      </c>
      <c r="AP37" s="209" t="str">
        <f>Monitoring_eng!CA62</f>
        <v>yes</v>
      </c>
      <c r="AQ37" s="209" t="str">
        <f>Monitoring_eng!CC62</f>
        <v>yes</v>
      </c>
      <c r="AR37" s="209" t="str">
        <f>Monitoring_eng!CE62</f>
        <v>yes</v>
      </c>
      <c r="AS37" s="209" t="str">
        <f>Monitoring_eng!CG62</f>
        <v>yes</v>
      </c>
      <c r="AT37" s="209" t="str">
        <f>Monitoring_eng!CI62</f>
        <v>yes</v>
      </c>
      <c r="AU37" s="209" t="str">
        <f>Monitoring_eng!CK62</f>
        <v>no</v>
      </c>
      <c r="AV37" s="209" t="str">
        <f>Monitoring_eng!CM62</f>
        <v>yes</v>
      </c>
      <c r="AW37" s="209" t="str">
        <f>Monitoring_eng!CO62</f>
        <v>yes</v>
      </c>
      <c r="AX37" s="209" t="str">
        <f>Monitoring_eng!CQ62</f>
        <v>yes</v>
      </c>
      <c r="AY37" s="209" t="str">
        <f>Monitoring_eng!CS62</f>
        <v>yes</v>
      </c>
      <c r="AZ37" s="209" t="str">
        <f>Monitoring_eng!CU62</f>
        <v>yes</v>
      </c>
      <c r="BA37" s="209" t="str">
        <f>Monitoring_eng!CW62</f>
        <v>no</v>
      </c>
      <c r="BB37" s="207" t="s">
        <v>757</v>
      </c>
      <c r="BC37" s="207">
        <f t="shared" si="15"/>
        <v>36</v>
      </c>
      <c r="BD37" s="207" t="s">
        <v>758</v>
      </c>
      <c r="BE37" s="207">
        <f t="shared" si="16"/>
        <v>14</v>
      </c>
      <c r="BF37" s="207" t="s">
        <v>759</v>
      </c>
      <c r="BG37" s="207">
        <f t="shared" si="17"/>
        <v>0</v>
      </c>
      <c r="BH37" s="207" t="s">
        <v>892</v>
      </c>
      <c r="BI37" s="207">
        <f t="shared" si="18"/>
        <v>0</v>
      </c>
      <c r="BJ37" s="207">
        <f t="shared" si="19"/>
        <v>50</v>
      </c>
      <c r="BK37" s="207" t="str">
        <f t="shared" si="20"/>
        <v>yes</v>
      </c>
      <c r="BL37" s="207" t="str">
        <f t="shared" si="21"/>
        <v>no</v>
      </c>
      <c r="BM37" s="207">
        <f t="shared" si="22"/>
        <v>36</v>
      </c>
      <c r="BN37" s="207">
        <f t="shared" si="23"/>
        <v>14</v>
      </c>
      <c r="BO37" s="210">
        <f t="shared" si="24"/>
        <v>0.72</v>
      </c>
      <c r="BP37" s="210">
        <f t="shared" si="25"/>
        <v>0.28000000000000003</v>
      </c>
      <c r="BQ37" s="210">
        <f>VLOOKUP($A37,'Analysis 2016-2017'!$A:$BR,67,FALSE)</f>
        <v>0.28000000000000003</v>
      </c>
      <c r="BR37" s="210">
        <f>VLOOKUP($A37,'Analysis 2016-2017'!$A:$BR,68,FALSE)</f>
        <v>0.72</v>
      </c>
      <c r="BS37" s="210">
        <f>VLOOKUP($A37,'Analysis 2016-2017'!$A:$BR,69,FALSE)</f>
        <v>0.28000000000000003</v>
      </c>
      <c r="BT37" s="210">
        <f>VLOOKUP($A37,'Analysis 2016-2017'!$A:$BR,70,FALSE)</f>
        <v>0.72</v>
      </c>
      <c r="BU37" s="210">
        <f t="shared" si="26"/>
        <v>0.43999999999999995</v>
      </c>
      <c r="BV37" s="210">
        <f t="shared" si="27"/>
        <v>-0.43999999999999995</v>
      </c>
      <c r="BW37" s="210">
        <f t="shared" si="28"/>
        <v>0.43999999999999995</v>
      </c>
      <c r="BX37" s="210">
        <f t="shared" si="29"/>
        <v>-0.43999999999999995</v>
      </c>
      <c r="BY37" s="211">
        <f>COUNTIFS($D37:$BA37,$BK37,Results!$U$87:$BR$87,BY$1)/(COUNTIF(Results!$U$87:$BR$87,BY$1))</f>
        <v>0.82352941176470584</v>
      </c>
      <c r="BZ37" s="211">
        <f>COUNTIFS($D37:$BA37,$BK37,Results!$U$87:$BR$87,BZ$1)/(COUNTIF(Results!$U$87:$BR$87,BZ$1))</f>
        <v>0.75</v>
      </c>
      <c r="CA37" s="211">
        <f>COUNTIFS($D37:$BA37,$BK37,Results!$U$87:$BR$87,CA$1)/(COUNTIF(Results!$U$87:$BR$87,CA$1))</f>
        <v>0.75</v>
      </c>
      <c r="CB37" s="211">
        <f>COUNTIFS($D37:$BA37,$BK37,Results!$U$87:$BR$87,CB$1)/(COUNTIF(Results!$U$87:$BR$87,CB$1))</f>
        <v>0.53846153846153844</v>
      </c>
      <c r="CC37" s="211">
        <f>COUNTIFS($D37:$BA37,$BK37,Results!$U$89:$BR$89,CC$1)/(COUNTIF(Results!$U$89:$BR$89,CC$1))</f>
        <v>0.53333333333333333</v>
      </c>
      <c r="CD37" s="211">
        <f>COUNTIFS($D37:$BA37,$BK37,Results!$U$89:$BR$89,CD$1)/(COUNTIF(Results!$U$89:$BR$89,CD$1))</f>
        <v>0.86363636363636365</v>
      </c>
      <c r="CE37" s="211">
        <f>COUNTIFS($D37:$BA37,$BK37,Results!$U$89:$BR$89,CE$1)/(COUNTIF(Results!$U$89:$BR$89,CE$1))</f>
        <v>0.77777777777777779</v>
      </c>
      <c r="CF37" s="211">
        <f>COUNTIFS($D37:$BA37,$BK37,Results!$U$89:$BR$89,CF$1)/(COUNTIF(Results!$U$89:$BR$89,CF$1))</f>
        <v>0.5</v>
      </c>
      <c r="CG37" s="211">
        <f>COUNTIFS($D37:$BA37,$BK37,Results!$U$90:$BR$90,CG$1)/(COUNTIF(Results!$U$90:$BR$90,CG$1))</f>
        <v>0.6470588235294118</v>
      </c>
      <c r="CH37" s="211">
        <f>COUNTIFS($D37:$BA37,$BK37,Results!$U$90:$BR$90,CH$1)/(COUNTIF(Results!$U$90:$BR$90,CH$1))</f>
        <v>0.6470588235294118</v>
      </c>
      <c r="CI37" s="211">
        <f>COUNTIFS($D37:$BA37,$BK37,Results!$U$90:$BR$90,CI$1)/(COUNTIF(Results!$U$90:$BR$90,CI$1))</f>
        <v>0.875</v>
      </c>
      <c r="CJ37" s="211">
        <f>COUNTIFS($D37:$BA37,$BK37,Results!$U$91:$BR$91,CJ$1)/(COUNTIF(Results!$U$91:$BR$91,CJ$1))</f>
        <v>0.6470588235294118</v>
      </c>
      <c r="CK37" s="211">
        <f>COUNTIFS($D37:$BA37,$BK37,Results!$U$91:$BR$91,CK$1)/(COUNTIF(Results!$U$91:$BR$91,CK$1))</f>
        <v>0.6470588235294118</v>
      </c>
      <c r="CL37" s="216"/>
    </row>
    <row r="38" spans="1:90" x14ac:dyDescent="0.3">
      <c r="A38" s="207" t="s">
        <v>3862</v>
      </c>
      <c r="B38" s="207" t="s">
        <v>342</v>
      </c>
      <c r="C38" s="53" t="s">
        <v>282</v>
      </c>
      <c r="D38" s="209" t="str">
        <f>Monitoring_eng!C41</f>
        <v>yes</v>
      </c>
      <c r="E38" s="209" t="str">
        <f>Monitoring_eng!E41</f>
        <v>no</v>
      </c>
      <c r="F38" s="209" t="str">
        <f>Monitoring_eng!G41</f>
        <v>no</v>
      </c>
      <c r="G38" s="209" t="str">
        <f>Monitoring_eng!I41</f>
        <v>yes</v>
      </c>
      <c r="H38" s="209" t="str">
        <f>Monitoring_eng!K41</f>
        <v>yes</v>
      </c>
      <c r="I38" s="209" t="str">
        <f>Monitoring_eng!M41</f>
        <v>yes</v>
      </c>
      <c r="J38" s="209" t="str">
        <f>Monitoring_eng!O41</f>
        <v>yes</v>
      </c>
      <c r="K38" s="209" t="str">
        <f>Monitoring_eng!Q41</f>
        <v>yes</v>
      </c>
      <c r="L38" s="209" t="str">
        <f>Monitoring_eng!S41</f>
        <v>no</v>
      </c>
      <c r="M38" s="209" t="str">
        <f>Monitoring_eng!U41</f>
        <v>yes</v>
      </c>
      <c r="N38" s="209" t="str">
        <f>Monitoring_eng!W41</f>
        <v>yes</v>
      </c>
      <c r="O38" s="209" t="str">
        <f>Monitoring_eng!Y41</f>
        <v>no</v>
      </c>
      <c r="P38" s="209" t="str">
        <f>Monitoring_eng!AA41</f>
        <v>yes</v>
      </c>
      <c r="Q38" s="209" t="str">
        <f>Monitoring_eng!AC41</f>
        <v>yes</v>
      </c>
      <c r="R38" s="209" t="str">
        <f>Monitoring_eng!AE41</f>
        <v>yes</v>
      </c>
      <c r="S38" s="209" t="str">
        <f>Monitoring_eng!AG41</f>
        <v>yes</v>
      </c>
      <c r="T38" s="209" t="str">
        <f>Monitoring_eng!AI41</f>
        <v>yes</v>
      </c>
      <c r="U38" s="209" t="str">
        <f>Monitoring_eng!AK41</f>
        <v>no</v>
      </c>
      <c r="V38" s="209" t="str">
        <f>Monitoring_eng!AM41</f>
        <v>no</v>
      </c>
      <c r="W38" s="209" t="str">
        <f>Monitoring_eng!AO41</f>
        <v>no</v>
      </c>
      <c r="X38" s="209" t="str">
        <f>Monitoring_eng!AQ41</f>
        <v>yes</v>
      </c>
      <c r="Y38" s="209" t="str">
        <f>Monitoring_eng!AS41</f>
        <v>yes</v>
      </c>
      <c r="Z38" s="209" t="str">
        <f>Monitoring_eng!AU41</f>
        <v>no</v>
      </c>
      <c r="AA38" s="209" t="str">
        <f>Monitoring_eng!AW41</f>
        <v>yes</v>
      </c>
      <c r="AB38" s="209" t="str">
        <f>Monitoring_eng!AY41</f>
        <v>yes</v>
      </c>
      <c r="AC38" s="209" t="str">
        <f>Monitoring_eng!BA41</f>
        <v>no</v>
      </c>
      <c r="AD38" s="209" t="str">
        <f>Monitoring_eng!BC41</f>
        <v>no</v>
      </c>
      <c r="AE38" s="209" t="str">
        <f>Monitoring_eng!BE41</f>
        <v>yes</v>
      </c>
      <c r="AF38" s="209" t="str">
        <f>Monitoring_eng!BG41</f>
        <v>yes</v>
      </c>
      <c r="AG38" s="209" t="str">
        <f>Monitoring_eng!BI41</f>
        <v>yes</v>
      </c>
      <c r="AH38" s="209" t="str">
        <f>Monitoring_eng!BK41</f>
        <v>yes</v>
      </c>
      <c r="AI38" s="209" t="str">
        <f>Monitoring_eng!BM41</f>
        <v>no</v>
      </c>
      <c r="AJ38" s="209" t="str">
        <f>Monitoring_eng!BO41</f>
        <v>yes</v>
      </c>
      <c r="AK38" s="209" t="str">
        <f>Monitoring_eng!BQ41</f>
        <v>yes</v>
      </c>
      <c r="AL38" s="209" t="str">
        <f>Monitoring_eng!BS41</f>
        <v>yes</v>
      </c>
      <c r="AM38" s="209" t="str">
        <f>Monitoring_eng!BU41</f>
        <v>yes</v>
      </c>
      <c r="AN38" s="209" t="str">
        <f>Monitoring_eng!BW41</f>
        <v>no</v>
      </c>
      <c r="AO38" s="209" t="str">
        <f>Monitoring_eng!BY41</f>
        <v>yes</v>
      </c>
      <c r="AP38" s="209" t="str">
        <f>Monitoring_eng!CA41</f>
        <v>yes</v>
      </c>
      <c r="AQ38" s="209" t="str">
        <f>Monitoring_eng!CC41</f>
        <v>partially</v>
      </c>
      <c r="AR38" s="209" t="str">
        <f>Monitoring_eng!CE41</f>
        <v>yes</v>
      </c>
      <c r="AS38" s="209" t="str">
        <f>Monitoring_eng!CG41</f>
        <v>yes</v>
      </c>
      <c r="AT38" s="209" t="str">
        <f>Monitoring_eng!CI41</f>
        <v>yes</v>
      </c>
      <c r="AU38" s="209" t="str">
        <f>Monitoring_eng!CK41</f>
        <v>no</v>
      </c>
      <c r="AV38" s="209" t="str">
        <f>Monitoring_eng!CM41</f>
        <v>yes</v>
      </c>
      <c r="AW38" s="209" t="str">
        <f>Monitoring_eng!CO41</f>
        <v>yes</v>
      </c>
      <c r="AX38" s="209" t="str">
        <f>Monitoring_eng!CQ41</f>
        <v>yes</v>
      </c>
      <c r="AY38" s="209" t="str">
        <f>Monitoring_eng!CS41</f>
        <v>yes</v>
      </c>
      <c r="AZ38" s="209" t="str">
        <f>Monitoring_eng!CU41</f>
        <v>yes</v>
      </c>
      <c r="BA38" s="209" t="str">
        <f>Monitoring_eng!CW41</f>
        <v>yes</v>
      </c>
      <c r="BB38" s="207" t="s">
        <v>757</v>
      </c>
      <c r="BC38" s="207">
        <f t="shared" si="15"/>
        <v>36</v>
      </c>
      <c r="BD38" s="207" t="s">
        <v>758</v>
      </c>
      <c r="BE38" s="207">
        <f t="shared" si="16"/>
        <v>13</v>
      </c>
      <c r="BF38" s="207" t="s">
        <v>759</v>
      </c>
      <c r="BG38" s="207">
        <f t="shared" si="17"/>
        <v>1</v>
      </c>
      <c r="BH38" s="207" t="s">
        <v>892</v>
      </c>
      <c r="BI38" s="207">
        <f t="shared" si="18"/>
        <v>0</v>
      </c>
      <c r="BJ38" s="207">
        <f t="shared" si="19"/>
        <v>50</v>
      </c>
      <c r="BK38" s="207" t="str">
        <f t="shared" si="20"/>
        <v>yes</v>
      </c>
      <c r="BL38" s="207" t="str">
        <f t="shared" si="21"/>
        <v>no</v>
      </c>
      <c r="BM38" s="207">
        <f t="shared" si="22"/>
        <v>36</v>
      </c>
      <c r="BN38" s="207">
        <f t="shared" si="23"/>
        <v>13</v>
      </c>
      <c r="BO38" s="210">
        <f t="shared" si="24"/>
        <v>0.72</v>
      </c>
      <c r="BP38" s="210">
        <f t="shared" si="25"/>
        <v>0.26</v>
      </c>
      <c r="BQ38" s="210">
        <f>VLOOKUP($A38,'Analysis 2016-2017'!$A:$BR,67,FALSE)</f>
        <v>0.32</v>
      </c>
      <c r="BR38" s="210">
        <f>VLOOKUP($A38,'Analysis 2016-2017'!$A:$BR,68,FALSE)</f>
        <v>0.68</v>
      </c>
      <c r="BS38" s="210">
        <f>VLOOKUP($A38,'Analysis 2016-2017'!$A:$BR,69,FALSE)</f>
        <v>0.32</v>
      </c>
      <c r="BT38" s="210">
        <f>VLOOKUP($A38,'Analysis 2016-2017'!$A:$BR,70,FALSE)</f>
        <v>0.68</v>
      </c>
      <c r="BU38" s="210">
        <f t="shared" si="26"/>
        <v>0.39999999999999997</v>
      </c>
      <c r="BV38" s="210">
        <f t="shared" si="27"/>
        <v>-0.42000000000000004</v>
      </c>
      <c r="BW38" s="210">
        <f t="shared" si="28"/>
        <v>0.39999999999999997</v>
      </c>
      <c r="BX38" s="210">
        <f t="shared" si="29"/>
        <v>-0.42000000000000004</v>
      </c>
      <c r="BY38" s="211">
        <f>COUNTIFS($D38:$BA38,$BK38,Results!$U$87:$BR$87,BY$1)/(COUNTIF(Results!$U$87:$BR$87,BY$1))</f>
        <v>0.76470588235294112</v>
      </c>
      <c r="BZ38" s="211">
        <f>COUNTIFS($D38:$BA38,$BK38,Results!$U$87:$BR$87,BZ$1)/(COUNTIF(Results!$U$87:$BR$87,BZ$1))</f>
        <v>0.91666666666666663</v>
      </c>
      <c r="CA38" s="211">
        <f>COUNTIFS($D38:$BA38,$BK38,Results!$U$87:$BR$87,CA$1)/(COUNTIF(Results!$U$87:$BR$87,CA$1))</f>
        <v>0.375</v>
      </c>
      <c r="CB38" s="211">
        <f>COUNTIFS($D38:$BA38,$BK38,Results!$U$87:$BR$87,CB$1)/(COUNTIF(Results!$U$87:$BR$87,CB$1))</f>
        <v>0.69230769230769229</v>
      </c>
      <c r="CC38" s="211">
        <f>COUNTIFS($D38:$BA38,$BK38,Results!$U$89:$BR$89,CC$1)/(COUNTIF(Results!$U$89:$BR$89,CC$1))</f>
        <v>0.73333333333333328</v>
      </c>
      <c r="CD38" s="211">
        <f>COUNTIFS($D38:$BA38,$BK38,Results!$U$89:$BR$89,CD$1)/(COUNTIF(Results!$U$89:$BR$89,CD$1))</f>
        <v>0.63636363636363635</v>
      </c>
      <c r="CE38" s="211">
        <f>COUNTIFS($D38:$BA38,$BK38,Results!$U$89:$BR$89,CE$1)/(COUNTIF(Results!$U$89:$BR$89,CE$1))</f>
        <v>0.88888888888888884</v>
      </c>
      <c r="CF38" s="211">
        <f>COUNTIFS($D38:$BA38,$BK38,Results!$U$89:$BR$89,CF$1)/(COUNTIF(Results!$U$89:$BR$89,CF$1))</f>
        <v>0.75</v>
      </c>
      <c r="CG38" s="211">
        <f>COUNTIFS($D38:$BA38,$BK38,Results!$U$90:$BR$90,CG$1)/(COUNTIF(Results!$U$90:$BR$90,CG$1))</f>
        <v>0.6470588235294118</v>
      </c>
      <c r="CH38" s="211">
        <f>COUNTIFS($D38:$BA38,$BK38,Results!$U$90:$BR$90,CH$1)/(COUNTIF(Results!$U$90:$BR$90,CH$1))</f>
        <v>0.82352941176470584</v>
      </c>
      <c r="CI38" s="211">
        <f>COUNTIFS($D38:$BA38,$BK38,Results!$U$90:$BR$90,CI$1)/(COUNTIF(Results!$U$90:$BR$90,CI$1))</f>
        <v>0.6875</v>
      </c>
      <c r="CJ38" s="211">
        <f>COUNTIFS($D38:$BA38,$BK38,Results!$U$91:$BR$91,CJ$1)/(COUNTIF(Results!$U$91:$BR$91,CJ$1))</f>
        <v>0.82352941176470584</v>
      </c>
      <c r="CK38" s="211">
        <f>COUNTIFS($D38:$BA38,$BK38,Results!$U$91:$BR$91,CK$1)/(COUNTIF(Results!$U$91:$BR$91,CK$1))</f>
        <v>0.6470588235294118</v>
      </c>
      <c r="CL38" s="207"/>
    </row>
    <row r="39" spans="1:90" x14ac:dyDescent="0.3">
      <c r="A39" s="207" t="s">
        <v>3880</v>
      </c>
      <c r="B39" s="207" t="s">
        <v>360</v>
      </c>
      <c r="C39" s="50" t="s">
        <v>177</v>
      </c>
      <c r="D39" s="209" t="str">
        <f>Monitoring_eng!C59</f>
        <v>yes</v>
      </c>
      <c r="E39" s="209" t="str">
        <f>Monitoring_eng!E59</f>
        <v>yes</v>
      </c>
      <c r="F39" s="209" t="str">
        <f>Monitoring_eng!G59</f>
        <v>no</v>
      </c>
      <c r="G39" s="209" t="str">
        <f>Monitoring_eng!I59</f>
        <v>no</v>
      </c>
      <c r="H39" s="209" t="str">
        <f>Monitoring_eng!K59</f>
        <v>yes</v>
      </c>
      <c r="I39" s="209" t="str">
        <f>Monitoring_eng!M59</f>
        <v>yes</v>
      </c>
      <c r="J39" s="209" t="str">
        <f>Monitoring_eng!O59</f>
        <v>yes</v>
      </c>
      <c r="K39" s="209" t="str">
        <f>Monitoring_eng!Q59</f>
        <v>yes</v>
      </c>
      <c r="L39" s="209" t="str">
        <f>Monitoring_eng!S59</f>
        <v>yes</v>
      </c>
      <c r="M39" s="209" t="str">
        <f>Monitoring_eng!U59</f>
        <v>yes</v>
      </c>
      <c r="N39" s="209" t="str">
        <f>Monitoring_eng!W59</f>
        <v>yes</v>
      </c>
      <c r="O39" s="209" t="str">
        <f>Monitoring_eng!Y59</f>
        <v>partially</v>
      </c>
      <c r="P39" s="209" t="str">
        <f>Monitoring_eng!AA59</f>
        <v>yes</v>
      </c>
      <c r="Q39" s="209" t="str">
        <f>Monitoring_eng!AC59</f>
        <v>yes</v>
      </c>
      <c r="R39" s="209" t="str">
        <f>Monitoring_eng!AE59</f>
        <v>yes</v>
      </c>
      <c r="S39" s="209" t="str">
        <f>Monitoring_eng!AG59</f>
        <v>no</v>
      </c>
      <c r="T39" s="209" t="str">
        <f>Monitoring_eng!AI59</f>
        <v>yes</v>
      </c>
      <c r="U39" s="209" t="str">
        <f>Monitoring_eng!AK59</f>
        <v>no</v>
      </c>
      <c r="V39" s="209" t="str">
        <f>Monitoring_eng!AM59</f>
        <v>partially</v>
      </c>
      <c r="W39" s="209" t="str">
        <f>Monitoring_eng!AO59</f>
        <v>yes</v>
      </c>
      <c r="X39" s="209" t="str">
        <f>Monitoring_eng!AQ59</f>
        <v>yes</v>
      </c>
      <c r="Y39" s="209" t="str">
        <f>Monitoring_eng!AS59</f>
        <v>yes</v>
      </c>
      <c r="Z39" s="209" t="str">
        <f>Monitoring_eng!AU59</f>
        <v>yes</v>
      </c>
      <c r="AA39" s="209" t="str">
        <f>Monitoring_eng!AW59</f>
        <v>yes</v>
      </c>
      <c r="AB39" s="209" t="str">
        <f>Monitoring_eng!AY59</f>
        <v>yes</v>
      </c>
      <c r="AC39" s="209" t="str">
        <f>Monitoring_eng!BA59</f>
        <v>no</v>
      </c>
      <c r="AD39" s="209" t="str">
        <f>Monitoring_eng!BC59</f>
        <v>partially</v>
      </c>
      <c r="AE39" s="209" t="str">
        <f>Monitoring_eng!BE59</f>
        <v>yes</v>
      </c>
      <c r="AF39" s="209" t="str">
        <f>Monitoring_eng!BG59</f>
        <v>yes</v>
      </c>
      <c r="AG39" s="209" t="str">
        <f>Monitoring_eng!BI59</f>
        <v>yes</v>
      </c>
      <c r="AH39" s="209" t="str">
        <f>Monitoring_eng!BK59</f>
        <v>no</v>
      </c>
      <c r="AI39" s="209" t="str">
        <f>Monitoring_eng!BM59</f>
        <v>no</v>
      </c>
      <c r="AJ39" s="209" t="str">
        <f>Monitoring_eng!BO59</f>
        <v>yes</v>
      </c>
      <c r="AK39" s="209" t="str">
        <f>Monitoring_eng!BQ59</f>
        <v>yes</v>
      </c>
      <c r="AL39" s="209" t="str">
        <f>Monitoring_eng!BS59</f>
        <v>no</v>
      </c>
      <c r="AM39" s="209" t="str">
        <f>Monitoring_eng!BU59</f>
        <v>no</v>
      </c>
      <c r="AN39" s="209" t="str">
        <f>Monitoring_eng!BW59</f>
        <v>yes</v>
      </c>
      <c r="AO39" s="209" t="str">
        <f>Monitoring_eng!BY59</f>
        <v>yes</v>
      </c>
      <c r="AP39" s="209" t="str">
        <f>Monitoring_eng!CA59</f>
        <v>yes</v>
      </c>
      <c r="AQ39" s="209" t="str">
        <f>Monitoring_eng!CC59</f>
        <v>yes</v>
      </c>
      <c r="AR39" s="209" t="str">
        <f>Monitoring_eng!CE59</f>
        <v>yes</v>
      </c>
      <c r="AS39" s="209" t="str">
        <f>Monitoring_eng!CG59</f>
        <v>yes</v>
      </c>
      <c r="AT39" s="209" t="str">
        <f>Monitoring_eng!CI59</f>
        <v>no</v>
      </c>
      <c r="AU39" s="209" t="str">
        <f>Monitoring_eng!CK59</f>
        <v>partially</v>
      </c>
      <c r="AV39" s="209" t="str">
        <f>Monitoring_eng!CM59</f>
        <v>yes</v>
      </c>
      <c r="AW39" s="209" t="str">
        <f>Monitoring_eng!CO59</f>
        <v>yes</v>
      </c>
      <c r="AX39" s="209" t="str">
        <f>Monitoring_eng!CQ59</f>
        <v>yes</v>
      </c>
      <c r="AY39" s="209" t="str">
        <f>Monitoring_eng!CS59</f>
        <v>yes</v>
      </c>
      <c r="AZ39" s="209" t="str">
        <f>Monitoring_eng!CU59</f>
        <v>yes</v>
      </c>
      <c r="BA39" s="209" t="str">
        <f>Monitoring_eng!CW59</f>
        <v>yes</v>
      </c>
      <c r="BB39" s="207" t="s">
        <v>757</v>
      </c>
      <c r="BC39" s="207">
        <f t="shared" si="15"/>
        <v>36</v>
      </c>
      <c r="BD39" s="207" t="s">
        <v>758</v>
      </c>
      <c r="BE39" s="207">
        <f t="shared" si="16"/>
        <v>10</v>
      </c>
      <c r="BF39" s="207" t="s">
        <v>759</v>
      </c>
      <c r="BG39" s="207">
        <f t="shared" si="17"/>
        <v>4</v>
      </c>
      <c r="BH39" s="207" t="s">
        <v>892</v>
      </c>
      <c r="BI39" s="207">
        <f t="shared" si="18"/>
        <v>0</v>
      </c>
      <c r="BJ39" s="207">
        <f t="shared" si="19"/>
        <v>50</v>
      </c>
      <c r="BK39" s="207" t="str">
        <f t="shared" si="20"/>
        <v>yes</v>
      </c>
      <c r="BL39" s="207" t="str">
        <f t="shared" si="21"/>
        <v>no</v>
      </c>
      <c r="BM39" s="207">
        <f t="shared" si="22"/>
        <v>36</v>
      </c>
      <c r="BN39" s="207">
        <f t="shared" si="23"/>
        <v>10</v>
      </c>
      <c r="BO39" s="210">
        <f t="shared" si="24"/>
        <v>0.72</v>
      </c>
      <c r="BP39" s="210">
        <f t="shared" si="25"/>
        <v>0.2</v>
      </c>
      <c r="BQ39" s="210">
        <f>VLOOKUP($A39,'Analysis 2016-2017'!$A:$BR,67,FALSE)</f>
        <v>0.36</v>
      </c>
      <c r="BR39" s="210">
        <f>VLOOKUP($A39,'Analysis 2016-2017'!$A:$BR,68,FALSE)</f>
        <v>0.42</v>
      </c>
      <c r="BS39" s="210">
        <f>VLOOKUP($A39,'Analysis 2016-2017'!$A:$BR,69,FALSE)</f>
        <v>0.36</v>
      </c>
      <c r="BT39" s="210">
        <f>VLOOKUP($A39,'Analysis 2016-2017'!$A:$BR,70,FALSE)</f>
        <v>0.44</v>
      </c>
      <c r="BU39" s="210">
        <f t="shared" si="26"/>
        <v>0.36</v>
      </c>
      <c r="BV39" s="210">
        <f t="shared" si="27"/>
        <v>-0.21999999999999997</v>
      </c>
      <c r="BW39" s="210">
        <f t="shared" si="28"/>
        <v>0.36</v>
      </c>
      <c r="BX39" s="210">
        <f t="shared" si="29"/>
        <v>-0.24</v>
      </c>
      <c r="BY39" s="211">
        <f>COUNTIFS($D39:$BA39,$BK39,Results!$U$87:$BR$87,BY$1)/(COUNTIF(Results!$U$87:$BR$87,BY$1))</f>
        <v>0.82352941176470584</v>
      </c>
      <c r="BZ39" s="211">
        <f>COUNTIFS($D39:$BA39,$BK39,Results!$U$87:$BR$87,BZ$1)/(COUNTIF(Results!$U$87:$BR$87,BZ$1))</f>
        <v>0.91666666666666663</v>
      </c>
      <c r="CA39" s="211">
        <f>COUNTIFS($D39:$BA39,$BK39,Results!$U$87:$BR$87,CA$1)/(COUNTIF(Results!$U$87:$BR$87,CA$1))</f>
        <v>0.5</v>
      </c>
      <c r="CB39" s="211">
        <f>COUNTIFS($D39:$BA39,$BK39,Results!$U$87:$BR$87,CB$1)/(COUNTIF(Results!$U$87:$BR$87,CB$1))</f>
        <v>0.53846153846153844</v>
      </c>
      <c r="CC39" s="211">
        <f>COUNTIFS($D39:$BA39,$BK39,Results!$U$89:$BR$89,CC$1)/(COUNTIF(Results!$U$89:$BR$89,CC$1))</f>
        <v>0.66666666666666663</v>
      </c>
      <c r="CD39" s="211">
        <f>COUNTIFS($D39:$BA39,$BK39,Results!$U$89:$BR$89,CD$1)/(COUNTIF(Results!$U$89:$BR$89,CD$1))</f>
        <v>0.72727272727272729</v>
      </c>
      <c r="CE39" s="211">
        <f>COUNTIFS($D39:$BA39,$BK39,Results!$U$89:$BR$89,CE$1)/(COUNTIF(Results!$U$89:$BR$89,CE$1))</f>
        <v>0.77777777777777779</v>
      </c>
      <c r="CF39" s="211">
        <f>COUNTIFS($D39:$BA39,$BK39,Results!$U$89:$BR$89,CF$1)/(COUNTIF(Results!$U$89:$BR$89,CF$1))</f>
        <v>0.75</v>
      </c>
      <c r="CG39" s="211">
        <f>COUNTIFS($D39:$BA39,$BK39,Results!$U$90:$BR$90,CG$1)/(COUNTIF(Results!$U$90:$BR$90,CG$1))</f>
        <v>0.76470588235294112</v>
      </c>
      <c r="CH39" s="211">
        <f>COUNTIFS($D39:$BA39,$BK39,Results!$U$90:$BR$90,CH$1)/(COUNTIF(Results!$U$90:$BR$90,CH$1))</f>
        <v>0.70588235294117652</v>
      </c>
      <c r="CI39" s="211">
        <f>COUNTIFS($D39:$BA39,$BK39,Results!$U$90:$BR$90,CI$1)/(COUNTIF(Results!$U$90:$BR$90,CI$1))</f>
        <v>0.6875</v>
      </c>
      <c r="CJ39" s="211">
        <f>COUNTIFS($D39:$BA39,$BK39,Results!$U$91:$BR$91,CJ$1)/(COUNTIF(Results!$U$91:$BR$91,CJ$1))</f>
        <v>0.70588235294117652</v>
      </c>
      <c r="CK39" s="211">
        <f>COUNTIFS($D39:$BA39,$BK39,Results!$U$91:$BR$91,CK$1)/(COUNTIF(Results!$U$91:$BR$91,CK$1))</f>
        <v>0.76470588235294112</v>
      </c>
      <c r="CL39" s="207"/>
    </row>
    <row r="40" spans="1:90" x14ac:dyDescent="0.3">
      <c r="A40" s="207" t="s">
        <v>3843</v>
      </c>
      <c r="B40" s="207" t="s">
        <v>323</v>
      </c>
      <c r="C40" s="212" t="s">
        <v>276</v>
      </c>
      <c r="D40" s="209" t="str">
        <f>Monitoring_eng!C22</f>
        <v>yes</v>
      </c>
      <c r="E40" s="209" t="str">
        <f>Monitoring_eng!E22</f>
        <v>no</v>
      </c>
      <c r="F40" s="209" t="str">
        <f>Monitoring_eng!G22</f>
        <v>yes</v>
      </c>
      <c r="G40" s="209" t="str">
        <f>Monitoring_eng!I22</f>
        <v>yes</v>
      </c>
      <c r="H40" s="209" t="str">
        <f>Monitoring_eng!K22</f>
        <v>yes</v>
      </c>
      <c r="I40" s="209" t="str">
        <f>Monitoring_eng!M22</f>
        <v>yes</v>
      </c>
      <c r="J40" s="209" t="str">
        <f>Monitoring_eng!O22</f>
        <v>yes</v>
      </c>
      <c r="K40" s="209" t="str">
        <f>Monitoring_eng!Q22</f>
        <v>no</v>
      </c>
      <c r="L40" s="209" t="str">
        <f>Monitoring_eng!S22</f>
        <v>yes</v>
      </c>
      <c r="M40" s="209" t="str">
        <f>Monitoring_eng!U22</f>
        <v>no</v>
      </c>
      <c r="N40" s="209" t="str">
        <f>Monitoring_eng!W22</f>
        <v>yes</v>
      </c>
      <c r="O40" s="209" t="str">
        <f>Monitoring_eng!Y22</f>
        <v>partially</v>
      </c>
      <c r="P40" s="209" t="str">
        <f>Monitoring_eng!AA22</f>
        <v>yes</v>
      </c>
      <c r="Q40" s="209" t="str">
        <f>Monitoring_eng!AC22</f>
        <v>yes</v>
      </c>
      <c r="R40" s="209" t="str">
        <f>Monitoring_eng!AE22</f>
        <v>yes</v>
      </c>
      <c r="S40" s="209" t="str">
        <f>Monitoring_eng!AG22</f>
        <v>yes</v>
      </c>
      <c r="T40" s="209" t="str">
        <f>Monitoring_eng!AI22</f>
        <v>yes</v>
      </c>
      <c r="U40" s="209" t="str">
        <f>Monitoring_eng!AK22</f>
        <v>no</v>
      </c>
      <c r="V40" s="209" t="str">
        <f>Monitoring_eng!AM22</f>
        <v>yes</v>
      </c>
      <c r="W40" s="209" t="str">
        <f>Monitoring_eng!AO22</f>
        <v>no</v>
      </c>
      <c r="X40" s="209" t="str">
        <f>Monitoring_eng!AQ22</f>
        <v>yes</v>
      </c>
      <c r="Y40" s="209" t="str">
        <f>Monitoring_eng!AS22</f>
        <v>yes</v>
      </c>
      <c r="Z40" s="209" t="str">
        <f>Monitoring_eng!AU22</f>
        <v>yes</v>
      </c>
      <c r="AA40" s="209" t="str">
        <f>Monitoring_eng!AW22</f>
        <v>yes</v>
      </c>
      <c r="AB40" s="209" t="str">
        <f>Monitoring_eng!AY22</f>
        <v>yes</v>
      </c>
      <c r="AC40" s="209" t="str">
        <f>Monitoring_eng!BA22</f>
        <v>no</v>
      </c>
      <c r="AD40" s="209" t="str">
        <f>Monitoring_eng!BC22</f>
        <v>no</v>
      </c>
      <c r="AE40" s="209" t="str">
        <f>Monitoring_eng!BE22</f>
        <v>yes</v>
      </c>
      <c r="AF40" s="209" t="str">
        <f>Monitoring_eng!BG22</f>
        <v>yes</v>
      </c>
      <c r="AG40" s="209" t="str">
        <f>Monitoring_eng!BI22</f>
        <v>yes</v>
      </c>
      <c r="AH40" s="209" t="str">
        <f>Monitoring_eng!BK22</f>
        <v>yes</v>
      </c>
      <c r="AI40" s="209" t="str">
        <f>Monitoring_eng!BM22</f>
        <v>partially</v>
      </c>
      <c r="AJ40" s="209" t="str">
        <f>Monitoring_eng!BO22</f>
        <v>yes</v>
      </c>
      <c r="AK40" s="209" t="str">
        <f>Monitoring_eng!BQ22</f>
        <v>yes</v>
      </c>
      <c r="AL40" s="209" t="str">
        <f>Monitoring_eng!BS22</f>
        <v>no</v>
      </c>
      <c r="AM40" s="209" t="str">
        <f>Monitoring_eng!BU22</f>
        <v>yes</v>
      </c>
      <c r="AN40" s="209" t="str">
        <f>Monitoring_eng!BW22</f>
        <v>no</v>
      </c>
      <c r="AO40" s="209" t="str">
        <f>Monitoring_eng!BY22</f>
        <v>yes</v>
      </c>
      <c r="AP40" s="209" t="str">
        <f>Monitoring_eng!CA22</f>
        <v>no</v>
      </c>
      <c r="AQ40" s="209" t="str">
        <f>Monitoring_eng!CC22</f>
        <v>partially</v>
      </c>
      <c r="AR40" s="209" t="str">
        <f>Monitoring_eng!CE22</f>
        <v>yes</v>
      </c>
      <c r="AS40" s="209" t="str">
        <f>Monitoring_eng!CG22</f>
        <v>yes</v>
      </c>
      <c r="AT40" s="209" t="str">
        <f>Monitoring_eng!CI22</f>
        <v>yes</v>
      </c>
      <c r="AU40" s="209" t="str">
        <f>Monitoring_eng!CK22</f>
        <v>no</v>
      </c>
      <c r="AV40" s="209" t="str">
        <f>Monitoring_eng!CM22</f>
        <v>yes</v>
      </c>
      <c r="AW40" s="209" t="str">
        <f>Monitoring_eng!CO22</f>
        <v>yes</v>
      </c>
      <c r="AX40" s="209" t="str">
        <f>Monitoring_eng!CQ22</f>
        <v>no</v>
      </c>
      <c r="AY40" s="209" t="str">
        <f>Monitoring_eng!CS22</f>
        <v>yes</v>
      </c>
      <c r="AZ40" s="209" t="str">
        <f>Monitoring_eng!CU22</f>
        <v>yes</v>
      </c>
      <c r="BA40" s="209" t="str">
        <f>Monitoring_eng!CW22</f>
        <v>yes</v>
      </c>
      <c r="BB40" s="207" t="s">
        <v>757</v>
      </c>
      <c r="BC40" s="207">
        <f t="shared" si="15"/>
        <v>35</v>
      </c>
      <c r="BD40" s="207" t="s">
        <v>758</v>
      </c>
      <c r="BE40" s="207">
        <f t="shared" si="16"/>
        <v>12</v>
      </c>
      <c r="BF40" s="207" t="s">
        <v>759</v>
      </c>
      <c r="BG40" s="207">
        <f t="shared" si="17"/>
        <v>3</v>
      </c>
      <c r="BH40" s="207" t="s">
        <v>892</v>
      </c>
      <c r="BI40" s="207">
        <f t="shared" si="18"/>
        <v>0</v>
      </c>
      <c r="BJ40" s="207">
        <f t="shared" si="19"/>
        <v>50</v>
      </c>
      <c r="BK40" s="207" t="str">
        <f t="shared" si="20"/>
        <v>yes</v>
      </c>
      <c r="BL40" s="207" t="str">
        <f t="shared" si="21"/>
        <v>no</v>
      </c>
      <c r="BM40" s="207">
        <f t="shared" si="22"/>
        <v>35</v>
      </c>
      <c r="BN40" s="207">
        <f t="shared" si="23"/>
        <v>12</v>
      </c>
      <c r="BO40" s="210">
        <f t="shared" si="24"/>
        <v>0.7</v>
      </c>
      <c r="BP40" s="210">
        <f t="shared" si="25"/>
        <v>0.24</v>
      </c>
      <c r="BQ40" s="210">
        <f>VLOOKUP($A40,'Analysis 2016-2017'!$A:$BR,67,FALSE)</f>
        <v>0.1</v>
      </c>
      <c r="BR40" s="210">
        <f>VLOOKUP($A40,'Analysis 2016-2017'!$A:$BR,68,FALSE)</f>
        <v>0.9</v>
      </c>
      <c r="BS40" s="210">
        <f>VLOOKUP($A40,'Analysis 2016-2017'!$A:$BR,69,FALSE)</f>
        <v>0.1</v>
      </c>
      <c r="BT40" s="210">
        <f>VLOOKUP($A40,'Analysis 2016-2017'!$A:$BR,70,FALSE)</f>
        <v>0.9</v>
      </c>
      <c r="BU40" s="210">
        <f t="shared" si="26"/>
        <v>0.6</v>
      </c>
      <c r="BV40" s="210">
        <f t="shared" si="27"/>
        <v>-0.66</v>
      </c>
      <c r="BW40" s="210">
        <f t="shared" si="28"/>
        <v>0.6</v>
      </c>
      <c r="BX40" s="210">
        <f t="shared" si="29"/>
        <v>-0.66</v>
      </c>
      <c r="BY40" s="211">
        <f>COUNTIFS($D40:$BA40,$BK40,Results!$U$87:$BR$87,BY$1)/(COUNTIF(Results!$U$87:$BR$87,BY$1))</f>
        <v>0.76470588235294112</v>
      </c>
      <c r="BZ40" s="211">
        <f>COUNTIFS($D40:$BA40,$BK40,Results!$U$87:$BR$87,BZ$1)/(COUNTIF(Results!$U$87:$BR$87,BZ$1))</f>
        <v>0.83333333333333337</v>
      </c>
      <c r="CA40" s="211">
        <f>COUNTIFS($D40:$BA40,$BK40,Results!$U$87:$BR$87,CA$1)/(COUNTIF(Results!$U$87:$BR$87,CA$1))</f>
        <v>0.5</v>
      </c>
      <c r="CB40" s="211">
        <f>COUNTIFS($D40:$BA40,$BK40,Results!$U$87:$BR$87,CB$1)/(COUNTIF(Results!$U$87:$BR$87,CB$1))</f>
        <v>0.61538461538461542</v>
      </c>
      <c r="CC40" s="211">
        <f>COUNTIFS($D40:$BA40,$BK40,Results!$U$89:$BR$89,CC$1)/(COUNTIF(Results!$U$89:$BR$89,CC$1))</f>
        <v>0.66666666666666663</v>
      </c>
      <c r="CD40" s="211">
        <f>COUNTIFS($D40:$BA40,$BK40,Results!$U$89:$BR$89,CD$1)/(COUNTIF(Results!$U$89:$BR$89,CD$1))</f>
        <v>0.68181818181818177</v>
      </c>
      <c r="CE40" s="211">
        <f>COUNTIFS($D40:$BA40,$BK40,Results!$U$89:$BR$89,CE$1)/(COUNTIF(Results!$U$89:$BR$89,CE$1))</f>
        <v>0.77777777777777779</v>
      </c>
      <c r="CF40" s="211">
        <f>COUNTIFS($D40:$BA40,$BK40,Results!$U$89:$BR$89,CF$1)/(COUNTIF(Results!$U$89:$BR$89,CF$1))</f>
        <v>0.75</v>
      </c>
      <c r="CG40" s="211">
        <f>COUNTIFS($D40:$BA40,$BK40,Results!$U$90:$BR$90,CG$1)/(COUNTIF(Results!$U$90:$BR$90,CG$1))</f>
        <v>0.52941176470588236</v>
      </c>
      <c r="CH40" s="211">
        <f>COUNTIFS($D40:$BA40,$BK40,Results!$U$90:$BR$90,CH$1)/(COUNTIF(Results!$U$90:$BR$90,CH$1))</f>
        <v>0.82352941176470584</v>
      </c>
      <c r="CI40" s="211">
        <f>COUNTIFS($D40:$BA40,$BK40,Results!$U$90:$BR$90,CI$1)/(COUNTIF(Results!$U$90:$BR$90,CI$1))</f>
        <v>0.75</v>
      </c>
      <c r="CJ40" s="211">
        <f>COUNTIFS($D40:$BA40,$BK40,Results!$U$91:$BR$91,CJ$1)/(COUNTIF(Results!$U$91:$BR$91,CJ$1))</f>
        <v>0.82352941176470584</v>
      </c>
      <c r="CK40" s="211">
        <f>COUNTIFS($D40:$BA40,$BK40,Results!$U$91:$BR$91,CK$1)/(COUNTIF(Results!$U$91:$BR$91,CK$1))</f>
        <v>0.52941176470588236</v>
      </c>
      <c r="CL40" s="207"/>
    </row>
    <row r="41" spans="1:90" x14ac:dyDescent="0.3">
      <c r="A41" s="207" t="s">
        <v>3859</v>
      </c>
      <c r="B41" s="207" t="s">
        <v>339</v>
      </c>
      <c r="C41" s="213" t="s">
        <v>140</v>
      </c>
      <c r="D41" s="209" t="str">
        <f>Monitoring_eng!C38</f>
        <v>yes</v>
      </c>
      <c r="E41" s="209" t="str">
        <f>Monitoring_eng!E38</f>
        <v>no</v>
      </c>
      <c r="F41" s="209" t="str">
        <f>Monitoring_eng!G38</f>
        <v>yes</v>
      </c>
      <c r="G41" s="209" t="str">
        <f>Monitoring_eng!I38</f>
        <v>yes</v>
      </c>
      <c r="H41" s="209" t="str">
        <f>Monitoring_eng!K38</f>
        <v>yes</v>
      </c>
      <c r="I41" s="209" t="str">
        <f>Monitoring_eng!M38</f>
        <v>yes</v>
      </c>
      <c r="J41" s="209" t="str">
        <f>Monitoring_eng!O38</f>
        <v>yes</v>
      </c>
      <c r="K41" s="209" t="str">
        <f>Monitoring_eng!Q38</f>
        <v>yes</v>
      </c>
      <c r="L41" s="209" t="str">
        <f>Monitoring_eng!S38</f>
        <v>yes</v>
      </c>
      <c r="M41" s="209" t="str">
        <f>Monitoring_eng!U38</f>
        <v>yes</v>
      </c>
      <c r="N41" s="209" t="str">
        <f>Monitoring_eng!W38</f>
        <v>yes</v>
      </c>
      <c r="O41" s="209" t="str">
        <f>Monitoring_eng!Y38</f>
        <v>no</v>
      </c>
      <c r="P41" s="209" t="str">
        <f>Monitoring_eng!AA38</f>
        <v>yes</v>
      </c>
      <c r="Q41" s="209" t="str">
        <f>Monitoring_eng!AC38</f>
        <v>yes</v>
      </c>
      <c r="R41" s="209" t="str">
        <f>Monitoring_eng!AE38</f>
        <v>yes</v>
      </c>
      <c r="S41" s="209" t="str">
        <f>Monitoring_eng!AG38</f>
        <v>yes</v>
      </c>
      <c r="T41" s="209" t="str">
        <f>Monitoring_eng!AI38</f>
        <v>yes</v>
      </c>
      <c r="U41" s="209" t="str">
        <f>Monitoring_eng!AK38</f>
        <v>no</v>
      </c>
      <c r="V41" s="209" t="str">
        <f>Monitoring_eng!AM38</f>
        <v>yes</v>
      </c>
      <c r="W41" s="209" t="str">
        <f>Monitoring_eng!AO38</f>
        <v>yes</v>
      </c>
      <c r="X41" s="209" t="str">
        <f>Monitoring_eng!AQ38</f>
        <v>yes</v>
      </c>
      <c r="Y41" s="209" t="str">
        <f>Monitoring_eng!AS38</f>
        <v>yes</v>
      </c>
      <c r="Z41" s="209" t="str">
        <f>Monitoring_eng!AU38</f>
        <v>partially</v>
      </c>
      <c r="AA41" s="209" t="str">
        <f>Monitoring_eng!AW38</f>
        <v>yes</v>
      </c>
      <c r="AB41" s="209" t="str">
        <f>Monitoring_eng!AY38</f>
        <v>yes</v>
      </c>
      <c r="AC41" s="209" t="str">
        <f>Monitoring_eng!BA38</f>
        <v>yes</v>
      </c>
      <c r="AD41" s="209" t="str">
        <f>Monitoring_eng!BC38</f>
        <v>no</v>
      </c>
      <c r="AE41" s="209" t="str">
        <f>Monitoring_eng!BE38</f>
        <v>partially</v>
      </c>
      <c r="AF41" s="209" t="str">
        <f>Monitoring_eng!BG38</f>
        <v>yes</v>
      </c>
      <c r="AG41" s="209" t="str">
        <f>Monitoring_eng!BI38</f>
        <v>yes</v>
      </c>
      <c r="AH41" s="209" t="str">
        <f>Monitoring_eng!BK38</f>
        <v>yes</v>
      </c>
      <c r="AI41" s="209" t="str">
        <f>Monitoring_eng!BM38</f>
        <v>no</v>
      </c>
      <c r="AJ41" s="209" t="str">
        <f>Monitoring_eng!BO38</f>
        <v>yes</v>
      </c>
      <c r="AK41" s="209" t="str">
        <f>Monitoring_eng!BQ38</f>
        <v>yes</v>
      </c>
      <c r="AL41" s="209" t="str">
        <f>Monitoring_eng!BS38</f>
        <v>no</v>
      </c>
      <c r="AM41" s="209" t="str">
        <f>Monitoring_eng!BU38</f>
        <v>no</v>
      </c>
      <c r="AN41" s="209" t="str">
        <f>Monitoring_eng!BW38</f>
        <v>no</v>
      </c>
      <c r="AO41" s="209" t="str">
        <f>Monitoring_eng!BY38</f>
        <v>yes</v>
      </c>
      <c r="AP41" s="209" t="str">
        <f>Monitoring_eng!CA38</f>
        <v>yes</v>
      </c>
      <c r="AQ41" s="209" t="str">
        <f>Monitoring_eng!CC38</f>
        <v>no</v>
      </c>
      <c r="AR41" s="209" t="str">
        <f>Monitoring_eng!CE38</f>
        <v>yes</v>
      </c>
      <c r="AS41" s="209" t="str">
        <f>Monitoring_eng!CG38</f>
        <v>yes</v>
      </c>
      <c r="AT41" s="209" t="str">
        <f>Monitoring_eng!CI38</f>
        <v>no</v>
      </c>
      <c r="AU41" s="209" t="str">
        <f>Monitoring_eng!CK38</f>
        <v>no</v>
      </c>
      <c r="AV41" s="209" t="str">
        <f>Monitoring_eng!CM38</f>
        <v>no</v>
      </c>
      <c r="AW41" s="209" t="str">
        <f>Monitoring_eng!CO38</f>
        <v>yes</v>
      </c>
      <c r="AX41" s="209" t="str">
        <f>Monitoring_eng!CQ38</f>
        <v>yes</v>
      </c>
      <c r="AY41" s="209" t="str">
        <f>Monitoring_eng!CS38</f>
        <v>no</v>
      </c>
      <c r="AZ41" s="209" t="str">
        <f>Monitoring_eng!CU38</f>
        <v>yes</v>
      </c>
      <c r="BA41" s="209" t="str">
        <f>Monitoring_eng!CW38</f>
        <v>yes</v>
      </c>
      <c r="BB41" s="207" t="s">
        <v>757</v>
      </c>
      <c r="BC41" s="207">
        <f t="shared" si="15"/>
        <v>35</v>
      </c>
      <c r="BD41" s="207" t="s">
        <v>758</v>
      </c>
      <c r="BE41" s="207">
        <f t="shared" si="16"/>
        <v>13</v>
      </c>
      <c r="BF41" s="207" t="s">
        <v>759</v>
      </c>
      <c r="BG41" s="207">
        <f t="shared" si="17"/>
        <v>2</v>
      </c>
      <c r="BH41" s="207" t="s">
        <v>892</v>
      </c>
      <c r="BI41" s="207">
        <f t="shared" si="18"/>
        <v>0</v>
      </c>
      <c r="BJ41" s="207">
        <f t="shared" si="19"/>
        <v>50</v>
      </c>
      <c r="BK41" s="207" t="str">
        <f t="shared" si="20"/>
        <v>yes</v>
      </c>
      <c r="BL41" s="207" t="str">
        <f t="shared" si="21"/>
        <v>no</v>
      </c>
      <c r="BM41" s="207">
        <f t="shared" si="22"/>
        <v>35</v>
      </c>
      <c r="BN41" s="207">
        <f t="shared" si="23"/>
        <v>13</v>
      </c>
      <c r="BO41" s="210">
        <f t="shared" si="24"/>
        <v>0.7</v>
      </c>
      <c r="BP41" s="210">
        <f t="shared" si="25"/>
        <v>0.26</v>
      </c>
      <c r="BQ41" s="210">
        <f>VLOOKUP($A41,'Analysis 2016-2017'!$A:$BR,67,FALSE)</f>
        <v>0.24</v>
      </c>
      <c r="BR41" s="210">
        <f>VLOOKUP($A41,'Analysis 2016-2017'!$A:$BR,68,FALSE)</f>
        <v>0.74</v>
      </c>
      <c r="BS41" s="210">
        <f>VLOOKUP($A41,'Analysis 2016-2017'!$A:$BR,69,FALSE)</f>
        <v>0.18</v>
      </c>
      <c r="BT41" s="210">
        <f>VLOOKUP($A41,'Analysis 2016-2017'!$A:$BR,70,FALSE)</f>
        <v>0.8</v>
      </c>
      <c r="BU41" s="210">
        <f t="shared" si="26"/>
        <v>0.45999999999999996</v>
      </c>
      <c r="BV41" s="210">
        <f t="shared" si="27"/>
        <v>-0.48</v>
      </c>
      <c r="BW41" s="210">
        <f t="shared" si="28"/>
        <v>0.52</v>
      </c>
      <c r="BX41" s="210">
        <f t="shared" si="29"/>
        <v>-0.54</v>
      </c>
      <c r="BY41" s="211">
        <f>COUNTIFS($D41:$BA41,$BK41,Results!$U$87:$BR$87,BY$1)/(COUNTIF(Results!$U$87:$BR$87,BY$1))</f>
        <v>0.76470588235294112</v>
      </c>
      <c r="BZ41" s="211">
        <f>COUNTIFS($D41:$BA41,$BK41,Results!$U$87:$BR$87,BZ$1)/(COUNTIF(Results!$U$87:$BR$87,BZ$1))</f>
        <v>0.83333333333333337</v>
      </c>
      <c r="CA41" s="211">
        <f>COUNTIFS($D41:$BA41,$BK41,Results!$U$87:$BR$87,CA$1)/(COUNTIF(Results!$U$87:$BR$87,CA$1))</f>
        <v>0.625</v>
      </c>
      <c r="CB41" s="211">
        <f>COUNTIFS($D41:$BA41,$BK41,Results!$U$87:$BR$87,CB$1)/(COUNTIF(Results!$U$87:$BR$87,CB$1))</f>
        <v>0.53846153846153844</v>
      </c>
      <c r="CC41" s="211">
        <f>COUNTIFS($D41:$BA41,$BK41,Results!$U$89:$BR$89,CC$1)/(COUNTIF(Results!$U$89:$BR$89,CC$1))</f>
        <v>0.66666666666666663</v>
      </c>
      <c r="CD41" s="211">
        <f>COUNTIFS($D41:$BA41,$BK41,Results!$U$89:$BR$89,CD$1)/(COUNTIF(Results!$U$89:$BR$89,CD$1))</f>
        <v>0.72727272727272729</v>
      </c>
      <c r="CE41" s="211">
        <f>COUNTIFS($D41:$BA41,$BK41,Results!$U$89:$BR$89,CE$1)/(COUNTIF(Results!$U$89:$BR$89,CE$1))</f>
        <v>0.66666666666666663</v>
      </c>
      <c r="CF41" s="211">
        <f>COUNTIFS($D41:$BA41,$BK41,Results!$U$89:$BR$89,CF$1)/(COUNTIF(Results!$U$89:$BR$89,CF$1))</f>
        <v>0.75</v>
      </c>
      <c r="CG41" s="211">
        <f>COUNTIFS($D41:$BA41,$BK41,Results!$U$90:$BR$90,CG$1)/(COUNTIF(Results!$U$90:$BR$90,CG$1))</f>
        <v>0.70588235294117652</v>
      </c>
      <c r="CH41" s="211">
        <f>COUNTIFS($D41:$BA41,$BK41,Results!$U$90:$BR$90,CH$1)/(COUNTIF(Results!$U$90:$BR$90,CH$1))</f>
        <v>0.76470588235294112</v>
      </c>
      <c r="CI41" s="211">
        <f>COUNTIFS($D41:$BA41,$BK41,Results!$U$90:$BR$90,CI$1)/(COUNTIF(Results!$U$90:$BR$90,CI$1))</f>
        <v>0.625</v>
      </c>
      <c r="CJ41" s="211">
        <f>COUNTIFS($D41:$BA41,$BK41,Results!$U$91:$BR$91,CJ$1)/(COUNTIF(Results!$U$91:$BR$91,CJ$1))</f>
        <v>0.76470588235294112</v>
      </c>
      <c r="CK41" s="211">
        <f>COUNTIFS($D41:$BA41,$BK41,Results!$U$91:$BR$91,CK$1)/(COUNTIF(Results!$U$91:$BR$91,CK$1))</f>
        <v>0.70588235294117652</v>
      </c>
      <c r="CL41" s="207"/>
    </row>
    <row r="42" spans="1:90" x14ac:dyDescent="0.3">
      <c r="A42" s="207" t="s">
        <v>3899</v>
      </c>
      <c r="B42" s="207" t="s">
        <v>379</v>
      </c>
      <c r="C42" s="55" t="s">
        <v>290</v>
      </c>
      <c r="D42" s="209" t="str">
        <f>Monitoring_eng!C78</f>
        <v>yes</v>
      </c>
      <c r="E42" s="209" t="str">
        <f>Monitoring_eng!E78</f>
        <v>no</v>
      </c>
      <c r="F42" s="209" t="str">
        <f>Monitoring_eng!G78</f>
        <v>yes</v>
      </c>
      <c r="G42" s="209" t="str">
        <f>Monitoring_eng!I78</f>
        <v>yes</v>
      </c>
      <c r="H42" s="209" t="str">
        <f>Monitoring_eng!K78</f>
        <v>no</v>
      </c>
      <c r="I42" s="209" t="str">
        <f>Monitoring_eng!M78</f>
        <v>yes</v>
      </c>
      <c r="J42" s="209" t="str">
        <f>Monitoring_eng!O78</f>
        <v>yes</v>
      </c>
      <c r="K42" s="209" t="str">
        <f>Monitoring_eng!Q78</f>
        <v>no</v>
      </c>
      <c r="L42" s="209" t="str">
        <f>Monitoring_eng!S78</f>
        <v>no</v>
      </c>
      <c r="M42" s="209" t="str">
        <f>Monitoring_eng!U78</f>
        <v>yes</v>
      </c>
      <c r="N42" s="209" t="str">
        <f>Monitoring_eng!W78</f>
        <v>yes</v>
      </c>
      <c r="O42" s="209" t="str">
        <f>Monitoring_eng!Y78</f>
        <v>no</v>
      </c>
      <c r="P42" s="209" t="str">
        <f>Monitoring_eng!AA78</f>
        <v>yes</v>
      </c>
      <c r="Q42" s="209" t="str">
        <f>Monitoring_eng!AC78</f>
        <v>yes</v>
      </c>
      <c r="R42" s="209" t="str">
        <f>Monitoring_eng!AE78</f>
        <v>yes</v>
      </c>
      <c r="S42" s="209" t="str">
        <f>Monitoring_eng!AG78</f>
        <v>yes</v>
      </c>
      <c r="T42" s="209" t="str">
        <f>Monitoring_eng!AI78</f>
        <v>yes</v>
      </c>
      <c r="U42" s="209" t="str">
        <f>Monitoring_eng!AK78</f>
        <v>no</v>
      </c>
      <c r="V42" s="209" t="str">
        <f>Monitoring_eng!AM78</f>
        <v>no</v>
      </c>
      <c r="W42" s="209" t="str">
        <f>Monitoring_eng!AO78</f>
        <v>no</v>
      </c>
      <c r="X42" s="209" t="str">
        <f>Monitoring_eng!AQ78</f>
        <v>yes</v>
      </c>
      <c r="Y42" s="209" t="str">
        <f>Monitoring_eng!AS78</f>
        <v>no</v>
      </c>
      <c r="Z42" s="209" t="str">
        <f>Monitoring_eng!AU78</f>
        <v>yes</v>
      </c>
      <c r="AA42" s="209" t="str">
        <f>Monitoring_eng!AW78</f>
        <v>yes</v>
      </c>
      <c r="AB42" s="209" t="str">
        <f>Monitoring_eng!AY78</f>
        <v>yes</v>
      </c>
      <c r="AC42" s="209" t="str">
        <f>Monitoring_eng!BA78</f>
        <v>no</v>
      </c>
      <c r="AD42" s="209" t="str">
        <f>Monitoring_eng!BC78</f>
        <v>no</v>
      </c>
      <c r="AE42" s="209" t="str">
        <f>Monitoring_eng!BE78</f>
        <v>yes</v>
      </c>
      <c r="AF42" s="209" t="str">
        <f>Monitoring_eng!BG78</f>
        <v>yes</v>
      </c>
      <c r="AG42" s="209" t="str">
        <f>Monitoring_eng!BI78</f>
        <v>yes</v>
      </c>
      <c r="AH42" s="209" t="str">
        <f>Monitoring_eng!BK78</f>
        <v>no</v>
      </c>
      <c r="AI42" s="209" t="str">
        <f>Monitoring_eng!BM78</f>
        <v>yes</v>
      </c>
      <c r="AJ42" s="209" t="str">
        <f>Monitoring_eng!BO78</f>
        <v>yes</v>
      </c>
      <c r="AK42" s="209" t="str">
        <f>Monitoring_eng!BQ78</f>
        <v>yes</v>
      </c>
      <c r="AL42" s="209" t="str">
        <f>Monitoring_eng!BS78</f>
        <v>yes</v>
      </c>
      <c r="AM42" s="209" t="str">
        <f>Monitoring_eng!BU78</f>
        <v>yes</v>
      </c>
      <c r="AN42" s="209" t="str">
        <f>Monitoring_eng!BW78</f>
        <v>no</v>
      </c>
      <c r="AO42" s="209" t="str">
        <f>Monitoring_eng!BY78</f>
        <v>yes</v>
      </c>
      <c r="AP42" s="209" t="str">
        <f>Monitoring_eng!CA78</f>
        <v>yes</v>
      </c>
      <c r="AQ42" s="209" t="str">
        <f>Monitoring_eng!CC78</f>
        <v>yes</v>
      </c>
      <c r="AR42" s="209" t="str">
        <f>Monitoring_eng!CE78</f>
        <v>no</v>
      </c>
      <c r="AS42" s="209" t="str">
        <f>Monitoring_eng!CG78</f>
        <v>yes</v>
      </c>
      <c r="AT42" s="209" t="str">
        <f>Monitoring_eng!CI78</f>
        <v>yes</v>
      </c>
      <c r="AU42" s="209" t="str">
        <f>Monitoring_eng!CK78</f>
        <v>no</v>
      </c>
      <c r="AV42" s="209" t="str">
        <f>Monitoring_eng!CM78</f>
        <v>yes</v>
      </c>
      <c r="AW42" s="209" t="str">
        <f>Monitoring_eng!CO78</f>
        <v>yes</v>
      </c>
      <c r="AX42" s="209" t="str">
        <f>Monitoring_eng!CQ78</f>
        <v>yes</v>
      </c>
      <c r="AY42" s="209" t="str">
        <f>Monitoring_eng!CS78</f>
        <v>yes</v>
      </c>
      <c r="AZ42" s="209" t="str">
        <f>Monitoring_eng!CU78</f>
        <v>yes</v>
      </c>
      <c r="BA42" s="209" t="str">
        <f>Monitoring_eng!CW78</f>
        <v>yes</v>
      </c>
      <c r="BB42" s="207" t="s">
        <v>757</v>
      </c>
      <c r="BC42" s="207">
        <f t="shared" si="15"/>
        <v>35</v>
      </c>
      <c r="BD42" s="207" t="s">
        <v>758</v>
      </c>
      <c r="BE42" s="207">
        <f t="shared" si="16"/>
        <v>15</v>
      </c>
      <c r="BF42" s="207" t="s">
        <v>759</v>
      </c>
      <c r="BG42" s="207">
        <f t="shared" si="17"/>
        <v>0</v>
      </c>
      <c r="BH42" s="207" t="s">
        <v>892</v>
      </c>
      <c r="BI42" s="207">
        <f t="shared" si="18"/>
        <v>0</v>
      </c>
      <c r="BJ42" s="207">
        <f t="shared" si="19"/>
        <v>50</v>
      </c>
      <c r="BK42" s="207" t="str">
        <f t="shared" si="20"/>
        <v>yes</v>
      </c>
      <c r="BL42" s="207" t="str">
        <f t="shared" si="21"/>
        <v>no</v>
      </c>
      <c r="BM42" s="207">
        <f t="shared" si="22"/>
        <v>35</v>
      </c>
      <c r="BN42" s="207">
        <f t="shared" si="23"/>
        <v>15</v>
      </c>
      <c r="BO42" s="210">
        <f t="shared" si="24"/>
        <v>0.7</v>
      </c>
      <c r="BP42" s="210">
        <f t="shared" si="25"/>
        <v>0.3</v>
      </c>
      <c r="BQ42" s="210">
        <f>VLOOKUP($A42,'Analysis 2016-2017'!$A:$BR,67,FALSE)</f>
        <v>0.34</v>
      </c>
      <c r="BR42" s="210">
        <f>VLOOKUP($A42,'Analysis 2016-2017'!$A:$BR,68,FALSE)</f>
        <v>0.66</v>
      </c>
      <c r="BS42" s="210">
        <f>VLOOKUP($A42,'Analysis 2016-2017'!$A:$BR,69,FALSE)</f>
        <v>0.34</v>
      </c>
      <c r="BT42" s="210">
        <f>VLOOKUP($A42,'Analysis 2016-2017'!$A:$BR,70,FALSE)</f>
        <v>0.66</v>
      </c>
      <c r="BU42" s="210">
        <f t="shared" si="26"/>
        <v>0.35999999999999993</v>
      </c>
      <c r="BV42" s="210">
        <f t="shared" si="27"/>
        <v>-0.36000000000000004</v>
      </c>
      <c r="BW42" s="210">
        <f t="shared" si="28"/>
        <v>0.35999999999999993</v>
      </c>
      <c r="BX42" s="210">
        <f t="shared" si="29"/>
        <v>-0.36000000000000004</v>
      </c>
      <c r="BY42" s="211">
        <f>COUNTIFS($D42:$BA42,$BK42,Results!$U$87:$BR$87,BY$1)/(COUNTIF(Results!$U$87:$BR$87,BY$1))</f>
        <v>0.70588235294117652</v>
      </c>
      <c r="BZ42" s="211">
        <f>COUNTIFS($D42:$BA42,$BK42,Results!$U$87:$BR$87,BZ$1)/(COUNTIF(Results!$U$87:$BR$87,BZ$1))</f>
        <v>0.75</v>
      </c>
      <c r="CA42" s="211">
        <f>COUNTIFS($D42:$BA42,$BK42,Results!$U$87:$BR$87,CA$1)/(COUNTIF(Results!$U$87:$BR$87,CA$1))</f>
        <v>0.5</v>
      </c>
      <c r="CB42" s="211">
        <f>COUNTIFS($D42:$BA42,$BK42,Results!$U$87:$BR$87,CB$1)/(COUNTIF(Results!$U$87:$BR$87,CB$1))</f>
        <v>0.76923076923076927</v>
      </c>
      <c r="CC42" s="211">
        <f>COUNTIFS($D42:$BA42,$BK42,Results!$U$89:$BR$89,CC$1)/(COUNTIF(Results!$U$89:$BR$89,CC$1))</f>
        <v>0.66666666666666663</v>
      </c>
      <c r="CD42" s="211">
        <f>COUNTIFS($D42:$BA42,$BK42,Results!$U$89:$BR$89,CD$1)/(COUNTIF(Results!$U$89:$BR$89,CD$1))</f>
        <v>0.63636363636363635</v>
      </c>
      <c r="CE42" s="211">
        <f>COUNTIFS($D42:$BA42,$BK42,Results!$U$89:$BR$89,CE$1)/(COUNTIF(Results!$U$89:$BR$89,CE$1))</f>
        <v>0.88888888888888884</v>
      </c>
      <c r="CF42" s="211">
        <f>COUNTIFS($D42:$BA42,$BK42,Results!$U$89:$BR$89,CF$1)/(COUNTIF(Results!$U$89:$BR$89,CF$1))</f>
        <v>0.75</v>
      </c>
      <c r="CG42" s="211">
        <f>COUNTIFS($D42:$BA42,$BK42,Results!$U$90:$BR$90,CG$1)/(COUNTIF(Results!$U$90:$BR$90,CG$1))</f>
        <v>0.58823529411764708</v>
      </c>
      <c r="CH42" s="211">
        <f>COUNTIFS($D42:$BA42,$BK42,Results!$U$90:$BR$90,CH$1)/(COUNTIF(Results!$U$90:$BR$90,CH$1))</f>
        <v>0.76470588235294112</v>
      </c>
      <c r="CI42" s="211">
        <f>COUNTIFS($D42:$BA42,$BK42,Results!$U$90:$BR$90,CI$1)/(COUNTIF(Results!$U$90:$BR$90,CI$1))</f>
        <v>0.75</v>
      </c>
      <c r="CJ42" s="211">
        <f>COUNTIFS($D42:$BA42,$BK42,Results!$U$91:$BR$91,CJ$1)/(COUNTIF(Results!$U$91:$BR$91,CJ$1))</f>
        <v>0.76470588235294112</v>
      </c>
      <c r="CK42" s="211">
        <f>COUNTIFS($D42:$BA42,$BK42,Results!$U$91:$BR$91,CK$1)/(COUNTIF(Results!$U$91:$BR$91,CK$1))</f>
        <v>0.58823529411764708</v>
      </c>
      <c r="CL42" s="207"/>
    </row>
    <row r="43" spans="1:90" x14ac:dyDescent="0.3">
      <c r="A43" s="207" t="s">
        <v>3840</v>
      </c>
      <c r="B43" s="207" t="s">
        <v>320</v>
      </c>
      <c r="C43" s="212" t="s">
        <v>111</v>
      </c>
      <c r="D43" s="209" t="str">
        <f>Monitoring_eng!C19</f>
        <v>yes</v>
      </c>
      <c r="E43" s="209" t="str">
        <f>Monitoring_eng!E19</f>
        <v>no</v>
      </c>
      <c r="F43" s="209" t="str">
        <f>Monitoring_eng!G19</f>
        <v>yes</v>
      </c>
      <c r="G43" s="209" t="str">
        <f>Monitoring_eng!I19</f>
        <v>yes</v>
      </c>
      <c r="H43" s="209" t="str">
        <f>Monitoring_eng!K19</f>
        <v>yes</v>
      </c>
      <c r="I43" s="209" t="str">
        <f>Monitoring_eng!M19</f>
        <v>yes</v>
      </c>
      <c r="J43" s="209" t="str">
        <f>Monitoring_eng!O19</f>
        <v>yes</v>
      </c>
      <c r="K43" s="209" t="str">
        <f>Monitoring_eng!Q19</f>
        <v>yes</v>
      </c>
      <c r="L43" s="209" t="str">
        <f>Monitoring_eng!S19</f>
        <v>yes</v>
      </c>
      <c r="M43" s="209" t="str">
        <f>Monitoring_eng!U19</f>
        <v>yes</v>
      </c>
      <c r="N43" s="209" t="str">
        <f>Monitoring_eng!W19</f>
        <v>yes</v>
      </c>
      <c r="O43" s="209" t="str">
        <f>Monitoring_eng!Y19</f>
        <v>no</v>
      </c>
      <c r="P43" s="209" t="str">
        <f>Monitoring_eng!AA19</f>
        <v>yes</v>
      </c>
      <c r="Q43" s="209" t="str">
        <f>Monitoring_eng!AC19</f>
        <v>yes</v>
      </c>
      <c r="R43" s="209" t="str">
        <f>Monitoring_eng!AE19</f>
        <v>yes</v>
      </c>
      <c r="S43" s="209" t="str">
        <f>Monitoring_eng!AG19</f>
        <v>no</v>
      </c>
      <c r="T43" s="209" t="str">
        <f>Monitoring_eng!AI19</f>
        <v>no</v>
      </c>
      <c r="U43" s="209" t="str">
        <f>Monitoring_eng!AK19</f>
        <v>no</v>
      </c>
      <c r="V43" s="209" t="str">
        <f>Monitoring_eng!AM19</f>
        <v>yes</v>
      </c>
      <c r="W43" s="209" t="str">
        <f>Monitoring_eng!AO19</f>
        <v>no</v>
      </c>
      <c r="X43" s="209" t="str">
        <f>Monitoring_eng!AQ19</f>
        <v>yes</v>
      </c>
      <c r="Y43" s="209" t="str">
        <f>Monitoring_eng!AS19</f>
        <v>yes</v>
      </c>
      <c r="Z43" s="209" t="str">
        <f>Monitoring_eng!AU19</f>
        <v>yes</v>
      </c>
      <c r="AA43" s="209" t="str">
        <f>Monitoring_eng!AW19</f>
        <v>yes</v>
      </c>
      <c r="AB43" s="209" t="str">
        <f>Monitoring_eng!AY19</f>
        <v>yes</v>
      </c>
      <c r="AC43" s="209" t="str">
        <f>Monitoring_eng!BA19</f>
        <v>no</v>
      </c>
      <c r="AD43" s="209" t="str">
        <f>Monitoring_eng!BC19</f>
        <v>no</v>
      </c>
      <c r="AE43" s="209" t="str">
        <f>Monitoring_eng!BE19</f>
        <v>yes</v>
      </c>
      <c r="AF43" s="209" t="str">
        <f>Monitoring_eng!BG19</f>
        <v>yes</v>
      </c>
      <c r="AG43" s="209" t="str">
        <f>Monitoring_eng!BI19</f>
        <v>yes</v>
      </c>
      <c r="AH43" s="209" t="str">
        <f>Monitoring_eng!BK19</f>
        <v>yes</v>
      </c>
      <c r="AI43" s="209" t="str">
        <f>Monitoring_eng!BM19</f>
        <v>no</v>
      </c>
      <c r="AJ43" s="209" t="str">
        <f>Monitoring_eng!BO19</f>
        <v>yes</v>
      </c>
      <c r="AK43" s="209" t="str">
        <f>Monitoring_eng!BQ19</f>
        <v>yes</v>
      </c>
      <c r="AL43" s="209" t="str">
        <f>Monitoring_eng!BS19</f>
        <v>no</v>
      </c>
      <c r="AM43" s="209" t="str">
        <f>Monitoring_eng!BU19</f>
        <v>partially</v>
      </c>
      <c r="AN43" s="209" t="str">
        <f>Monitoring_eng!BW19</f>
        <v>no</v>
      </c>
      <c r="AO43" s="209" t="str">
        <f>Monitoring_eng!BY19</f>
        <v>yes</v>
      </c>
      <c r="AP43" s="209" t="str">
        <f>Monitoring_eng!CA19</f>
        <v>no</v>
      </c>
      <c r="AQ43" s="209" t="str">
        <f>Monitoring_eng!CC19</f>
        <v>yes</v>
      </c>
      <c r="AR43" s="209" t="str">
        <f>Monitoring_eng!CE19</f>
        <v>yes</v>
      </c>
      <c r="AS43" s="209" t="str">
        <f>Monitoring_eng!CG19</f>
        <v>yes</v>
      </c>
      <c r="AT43" s="209" t="str">
        <f>Monitoring_eng!CI19</f>
        <v>no</v>
      </c>
      <c r="AU43" s="209" t="str">
        <f>Monitoring_eng!CK19</f>
        <v>yes</v>
      </c>
      <c r="AV43" s="209" t="str">
        <f>Monitoring_eng!CM19</f>
        <v>yes</v>
      </c>
      <c r="AW43" s="209" t="str">
        <f>Monitoring_eng!CO19</f>
        <v>yes</v>
      </c>
      <c r="AX43" s="209" t="str">
        <f>Monitoring_eng!CQ19</f>
        <v>no</v>
      </c>
      <c r="AY43" s="209" t="str">
        <f>Monitoring_eng!CS19</f>
        <v>yes</v>
      </c>
      <c r="AZ43" s="209" t="str">
        <f>Monitoring_eng!CU19</f>
        <v>yes</v>
      </c>
      <c r="BA43" s="209" t="str">
        <f>Monitoring_eng!CW19</f>
        <v>yes</v>
      </c>
      <c r="BB43" s="207" t="s">
        <v>757</v>
      </c>
      <c r="BC43" s="207">
        <f t="shared" si="15"/>
        <v>35</v>
      </c>
      <c r="BD43" s="207" t="s">
        <v>758</v>
      </c>
      <c r="BE43" s="207">
        <f t="shared" si="16"/>
        <v>14</v>
      </c>
      <c r="BF43" s="207" t="s">
        <v>759</v>
      </c>
      <c r="BG43" s="207">
        <f t="shared" si="17"/>
        <v>1</v>
      </c>
      <c r="BH43" s="207" t="s">
        <v>892</v>
      </c>
      <c r="BI43" s="207">
        <f t="shared" si="18"/>
        <v>0</v>
      </c>
      <c r="BJ43" s="207">
        <f t="shared" si="19"/>
        <v>50</v>
      </c>
      <c r="BK43" s="207" t="str">
        <f t="shared" si="20"/>
        <v>yes</v>
      </c>
      <c r="BL43" s="207" t="str">
        <f t="shared" si="21"/>
        <v>no</v>
      </c>
      <c r="BM43" s="207">
        <f t="shared" si="22"/>
        <v>35</v>
      </c>
      <c r="BN43" s="207">
        <f t="shared" si="23"/>
        <v>14</v>
      </c>
      <c r="BO43" s="210">
        <f t="shared" si="24"/>
        <v>0.7</v>
      </c>
      <c r="BP43" s="210">
        <f t="shared" si="25"/>
        <v>0.28000000000000003</v>
      </c>
      <c r="BQ43" s="210">
        <f>VLOOKUP($A43,'Analysis 2016-2017'!$A:$BR,67,FALSE)</f>
        <v>0.46</v>
      </c>
      <c r="BR43" s="210">
        <f>VLOOKUP($A43,'Analysis 2016-2017'!$A:$BR,68,FALSE)</f>
        <v>0.44</v>
      </c>
      <c r="BS43" s="210">
        <f>VLOOKUP($A43,'Analysis 2016-2017'!$A:$BR,69,FALSE)</f>
        <v>0.46</v>
      </c>
      <c r="BT43" s="210">
        <f>VLOOKUP($A43,'Analysis 2016-2017'!$A:$BR,70,FALSE)</f>
        <v>0.44</v>
      </c>
      <c r="BU43" s="210">
        <f t="shared" si="26"/>
        <v>0.23999999999999994</v>
      </c>
      <c r="BV43" s="210">
        <f t="shared" si="27"/>
        <v>-0.15999999999999998</v>
      </c>
      <c r="BW43" s="210">
        <f t="shared" si="28"/>
        <v>0.23999999999999994</v>
      </c>
      <c r="BX43" s="210">
        <f t="shared" si="29"/>
        <v>-0.15999999999999998</v>
      </c>
      <c r="BY43" s="211">
        <f>COUNTIFS($D43:$BA43,$BK43,Results!$U$87:$BR$87,BY$1)/(COUNTIF(Results!$U$87:$BR$87,BY$1))</f>
        <v>0.6470588235294118</v>
      </c>
      <c r="BZ43" s="211">
        <f>COUNTIFS($D43:$BA43,$BK43,Results!$U$87:$BR$87,BZ$1)/(COUNTIF(Results!$U$87:$BR$87,BZ$1))</f>
        <v>0.83333333333333337</v>
      </c>
      <c r="CA43" s="211">
        <f>COUNTIFS($D43:$BA43,$BK43,Results!$U$87:$BR$87,CA$1)/(COUNTIF(Results!$U$87:$BR$87,CA$1))</f>
        <v>0.625</v>
      </c>
      <c r="CB43" s="211">
        <f>COUNTIFS($D43:$BA43,$BK43,Results!$U$87:$BR$87,CB$1)/(COUNTIF(Results!$U$87:$BR$87,CB$1))</f>
        <v>0.69230769230769229</v>
      </c>
      <c r="CC43" s="211">
        <f>COUNTIFS($D43:$BA43,$BK43,Results!$U$89:$BR$89,CC$1)/(COUNTIF(Results!$U$89:$BR$89,CC$1))</f>
        <v>0.53333333333333333</v>
      </c>
      <c r="CD43" s="211">
        <f>COUNTIFS($D43:$BA43,$BK43,Results!$U$89:$BR$89,CD$1)/(COUNTIF(Results!$U$89:$BR$89,CD$1))</f>
        <v>0.72727272727272729</v>
      </c>
      <c r="CE43" s="211">
        <f>COUNTIFS($D43:$BA43,$BK43,Results!$U$89:$BR$89,CE$1)/(COUNTIF(Results!$U$89:$BR$89,CE$1))</f>
        <v>0.77777777777777779</v>
      </c>
      <c r="CF43" s="211">
        <f>COUNTIFS($D43:$BA43,$BK43,Results!$U$89:$BR$89,CF$1)/(COUNTIF(Results!$U$89:$BR$89,CF$1))</f>
        <v>1</v>
      </c>
      <c r="CG43" s="211">
        <f>COUNTIFS($D43:$BA43,$BK43,Results!$U$90:$BR$90,CG$1)/(COUNTIF(Results!$U$90:$BR$90,CG$1))</f>
        <v>0.58823529411764708</v>
      </c>
      <c r="CH43" s="211">
        <f>COUNTIFS($D43:$BA43,$BK43,Results!$U$90:$BR$90,CH$1)/(COUNTIF(Results!$U$90:$BR$90,CH$1))</f>
        <v>0.82352941176470584</v>
      </c>
      <c r="CI43" s="211">
        <f>COUNTIFS($D43:$BA43,$BK43,Results!$U$90:$BR$90,CI$1)/(COUNTIF(Results!$U$90:$BR$90,CI$1))</f>
        <v>0.6875</v>
      </c>
      <c r="CJ43" s="211">
        <f>COUNTIFS($D43:$BA43,$BK43,Results!$U$91:$BR$91,CJ$1)/(COUNTIF(Results!$U$91:$BR$91,CJ$1))</f>
        <v>0.82352941176470584</v>
      </c>
      <c r="CK43" s="211">
        <f>COUNTIFS($D43:$BA43,$BK43,Results!$U$91:$BR$91,CK$1)/(COUNTIF(Results!$U$91:$BR$91,CK$1))</f>
        <v>0.58823529411764708</v>
      </c>
      <c r="CL43" s="207"/>
    </row>
    <row r="44" spans="1:90" x14ac:dyDescent="0.3">
      <c r="A44" s="207" t="s">
        <v>3831</v>
      </c>
      <c r="B44" s="207" t="s">
        <v>311</v>
      </c>
      <c r="C44" s="208" t="s">
        <v>97</v>
      </c>
      <c r="D44" s="209" t="str">
        <f>Monitoring_eng!C10</f>
        <v>yes</v>
      </c>
      <c r="E44" s="209" t="str">
        <f>Monitoring_eng!E10</f>
        <v>yes</v>
      </c>
      <c r="F44" s="209" t="str">
        <f>Monitoring_eng!G10</f>
        <v>yes</v>
      </c>
      <c r="G44" s="209" t="str">
        <f>Monitoring_eng!I10</f>
        <v>yes</v>
      </c>
      <c r="H44" s="209" t="str">
        <f>Monitoring_eng!K10</f>
        <v>yes</v>
      </c>
      <c r="I44" s="209" t="str">
        <f>Monitoring_eng!M10</f>
        <v>yes</v>
      </c>
      <c r="J44" s="209" t="str">
        <f>Monitoring_eng!O10</f>
        <v>yes</v>
      </c>
      <c r="K44" s="209" t="str">
        <f>Monitoring_eng!Q10</f>
        <v>partially</v>
      </c>
      <c r="L44" s="209" t="str">
        <f>Monitoring_eng!S10</f>
        <v>yes</v>
      </c>
      <c r="M44" s="209" t="str">
        <f>Monitoring_eng!U10</f>
        <v>yes</v>
      </c>
      <c r="N44" s="209" t="str">
        <f>Monitoring_eng!W10</f>
        <v>yes</v>
      </c>
      <c r="O44" s="209" t="str">
        <f>Monitoring_eng!Y10</f>
        <v>no</v>
      </c>
      <c r="P44" s="209" t="str">
        <f>Monitoring_eng!AA10</f>
        <v>yes</v>
      </c>
      <c r="Q44" s="209" t="str">
        <f>Monitoring_eng!AC10</f>
        <v>yes</v>
      </c>
      <c r="R44" s="209" t="str">
        <f>Monitoring_eng!AE10</f>
        <v>yes</v>
      </c>
      <c r="S44" s="209" t="str">
        <f>Monitoring_eng!AG10</f>
        <v>yes</v>
      </c>
      <c r="T44" s="209" t="str">
        <f>Monitoring_eng!AI10</f>
        <v>yes</v>
      </c>
      <c r="U44" s="209" t="str">
        <f>Monitoring_eng!AK10</f>
        <v>no</v>
      </c>
      <c r="V44" s="209" t="str">
        <f>Monitoring_eng!AM10</f>
        <v>no</v>
      </c>
      <c r="W44" s="209" t="str">
        <f>Monitoring_eng!AO10</f>
        <v>no</v>
      </c>
      <c r="X44" s="209" t="str">
        <f>Monitoring_eng!AQ10</f>
        <v>no</v>
      </c>
      <c r="Y44" s="209" t="str">
        <f>Monitoring_eng!AS10</f>
        <v>no</v>
      </c>
      <c r="Z44" s="209" t="str">
        <f>Monitoring_eng!AU10</f>
        <v>yes</v>
      </c>
      <c r="AA44" s="209" t="str">
        <f>Monitoring_eng!AW10</f>
        <v>yes</v>
      </c>
      <c r="AB44" s="209" t="str">
        <f>Monitoring_eng!AY10</f>
        <v>yes</v>
      </c>
      <c r="AC44" s="209" t="str">
        <f>Monitoring_eng!BA10</f>
        <v>yes</v>
      </c>
      <c r="AD44" s="209" t="str">
        <f>Monitoring_eng!BC10</f>
        <v>yes</v>
      </c>
      <c r="AE44" s="209" t="str">
        <f>Monitoring_eng!BE10</f>
        <v>yes</v>
      </c>
      <c r="AF44" s="209" t="str">
        <f>Monitoring_eng!BG10</f>
        <v>yes</v>
      </c>
      <c r="AG44" s="209" t="str">
        <f>Monitoring_eng!BI10</f>
        <v>no</v>
      </c>
      <c r="AH44" s="209" t="str">
        <f>Monitoring_eng!BK10</f>
        <v>yes</v>
      </c>
      <c r="AI44" s="209" t="str">
        <f>Monitoring_eng!BM10</f>
        <v>yes</v>
      </c>
      <c r="AJ44" s="209" t="str">
        <f>Monitoring_eng!BO10</f>
        <v>yes</v>
      </c>
      <c r="AK44" s="209" t="str">
        <f>Monitoring_eng!BQ10</f>
        <v>no</v>
      </c>
      <c r="AL44" s="209" t="str">
        <f>Monitoring_eng!BS10</f>
        <v>yes</v>
      </c>
      <c r="AM44" s="209" t="str">
        <f>Monitoring_eng!BU10</f>
        <v>yes</v>
      </c>
      <c r="AN44" s="209" t="str">
        <f>Monitoring_eng!BW10</f>
        <v>no</v>
      </c>
      <c r="AO44" s="209" t="str">
        <f>Monitoring_eng!BY10</f>
        <v>yes</v>
      </c>
      <c r="AP44" s="209" t="str">
        <f>Monitoring_eng!CA10</f>
        <v>yes</v>
      </c>
      <c r="AQ44" s="209" t="str">
        <f>Monitoring_eng!CC10</f>
        <v>yes</v>
      </c>
      <c r="AR44" s="209" t="str">
        <f>Monitoring_eng!CE10</f>
        <v>no</v>
      </c>
      <c r="AS44" s="209" t="str">
        <f>Monitoring_eng!CG10</f>
        <v>yes</v>
      </c>
      <c r="AT44" s="209" t="str">
        <f>Monitoring_eng!CI10</f>
        <v>no</v>
      </c>
      <c r="AU44" s="209" t="str">
        <f>Monitoring_eng!CK10</f>
        <v>no</v>
      </c>
      <c r="AV44" s="209" t="str">
        <f>Monitoring_eng!CM10</f>
        <v>yes</v>
      </c>
      <c r="AW44" s="209" t="str">
        <f>Monitoring_eng!CO10</f>
        <v>yes</v>
      </c>
      <c r="AX44" s="209" t="str">
        <f>Monitoring_eng!CQ10</f>
        <v>no</v>
      </c>
      <c r="AY44" s="209" t="str">
        <f>Monitoring_eng!CS10</f>
        <v>no</v>
      </c>
      <c r="AZ44" s="209" t="str">
        <f>Monitoring_eng!CU10</f>
        <v>yes</v>
      </c>
      <c r="BA44" s="209" t="str">
        <f>Monitoring_eng!CW10</f>
        <v>yes</v>
      </c>
      <c r="BB44" s="207" t="s">
        <v>757</v>
      </c>
      <c r="BC44" s="207">
        <f t="shared" si="15"/>
        <v>35</v>
      </c>
      <c r="BD44" s="207" t="s">
        <v>758</v>
      </c>
      <c r="BE44" s="207">
        <f t="shared" si="16"/>
        <v>14</v>
      </c>
      <c r="BF44" s="207" t="s">
        <v>759</v>
      </c>
      <c r="BG44" s="207">
        <f t="shared" si="17"/>
        <v>1</v>
      </c>
      <c r="BH44" s="207" t="s">
        <v>892</v>
      </c>
      <c r="BI44" s="207">
        <f t="shared" si="18"/>
        <v>0</v>
      </c>
      <c r="BJ44" s="207">
        <f t="shared" si="19"/>
        <v>50</v>
      </c>
      <c r="BK44" s="207" t="str">
        <f t="shared" si="20"/>
        <v>yes</v>
      </c>
      <c r="BL44" s="207" t="str">
        <f t="shared" si="21"/>
        <v>no</v>
      </c>
      <c r="BM44" s="207">
        <f t="shared" si="22"/>
        <v>35</v>
      </c>
      <c r="BN44" s="207">
        <f t="shared" si="23"/>
        <v>14</v>
      </c>
      <c r="BO44" s="210">
        <f t="shared" si="24"/>
        <v>0.7</v>
      </c>
      <c r="BP44" s="210">
        <f t="shared" si="25"/>
        <v>0.28000000000000003</v>
      </c>
      <c r="BQ44" s="210">
        <f>VLOOKUP($A44,'Analysis 2016-2017'!$A:$BR,67,FALSE)</f>
        <v>0.66</v>
      </c>
      <c r="BR44" s="210">
        <f>VLOOKUP($A44,'Analysis 2016-2017'!$A:$BR,68,FALSE)</f>
        <v>0.28000000000000003</v>
      </c>
      <c r="BS44" s="210">
        <f>VLOOKUP($A44,'Analysis 2016-2017'!$A:$BR,69,FALSE)</f>
        <v>0.66</v>
      </c>
      <c r="BT44" s="210">
        <f>VLOOKUP($A44,'Analysis 2016-2017'!$A:$BR,70,FALSE)</f>
        <v>0.28000000000000003</v>
      </c>
      <c r="BU44" s="210">
        <f t="shared" si="26"/>
        <v>3.9999999999999925E-2</v>
      </c>
      <c r="BV44" s="210">
        <f t="shared" si="27"/>
        <v>0</v>
      </c>
      <c r="BW44" s="210">
        <f t="shared" si="28"/>
        <v>3.9999999999999925E-2</v>
      </c>
      <c r="BX44" s="210">
        <f t="shared" si="29"/>
        <v>0</v>
      </c>
      <c r="BY44" s="211">
        <f>COUNTIFS($D44:$BA44,$BK44,Results!$U$87:$BR$87,BY$1)/(COUNTIF(Results!$U$87:$BR$87,BY$1))</f>
        <v>0.6470588235294118</v>
      </c>
      <c r="BZ44" s="211">
        <f>COUNTIFS($D44:$BA44,$BK44,Results!$U$87:$BR$87,BZ$1)/(COUNTIF(Results!$U$87:$BR$87,BZ$1))</f>
        <v>0.66666666666666663</v>
      </c>
      <c r="CA44" s="211">
        <f>COUNTIFS($D44:$BA44,$BK44,Results!$U$87:$BR$87,CA$1)/(COUNTIF(Results!$U$87:$BR$87,CA$1))</f>
        <v>0.625</v>
      </c>
      <c r="CB44" s="211">
        <f>COUNTIFS($D44:$BA44,$BK44,Results!$U$87:$BR$87,CB$1)/(COUNTIF(Results!$U$87:$BR$87,CB$1))</f>
        <v>0.84615384615384615</v>
      </c>
      <c r="CC44" s="211">
        <f>COUNTIFS($D44:$BA44,$BK44,Results!$U$89:$BR$89,CC$1)/(COUNTIF(Results!$U$89:$BR$89,CC$1))</f>
        <v>0.6</v>
      </c>
      <c r="CD44" s="211">
        <f>COUNTIFS($D44:$BA44,$BK44,Results!$U$89:$BR$89,CD$1)/(COUNTIF(Results!$U$89:$BR$89,CD$1))</f>
        <v>0.68181818181818177</v>
      </c>
      <c r="CE44" s="211">
        <f>COUNTIFS($D44:$BA44,$BK44,Results!$U$89:$BR$89,CE$1)/(COUNTIF(Results!$U$89:$BR$89,CE$1))</f>
        <v>0.88888888888888884</v>
      </c>
      <c r="CF44" s="211">
        <f>COUNTIFS($D44:$BA44,$BK44,Results!$U$89:$BR$89,CF$1)/(COUNTIF(Results!$U$89:$BR$89,CF$1))</f>
        <v>0.75</v>
      </c>
      <c r="CG44" s="211">
        <f>COUNTIFS($D44:$BA44,$BK44,Results!$U$90:$BR$90,CG$1)/(COUNTIF(Results!$U$90:$BR$90,CG$1))</f>
        <v>0.70588235294117652</v>
      </c>
      <c r="CH44" s="211">
        <f>COUNTIFS($D44:$BA44,$BK44,Results!$U$90:$BR$90,CH$1)/(COUNTIF(Results!$U$90:$BR$90,CH$1))</f>
        <v>0.70588235294117652</v>
      </c>
      <c r="CI44" s="211">
        <f>COUNTIFS($D44:$BA44,$BK44,Results!$U$90:$BR$90,CI$1)/(COUNTIF(Results!$U$90:$BR$90,CI$1))</f>
        <v>0.6875</v>
      </c>
      <c r="CJ44" s="211">
        <f>COUNTIFS($D44:$BA44,$BK44,Results!$U$91:$BR$91,CJ$1)/(COUNTIF(Results!$U$91:$BR$91,CJ$1))</f>
        <v>0.70588235294117652</v>
      </c>
      <c r="CK44" s="211">
        <f>COUNTIFS($D44:$BA44,$BK44,Results!$U$91:$BR$91,CK$1)/(COUNTIF(Results!$U$91:$BR$91,CK$1))</f>
        <v>0.70588235294117652</v>
      </c>
      <c r="CL44" s="207"/>
    </row>
    <row r="45" spans="1:90" x14ac:dyDescent="0.3">
      <c r="A45" s="207" t="s">
        <v>3863</v>
      </c>
      <c r="B45" s="207" t="s">
        <v>343</v>
      </c>
      <c r="C45" s="53" t="s">
        <v>298</v>
      </c>
      <c r="D45" s="209" t="str">
        <f>Monitoring_eng!C42</f>
        <v>yes</v>
      </c>
      <c r="E45" s="209" t="str">
        <f>Monitoring_eng!E42</f>
        <v>no</v>
      </c>
      <c r="F45" s="209" t="str">
        <f>Monitoring_eng!G42</f>
        <v>yes</v>
      </c>
      <c r="G45" s="209" t="str">
        <f>Monitoring_eng!I42</f>
        <v>yes</v>
      </c>
      <c r="H45" s="209" t="str">
        <f>Monitoring_eng!K42</f>
        <v>no</v>
      </c>
      <c r="I45" s="209" t="str">
        <f>Monitoring_eng!M42</f>
        <v>yes</v>
      </c>
      <c r="J45" s="209" t="str">
        <f>Monitoring_eng!O42</f>
        <v>yes</v>
      </c>
      <c r="K45" s="209" t="str">
        <f>Monitoring_eng!Q42</f>
        <v>no</v>
      </c>
      <c r="L45" s="209" t="str">
        <f>Monitoring_eng!S42</f>
        <v>no</v>
      </c>
      <c r="M45" s="209" t="str">
        <f>Monitoring_eng!U42</f>
        <v>yes</v>
      </c>
      <c r="N45" s="209" t="str">
        <f>Monitoring_eng!W42</f>
        <v>yes</v>
      </c>
      <c r="O45" s="209" t="str">
        <f>Monitoring_eng!Y42</f>
        <v>yes</v>
      </c>
      <c r="P45" s="209" t="str">
        <f>Monitoring_eng!AA42</f>
        <v>yes</v>
      </c>
      <c r="Q45" s="209" t="str">
        <f>Monitoring_eng!AC42</f>
        <v>yes</v>
      </c>
      <c r="R45" s="209" t="str">
        <f>Monitoring_eng!AE42</f>
        <v>yes</v>
      </c>
      <c r="S45" s="209" t="str">
        <f>Monitoring_eng!AG42</f>
        <v>yes</v>
      </c>
      <c r="T45" s="209" t="str">
        <f>Monitoring_eng!AI42</f>
        <v>yes</v>
      </c>
      <c r="U45" s="209" t="str">
        <f>Monitoring_eng!AK42</f>
        <v>no</v>
      </c>
      <c r="V45" s="209" t="str">
        <f>Monitoring_eng!AM42</f>
        <v>no</v>
      </c>
      <c r="W45" s="209" t="str">
        <f>Monitoring_eng!AO42</f>
        <v>yes</v>
      </c>
      <c r="X45" s="209" t="str">
        <f>Monitoring_eng!AQ42</f>
        <v>yes</v>
      </c>
      <c r="Y45" s="209" t="str">
        <f>Monitoring_eng!AS42</f>
        <v>yes</v>
      </c>
      <c r="Z45" s="209" t="str">
        <f>Monitoring_eng!AU42</f>
        <v>yes</v>
      </c>
      <c r="AA45" s="209" t="str">
        <f>Monitoring_eng!AW42</f>
        <v>yes</v>
      </c>
      <c r="AB45" s="209" t="str">
        <f>Monitoring_eng!AY42</f>
        <v>yes</v>
      </c>
      <c r="AC45" s="209" t="str">
        <f>Monitoring_eng!BA42</f>
        <v>no</v>
      </c>
      <c r="AD45" s="209" t="str">
        <f>Monitoring_eng!BC42</f>
        <v>no</v>
      </c>
      <c r="AE45" s="209" t="str">
        <f>Monitoring_eng!BE42</f>
        <v>partially</v>
      </c>
      <c r="AF45" s="209" t="str">
        <f>Monitoring_eng!BG42</f>
        <v>yes</v>
      </c>
      <c r="AG45" s="209" t="str">
        <f>Monitoring_eng!BI42</f>
        <v>no</v>
      </c>
      <c r="AH45" s="209" t="str">
        <f>Monitoring_eng!BK42</f>
        <v>no</v>
      </c>
      <c r="AI45" s="209" t="str">
        <f>Monitoring_eng!BM42</f>
        <v>no</v>
      </c>
      <c r="AJ45" s="209" t="str">
        <f>Monitoring_eng!BO42</f>
        <v>yes</v>
      </c>
      <c r="AK45" s="209" t="str">
        <f>Monitoring_eng!BQ42</f>
        <v>yes</v>
      </c>
      <c r="AL45" s="209" t="str">
        <f>Monitoring_eng!BS42</f>
        <v>no</v>
      </c>
      <c r="AM45" s="209" t="str">
        <f>Monitoring_eng!BU42</f>
        <v>yes</v>
      </c>
      <c r="AN45" s="209" t="str">
        <f>Monitoring_eng!BW42</f>
        <v>no</v>
      </c>
      <c r="AO45" s="209" t="str">
        <f>Monitoring_eng!BY42</f>
        <v>yes</v>
      </c>
      <c r="AP45" s="209" t="str">
        <f>Monitoring_eng!CA42</f>
        <v>yes</v>
      </c>
      <c r="AQ45" s="209" t="str">
        <f>Monitoring_eng!CC42</f>
        <v>yes</v>
      </c>
      <c r="AR45" s="209" t="str">
        <f>Monitoring_eng!CE42</f>
        <v>no</v>
      </c>
      <c r="AS45" s="209" t="str">
        <f>Monitoring_eng!CG42</f>
        <v>yes</v>
      </c>
      <c r="AT45" s="209" t="str">
        <f>Monitoring_eng!CI42</f>
        <v>yes</v>
      </c>
      <c r="AU45" s="209" t="str">
        <f>Monitoring_eng!CK42</f>
        <v>no</v>
      </c>
      <c r="AV45" s="209" t="str">
        <f>Monitoring_eng!CM42</f>
        <v>yes</v>
      </c>
      <c r="AW45" s="209" t="str">
        <f>Monitoring_eng!CO42</f>
        <v>yes</v>
      </c>
      <c r="AX45" s="209" t="str">
        <f>Monitoring_eng!CQ42</f>
        <v>yes</v>
      </c>
      <c r="AY45" s="209" t="str">
        <f>Monitoring_eng!CS42</f>
        <v>yes</v>
      </c>
      <c r="AZ45" s="209" t="str">
        <f>Monitoring_eng!CU42</f>
        <v>yes</v>
      </c>
      <c r="BA45" s="209" t="str">
        <f>Monitoring_eng!CW42</f>
        <v>yes</v>
      </c>
      <c r="BB45" s="207" t="s">
        <v>757</v>
      </c>
      <c r="BC45" s="207">
        <f t="shared" si="15"/>
        <v>34</v>
      </c>
      <c r="BD45" s="207" t="s">
        <v>758</v>
      </c>
      <c r="BE45" s="207">
        <f t="shared" si="16"/>
        <v>15</v>
      </c>
      <c r="BF45" s="207" t="s">
        <v>759</v>
      </c>
      <c r="BG45" s="207">
        <f t="shared" si="17"/>
        <v>1</v>
      </c>
      <c r="BH45" s="207" t="s">
        <v>892</v>
      </c>
      <c r="BI45" s="207">
        <f t="shared" si="18"/>
        <v>0</v>
      </c>
      <c r="BJ45" s="207">
        <f t="shared" si="19"/>
        <v>50</v>
      </c>
      <c r="BK45" s="207" t="str">
        <f t="shared" si="20"/>
        <v>yes</v>
      </c>
      <c r="BL45" s="207" t="str">
        <f t="shared" si="21"/>
        <v>no</v>
      </c>
      <c r="BM45" s="207">
        <f t="shared" si="22"/>
        <v>34</v>
      </c>
      <c r="BN45" s="207">
        <f t="shared" si="23"/>
        <v>15</v>
      </c>
      <c r="BO45" s="210">
        <f t="shared" si="24"/>
        <v>0.68</v>
      </c>
      <c r="BP45" s="210">
        <f t="shared" si="25"/>
        <v>0.3</v>
      </c>
      <c r="BQ45" s="210">
        <f>VLOOKUP($A45,'Analysis 2016-2017'!$A:$BR,67,FALSE)</f>
        <v>0.26</v>
      </c>
      <c r="BR45" s="210">
        <f>VLOOKUP($A45,'Analysis 2016-2017'!$A:$BR,68,FALSE)</f>
        <v>0.72</v>
      </c>
      <c r="BS45" s="210">
        <f>VLOOKUP($A45,'Analysis 2016-2017'!$A:$BR,69,FALSE)</f>
        <v>0.26</v>
      </c>
      <c r="BT45" s="210">
        <f>VLOOKUP($A45,'Analysis 2016-2017'!$A:$BR,70,FALSE)</f>
        <v>0.72</v>
      </c>
      <c r="BU45" s="210">
        <f t="shared" si="26"/>
        <v>0.42000000000000004</v>
      </c>
      <c r="BV45" s="210">
        <f t="shared" si="27"/>
        <v>-0.42</v>
      </c>
      <c r="BW45" s="210">
        <f t="shared" si="28"/>
        <v>0.42000000000000004</v>
      </c>
      <c r="BX45" s="210">
        <f t="shared" si="29"/>
        <v>-0.42</v>
      </c>
      <c r="BY45" s="211">
        <f>COUNTIFS($D45:$BA45,$BK45,Results!$U$87:$BR$87,BY$1)/(COUNTIF(Results!$U$87:$BR$87,BY$1))</f>
        <v>0.76470588235294112</v>
      </c>
      <c r="BZ45" s="211">
        <f>COUNTIFS($D45:$BA45,$BK45,Results!$U$87:$BR$87,BZ$1)/(COUNTIF(Results!$U$87:$BR$87,BZ$1))</f>
        <v>0.75</v>
      </c>
      <c r="CA45" s="211">
        <f>COUNTIFS($D45:$BA45,$BK45,Results!$U$87:$BR$87,CA$1)/(COUNTIF(Results!$U$87:$BR$87,CA$1))</f>
        <v>0.5</v>
      </c>
      <c r="CB45" s="211">
        <f>COUNTIFS($D45:$BA45,$BK45,Results!$U$87:$BR$87,CB$1)/(COUNTIF(Results!$U$87:$BR$87,CB$1))</f>
        <v>0.61538461538461542</v>
      </c>
      <c r="CC45" s="211">
        <f>COUNTIFS($D45:$BA45,$BK45,Results!$U$89:$BR$89,CC$1)/(COUNTIF(Results!$U$89:$BR$89,CC$1))</f>
        <v>0.6</v>
      </c>
      <c r="CD45" s="211">
        <f>COUNTIFS($D45:$BA45,$BK45,Results!$U$89:$BR$89,CD$1)/(COUNTIF(Results!$U$89:$BR$89,CD$1))</f>
        <v>0.68181818181818177</v>
      </c>
      <c r="CE45" s="211">
        <f>COUNTIFS($D45:$BA45,$BK45,Results!$U$89:$BR$89,CE$1)/(COUNTIF(Results!$U$89:$BR$89,CE$1))</f>
        <v>0.77777777777777779</v>
      </c>
      <c r="CF45" s="211">
        <f>COUNTIFS($D45:$BA45,$BK45,Results!$U$89:$BR$89,CF$1)/(COUNTIF(Results!$U$89:$BR$89,CF$1))</f>
        <v>0.75</v>
      </c>
      <c r="CG45" s="211">
        <f>COUNTIFS($D45:$BA45,$BK45,Results!$U$90:$BR$90,CG$1)/(COUNTIF(Results!$U$90:$BR$90,CG$1))</f>
        <v>0.52941176470588236</v>
      </c>
      <c r="CH45" s="211">
        <f>COUNTIFS($D45:$BA45,$BK45,Results!$U$90:$BR$90,CH$1)/(COUNTIF(Results!$U$90:$BR$90,CH$1))</f>
        <v>0.76470588235294112</v>
      </c>
      <c r="CI45" s="211">
        <f>COUNTIFS($D45:$BA45,$BK45,Results!$U$90:$BR$90,CI$1)/(COUNTIF(Results!$U$90:$BR$90,CI$1))</f>
        <v>0.75</v>
      </c>
      <c r="CJ45" s="211">
        <f>COUNTIFS($D45:$BA45,$BK45,Results!$U$91:$BR$91,CJ$1)/(COUNTIF(Results!$U$91:$BR$91,CJ$1))</f>
        <v>0.76470588235294112</v>
      </c>
      <c r="CK45" s="211">
        <f>COUNTIFS($D45:$BA45,$BK45,Results!$U$91:$BR$91,CK$1)/(COUNTIF(Results!$U$91:$BR$91,CK$1))</f>
        <v>0.52941176470588236</v>
      </c>
      <c r="CL45" s="207"/>
    </row>
    <row r="46" spans="1:90" x14ac:dyDescent="0.3">
      <c r="A46" s="207" t="s">
        <v>3851</v>
      </c>
      <c r="B46" s="207" t="s">
        <v>331</v>
      </c>
      <c r="C46" s="212" t="s">
        <v>120</v>
      </c>
      <c r="D46" s="209" t="str">
        <f>Monitoring_eng!C30</f>
        <v>yes</v>
      </c>
      <c r="E46" s="209" t="str">
        <f>Monitoring_eng!E30</f>
        <v>no</v>
      </c>
      <c r="F46" s="209" t="str">
        <f>Monitoring_eng!G30</f>
        <v>yes</v>
      </c>
      <c r="G46" s="209" t="str">
        <f>Monitoring_eng!I30</f>
        <v>no</v>
      </c>
      <c r="H46" s="209" t="str">
        <f>Monitoring_eng!K30</f>
        <v>no</v>
      </c>
      <c r="I46" s="209" t="str">
        <f>Monitoring_eng!M30</f>
        <v>yes</v>
      </c>
      <c r="J46" s="209" t="str">
        <f>Monitoring_eng!O30</f>
        <v>yes</v>
      </c>
      <c r="K46" s="209" t="str">
        <f>Monitoring_eng!Q30</f>
        <v>no</v>
      </c>
      <c r="L46" s="209" t="str">
        <f>Monitoring_eng!S30</f>
        <v>yes</v>
      </c>
      <c r="M46" s="209" t="str">
        <f>Monitoring_eng!U30</f>
        <v>no</v>
      </c>
      <c r="N46" s="209" t="str">
        <f>Monitoring_eng!W30</f>
        <v>yes</v>
      </c>
      <c r="O46" s="209" t="str">
        <f>Monitoring_eng!Y30</f>
        <v>yes</v>
      </c>
      <c r="P46" s="209" t="str">
        <f>Monitoring_eng!AA30</f>
        <v>yes</v>
      </c>
      <c r="Q46" s="209" t="str">
        <f>Monitoring_eng!AC30</f>
        <v>yes</v>
      </c>
      <c r="R46" s="209" t="str">
        <f>Monitoring_eng!AE30</f>
        <v>yes</v>
      </c>
      <c r="S46" s="209" t="str">
        <f>Monitoring_eng!AG30</f>
        <v>yes</v>
      </c>
      <c r="T46" s="209" t="str">
        <f>Monitoring_eng!AI30</f>
        <v>yes</v>
      </c>
      <c r="U46" s="209" t="str">
        <f>Monitoring_eng!AK30</f>
        <v>no</v>
      </c>
      <c r="V46" s="209" t="str">
        <f>Monitoring_eng!AM30</f>
        <v>no</v>
      </c>
      <c r="W46" s="209" t="str">
        <f>Monitoring_eng!AO30</f>
        <v>no</v>
      </c>
      <c r="X46" s="209" t="str">
        <f>Monitoring_eng!AQ30</f>
        <v>yes</v>
      </c>
      <c r="Y46" s="209" t="str">
        <f>Monitoring_eng!AS30</f>
        <v>no</v>
      </c>
      <c r="Z46" s="209" t="str">
        <f>Monitoring_eng!AU30</f>
        <v>yes</v>
      </c>
      <c r="AA46" s="209" t="str">
        <f>Monitoring_eng!AW30</f>
        <v>yes</v>
      </c>
      <c r="AB46" s="209" t="str">
        <f>Monitoring_eng!AY30</f>
        <v>yes</v>
      </c>
      <c r="AC46" s="209" t="str">
        <f>Monitoring_eng!BA30</f>
        <v>yes</v>
      </c>
      <c r="AD46" s="209" t="str">
        <f>Monitoring_eng!BC30</f>
        <v>yes</v>
      </c>
      <c r="AE46" s="209" t="str">
        <f>Monitoring_eng!BE30</f>
        <v>yes</v>
      </c>
      <c r="AF46" s="209" t="str">
        <f>Monitoring_eng!BG30</f>
        <v>yes</v>
      </c>
      <c r="AG46" s="209" t="str">
        <f>Monitoring_eng!BI30</f>
        <v>yes</v>
      </c>
      <c r="AH46" s="209" t="str">
        <f>Monitoring_eng!BK30</f>
        <v>no</v>
      </c>
      <c r="AI46" s="209" t="str">
        <f>Monitoring_eng!BM30</f>
        <v>no</v>
      </c>
      <c r="AJ46" s="209" t="str">
        <f>Monitoring_eng!BO30</f>
        <v>yes</v>
      </c>
      <c r="AK46" s="209" t="str">
        <f>Monitoring_eng!BQ30</f>
        <v>yes</v>
      </c>
      <c r="AL46" s="209" t="str">
        <f>Monitoring_eng!BS30</f>
        <v>no</v>
      </c>
      <c r="AM46" s="209" t="str">
        <f>Monitoring_eng!BU30</f>
        <v>yes</v>
      </c>
      <c r="AN46" s="209" t="str">
        <f>Monitoring_eng!BW30</f>
        <v>yes</v>
      </c>
      <c r="AO46" s="209" t="str">
        <f>Monitoring_eng!BY30</f>
        <v>yes</v>
      </c>
      <c r="AP46" s="209" t="str">
        <f>Monitoring_eng!CA30</f>
        <v>no</v>
      </c>
      <c r="AQ46" s="209" t="str">
        <f>Monitoring_eng!CC30</f>
        <v>yes</v>
      </c>
      <c r="AR46" s="209" t="str">
        <f>Monitoring_eng!CE30</f>
        <v>no</v>
      </c>
      <c r="AS46" s="209" t="str">
        <f>Monitoring_eng!CG30</f>
        <v>yes</v>
      </c>
      <c r="AT46" s="209" t="str">
        <f>Monitoring_eng!CI30</f>
        <v>no</v>
      </c>
      <c r="AU46" s="209" t="str">
        <f>Monitoring_eng!CK30</f>
        <v>no</v>
      </c>
      <c r="AV46" s="209" t="str">
        <f>Monitoring_eng!CM30</f>
        <v>yes</v>
      </c>
      <c r="AW46" s="209" t="str">
        <f>Monitoring_eng!CO30</f>
        <v>yes</v>
      </c>
      <c r="AX46" s="209" t="str">
        <f>Monitoring_eng!CQ30</f>
        <v>yes</v>
      </c>
      <c r="AY46" s="209" t="str">
        <f>Monitoring_eng!CS30</f>
        <v>yes</v>
      </c>
      <c r="AZ46" s="209" t="str">
        <f>Monitoring_eng!CU30</f>
        <v>yes</v>
      </c>
      <c r="BA46" s="209" t="str">
        <f>Monitoring_eng!CW30</f>
        <v>yes</v>
      </c>
      <c r="BB46" s="207" t="s">
        <v>757</v>
      </c>
      <c r="BC46" s="207">
        <f t="shared" si="15"/>
        <v>34</v>
      </c>
      <c r="BD46" s="207" t="s">
        <v>758</v>
      </c>
      <c r="BE46" s="207">
        <f t="shared" si="16"/>
        <v>16</v>
      </c>
      <c r="BF46" s="207" t="s">
        <v>759</v>
      </c>
      <c r="BG46" s="207">
        <f t="shared" si="17"/>
        <v>0</v>
      </c>
      <c r="BH46" s="207" t="s">
        <v>892</v>
      </c>
      <c r="BI46" s="207">
        <f t="shared" si="18"/>
        <v>0</v>
      </c>
      <c r="BJ46" s="207">
        <f t="shared" si="19"/>
        <v>50</v>
      </c>
      <c r="BK46" s="207" t="str">
        <f t="shared" si="20"/>
        <v>yes</v>
      </c>
      <c r="BL46" s="207" t="str">
        <f t="shared" si="21"/>
        <v>no</v>
      </c>
      <c r="BM46" s="207">
        <f t="shared" si="22"/>
        <v>34</v>
      </c>
      <c r="BN46" s="207">
        <f t="shared" si="23"/>
        <v>16</v>
      </c>
      <c r="BO46" s="210">
        <f t="shared" si="24"/>
        <v>0.68</v>
      </c>
      <c r="BP46" s="210">
        <f t="shared" si="25"/>
        <v>0.32</v>
      </c>
      <c r="BQ46" s="210">
        <f>VLOOKUP($A46,'Analysis 2016-2017'!$A:$BR,67,FALSE)</f>
        <v>0.26</v>
      </c>
      <c r="BR46" s="210">
        <f>VLOOKUP($A46,'Analysis 2016-2017'!$A:$BR,68,FALSE)</f>
        <v>0.7</v>
      </c>
      <c r="BS46" s="210">
        <f>VLOOKUP($A46,'Analysis 2016-2017'!$A:$BR,69,FALSE)</f>
        <v>0.26</v>
      </c>
      <c r="BT46" s="210">
        <f>VLOOKUP($A46,'Analysis 2016-2017'!$A:$BR,70,FALSE)</f>
        <v>0.7</v>
      </c>
      <c r="BU46" s="210">
        <f t="shared" si="26"/>
        <v>0.42000000000000004</v>
      </c>
      <c r="BV46" s="210">
        <f t="shared" si="27"/>
        <v>-0.37999999999999995</v>
      </c>
      <c r="BW46" s="210">
        <f t="shared" si="28"/>
        <v>0.42000000000000004</v>
      </c>
      <c r="BX46" s="210">
        <f t="shared" si="29"/>
        <v>-0.37999999999999995</v>
      </c>
      <c r="BY46" s="211">
        <f>COUNTIFS($D46:$BA46,$BK46,Results!$U$87:$BR$87,BY$1)/(COUNTIF(Results!$U$87:$BR$87,BY$1))</f>
        <v>0.6470588235294118</v>
      </c>
      <c r="BZ46" s="211">
        <f>COUNTIFS($D46:$BA46,$BK46,Results!$U$87:$BR$87,BZ$1)/(COUNTIF(Results!$U$87:$BR$87,BZ$1))</f>
        <v>0.83333333333333337</v>
      </c>
      <c r="CA46" s="211">
        <f>COUNTIFS($D46:$BA46,$BK46,Results!$U$87:$BR$87,CA$1)/(COUNTIF(Results!$U$87:$BR$87,CA$1))</f>
        <v>0.5</v>
      </c>
      <c r="CB46" s="211">
        <f>COUNTIFS($D46:$BA46,$BK46,Results!$U$87:$BR$87,CB$1)/(COUNTIF(Results!$U$87:$BR$87,CB$1))</f>
        <v>0.69230769230769229</v>
      </c>
      <c r="CC46" s="211">
        <f>COUNTIFS($D46:$BA46,$BK46,Results!$U$89:$BR$89,CC$1)/(COUNTIF(Results!$U$89:$BR$89,CC$1))</f>
        <v>0.6</v>
      </c>
      <c r="CD46" s="211">
        <f>COUNTIFS($D46:$BA46,$BK46,Results!$U$89:$BR$89,CD$1)/(COUNTIF(Results!$U$89:$BR$89,CD$1))</f>
        <v>0.63636363636363635</v>
      </c>
      <c r="CE46" s="211">
        <f>COUNTIFS($D46:$BA46,$BK46,Results!$U$89:$BR$89,CE$1)/(COUNTIF(Results!$U$89:$BR$89,CE$1))</f>
        <v>0.88888888888888884</v>
      </c>
      <c r="CF46" s="211">
        <f>COUNTIFS($D46:$BA46,$BK46,Results!$U$89:$BR$89,CF$1)/(COUNTIF(Results!$U$89:$BR$89,CF$1))</f>
        <v>0.75</v>
      </c>
      <c r="CG46" s="211">
        <f>COUNTIFS($D46:$BA46,$BK46,Results!$U$90:$BR$90,CG$1)/(COUNTIF(Results!$U$90:$BR$90,CG$1))</f>
        <v>0.52941176470588236</v>
      </c>
      <c r="CH46" s="211">
        <f>COUNTIFS($D46:$BA46,$BK46,Results!$U$90:$BR$90,CH$1)/(COUNTIF(Results!$U$90:$BR$90,CH$1))</f>
        <v>0.6470588235294118</v>
      </c>
      <c r="CI46" s="211">
        <f>COUNTIFS($D46:$BA46,$BK46,Results!$U$90:$BR$90,CI$1)/(COUNTIF(Results!$U$90:$BR$90,CI$1))</f>
        <v>0.875</v>
      </c>
      <c r="CJ46" s="211">
        <f>COUNTIFS($D46:$BA46,$BK46,Results!$U$91:$BR$91,CJ$1)/(COUNTIF(Results!$U$91:$BR$91,CJ$1))</f>
        <v>0.6470588235294118</v>
      </c>
      <c r="CK46" s="211">
        <f>COUNTIFS($D46:$BA46,$BK46,Results!$U$91:$BR$91,CK$1)/(COUNTIF(Results!$U$91:$BR$91,CK$1))</f>
        <v>0.52941176470588236</v>
      </c>
      <c r="CL46" s="207"/>
    </row>
    <row r="47" spans="1:90" x14ac:dyDescent="0.3">
      <c r="A47" s="207" t="s">
        <v>3887</v>
      </c>
      <c r="B47" s="207" t="s">
        <v>367</v>
      </c>
      <c r="C47" s="53" t="s">
        <v>301</v>
      </c>
      <c r="D47" s="209" t="str">
        <f>Monitoring_eng!C66</f>
        <v>yes</v>
      </c>
      <c r="E47" s="209" t="str">
        <f>Monitoring_eng!E66</f>
        <v>yes</v>
      </c>
      <c r="F47" s="209" t="str">
        <f>Monitoring_eng!G66</f>
        <v>yes</v>
      </c>
      <c r="G47" s="209" t="str">
        <f>Monitoring_eng!I66</f>
        <v>yes</v>
      </c>
      <c r="H47" s="209" t="str">
        <f>Monitoring_eng!K66</f>
        <v>yes</v>
      </c>
      <c r="I47" s="209" t="str">
        <f>Monitoring_eng!M66</f>
        <v>yes</v>
      </c>
      <c r="J47" s="209" t="str">
        <f>Monitoring_eng!O66</f>
        <v>yes</v>
      </c>
      <c r="K47" s="209" t="str">
        <f>Monitoring_eng!Q66</f>
        <v>no</v>
      </c>
      <c r="L47" s="209" t="str">
        <f>Monitoring_eng!S66</f>
        <v>yes</v>
      </c>
      <c r="M47" s="209" t="str">
        <f>Monitoring_eng!U66</f>
        <v>no</v>
      </c>
      <c r="N47" s="209" t="str">
        <f>Monitoring_eng!W66</f>
        <v>yes</v>
      </c>
      <c r="O47" s="209" t="str">
        <f>Monitoring_eng!Y66</f>
        <v>no</v>
      </c>
      <c r="P47" s="209" t="str">
        <f>Monitoring_eng!AA66</f>
        <v>no</v>
      </c>
      <c r="Q47" s="209" t="str">
        <f>Monitoring_eng!AC66</f>
        <v>yes</v>
      </c>
      <c r="R47" s="209" t="str">
        <f>Monitoring_eng!AE66</f>
        <v>yes</v>
      </c>
      <c r="S47" s="209" t="str">
        <f>Monitoring_eng!AG66</f>
        <v>no</v>
      </c>
      <c r="T47" s="209" t="str">
        <f>Monitoring_eng!AI66</f>
        <v>yes</v>
      </c>
      <c r="U47" s="209" t="str">
        <f>Monitoring_eng!AK66</f>
        <v>no</v>
      </c>
      <c r="V47" s="209" t="str">
        <f>Monitoring_eng!AM66</f>
        <v>no</v>
      </c>
      <c r="W47" s="209" t="str">
        <f>Monitoring_eng!AO66</f>
        <v>yes</v>
      </c>
      <c r="X47" s="209" t="str">
        <f>Monitoring_eng!AQ66</f>
        <v>yes</v>
      </c>
      <c r="Y47" s="209" t="str">
        <f>Monitoring_eng!AS66</f>
        <v>yes</v>
      </c>
      <c r="Z47" s="209" t="str">
        <f>Monitoring_eng!AU66</f>
        <v>yes</v>
      </c>
      <c r="AA47" s="209" t="str">
        <f>Monitoring_eng!AW66</f>
        <v>yes</v>
      </c>
      <c r="AB47" s="209" t="str">
        <f>Monitoring_eng!AY66</f>
        <v>no</v>
      </c>
      <c r="AC47" s="209" t="str">
        <f>Monitoring_eng!BA66</f>
        <v>yes</v>
      </c>
      <c r="AD47" s="209" t="str">
        <f>Monitoring_eng!BC66</f>
        <v>yes</v>
      </c>
      <c r="AE47" s="209" t="str">
        <f>Monitoring_eng!BE66</f>
        <v>yes</v>
      </c>
      <c r="AF47" s="209" t="str">
        <f>Monitoring_eng!BG66</f>
        <v>yes</v>
      </c>
      <c r="AG47" s="209" t="str">
        <f>Monitoring_eng!BI66</f>
        <v>yes</v>
      </c>
      <c r="AH47" s="209" t="str">
        <f>Monitoring_eng!BK66</f>
        <v>no</v>
      </c>
      <c r="AI47" s="209" t="str">
        <f>Monitoring_eng!BM66</f>
        <v>no</v>
      </c>
      <c r="AJ47" s="209" t="str">
        <f>Monitoring_eng!BO66</f>
        <v>no</v>
      </c>
      <c r="AK47" s="209" t="str">
        <f>Monitoring_eng!BQ66</f>
        <v>yes</v>
      </c>
      <c r="AL47" s="209" t="str">
        <f>Monitoring_eng!BS66</f>
        <v>no</v>
      </c>
      <c r="AM47" s="209" t="str">
        <f>Monitoring_eng!BU66</f>
        <v>no</v>
      </c>
      <c r="AN47" s="209" t="str">
        <f>Monitoring_eng!BW66</f>
        <v>no</v>
      </c>
      <c r="AO47" s="209" t="str">
        <f>Monitoring_eng!BY66</f>
        <v>yes</v>
      </c>
      <c r="AP47" s="209" t="str">
        <f>Monitoring_eng!CA66</f>
        <v>yes</v>
      </c>
      <c r="AQ47" s="209" t="str">
        <f>Monitoring_eng!CC66</f>
        <v>yes</v>
      </c>
      <c r="AR47" s="209" t="str">
        <f>Monitoring_eng!CE66</f>
        <v>yes</v>
      </c>
      <c r="AS47" s="209" t="str">
        <f>Monitoring_eng!CG66</f>
        <v>yes</v>
      </c>
      <c r="AT47" s="209" t="str">
        <f>Monitoring_eng!CI66</f>
        <v>no</v>
      </c>
      <c r="AU47" s="209" t="str">
        <f>Monitoring_eng!CK66</f>
        <v>no</v>
      </c>
      <c r="AV47" s="209" t="str">
        <f>Monitoring_eng!CM66</f>
        <v>yes</v>
      </c>
      <c r="AW47" s="209" t="str">
        <f>Monitoring_eng!CO66</f>
        <v>yes</v>
      </c>
      <c r="AX47" s="209" t="str">
        <f>Monitoring_eng!CQ66</f>
        <v>yes</v>
      </c>
      <c r="AY47" s="209" t="str">
        <f>Monitoring_eng!CS66</f>
        <v>yes</v>
      </c>
      <c r="AZ47" s="209" t="str">
        <f>Monitoring_eng!CU66</f>
        <v>no</v>
      </c>
      <c r="BA47" s="209" t="str">
        <f>Monitoring_eng!CW66</f>
        <v>yes</v>
      </c>
      <c r="BB47" s="207" t="s">
        <v>757</v>
      </c>
      <c r="BC47" s="207">
        <f t="shared" si="15"/>
        <v>33</v>
      </c>
      <c r="BD47" s="207" t="s">
        <v>758</v>
      </c>
      <c r="BE47" s="207">
        <f t="shared" si="16"/>
        <v>17</v>
      </c>
      <c r="BF47" s="207" t="s">
        <v>759</v>
      </c>
      <c r="BG47" s="207">
        <f t="shared" si="17"/>
        <v>0</v>
      </c>
      <c r="BH47" s="207" t="s">
        <v>892</v>
      </c>
      <c r="BI47" s="207">
        <f t="shared" si="18"/>
        <v>0</v>
      </c>
      <c r="BJ47" s="207">
        <f t="shared" si="19"/>
        <v>50</v>
      </c>
      <c r="BK47" s="207" t="str">
        <f t="shared" si="20"/>
        <v>yes</v>
      </c>
      <c r="BL47" s="207" t="str">
        <f t="shared" si="21"/>
        <v>no</v>
      </c>
      <c r="BM47" s="207">
        <f t="shared" si="22"/>
        <v>33</v>
      </c>
      <c r="BN47" s="207">
        <f t="shared" si="23"/>
        <v>17</v>
      </c>
      <c r="BO47" s="210">
        <f t="shared" si="24"/>
        <v>0.66</v>
      </c>
      <c r="BP47" s="210">
        <f t="shared" si="25"/>
        <v>0.34</v>
      </c>
      <c r="BQ47" s="210">
        <f>VLOOKUP($A47,'Analysis 2016-2017'!$A:$BR,67,FALSE)</f>
        <v>0.46</v>
      </c>
      <c r="BR47" s="210">
        <f>VLOOKUP($A47,'Analysis 2016-2017'!$A:$BR,68,FALSE)</f>
        <v>0.52</v>
      </c>
      <c r="BS47" s="210">
        <f>VLOOKUP($A47,'Analysis 2016-2017'!$A:$BR,69,FALSE)</f>
        <v>0.1</v>
      </c>
      <c r="BT47" s="210">
        <f>VLOOKUP($A47,'Analysis 2016-2017'!$A:$BR,70,FALSE)</f>
        <v>0.88</v>
      </c>
      <c r="BU47" s="210">
        <f t="shared" si="26"/>
        <v>0.2</v>
      </c>
      <c r="BV47" s="210">
        <f t="shared" si="27"/>
        <v>-0.18</v>
      </c>
      <c r="BW47" s="210">
        <f t="shared" si="28"/>
        <v>0.56000000000000005</v>
      </c>
      <c r="BX47" s="210">
        <f t="shared" si="29"/>
        <v>-0.54</v>
      </c>
      <c r="BY47" s="211">
        <f>COUNTIFS($D47:$BA47,$BK47,Results!$U$87:$BR$87,BY$1)/(COUNTIF(Results!$U$87:$BR$87,BY$1))</f>
        <v>0.82352941176470584</v>
      </c>
      <c r="BZ47" s="211">
        <f>COUNTIFS($D47:$BA47,$BK47,Results!$U$87:$BR$87,BZ$1)/(COUNTIF(Results!$U$87:$BR$87,BZ$1))</f>
        <v>0.58333333333333337</v>
      </c>
      <c r="CA47" s="211">
        <f>COUNTIFS($D47:$BA47,$BK47,Results!$U$87:$BR$87,CA$1)/(COUNTIF(Results!$U$87:$BR$87,CA$1))</f>
        <v>0.625</v>
      </c>
      <c r="CB47" s="211">
        <f>COUNTIFS($D47:$BA47,$BK47,Results!$U$87:$BR$87,CB$1)/(COUNTIF(Results!$U$87:$BR$87,CB$1))</f>
        <v>0.53846153846153844</v>
      </c>
      <c r="CC47" s="211">
        <f>COUNTIFS($D47:$BA47,$BK47,Results!$U$89:$BR$89,CC$1)/(COUNTIF(Results!$U$89:$BR$89,CC$1))</f>
        <v>0.53333333333333333</v>
      </c>
      <c r="CD47" s="211">
        <f>COUNTIFS($D47:$BA47,$BK47,Results!$U$89:$BR$89,CD$1)/(COUNTIF(Results!$U$89:$BR$89,CD$1))</f>
        <v>0.81818181818181823</v>
      </c>
      <c r="CE47" s="211">
        <f>COUNTIFS($D47:$BA47,$BK47,Results!$U$89:$BR$89,CE$1)/(COUNTIF(Results!$U$89:$BR$89,CE$1))</f>
        <v>0.55555555555555558</v>
      </c>
      <c r="CF47" s="211">
        <f>COUNTIFS($D47:$BA47,$BK47,Results!$U$89:$BR$89,CF$1)/(COUNTIF(Results!$U$89:$BR$89,CF$1))</f>
        <v>0.5</v>
      </c>
      <c r="CG47" s="211">
        <f>COUNTIFS($D47:$BA47,$BK47,Results!$U$90:$BR$90,CG$1)/(COUNTIF(Results!$U$90:$BR$90,CG$1))</f>
        <v>0.76470588235294112</v>
      </c>
      <c r="CH47" s="211">
        <f>COUNTIFS($D47:$BA47,$BK47,Results!$U$90:$BR$90,CH$1)/(COUNTIF(Results!$U$90:$BR$90,CH$1))</f>
        <v>0.47058823529411764</v>
      </c>
      <c r="CI47" s="211">
        <f>COUNTIFS($D47:$BA47,$BK47,Results!$U$90:$BR$90,CI$1)/(COUNTIF(Results!$U$90:$BR$90,CI$1))</f>
        <v>0.75</v>
      </c>
      <c r="CJ47" s="211">
        <f>COUNTIFS($D47:$BA47,$BK47,Results!$U$91:$BR$91,CJ$1)/(COUNTIF(Results!$U$91:$BR$91,CJ$1))</f>
        <v>0.47058823529411764</v>
      </c>
      <c r="CK47" s="211">
        <f>COUNTIFS($D47:$BA47,$BK47,Results!$U$91:$BR$91,CK$1)/(COUNTIF(Results!$U$91:$BR$91,CK$1))</f>
        <v>0.76470588235294112</v>
      </c>
      <c r="CL47" s="207"/>
    </row>
    <row r="48" spans="1:90" x14ac:dyDescent="0.3">
      <c r="A48" s="207" t="s">
        <v>3892</v>
      </c>
      <c r="B48" s="207" t="s">
        <v>372</v>
      </c>
      <c r="C48" s="53" t="s">
        <v>169</v>
      </c>
      <c r="D48" s="209" t="str">
        <f>Monitoring_eng!C71</f>
        <v>no</v>
      </c>
      <c r="E48" s="209" t="str">
        <f>Monitoring_eng!E71</f>
        <v>no</v>
      </c>
      <c r="F48" s="209" t="str">
        <f>Monitoring_eng!G71</f>
        <v>yes</v>
      </c>
      <c r="G48" s="209" t="str">
        <f>Monitoring_eng!I71</f>
        <v>yes</v>
      </c>
      <c r="H48" s="209" t="str">
        <f>Monitoring_eng!K71</f>
        <v>yes</v>
      </c>
      <c r="I48" s="209" t="str">
        <f>Monitoring_eng!M71</f>
        <v>yes</v>
      </c>
      <c r="J48" s="209" t="str">
        <f>Monitoring_eng!O71</f>
        <v>no</v>
      </c>
      <c r="K48" s="209" t="str">
        <f>Monitoring_eng!Q71</f>
        <v>yes</v>
      </c>
      <c r="L48" s="209" t="str">
        <f>Monitoring_eng!S71</f>
        <v>no</v>
      </c>
      <c r="M48" s="209" t="str">
        <f>Monitoring_eng!U71</f>
        <v>no</v>
      </c>
      <c r="N48" s="209" t="str">
        <f>Monitoring_eng!W71</f>
        <v>yes</v>
      </c>
      <c r="O48" s="209" t="str">
        <f>Monitoring_eng!Y71</f>
        <v>partially</v>
      </c>
      <c r="P48" s="209" t="str">
        <f>Monitoring_eng!AA71</f>
        <v>yes</v>
      </c>
      <c r="Q48" s="209" t="str">
        <f>Monitoring_eng!AC71</f>
        <v>yes</v>
      </c>
      <c r="R48" s="209" t="str">
        <f>Monitoring_eng!AE71</f>
        <v>yes</v>
      </c>
      <c r="S48" s="209" t="str">
        <f>Monitoring_eng!AG71</f>
        <v>yes</v>
      </c>
      <c r="T48" s="209" t="str">
        <f>Monitoring_eng!AI71</f>
        <v>yes</v>
      </c>
      <c r="U48" s="209" t="str">
        <f>Monitoring_eng!AK71</f>
        <v>yes</v>
      </c>
      <c r="V48" s="209" t="str">
        <f>Monitoring_eng!AM71</f>
        <v>yes</v>
      </c>
      <c r="W48" s="209" t="str">
        <f>Monitoring_eng!AO71</f>
        <v>no</v>
      </c>
      <c r="X48" s="209" t="str">
        <f>Monitoring_eng!AQ71</f>
        <v>yes</v>
      </c>
      <c r="Y48" s="209" t="str">
        <f>Monitoring_eng!AS71</f>
        <v>yes</v>
      </c>
      <c r="Z48" s="209" t="str">
        <f>Monitoring_eng!AU71</f>
        <v>no</v>
      </c>
      <c r="AA48" s="209" t="str">
        <f>Monitoring_eng!AW71</f>
        <v>no</v>
      </c>
      <c r="AB48" s="209" t="str">
        <f>Monitoring_eng!AY71</f>
        <v>no</v>
      </c>
      <c r="AC48" s="209" t="str">
        <f>Monitoring_eng!BA71</f>
        <v>yes</v>
      </c>
      <c r="AD48" s="209" t="str">
        <f>Monitoring_eng!BC71</f>
        <v>yes</v>
      </c>
      <c r="AE48" s="209" t="str">
        <f>Monitoring_eng!BE71</f>
        <v>yes</v>
      </c>
      <c r="AF48" s="209" t="str">
        <f>Monitoring_eng!BG71</f>
        <v>yes</v>
      </c>
      <c r="AG48" s="209" t="str">
        <f>Monitoring_eng!BI71</f>
        <v>no</v>
      </c>
      <c r="AH48" s="209" t="str">
        <f>Monitoring_eng!BK71</f>
        <v>yes</v>
      </c>
      <c r="AI48" s="209" t="str">
        <f>Monitoring_eng!BM71</f>
        <v>no</v>
      </c>
      <c r="AJ48" s="209" t="str">
        <f>Monitoring_eng!BO71</f>
        <v>yes</v>
      </c>
      <c r="AK48" s="209" t="str">
        <f>Monitoring_eng!BQ71</f>
        <v>no</v>
      </c>
      <c r="AL48" s="209" t="str">
        <f>Monitoring_eng!BS71</f>
        <v>no</v>
      </c>
      <c r="AM48" s="209" t="str">
        <f>Monitoring_eng!BU71</f>
        <v>yes</v>
      </c>
      <c r="AN48" s="209" t="str">
        <f>Monitoring_eng!BW71</f>
        <v>no</v>
      </c>
      <c r="AO48" s="209" t="str">
        <f>Monitoring_eng!BY71</f>
        <v>no</v>
      </c>
      <c r="AP48" s="209" t="str">
        <f>Monitoring_eng!CA71</f>
        <v>yes</v>
      </c>
      <c r="AQ48" s="209" t="str">
        <f>Monitoring_eng!CC71</f>
        <v>yes</v>
      </c>
      <c r="AR48" s="209" t="str">
        <f>Monitoring_eng!CE71</f>
        <v>yes</v>
      </c>
      <c r="AS48" s="209" t="str">
        <f>Monitoring_eng!CG71</f>
        <v>yes</v>
      </c>
      <c r="AT48" s="209" t="str">
        <f>Monitoring_eng!CI71</f>
        <v>yes</v>
      </c>
      <c r="AU48" s="209" t="str">
        <f>Monitoring_eng!CK71</f>
        <v>yes</v>
      </c>
      <c r="AV48" s="209" t="str">
        <f>Monitoring_eng!CM71</f>
        <v>no</v>
      </c>
      <c r="AW48" s="209" t="str">
        <f>Monitoring_eng!CO71</f>
        <v>yes</v>
      </c>
      <c r="AX48" s="209" t="str">
        <f>Monitoring_eng!CQ71</f>
        <v>yes</v>
      </c>
      <c r="AY48" s="209" t="str">
        <f>Monitoring_eng!CS71</f>
        <v>no</v>
      </c>
      <c r="AZ48" s="209" t="str">
        <f>Monitoring_eng!CU71</f>
        <v>yes</v>
      </c>
      <c r="BA48" s="209" t="str">
        <f>Monitoring_eng!CW71</f>
        <v>yes</v>
      </c>
      <c r="BB48" s="207" t="s">
        <v>757</v>
      </c>
      <c r="BC48" s="207">
        <f t="shared" si="15"/>
        <v>32</v>
      </c>
      <c r="BD48" s="207" t="s">
        <v>758</v>
      </c>
      <c r="BE48" s="207">
        <f t="shared" si="16"/>
        <v>17</v>
      </c>
      <c r="BF48" s="207" t="s">
        <v>759</v>
      </c>
      <c r="BG48" s="207">
        <f t="shared" si="17"/>
        <v>1</v>
      </c>
      <c r="BH48" s="207" t="s">
        <v>892</v>
      </c>
      <c r="BI48" s="207">
        <f t="shared" si="18"/>
        <v>0</v>
      </c>
      <c r="BJ48" s="207">
        <f t="shared" si="19"/>
        <v>50</v>
      </c>
      <c r="BK48" s="207" t="str">
        <f t="shared" si="20"/>
        <v>yes</v>
      </c>
      <c r="BL48" s="207" t="str">
        <f t="shared" si="21"/>
        <v>no</v>
      </c>
      <c r="BM48" s="207">
        <f t="shared" si="22"/>
        <v>32</v>
      </c>
      <c r="BN48" s="207">
        <f t="shared" si="23"/>
        <v>17</v>
      </c>
      <c r="BO48" s="210">
        <f t="shared" si="24"/>
        <v>0.64</v>
      </c>
      <c r="BP48" s="210">
        <f t="shared" si="25"/>
        <v>0.34</v>
      </c>
      <c r="BQ48" s="210">
        <f>VLOOKUP($A48,'Analysis 2016-2017'!$A:$BR,67,FALSE)</f>
        <v>0.6</v>
      </c>
      <c r="BR48" s="210">
        <f>VLOOKUP($A48,'Analysis 2016-2017'!$A:$BR,68,FALSE)</f>
        <v>0.4</v>
      </c>
      <c r="BS48" s="210">
        <f>VLOOKUP($A48,'Analysis 2016-2017'!$A:$BR,69,FALSE)</f>
        <v>0.08</v>
      </c>
      <c r="BT48" s="210">
        <f>VLOOKUP($A48,'Analysis 2016-2017'!$A:$BR,70,FALSE)</f>
        <v>0.9</v>
      </c>
      <c r="BU48" s="210">
        <f t="shared" si="26"/>
        <v>4.0000000000000036E-2</v>
      </c>
      <c r="BV48" s="210">
        <f t="shared" si="27"/>
        <v>-0.06</v>
      </c>
      <c r="BW48" s="210">
        <f t="shared" si="28"/>
        <v>0.56000000000000005</v>
      </c>
      <c r="BX48" s="210">
        <f t="shared" si="29"/>
        <v>-0.56000000000000005</v>
      </c>
      <c r="BY48" s="211">
        <f>COUNTIFS($D48:$BA48,$BK48,Results!$U$87:$BR$87,BY$1)/(COUNTIF(Results!$U$87:$BR$87,BY$1))</f>
        <v>0.70588235294117652</v>
      </c>
      <c r="BZ48" s="211">
        <f>COUNTIFS($D48:$BA48,$BK48,Results!$U$87:$BR$87,BZ$1)/(COUNTIF(Results!$U$87:$BR$87,BZ$1))</f>
        <v>0.66666666666666663</v>
      </c>
      <c r="CA48" s="211">
        <f>COUNTIFS($D48:$BA48,$BK48,Results!$U$87:$BR$87,CA$1)/(COUNTIF(Results!$U$87:$BR$87,CA$1))</f>
        <v>0.625</v>
      </c>
      <c r="CB48" s="211">
        <f>COUNTIFS($D48:$BA48,$BK48,Results!$U$87:$BR$87,CB$1)/(COUNTIF(Results!$U$87:$BR$87,CB$1))</f>
        <v>0.53846153846153844</v>
      </c>
      <c r="CC48" s="211">
        <f>COUNTIFS($D48:$BA48,$BK48,Results!$U$89:$BR$89,CC$1)/(COUNTIF(Results!$U$89:$BR$89,CC$1))</f>
        <v>0.6</v>
      </c>
      <c r="CD48" s="211">
        <f>COUNTIFS($D48:$BA48,$BK48,Results!$U$89:$BR$89,CD$1)/(COUNTIF(Results!$U$89:$BR$89,CD$1))</f>
        <v>0.63636363636363635</v>
      </c>
      <c r="CE48" s="211">
        <f>COUNTIFS($D48:$BA48,$BK48,Results!$U$89:$BR$89,CE$1)/(COUNTIF(Results!$U$89:$BR$89,CE$1))</f>
        <v>0.66666666666666663</v>
      </c>
      <c r="CF48" s="211">
        <f>COUNTIFS($D48:$BA48,$BK48,Results!$U$89:$BR$89,CF$1)/(COUNTIF(Results!$U$89:$BR$89,CF$1))</f>
        <v>0.75</v>
      </c>
      <c r="CG48" s="211">
        <f>COUNTIFS($D48:$BA48,$BK48,Results!$U$90:$BR$90,CG$1)/(COUNTIF(Results!$U$90:$BR$90,CG$1))</f>
        <v>0.6470588235294118</v>
      </c>
      <c r="CH48" s="211">
        <f>COUNTIFS($D48:$BA48,$BK48,Results!$U$90:$BR$90,CH$1)/(COUNTIF(Results!$U$90:$BR$90,CH$1))</f>
        <v>0.6470588235294118</v>
      </c>
      <c r="CI48" s="211">
        <f>COUNTIFS($D48:$BA48,$BK48,Results!$U$90:$BR$90,CI$1)/(COUNTIF(Results!$U$90:$BR$90,CI$1))</f>
        <v>0.625</v>
      </c>
      <c r="CJ48" s="211">
        <f>COUNTIFS($D48:$BA48,$BK48,Results!$U$91:$BR$91,CJ$1)/(COUNTIF(Results!$U$91:$BR$91,CJ$1))</f>
        <v>0.6470588235294118</v>
      </c>
      <c r="CK48" s="211">
        <f>COUNTIFS($D48:$BA48,$BK48,Results!$U$91:$BR$91,CK$1)/(COUNTIF(Results!$U$91:$BR$91,CK$1))</f>
        <v>0.6470588235294118</v>
      </c>
      <c r="CL48" s="207"/>
    </row>
    <row r="49" spans="1:90" x14ac:dyDescent="0.3">
      <c r="A49" s="207" t="s">
        <v>3865</v>
      </c>
      <c r="B49" s="207" t="s">
        <v>345</v>
      </c>
      <c r="C49" s="53" t="s">
        <v>146</v>
      </c>
      <c r="D49" s="209" t="str">
        <f>Monitoring_eng!C44</f>
        <v>yes</v>
      </c>
      <c r="E49" s="209" t="str">
        <f>Monitoring_eng!E44</f>
        <v>yes</v>
      </c>
      <c r="F49" s="209" t="str">
        <f>Monitoring_eng!G44</f>
        <v>yes</v>
      </c>
      <c r="G49" s="209" t="str">
        <f>Monitoring_eng!I44</f>
        <v>yes</v>
      </c>
      <c r="H49" s="209" t="str">
        <f>Monitoring_eng!K44</f>
        <v>no</v>
      </c>
      <c r="I49" s="209" t="str">
        <f>Monitoring_eng!M44</f>
        <v>yes</v>
      </c>
      <c r="J49" s="209" t="str">
        <f>Monitoring_eng!O44</f>
        <v>yes</v>
      </c>
      <c r="K49" s="209" t="str">
        <f>Monitoring_eng!Q44</f>
        <v>no</v>
      </c>
      <c r="L49" s="209" t="str">
        <f>Monitoring_eng!S44</f>
        <v>no</v>
      </c>
      <c r="M49" s="209" t="str">
        <f>Monitoring_eng!U44</f>
        <v>yes</v>
      </c>
      <c r="N49" s="209" t="str">
        <f>Monitoring_eng!W44</f>
        <v>yes</v>
      </c>
      <c r="O49" s="209" t="str">
        <f>Monitoring_eng!Y44</f>
        <v>yes</v>
      </c>
      <c r="P49" s="209" t="str">
        <f>Monitoring_eng!AA44</f>
        <v>yes</v>
      </c>
      <c r="Q49" s="209" t="str">
        <f>Monitoring_eng!AC44</f>
        <v>yes</v>
      </c>
      <c r="R49" s="209" t="str">
        <f>Monitoring_eng!AE44</f>
        <v>yes</v>
      </c>
      <c r="S49" s="209" t="str">
        <f>Monitoring_eng!AG44</f>
        <v>yes</v>
      </c>
      <c r="T49" s="209" t="str">
        <f>Monitoring_eng!AI44</f>
        <v>yes</v>
      </c>
      <c r="U49" s="209" t="str">
        <f>Monitoring_eng!AK44</f>
        <v>no</v>
      </c>
      <c r="V49" s="209" t="str">
        <f>Monitoring_eng!AM44</f>
        <v>no</v>
      </c>
      <c r="W49" s="209" t="str">
        <f>Monitoring_eng!AO44</f>
        <v>partially</v>
      </c>
      <c r="X49" s="209" t="str">
        <f>Monitoring_eng!AQ44</f>
        <v>yes</v>
      </c>
      <c r="Y49" s="209" t="str">
        <f>Monitoring_eng!AS44</f>
        <v>yes</v>
      </c>
      <c r="Z49" s="209" t="str">
        <f>Monitoring_eng!AU44</f>
        <v>no</v>
      </c>
      <c r="AA49" s="209" t="str">
        <f>Monitoring_eng!AW44</f>
        <v>no</v>
      </c>
      <c r="AB49" s="209" t="str">
        <f>Monitoring_eng!AY44</f>
        <v>yes</v>
      </c>
      <c r="AC49" s="209" t="str">
        <f>Monitoring_eng!BA44</f>
        <v>no</v>
      </c>
      <c r="AD49" s="209" t="str">
        <f>Monitoring_eng!BC44</f>
        <v>yes</v>
      </c>
      <c r="AE49" s="209" t="str">
        <f>Monitoring_eng!BE44</f>
        <v>partially</v>
      </c>
      <c r="AF49" s="209" t="str">
        <f>Monitoring_eng!BG44</f>
        <v>yes</v>
      </c>
      <c r="AG49" s="209" t="str">
        <f>Monitoring_eng!BI44</f>
        <v>yes</v>
      </c>
      <c r="AH49" s="209" t="str">
        <f>Monitoring_eng!BK44</f>
        <v>no</v>
      </c>
      <c r="AI49" s="209" t="str">
        <f>Monitoring_eng!BM44</f>
        <v>no</v>
      </c>
      <c r="AJ49" s="209" t="str">
        <f>Monitoring_eng!BO44</f>
        <v>yes</v>
      </c>
      <c r="AK49" s="209" t="str">
        <f>Monitoring_eng!BQ44</f>
        <v>no</v>
      </c>
      <c r="AL49" s="209" t="str">
        <f>Monitoring_eng!BS44</f>
        <v>no</v>
      </c>
      <c r="AM49" s="209" t="str">
        <f>Monitoring_eng!BU44</f>
        <v>yes</v>
      </c>
      <c r="AN49" s="209" t="str">
        <f>Monitoring_eng!BW44</f>
        <v>no</v>
      </c>
      <c r="AO49" s="209" t="str">
        <f>Monitoring_eng!BY44</f>
        <v>yes</v>
      </c>
      <c r="AP49" s="209" t="str">
        <f>Monitoring_eng!CA44</f>
        <v>no</v>
      </c>
      <c r="AQ49" s="209" t="str">
        <f>Monitoring_eng!CC44</f>
        <v>yes</v>
      </c>
      <c r="AR49" s="209" t="str">
        <f>Monitoring_eng!CE44</f>
        <v>yes</v>
      </c>
      <c r="AS49" s="209" t="str">
        <f>Monitoring_eng!CG44</f>
        <v>no</v>
      </c>
      <c r="AT49" s="209" t="str">
        <f>Monitoring_eng!CI44</f>
        <v>yes</v>
      </c>
      <c r="AU49" s="209" t="str">
        <f>Monitoring_eng!CK44</f>
        <v>no</v>
      </c>
      <c r="AV49" s="209" t="str">
        <f>Monitoring_eng!CM44</f>
        <v>yes</v>
      </c>
      <c r="AW49" s="209" t="str">
        <f>Monitoring_eng!CO44</f>
        <v>yes</v>
      </c>
      <c r="AX49" s="209" t="str">
        <f>Monitoring_eng!CQ44</f>
        <v>yes</v>
      </c>
      <c r="AY49" s="209" t="str">
        <f>Monitoring_eng!CS44</f>
        <v>yes</v>
      </c>
      <c r="AZ49" s="209" t="str">
        <f>Monitoring_eng!CU44</f>
        <v>yes</v>
      </c>
      <c r="BA49" s="209" t="str">
        <f>Monitoring_eng!CW44</f>
        <v>yes</v>
      </c>
      <c r="BB49" s="207" t="s">
        <v>757</v>
      </c>
      <c r="BC49" s="207">
        <f t="shared" si="15"/>
        <v>32</v>
      </c>
      <c r="BD49" s="207" t="s">
        <v>758</v>
      </c>
      <c r="BE49" s="207">
        <f t="shared" si="16"/>
        <v>16</v>
      </c>
      <c r="BF49" s="207" t="s">
        <v>759</v>
      </c>
      <c r="BG49" s="207">
        <f t="shared" si="17"/>
        <v>2</v>
      </c>
      <c r="BH49" s="207" t="s">
        <v>892</v>
      </c>
      <c r="BI49" s="207">
        <f t="shared" si="18"/>
        <v>0</v>
      </c>
      <c r="BJ49" s="207">
        <f t="shared" si="19"/>
        <v>50</v>
      </c>
      <c r="BK49" s="207" t="str">
        <f t="shared" si="20"/>
        <v>yes</v>
      </c>
      <c r="BL49" s="207" t="str">
        <f t="shared" si="21"/>
        <v>no</v>
      </c>
      <c r="BM49" s="207">
        <f t="shared" si="22"/>
        <v>32</v>
      </c>
      <c r="BN49" s="207">
        <f t="shared" si="23"/>
        <v>16</v>
      </c>
      <c r="BO49" s="210">
        <f t="shared" si="24"/>
        <v>0.64</v>
      </c>
      <c r="BP49" s="210">
        <f t="shared" si="25"/>
        <v>0.32</v>
      </c>
      <c r="BQ49" s="210">
        <f>VLOOKUP($A49,'Analysis 2016-2017'!$A:$BR,67,FALSE)</f>
        <v>0.22</v>
      </c>
      <c r="BR49" s="210">
        <f>VLOOKUP($A49,'Analysis 2016-2017'!$A:$BR,68,FALSE)</f>
        <v>0.76</v>
      </c>
      <c r="BS49" s="210">
        <f>VLOOKUP($A49,'Analysis 2016-2017'!$A:$BR,69,FALSE)</f>
        <v>0.22</v>
      </c>
      <c r="BT49" s="210">
        <f>VLOOKUP($A49,'Analysis 2016-2017'!$A:$BR,70,FALSE)</f>
        <v>0.76</v>
      </c>
      <c r="BU49" s="210">
        <f t="shared" si="26"/>
        <v>0.42000000000000004</v>
      </c>
      <c r="BV49" s="210">
        <f t="shared" si="27"/>
        <v>-0.44</v>
      </c>
      <c r="BW49" s="210">
        <f t="shared" si="28"/>
        <v>0.42000000000000004</v>
      </c>
      <c r="BX49" s="210">
        <f t="shared" si="29"/>
        <v>-0.44</v>
      </c>
      <c r="BY49" s="211">
        <f>COUNTIFS($D49:$BA49,$BK49,Results!$U$87:$BR$87,BY$1)/(COUNTIF(Results!$U$87:$BR$87,BY$1))</f>
        <v>0.76470588235294112</v>
      </c>
      <c r="BZ49" s="211">
        <f>COUNTIFS($D49:$BA49,$BK49,Results!$U$87:$BR$87,BZ$1)/(COUNTIF(Results!$U$87:$BR$87,BZ$1))</f>
        <v>0.66666666666666663</v>
      </c>
      <c r="CA49" s="211">
        <f>COUNTIFS($D49:$BA49,$BK49,Results!$U$87:$BR$87,CA$1)/(COUNTIF(Results!$U$87:$BR$87,CA$1))</f>
        <v>0.25</v>
      </c>
      <c r="CB49" s="211">
        <f>COUNTIFS($D49:$BA49,$BK49,Results!$U$87:$BR$87,CB$1)/(COUNTIF(Results!$U$87:$BR$87,CB$1))</f>
        <v>0.69230769230769229</v>
      </c>
      <c r="CC49" s="211">
        <f>COUNTIFS($D49:$BA49,$BK49,Results!$U$89:$BR$89,CC$1)/(COUNTIF(Results!$U$89:$BR$89,CC$1))</f>
        <v>0.66666666666666663</v>
      </c>
      <c r="CD49" s="211">
        <f>COUNTIFS($D49:$BA49,$BK49,Results!$U$89:$BR$89,CD$1)/(COUNTIF(Results!$U$89:$BR$89,CD$1))</f>
        <v>0.54545454545454541</v>
      </c>
      <c r="CE49" s="211">
        <f>COUNTIFS($D49:$BA49,$BK49,Results!$U$89:$BR$89,CE$1)/(COUNTIF(Results!$U$89:$BR$89,CE$1))</f>
        <v>0.77777777777777779</v>
      </c>
      <c r="CF49" s="211">
        <f>COUNTIFS($D49:$BA49,$BK49,Results!$U$89:$BR$89,CF$1)/(COUNTIF(Results!$U$89:$BR$89,CF$1))</f>
        <v>0.75</v>
      </c>
      <c r="CG49" s="211">
        <f>COUNTIFS($D49:$BA49,$BK49,Results!$U$90:$BR$90,CG$1)/(COUNTIF(Results!$U$90:$BR$90,CG$1))</f>
        <v>0.52941176470588236</v>
      </c>
      <c r="CH49" s="211">
        <f>COUNTIFS($D49:$BA49,$BK49,Results!$U$90:$BR$90,CH$1)/(COUNTIF(Results!$U$90:$BR$90,CH$1))</f>
        <v>0.70588235294117652</v>
      </c>
      <c r="CI49" s="211">
        <f>COUNTIFS($D49:$BA49,$BK49,Results!$U$90:$BR$90,CI$1)/(COUNTIF(Results!$U$90:$BR$90,CI$1))</f>
        <v>0.6875</v>
      </c>
      <c r="CJ49" s="211">
        <f>COUNTIFS($D49:$BA49,$BK49,Results!$U$91:$BR$91,CJ$1)/(COUNTIF(Results!$U$91:$BR$91,CJ$1))</f>
        <v>0.70588235294117652</v>
      </c>
      <c r="CK49" s="211">
        <f>COUNTIFS($D49:$BA49,$BK49,Results!$U$91:$BR$91,CK$1)/(COUNTIF(Results!$U$91:$BR$91,CK$1))</f>
        <v>0.52941176470588236</v>
      </c>
      <c r="CL49" s="207"/>
    </row>
    <row r="50" spans="1:90" x14ac:dyDescent="0.3">
      <c r="A50" s="207" t="s">
        <v>3860</v>
      </c>
      <c r="B50" s="207" t="s">
        <v>340</v>
      </c>
      <c r="C50" s="53" t="s">
        <v>278</v>
      </c>
      <c r="D50" s="209" t="str">
        <f>Monitoring_eng!C39</f>
        <v>yes</v>
      </c>
      <c r="E50" s="209" t="str">
        <f>Monitoring_eng!E39</f>
        <v>no</v>
      </c>
      <c r="F50" s="209" t="str">
        <f>Monitoring_eng!G39</f>
        <v>yes</v>
      </c>
      <c r="G50" s="209" t="str">
        <f>Monitoring_eng!I39</f>
        <v>yes</v>
      </c>
      <c r="H50" s="209" t="str">
        <f>Monitoring_eng!K39</f>
        <v>no</v>
      </c>
      <c r="I50" s="209" t="str">
        <f>Monitoring_eng!M39</f>
        <v>yes</v>
      </c>
      <c r="J50" s="209" t="str">
        <f>Monitoring_eng!O39</f>
        <v>yes</v>
      </c>
      <c r="K50" s="209" t="str">
        <f>Monitoring_eng!Q39</f>
        <v>yes</v>
      </c>
      <c r="L50" s="209" t="str">
        <f>Monitoring_eng!S39</f>
        <v>yes</v>
      </c>
      <c r="M50" s="209" t="str">
        <f>Monitoring_eng!U39</f>
        <v>yes</v>
      </c>
      <c r="N50" s="209" t="str">
        <f>Monitoring_eng!W39</f>
        <v>yes</v>
      </c>
      <c r="O50" s="209" t="str">
        <f>Monitoring_eng!Y39</f>
        <v>no</v>
      </c>
      <c r="P50" s="209" t="str">
        <f>Monitoring_eng!AA39</f>
        <v>yes</v>
      </c>
      <c r="Q50" s="209" t="str">
        <f>Monitoring_eng!AC39</f>
        <v>yes</v>
      </c>
      <c r="R50" s="209" t="str">
        <f>Monitoring_eng!AE39</f>
        <v>yes</v>
      </c>
      <c r="S50" s="209" t="str">
        <f>Monitoring_eng!AG39</f>
        <v>yes</v>
      </c>
      <c r="T50" s="209" t="str">
        <f>Monitoring_eng!AI39</f>
        <v>yes</v>
      </c>
      <c r="U50" s="209" t="str">
        <f>Monitoring_eng!AK39</f>
        <v>no</v>
      </c>
      <c r="V50" s="209" t="str">
        <f>Monitoring_eng!AM39</f>
        <v>no</v>
      </c>
      <c r="W50" s="209" t="str">
        <f>Monitoring_eng!AO39</f>
        <v>no</v>
      </c>
      <c r="X50" s="209" t="str">
        <f>Monitoring_eng!AQ39</f>
        <v>yes</v>
      </c>
      <c r="Y50" s="209" t="str">
        <f>Monitoring_eng!AS39</f>
        <v>yes</v>
      </c>
      <c r="Z50" s="209" t="str">
        <f>Monitoring_eng!AU39</f>
        <v>no</v>
      </c>
      <c r="AA50" s="209" t="str">
        <f>Monitoring_eng!AW39</f>
        <v>no</v>
      </c>
      <c r="AB50" s="209" t="str">
        <f>Monitoring_eng!AY39</f>
        <v>yes</v>
      </c>
      <c r="AC50" s="209" t="str">
        <f>Monitoring_eng!BA39</f>
        <v>no</v>
      </c>
      <c r="AD50" s="209" t="str">
        <f>Monitoring_eng!BC39</f>
        <v>no</v>
      </c>
      <c r="AE50" s="209" t="str">
        <f>Monitoring_eng!BE39</f>
        <v>no</v>
      </c>
      <c r="AF50" s="209" t="str">
        <f>Monitoring_eng!BG39</f>
        <v>yes</v>
      </c>
      <c r="AG50" s="209" t="str">
        <f>Monitoring_eng!BI39</f>
        <v>yes</v>
      </c>
      <c r="AH50" s="209" t="str">
        <f>Monitoring_eng!BK39</f>
        <v>yes</v>
      </c>
      <c r="AI50" s="209" t="str">
        <f>Monitoring_eng!BM39</f>
        <v>no</v>
      </c>
      <c r="AJ50" s="209" t="str">
        <f>Monitoring_eng!BO39</f>
        <v>yes</v>
      </c>
      <c r="AK50" s="209" t="str">
        <f>Monitoring_eng!BQ39</f>
        <v>yes</v>
      </c>
      <c r="AL50" s="209" t="str">
        <f>Monitoring_eng!BS39</f>
        <v>no</v>
      </c>
      <c r="AM50" s="209" t="str">
        <f>Monitoring_eng!BU39</f>
        <v>yes</v>
      </c>
      <c r="AN50" s="209" t="str">
        <f>Monitoring_eng!BW39</f>
        <v>no</v>
      </c>
      <c r="AO50" s="209" t="str">
        <f>Monitoring_eng!BY39</f>
        <v>yes</v>
      </c>
      <c r="AP50" s="209" t="str">
        <f>Monitoring_eng!CA39</f>
        <v>no</v>
      </c>
      <c r="AQ50" s="209" t="str">
        <f>Monitoring_eng!CC39</f>
        <v>no</v>
      </c>
      <c r="AR50" s="209" t="str">
        <f>Monitoring_eng!CE39</f>
        <v>no</v>
      </c>
      <c r="AS50" s="209" t="str">
        <f>Monitoring_eng!CG39</f>
        <v>yes</v>
      </c>
      <c r="AT50" s="209" t="str">
        <f>Monitoring_eng!CI39</f>
        <v>yes</v>
      </c>
      <c r="AU50" s="209" t="str">
        <f>Monitoring_eng!CK39</f>
        <v>no</v>
      </c>
      <c r="AV50" s="209" t="str">
        <f>Monitoring_eng!CM39</f>
        <v>yes</v>
      </c>
      <c r="AW50" s="209" t="str">
        <f>Monitoring_eng!CO39</f>
        <v>yes</v>
      </c>
      <c r="AX50" s="209" t="str">
        <f>Monitoring_eng!CQ39</f>
        <v>yes</v>
      </c>
      <c r="AY50" s="209" t="str">
        <f>Monitoring_eng!CS39</f>
        <v>yes</v>
      </c>
      <c r="AZ50" s="209" t="str">
        <f>Monitoring_eng!CU39</f>
        <v>yes</v>
      </c>
      <c r="BA50" s="209" t="str">
        <f>Monitoring_eng!CW39</f>
        <v>yes</v>
      </c>
      <c r="BB50" s="207" t="s">
        <v>757</v>
      </c>
      <c r="BC50" s="207">
        <f t="shared" si="15"/>
        <v>32</v>
      </c>
      <c r="BD50" s="207" t="s">
        <v>758</v>
      </c>
      <c r="BE50" s="207">
        <f t="shared" si="16"/>
        <v>18</v>
      </c>
      <c r="BF50" s="207" t="s">
        <v>759</v>
      </c>
      <c r="BG50" s="207">
        <f t="shared" si="17"/>
        <v>0</v>
      </c>
      <c r="BH50" s="207" t="s">
        <v>892</v>
      </c>
      <c r="BI50" s="207">
        <f t="shared" si="18"/>
        <v>0</v>
      </c>
      <c r="BJ50" s="207">
        <f t="shared" si="19"/>
        <v>50</v>
      </c>
      <c r="BK50" s="207" t="str">
        <f t="shared" si="20"/>
        <v>yes</v>
      </c>
      <c r="BL50" s="207" t="str">
        <f t="shared" si="21"/>
        <v>no</v>
      </c>
      <c r="BM50" s="207">
        <f t="shared" si="22"/>
        <v>32</v>
      </c>
      <c r="BN50" s="207">
        <f t="shared" si="23"/>
        <v>18</v>
      </c>
      <c r="BO50" s="210">
        <f t="shared" si="24"/>
        <v>0.64</v>
      </c>
      <c r="BP50" s="210">
        <f t="shared" si="25"/>
        <v>0.36</v>
      </c>
      <c r="BQ50" s="210">
        <f>VLOOKUP($A50,'Analysis 2016-2017'!$A:$BR,67,FALSE)</f>
        <v>0.22</v>
      </c>
      <c r="BR50" s="210">
        <f>VLOOKUP($A50,'Analysis 2016-2017'!$A:$BR,68,FALSE)</f>
        <v>0.72</v>
      </c>
      <c r="BS50" s="210">
        <f>VLOOKUP($A50,'Analysis 2016-2017'!$A:$BR,69,FALSE)</f>
        <v>0.22</v>
      </c>
      <c r="BT50" s="210">
        <f>VLOOKUP($A50,'Analysis 2016-2017'!$A:$BR,70,FALSE)</f>
        <v>0.72</v>
      </c>
      <c r="BU50" s="210">
        <f t="shared" si="26"/>
        <v>0.42000000000000004</v>
      </c>
      <c r="BV50" s="210">
        <f t="shared" si="27"/>
        <v>-0.36</v>
      </c>
      <c r="BW50" s="210">
        <f t="shared" si="28"/>
        <v>0.42000000000000004</v>
      </c>
      <c r="BX50" s="210">
        <f t="shared" si="29"/>
        <v>-0.36</v>
      </c>
      <c r="BY50" s="211">
        <f>COUNTIFS($D50:$BA50,$BK50,Results!$U$87:$BR$87,BY$1)/(COUNTIF(Results!$U$87:$BR$87,BY$1))</f>
        <v>0.76470588235294112</v>
      </c>
      <c r="BZ50" s="211">
        <f>COUNTIFS($D50:$BA50,$BK50,Results!$U$87:$BR$87,BZ$1)/(COUNTIF(Results!$U$87:$BR$87,BZ$1))</f>
        <v>0.75</v>
      </c>
      <c r="CA50" s="211">
        <f>COUNTIFS($D50:$BA50,$BK50,Results!$U$87:$BR$87,CA$1)/(COUNTIF(Results!$U$87:$BR$87,CA$1))</f>
        <v>0.25</v>
      </c>
      <c r="CB50" s="211">
        <f>COUNTIFS($D50:$BA50,$BK50,Results!$U$87:$BR$87,CB$1)/(COUNTIF(Results!$U$87:$BR$87,CB$1))</f>
        <v>0.61538461538461542</v>
      </c>
      <c r="CC50" s="211">
        <f>COUNTIFS($D50:$BA50,$BK50,Results!$U$89:$BR$89,CC$1)/(COUNTIF(Results!$U$89:$BR$89,CC$1))</f>
        <v>0.66666666666666663</v>
      </c>
      <c r="CD50" s="211">
        <f>COUNTIFS($D50:$BA50,$BK50,Results!$U$89:$BR$89,CD$1)/(COUNTIF(Results!$U$89:$BR$89,CD$1))</f>
        <v>0.54545454545454541</v>
      </c>
      <c r="CE50" s="211">
        <f>COUNTIFS($D50:$BA50,$BK50,Results!$U$89:$BR$89,CE$1)/(COUNTIF(Results!$U$89:$BR$89,CE$1))</f>
        <v>0.77777777777777779</v>
      </c>
      <c r="CF50" s="211">
        <f>COUNTIFS($D50:$BA50,$BK50,Results!$U$89:$BR$89,CF$1)/(COUNTIF(Results!$U$89:$BR$89,CF$1))</f>
        <v>0.75</v>
      </c>
      <c r="CG50" s="211">
        <f>COUNTIFS($D50:$BA50,$BK50,Results!$U$90:$BR$90,CG$1)/(COUNTIF(Results!$U$90:$BR$90,CG$1))</f>
        <v>0.47058823529411764</v>
      </c>
      <c r="CH50" s="211">
        <f>COUNTIFS($D50:$BA50,$BK50,Results!$U$90:$BR$90,CH$1)/(COUNTIF(Results!$U$90:$BR$90,CH$1))</f>
        <v>0.76470588235294112</v>
      </c>
      <c r="CI50" s="211">
        <f>COUNTIFS($D50:$BA50,$BK50,Results!$U$90:$BR$90,CI$1)/(COUNTIF(Results!$U$90:$BR$90,CI$1))</f>
        <v>0.6875</v>
      </c>
      <c r="CJ50" s="211">
        <f>COUNTIFS($D50:$BA50,$BK50,Results!$U$91:$BR$91,CJ$1)/(COUNTIF(Results!$U$91:$BR$91,CJ$1))</f>
        <v>0.76470588235294112</v>
      </c>
      <c r="CK50" s="211">
        <f>COUNTIFS($D50:$BA50,$BK50,Results!$U$91:$BR$91,CK$1)/(COUNTIF(Results!$U$91:$BR$91,CK$1))</f>
        <v>0.47058823529411764</v>
      </c>
      <c r="CL50" s="207"/>
    </row>
    <row r="51" spans="1:90" x14ac:dyDescent="0.3">
      <c r="A51" s="207" t="s">
        <v>3850</v>
      </c>
      <c r="B51" s="207" t="s">
        <v>330</v>
      </c>
      <c r="C51" s="212" t="s">
        <v>119</v>
      </c>
      <c r="D51" s="209" t="str">
        <f>Monitoring_eng!C29</f>
        <v>yes</v>
      </c>
      <c r="E51" s="209" t="str">
        <f>Monitoring_eng!E29</f>
        <v>no</v>
      </c>
      <c r="F51" s="209" t="str">
        <f>Monitoring_eng!G29</f>
        <v>yes</v>
      </c>
      <c r="G51" s="209" t="str">
        <f>Monitoring_eng!I29</f>
        <v>no</v>
      </c>
      <c r="H51" s="209" t="str">
        <f>Monitoring_eng!K29</f>
        <v>no</v>
      </c>
      <c r="I51" s="209" t="str">
        <f>Monitoring_eng!M29</f>
        <v>yes</v>
      </c>
      <c r="J51" s="209" t="str">
        <f>Monitoring_eng!O29</f>
        <v>no</v>
      </c>
      <c r="K51" s="209" t="str">
        <f>Monitoring_eng!Q29</f>
        <v>yes</v>
      </c>
      <c r="L51" s="209" t="str">
        <f>Monitoring_eng!S29</f>
        <v>no</v>
      </c>
      <c r="M51" s="209" t="str">
        <f>Monitoring_eng!U29</f>
        <v>yes</v>
      </c>
      <c r="N51" s="209" t="str">
        <f>Monitoring_eng!W29</f>
        <v>yes</v>
      </c>
      <c r="O51" s="209" t="str">
        <f>Monitoring_eng!Y29</f>
        <v>yes</v>
      </c>
      <c r="P51" s="209" t="str">
        <f>Monitoring_eng!AA29</f>
        <v>yes</v>
      </c>
      <c r="Q51" s="209" t="str">
        <f>Monitoring_eng!AC29</f>
        <v>yes</v>
      </c>
      <c r="R51" s="209" t="str">
        <f>Monitoring_eng!AE29</f>
        <v>no</v>
      </c>
      <c r="S51" s="209" t="str">
        <f>Monitoring_eng!AG29</f>
        <v>no</v>
      </c>
      <c r="T51" s="209" t="str">
        <f>Monitoring_eng!AI29</f>
        <v>yes</v>
      </c>
      <c r="U51" s="209" t="str">
        <f>Monitoring_eng!AK29</f>
        <v>no</v>
      </c>
      <c r="V51" s="209" t="str">
        <f>Monitoring_eng!AM29</f>
        <v>partially</v>
      </c>
      <c r="W51" s="209" t="str">
        <f>Monitoring_eng!AO29</f>
        <v>no</v>
      </c>
      <c r="X51" s="209" t="str">
        <f>Monitoring_eng!AQ29</f>
        <v>no</v>
      </c>
      <c r="Y51" s="209" t="str">
        <f>Monitoring_eng!AS29</f>
        <v>yes</v>
      </c>
      <c r="Z51" s="209" t="str">
        <f>Monitoring_eng!AU29</f>
        <v>yes</v>
      </c>
      <c r="AA51" s="209" t="str">
        <f>Monitoring_eng!AW29</f>
        <v>yes</v>
      </c>
      <c r="AB51" s="209" t="str">
        <f>Monitoring_eng!AY29</f>
        <v>no</v>
      </c>
      <c r="AC51" s="209" t="str">
        <f>Monitoring_eng!BA29</f>
        <v>yes</v>
      </c>
      <c r="AD51" s="209" t="str">
        <f>Monitoring_eng!BC29</f>
        <v>no</v>
      </c>
      <c r="AE51" s="209" t="str">
        <f>Monitoring_eng!BE29</f>
        <v>yes</v>
      </c>
      <c r="AF51" s="209" t="str">
        <f>Monitoring_eng!BG29</f>
        <v>yes</v>
      </c>
      <c r="AG51" s="209" t="str">
        <f>Monitoring_eng!BI29</f>
        <v>yes</v>
      </c>
      <c r="AH51" s="209" t="str">
        <f>Monitoring_eng!BK29</f>
        <v>yes</v>
      </c>
      <c r="AI51" s="209" t="str">
        <f>Monitoring_eng!BM29</f>
        <v>no</v>
      </c>
      <c r="AJ51" s="209" t="str">
        <f>Monitoring_eng!BO29</f>
        <v>yes</v>
      </c>
      <c r="AK51" s="209" t="str">
        <f>Monitoring_eng!BQ29</f>
        <v>yes</v>
      </c>
      <c r="AL51" s="209" t="str">
        <f>Monitoring_eng!BS29</f>
        <v>partially</v>
      </c>
      <c r="AM51" s="209" t="str">
        <f>Monitoring_eng!BU29</f>
        <v>yes</v>
      </c>
      <c r="AN51" s="209" t="str">
        <f>Monitoring_eng!BW29</f>
        <v>yes</v>
      </c>
      <c r="AO51" s="209" t="str">
        <f>Monitoring_eng!BY29</f>
        <v>yes</v>
      </c>
      <c r="AP51" s="209" t="str">
        <f>Monitoring_eng!CA29</f>
        <v>yes</v>
      </c>
      <c r="AQ51" s="209" t="str">
        <f>Monitoring_eng!CC29</f>
        <v>yes</v>
      </c>
      <c r="AR51" s="209" t="str">
        <f>Monitoring_eng!CE29</f>
        <v>no</v>
      </c>
      <c r="AS51" s="209" t="str">
        <f>Monitoring_eng!CG29</f>
        <v>yes</v>
      </c>
      <c r="AT51" s="209" t="str">
        <f>Monitoring_eng!CI29</f>
        <v>no</v>
      </c>
      <c r="AU51" s="209" t="str">
        <f>Monitoring_eng!CK29</f>
        <v>no</v>
      </c>
      <c r="AV51" s="209" t="str">
        <f>Monitoring_eng!CM29</f>
        <v>yes</v>
      </c>
      <c r="AW51" s="209" t="str">
        <f>Monitoring_eng!CO29</f>
        <v>yes</v>
      </c>
      <c r="AX51" s="209" t="str">
        <f>Monitoring_eng!CQ29</f>
        <v>yes</v>
      </c>
      <c r="AY51" s="209" t="str">
        <f>Monitoring_eng!CS29</f>
        <v>yes</v>
      </c>
      <c r="AZ51" s="209" t="str">
        <f>Monitoring_eng!CU29</f>
        <v>yes</v>
      </c>
      <c r="BA51" s="209" t="str">
        <f>Monitoring_eng!CW29</f>
        <v>yes</v>
      </c>
      <c r="BB51" s="207" t="s">
        <v>757</v>
      </c>
      <c r="BC51" s="207">
        <f t="shared" si="15"/>
        <v>32</v>
      </c>
      <c r="BD51" s="207" t="s">
        <v>758</v>
      </c>
      <c r="BE51" s="207">
        <f t="shared" si="16"/>
        <v>16</v>
      </c>
      <c r="BF51" s="207" t="s">
        <v>759</v>
      </c>
      <c r="BG51" s="207">
        <f t="shared" si="17"/>
        <v>2</v>
      </c>
      <c r="BH51" s="207" t="s">
        <v>892</v>
      </c>
      <c r="BI51" s="207">
        <f t="shared" si="18"/>
        <v>0</v>
      </c>
      <c r="BJ51" s="207">
        <f t="shared" si="19"/>
        <v>50</v>
      </c>
      <c r="BK51" s="207" t="str">
        <f t="shared" si="20"/>
        <v>yes</v>
      </c>
      <c r="BL51" s="207" t="str">
        <f t="shared" si="21"/>
        <v>no</v>
      </c>
      <c r="BM51" s="207">
        <f t="shared" si="22"/>
        <v>32</v>
      </c>
      <c r="BN51" s="207">
        <f t="shared" si="23"/>
        <v>16</v>
      </c>
      <c r="BO51" s="210">
        <f t="shared" si="24"/>
        <v>0.64</v>
      </c>
      <c r="BP51" s="210">
        <f t="shared" si="25"/>
        <v>0.32</v>
      </c>
      <c r="BQ51" s="210">
        <f>VLOOKUP($A51,'Analysis 2016-2017'!$A:$BR,67,FALSE)</f>
        <v>0.24</v>
      </c>
      <c r="BR51" s="210">
        <f>VLOOKUP($A51,'Analysis 2016-2017'!$A:$BR,68,FALSE)</f>
        <v>0.72</v>
      </c>
      <c r="BS51" s="210">
        <f>VLOOKUP($A51,'Analysis 2016-2017'!$A:$BR,69,FALSE)</f>
        <v>0.24</v>
      </c>
      <c r="BT51" s="210">
        <f>VLOOKUP($A51,'Analysis 2016-2017'!$A:$BR,70,FALSE)</f>
        <v>0.72</v>
      </c>
      <c r="BU51" s="210">
        <f t="shared" si="26"/>
        <v>0.4</v>
      </c>
      <c r="BV51" s="210">
        <f t="shared" si="27"/>
        <v>-0.39999999999999997</v>
      </c>
      <c r="BW51" s="210">
        <f t="shared" si="28"/>
        <v>0.4</v>
      </c>
      <c r="BX51" s="210">
        <f t="shared" si="29"/>
        <v>-0.39999999999999997</v>
      </c>
      <c r="BY51" s="211">
        <f>COUNTIFS($D51:$BA51,$BK51,Results!$U$87:$BR$87,BY$1)/(COUNTIF(Results!$U$87:$BR$87,BY$1))</f>
        <v>0.58823529411764708</v>
      </c>
      <c r="BZ51" s="211">
        <f>COUNTIFS($D51:$BA51,$BK51,Results!$U$87:$BR$87,BZ$1)/(COUNTIF(Results!$U$87:$BR$87,BZ$1))</f>
        <v>0.75</v>
      </c>
      <c r="CA51" s="211">
        <f>COUNTIFS($D51:$BA51,$BK51,Results!$U$87:$BR$87,CA$1)/(COUNTIF(Results!$U$87:$BR$87,CA$1))</f>
        <v>0.625</v>
      </c>
      <c r="CB51" s="211">
        <f>COUNTIFS($D51:$BA51,$BK51,Results!$U$87:$BR$87,CB$1)/(COUNTIF(Results!$U$87:$BR$87,CB$1))</f>
        <v>0.61538461538461542</v>
      </c>
      <c r="CC51" s="211">
        <f>COUNTIFS($D51:$BA51,$BK51,Results!$U$89:$BR$89,CC$1)/(COUNTIF(Results!$U$89:$BR$89,CC$1))</f>
        <v>0.6</v>
      </c>
      <c r="CD51" s="211">
        <f>COUNTIFS($D51:$BA51,$BK51,Results!$U$89:$BR$89,CD$1)/(COUNTIF(Results!$U$89:$BR$89,CD$1))</f>
        <v>0.68181818181818177</v>
      </c>
      <c r="CE51" s="211">
        <f>COUNTIFS($D51:$BA51,$BK51,Results!$U$89:$BR$89,CE$1)/(COUNTIF(Results!$U$89:$BR$89,CE$1))</f>
        <v>0.77777777777777779</v>
      </c>
      <c r="CF51" s="211">
        <f>COUNTIFS($D51:$BA51,$BK51,Results!$U$89:$BR$89,CF$1)/(COUNTIF(Results!$U$89:$BR$89,CF$1))</f>
        <v>0.25</v>
      </c>
      <c r="CG51" s="211">
        <f>COUNTIFS($D51:$BA51,$BK51,Results!$U$90:$BR$90,CG$1)/(COUNTIF(Results!$U$90:$BR$90,CG$1))</f>
        <v>0.58823529411764708</v>
      </c>
      <c r="CH51" s="211">
        <f>COUNTIFS($D51:$BA51,$BK51,Results!$U$90:$BR$90,CH$1)/(COUNTIF(Results!$U$90:$BR$90,CH$1))</f>
        <v>0.6470588235294118</v>
      </c>
      <c r="CI51" s="211">
        <f>COUNTIFS($D51:$BA51,$BK51,Results!$U$90:$BR$90,CI$1)/(COUNTIF(Results!$U$90:$BR$90,CI$1))</f>
        <v>0.6875</v>
      </c>
      <c r="CJ51" s="211">
        <f>COUNTIFS($D51:$BA51,$BK51,Results!$U$91:$BR$91,CJ$1)/(COUNTIF(Results!$U$91:$BR$91,CJ$1))</f>
        <v>0.6470588235294118</v>
      </c>
      <c r="CK51" s="211">
        <f>COUNTIFS($D51:$BA51,$BK51,Results!$U$91:$BR$91,CK$1)/(COUNTIF(Results!$U$91:$BR$91,CK$1))</f>
        <v>0.58823529411764708</v>
      </c>
      <c r="CL51" s="207"/>
    </row>
    <row r="52" spans="1:90" x14ac:dyDescent="0.3">
      <c r="A52" s="207" t="s">
        <v>3847</v>
      </c>
      <c r="B52" s="207" t="s">
        <v>327</v>
      </c>
      <c r="C52" s="212" t="s">
        <v>116</v>
      </c>
      <c r="D52" s="209" t="str">
        <f>Monitoring_eng!C26</f>
        <v>yes</v>
      </c>
      <c r="E52" s="209" t="str">
        <f>Monitoring_eng!E26</f>
        <v>no</v>
      </c>
      <c r="F52" s="209" t="str">
        <f>Monitoring_eng!G26</f>
        <v>yes</v>
      </c>
      <c r="G52" s="209" t="str">
        <f>Monitoring_eng!I26</f>
        <v>no</v>
      </c>
      <c r="H52" s="209" t="str">
        <f>Monitoring_eng!K26</f>
        <v>yes</v>
      </c>
      <c r="I52" s="209" t="str">
        <f>Monitoring_eng!M26</f>
        <v>yes</v>
      </c>
      <c r="J52" s="209" t="str">
        <f>Monitoring_eng!O26</f>
        <v>yes</v>
      </c>
      <c r="K52" s="209" t="str">
        <f>Monitoring_eng!Q26</f>
        <v>no</v>
      </c>
      <c r="L52" s="209" t="str">
        <f>Monitoring_eng!S26</f>
        <v>no</v>
      </c>
      <c r="M52" s="209" t="str">
        <f>Monitoring_eng!U26</f>
        <v>no</v>
      </c>
      <c r="N52" s="209" t="str">
        <f>Monitoring_eng!W26</f>
        <v>yes</v>
      </c>
      <c r="O52" s="209" t="str">
        <f>Monitoring_eng!Y26</f>
        <v>yes</v>
      </c>
      <c r="P52" s="209" t="str">
        <f>Monitoring_eng!AA26</f>
        <v>yes</v>
      </c>
      <c r="Q52" s="209" t="str">
        <f>Monitoring_eng!AC26</f>
        <v>no</v>
      </c>
      <c r="R52" s="209" t="str">
        <f>Monitoring_eng!AE26</f>
        <v>yes</v>
      </c>
      <c r="S52" s="209" t="str">
        <f>Monitoring_eng!AG26</f>
        <v>yes</v>
      </c>
      <c r="T52" s="209" t="str">
        <f>Monitoring_eng!AI26</f>
        <v>yes</v>
      </c>
      <c r="U52" s="209" t="str">
        <f>Monitoring_eng!AK26</f>
        <v>no</v>
      </c>
      <c r="V52" s="209" t="str">
        <f>Monitoring_eng!AM26</f>
        <v>yes</v>
      </c>
      <c r="W52" s="209" t="str">
        <f>Monitoring_eng!AO26</f>
        <v>yes</v>
      </c>
      <c r="X52" s="209" t="str">
        <f>Monitoring_eng!AQ26</f>
        <v>yes</v>
      </c>
      <c r="Y52" s="209" t="str">
        <f>Monitoring_eng!AS26</f>
        <v>yes</v>
      </c>
      <c r="Z52" s="209" t="str">
        <f>Monitoring_eng!AU26</f>
        <v>no</v>
      </c>
      <c r="AA52" s="209" t="str">
        <f>Monitoring_eng!AW26</f>
        <v>no</v>
      </c>
      <c r="AB52" s="209" t="str">
        <f>Monitoring_eng!AY26</f>
        <v>yes</v>
      </c>
      <c r="AC52" s="209" t="str">
        <f>Monitoring_eng!BA26</f>
        <v>yes</v>
      </c>
      <c r="AD52" s="209" t="str">
        <f>Monitoring_eng!BC26</f>
        <v>yes</v>
      </c>
      <c r="AE52" s="209" t="str">
        <f>Monitoring_eng!BE26</f>
        <v>yes</v>
      </c>
      <c r="AF52" s="209" t="str">
        <f>Monitoring_eng!BG26</f>
        <v>no</v>
      </c>
      <c r="AG52" s="209" t="str">
        <f>Monitoring_eng!BI26</f>
        <v>no</v>
      </c>
      <c r="AH52" s="209" t="str">
        <f>Monitoring_eng!BK26</f>
        <v>yes</v>
      </c>
      <c r="AI52" s="209" t="str">
        <f>Monitoring_eng!BM26</f>
        <v>no</v>
      </c>
      <c r="AJ52" s="209" t="str">
        <f>Monitoring_eng!BO26</f>
        <v>yes</v>
      </c>
      <c r="AK52" s="209" t="str">
        <f>Monitoring_eng!BQ26</f>
        <v>yes</v>
      </c>
      <c r="AL52" s="209" t="str">
        <f>Monitoring_eng!BS26</f>
        <v>no</v>
      </c>
      <c r="AM52" s="209" t="str">
        <f>Monitoring_eng!BU26</f>
        <v>no</v>
      </c>
      <c r="AN52" s="209" t="str">
        <f>Monitoring_eng!BW26</f>
        <v>yes</v>
      </c>
      <c r="AO52" s="209" t="str">
        <f>Monitoring_eng!BY26</f>
        <v>yes</v>
      </c>
      <c r="AP52" s="209" t="str">
        <f>Monitoring_eng!CA26</f>
        <v>yes</v>
      </c>
      <c r="AQ52" s="209" t="str">
        <f>Monitoring_eng!CC26</f>
        <v>no</v>
      </c>
      <c r="AR52" s="209" t="str">
        <f>Monitoring_eng!CE26</f>
        <v>no</v>
      </c>
      <c r="AS52" s="209" t="str">
        <f>Monitoring_eng!CG26</f>
        <v>yes</v>
      </c>
      <c r="AT52" s="209" t="str">
        <f>Monitoring_eng!CI26</f>
        <v>no</v>
      </c>
      <c r="AU52" s="209" t="str">
        <f>Monitoring_eng!CK26</f>
        <v>no</v>
      </c>
      <c r="AV52" s="209" t="str">
        <f>Monitoring_eng!CM26</f>
        <v>yes</v>
      </c>
      <c r="AW52" s="209" t="str">
        <f>Monitoring_eng!CO26</f>
        <v>yes</v>
      </c>
      <c r="AX52" s="209" t="str">
        <f>Monitoring_eng!CQ26</f>
        <v>yes</v>
      </c>
      <c r="AY52" s="209" t="str">
        <f>Monitoring_eng!CS26</f>
        <v>yes</v>
      </c>
      <c r="AZ52" s="209" t="str">
        <f>Monitoring_eng!CU26</f>
        <v>yes</v>
      </c>
      <c r="BA52" s="209" t="str">
        <f>Monitoring_eng!CW26</f>
        <v>yes</v>
      </c>
      <c r="BB52" s="207" t="s">
        <v>757</v>
      </c>
      <c r="BC52" s="207">
        <f t="shared" si="15"/>
        <v>32</v>
      </c>
      <c r="BD52" s="207" t="s">
        <v>758</v>
      </c>
      <c r="BE52" s="207">
        <f t="shared" si="16"/>
        <v>18</v>
      </c>
      <c r="BF52" s="207" t="s">
        <v>759</v>
      </c>
      <c r="BG52" s="207">
        <f t="shared" si="17"/>
        <v>0</v>
      </c>
      <c r="BH52" s="207" t="s">
        <v>892</v>
      </c>
      <c r="BI52" s="207">
        <f t="shared" si="18"/>
        <v>0</v>
      </c>
      <c r="BJ52" s="207">
        <f t="shared" si="19"/>
        <v>50</v>
      </c>
      <c r="BK52" s="207" t="str">
        <f t="shared" si="20"/>
        <v>yes</v>
      </c>
      <c r="BL52" s="207" t="str">
        <f t="shared" si="21"/>
        <v>no</v>
      </c>
      <c r="BM52" s="207">
        <f t="shared" si="22"/>
        <v>32</v>
      </c>
      <c r="BN52" s="207">
        <f t="shared" si="23"/>
        <v>18</v>
      </c>
      <c r="BO52" s="210">
        <f t="shared" si="24"/>
        <v>0.64</v>
      </c>
      <c r="BP52" s="210">
        <f t="shared" si="25"/>
        <v>0.36</v>
      </c>
      <c r="BQ52" s="210">
        <f>VLOOKUP($A52,'Analysis 2016-2017'!$A:$BR,67,FALSE)</f>
        <v>0.36</v>
      </c>
      <c r="BR52" s="210">
        <f>VLOOKUP($A52,'Analysis 2016-2017'!$A:$BR,68,FALSE)</f>
        <v>0.62</v>
      </c>
      <c r="BS52" s="210">
        <f>VLOOKUP($A52,'Analysis 2016-2017'!$A:$BR,69,FALSE)</f>
        <v>0.36</v>
      </c>
      <c r="BT52" s="210">
        <f>VLOOKUP($A52,'Analysis 2016-2017'!$A:$BR,70,FALSE)</f>
        <v>0.62</v>
      </c>
      <c r="BU52" s="210">
        <f t="shared" si="26"/>
        <v>0.28000000000000003</v>
      </c>
      <c r="BV52" s="210">
        <f t="shared" si="27"/>
        <v>-0.26</v>
      </c>
      <c r="BW52" s="210">
        <f t="shared" si="28"/>
        <v>0.28000000000000003</v>
      </c>
      <c r="BX52" s="210">
        <f t="shared" si="29"/>
        <v>-0.26</v>
      </c>
      <c r="BY52" s="211">
        <f>COUNTIFS($D52:$BA52,$BK52,Results!$U$87:$BR$87,BY$1)/(COUNTIF(Results!$U$87:$BR$87,BY$1))</f>
        <v>0.58823529411764708</v>
      </c>
      <c r="BZ52" s="211">
        <f>COUNTIFS($D52:$BA52,$BK52,Results!$U$87:$BR$87,BZ$1)/(COUNTIF(Results!$U$87:$BR$87,BZ$1))</f>
        <v>0.66666666666666663</v>
      </c>
      <c r="CA52" s="211">
        <f>COUNTIFS($D52:$BA52,$BK52,Results!$U$87:$BR$87,CA$1)/(COUNTIF(Results!$U$87:$BR$87,CA$1))</f>
        <v>0.625</v>
      </c>
      <c r="CB52" s="211">
        <f>COUNTIFS($D52:$BA52,$BK52,Results!$U$87:$BR$87,CB$1)/(COUNTIF(Results!$U$87:$BR$87,CB$1))</f>
        <v>0.69230769230769229</v>
      </c>
      <c r="CC52" s="211">
        <f>COUNTIFS($D52:$BA52,$BK52,Results!$U$89:$BR$89,CC$1)/(COUNTIF(Results!$U$89:$BR$89,CC$1))</f>
        <v>0.53333333333333333</v>
      </c>
      <c r="CD52" s="211">
        <f>COUNTIFS($D52:$BA52,$BK52,Results!$U$89:$BR$89,CD$1)/(COUNTIF(Results!$U$89:$BR$89,CD$1))</f>
        <v>0.63636363636363635</v>
      </c>
      <c r="CE52" s="211">
        <f>COUNTIFS($D52:$BA52,$BK52,Results!$U$89:$BR$89,CE$1)/(COUNTIF(Results!$U$89:$BR$89,CE$1))</f>
        <v>0.77777777777777779</v>
      </c>
      <c r="CF52" s="211">
        <f>COUNTIFS($D52:$BA52,$BK52,Results!$U$89:$BR$89,CF$1)/(COUNTIF(Results!$U$89:$BR$89,CF$1))</f>
        <v>0.75</v>
      </c>
      <c r="CG52" s="211">
        <f>COUNTIFS($D52:$BA52,$BK52,Results!$U$90:$BR$90,CG$1)/(COUNTIF(Results!$U$90:$BR$90,CG$1))</f>
        <v>0.47058823529411764</v>
      </c>
      <c r="CH52" s="211">
        <f>COUNTIFS($D52:$BA52,$BK52,Results!$U$90:$BR$90,CH$1)/(COUNTIF(Results!$U$90:$BR$90,CH$1))</f>
        <v>0.76470588235294112</v>
      </c>
      <c r="CI52" s="211">
        <f>COUNTIFS($D52:$BA52,$BK52,Results!$U$90:$BR$90,CI$1)/(COUNTIF(Results!$U$90:$BR$90,CI$1))</f>
        <v>0.6875</v>
      </c>
      <c r="CJ52" s="211">
        <f>COUNTIFS($D52:$BA52,$BK52,Results!$U$91:$BR$91,CJ$1)/(COUNTIF(Results!$U$91:$BR$91,CJ$1))</f>
        <v>0.76470588235294112</v>
      </c>
      <c r="CK52" s="211">
        <f>COUNTIFS($D52:$BA52,$BK52,Results!$U$91:$BR$91,CK$1)/(COUNTIF(Results!$U$91:$BR$91,CK$1))</f>
        <v>0.47058823529411764</v>
      </c>
      <c r="CL52" s="207"/>
    </row>
    <row r="53" spans="1:90" x14ac:dyDescent="0.3">
      <c r="A53" s="207" t="s">
        <v>3841</v>
      </c>
      <c r="B53" s="207" t="s">
        <v>321</v>
      </c>
      <c r="C53" s="212" t="s">
        <v>274</v>
      </c>
      <c r="D53" s="209" t="str">
        <f>Monitoring_eng!C20</f>
        <v>yes</v>
      </c>
      <c r="E53" s="209" t="str">
        <f>Monitoring_eng!E20</f>
        <v>no</v>
      </c>
      <c r="F53" s="209" t="str">
        <f>Monitoring_eng!G20</f>
        <v>yes</v>
      </c>
      <c r="G53" s="209" t="str">
        <f>Monitoring_eng!I20</f>
        <v>no</v>
      </c>
      <c r="H53" s="209" t="str">
        <f>Monitoring_eng!K20</f>
        <v>yes</v>
      </c>
      <c r="I53" s="209" t="str">
        <f>Monitoring_eng!M20</f>
        <v>yes</v>
      </c>
      <c r="J53" s="209" t="str">
        <f>Monitoring_eng!O20</f>
        <v>yes</v>
      </c>
      <c r="K53" s="209" t="str">
        <f>Monitoring_eng!Q20</f>
        <v>no</v>
      </c>
      <c r="L53" s="209" t="str">
        <f>Monitoring_eng!S20</f>
        <v>yes</v>
      </c>
      <c r="M53" s="209" t="str">
        <f>Monitoring_eng!U20</f>
        <v>yes</v>
      </c>
      <c r="N53" s="209" t="str">
        <f>Monitoring_eng!W20</f>
        <v>yes</v>
      </c>
      <c r="O53" s="209" t="str">
        <f>Monitoring_eng!Y20</f>
        <v>no</v>
      </c>
      <c r="P53" s="209" t="str">
        <f>Monitoring_eng!AA20</f>
        <v>no</v>
      </c>
      <c r="Q53" s="209" t="str">
        <f>Monitoring_eng!AC20</f>
        <v>yes</v>
      </c>
      <c r="R53" s="209" t="str">
        <f>Monitoring_eng!AE20</f>
        <v>yes</v>
      </c>
      <c r="S53" s="209" t="str">
        <f>Monitoring_eng!AG20</f>
        <v>no</v>
      </c>
      <c r="T53" s="209" t="str">
        <f>Monitoring_eng!AI20</f>
        <v>no</v>
      </c>
      <c r="U53" s="209" t="str">
        <f>Monitoring_eng!AK20</f>
        <v>no</v>
      </c>
      <c r="V53" s="209" t="str">
        <f>Monitoring_eng!AM20</f>
        <v>yes</v>
      </c>
      <c r="W53" s="209" t="str">
        <f>Monitoring_eng!AO20</f>
        <v>no</v>
      </c>
      <c r="X53" s="209" t="str">
        <f>Monitoring_eng!AQ20</f>
        <v>yes</v>
      </c>
      <c r="Y53" s="209" t="str">
        <f>Monitoring_eng!AS20</f>
        <v>yes</v>
      </c>
      <c r="Z53" s="209" t="str">
        <f>Monitoring_eng!AU20</f>
        <v>no</v>
      </c>
      <c r="AA53" s="209" t="str">
        <f>Monitoring_eng!AW20</f>
        <v>yes</v>
      </c>
      <c r="AB53" s="209" t="str">
        <f>Monitoring_eng!AY20</f>
        <v>yes</v>
      </c>
      <c r="AC53" s="209" t="str">
        <f>Monitoring_eng!BA20</f>
        <v>no</v>
      </c>
      <c r="AD53" s="209" t="str">
        <f>Monitoring_eng!BC20</f>
        <v>yes</v>
      </c>
      <c r="AE53" s="209" t="str">
        <f>Monitoring_eng!BE20</f>
        <v>yes</v>
      </c>
      <c r="AF53" s="209" t="str">
        <f>Monitoring_eng!BG20</f>
        <v>yes</v>
      </c>
      <c r="AG53" s="209" t="str">
        <f>Monitoring_eng!BI20</f>
        <v>yes</v>
      </c>
      <c r="AH53" s="209" t="str">
        <f>Monitoring_eng!BK20</f>
        <v>no</v>
      </c>
      <c r="AI53" s="209" t="str">
        <f>Monitoring_eng!BM20</f>
        <v>no</v>
      </c>
      <c r="AJ53" s="209" t="str">
        <f>Monitoring_eng!BO20</f>
        <v>yes</v>
      </c>
      <c r="AK53" s="209" t="str">
        <f>Monitoring_eng!BQ20</f>
        <v>yes</v>
      </c>
      <c r="AL53" s="209" t="str">
        <f>Monitoring_eng!BS20</f>
        <v>no</v>
      </c>
      <c r="AM53" s="209" t="str">
        <f>Monitoring_eng!BU20</f>
        <v>no</v>
      </c>
      <c r="AN53" s="209" t="str">
        <f>Monitoring_eng!BW20</f>
        <v>no</v>
      </c>
      <c r="AO53" s="209" t="str">
        <f>Monitoring_eng!BY20</f>
        <v>yes</v>
      </c>
      <c r="AP53" s="209" t="str">
        <f>Monitoring_eng!CA20</f>
        <v>no</v>
      </c>
      <c r="AQ53" s="209" t="str">
        <f>Monitoring_eng!CC20</f>
        <v>yes</v>
      </c>
      <c r="AR53" s="209" t="str">
        <f>Monitoring_eng!CE20</f>
        <v>no</v>
      </c>
      <c r="AS53" s="209" t="str">
        <f>Monitoring_eng!CG20</f>
        <v>yes</v>
      </c>
      <c r="AT53" s="209" t="str">
        <f>Monitoring_eng!CI20</f>
        <v>yes</v>
      </c>
      <c r="AU53" s="209" t="str">
        <f>Monitoring_eng!CK20</f>
        <v>yes</v>
      </c>
      <c r="AV53" s="209" t="str">
        <f>Monitoring_eng!CM20</f>
        <v>yes</v>
      </c>
      <c r="AW53" s="209" t="str">
        <f>Monitoring_eng!CO20</f>
        <v>yes</v>
      </c>
      <c r="AX53" s="209" t="str">
        <f>Monitoring_eng!CQ20</f>
        <v>no</v>
      </c>
      <c r="AY53" s="209" t="str">
        <f>Monitoring_eng!CS20</f>
        <v>yes</v>
      </c>
      <c r="AZ53" s="209" t="str">
        <f>Monitoring_eng!CU20</f>
        <v>yes</v>
      </c>
      <c r="BA53" s="209" t="str">
        <f>Monitoring_eng!CW20</f>
        <v>yes</v>
      </c>
      <c r="BB53" s="207" t="s">
        <v>757</v>
      </c>
      <c r="BC53" s="207">
        <f t="shared" si="15"/>
        <v>31</v>
      </c>
      <c r="BD53" s="207" t="s">
        <v>758</v>
      </c>
      <c r="BE53" s="207">
        <f t="shared" si="16"/>
        <v>19</v>
      </c>
      <c r="BF53" s="207" t="s">
        <v>759</v>
      </c>
      <c r="BG53" s="207">
        <f t="shared" si="17"/>
        <v>0</v>
      </c>
      <c r="BH53" s="207" t="s">
        <v>892</v>
      </c>
      <c r="BI53" s="207">
        <f t="shared" si="18"/>
        <v>0</v>
      </c>
      <c r="BJ53" s="207">
        <f t="shared" si="19"/>
        <v>50</v>
      </c>
      <c r="BK53" s="207" t="str">
        <f t="shared" si="20"/>
        <v>yes</v>
      </c>
      <c r="BL53" s="207" t="str">
        <f t="shared" si="21"/>
        <v>no</v>
      </c>
      <c r="BM53" s="207">
        <f t="shared" si="22"/>
        <v>31</v>
      </c>
      <c r="BN53" s="207">
        <f t="shared" si="23"/>
        <v>19</v>
      </c>
      <c r="BO53" s="210">
        <f t="shared" si="24"/>
        <v>0.62</v>
      </c>
      <c r="BP53" s="210">
        <f t="shared" si="25"/>
        <v>0.38</v>
      </c>
      <c r="BQ53" s="210">
        <f>VLOOKUP($A53,'Analysis 2016-2017'!$A:$BR,67,FALSE)</f>
        <v>0.34</v>
      </c>
      <c r="BR53" s="210">
        <f>VLOOKUP($A53,'Analysis 2016-2017'!$A:$BR,68,FALSE)</f>
        <v>0.62</v>
      </c>
      <c r="BS53" s="210">
        <f>VLOOKUP($A53,'Analysis 2016-2017'!$A:$BR,69,FALSE)</f>
        <v>0.34</v>
      </c>
      <c r="BT53" s="210">
        <f>VLOOKUP($A53,'Analysis 2016-2017'!$A:$BR,70,FALSE)</f>
        <v>0.62</v>
      </c>
      <c r="BU53" s="210">
        <f t="shared" si="26"/>
        <v>0.27999999999999997</v>
      </c>
      <c r="BV53" s="210">
        <f t="shared" si="27"/>
        <v>-0.24</v>
      </c>
      <c r="BW53" s="210">
        <f t="shared" si="28"/>
        <v>0.27999999999999997</v>
      </c>
      <c r="BX53" s="210">
        <f t="shared" si="29"/>
        <v>-0.24</v>
      </c>
      <c r="BY53" s="211">
        <f>COUNTIFS($D53:$BA53,$BK53,Results!$U$87:$BR$87,BY$1)/(COUNTIF(Results!$U$87:$BR$87,BY$1))</f>
        <v>0.6470588235294118</v>
      </c>
      <c r="BZ53" s="211">
        <f>COUNTIFS($D53:$BA53,$BK53,Results!$U$87:$BR$87,BZ$1)/(COUNTIF(Results!$U$87:$BR$87,BZ$1))</f>
        <v>0.58333333333333337</v>
      </c>
      <c r="CA53" s="211">
        <f>COUNTIFS($D53:$BA53,$BK53,Results!$U$87:$BR$87,CA$1)/(COUNTIF(Results!$U$87:$BR$87,CA$1))</f>
        <v>0.5</v>
      </c>
      <c r="CB53" s="211">
        <f>COUNTIFS($D53:$BA53,$BK53,Results!$U$87:$BR$87,CB$1)/(COUNTIF(Results!$U$87:$BR$87,CB$1))</f>
        <v>0.69230769230769229</v>
      </c>
      <c r="CC53" s="211">
        <f>COUNTIFS($D53:$BA53,$BK53,Results!$U$89:$BR$89,CC$1)/(COUNTIF(Results!$U$89:$BR$89,CC$1))</f>
        <v>0.46666666666666667</v>
      </c>
      <c r="CD53" s="211">
        <f>COUNTIFS($D53:$BA53,$BK53,Results!$U$89:$BR$89,CD$1)/(COUNTIF(Results!$U$89:$BR$89,CD$1))</f>
        <v>0.59090909090909094</v>
      </c>
      <c r="CE53" s="211">
        <f>COUNTIFS($D53:$BA53,$BK53,Results!$U$89:$BR$89,CE$1)/(COUNTIF(Results!$U$89:$BR$89,CE$1))</f>
        <v>0.77777777777777779</v>
      </c>
      <c r="CF53" s="211">
        <f>COUNTIFS($D53:$BA53,$BK53,Results!$U$89:$BR$89,CF$1)/(COUNTIF(Results!$U$89:$BR$89,CF$1))</f>
        <v>1</v>
      </c>
      <c r="CG53" s="211">
        <f>COUNTIFS($D53:$BA53,$BK53,Results!$U$90:$BR$90,CG$1)/(COUNTIF(Results!$U$90:$BR$90,CG$1))</f>
        <v>0.41176470588235292</v>
      </c>
      <c r="CH53" s="211">
        <f>COUNTIFS($D53:$BA53,$BK53,Results!$U$90:$BR$90,CH$1)/(COUNTIF(Results!$U$90:$BR$90,CH$1))</f>
        <v>0.70588235294117652</v>
      </c>
      <c r="CI53" s="211">
        <f>COUNTIFS($D53:$BA53,$BK53,Results!$U$90:$BR$90,CI$1)/(COUNTIF(Results!$U$90:$BR$90,CI$1))</f>
        <v>0.75</v>
      </c>
      <c r="CJ53" s="211">
        <f>COUNTIFS($D53:$BA53,$BK53,Results!$U$91:$BR$91,CJ$1)/(COUNTIF(Results!$U$91:$BR$91,CJ$1))</f>
        <v>0.70588235294117652</v>
      </c>
      <c r="CK53" s="211">
        <f>COUNTIFS($D53:$BA53,$BK53,Results!$U$91:$BR$91,CK$1)/(COUNTIF(Results!$U$91:$BR$91,CK$1))</f>
        <v>0.41176470588235292</v>
      </c>
      <c r="CL53" s="207"/>
    </row>
    <row r="54" spans="1:90" x14ac:dyDescent="0.3">
      <c r="A54" s="207" t="s">
        <v>3842</v>
      </c>
      <c r="B54" s="207" t="s">
        <v>322</v>
      </c>
      <c r="C54" s="212" t="s">
        <v>112</v>
      </c>
      <c r="D54" s="209" t="str">
        <f>Monitoring_eng!C21</f>
        <v>yes</v>
      </c>
      <c r="E54" s="209" t="str">
        <f>Monitoring_eng!E21</f>
        <v>no</v>
      </c>
      <c r="F54" s="209" t="str">
        <f>Monitoring_eng!G21</f>
        <v>yes</v>
      </c>
      <c r="G54" s="209" t="str">
        <f>Monitoring_eng!I21</f>
        <v>yes</v>
      </c>
      <c r="H54" s="209" t="str">
        <f>Monitoring_eng!K21</f>
        <v>yes</v>
      </c>
      <c r="I54" s="209" t="str">
        <f>Monitoring_eng!M21</f>
        <v>yes</v>
      </c>
      <c r="J54" s="209" t="str">
        <f>Monitoring_eng!O21</f>
        <v>yes</v>
      </c>
      <c r="K54" s="209" t="str">
        <f>Monitoring_eng!Q21</f>
        <v>no</v>
      </c>
      <c r="L54" s="209" t="str">
        <f>Monitoring_eng!S21</f>
        <v>yes</v>
      </c>
      <c r="M54" s="209" t="str">
        <f>Monitoring_eng!U21</f>
        <v>yes</v>
      </c>
      <c r="N54" s="209" t="str">
        <f>Monitoring_eng!W21</f>
        <v>yes</v>
      </c>
      <c r="O54" s="209" t="str">
        <f>Monitoring_eng!Y21</f>
        <v>partially</v>
      </c>
      <c r="P54" s="209" t="str">
        <f>Monitoring_eng!AA21</f>
        <v>yes</v>
      </c>
      <c r="Q54" s="209" t="str">
        <f>Monitoring_eng!AC21</f>
        <v>yes</v>
      </c>
      <c r="R54" s="209" t="str">
        <f>Monitoring_eng!AE21</f>
        <v>yes</v>
      </c>
      <c r="S54" s="209" t="str">
        <f>Monitoring_eng!AG21</f>
        <v>no</v>
      </c>
      <c r="T54" s="209" t="str">
        <f>Monitoring_eng!AI21</f>
        <v>no</v>
      </c>
      <c r="U54" s="209" t="str">
        <f>Monitoring_eng!AK21</f>
        <v>no</v>
      </c>
      <c r="V54" s="209" t="str">
        <f>Monitoring_eng!AM21</f>
        <v>yes</v>
      </c>
      <c r="W54" s="209" t="str">
        <f>Monitoring_eng!AO21</f>
        <v>no</v>
      </c>
      <c r="X54" s="209" t="str">
        <f>Monitoring_eng!AQ21</f>
        <v>yes</v>
      </c>
      <c r="Y54" s="209" t="str">
        <f>Monitoring_eng!AS21</f>
        <v>yes</v>
      </c>
      <c r="Z54" s="209" t="str">
        <f>Monitoring_eng!AU21</f>
        <v>no</v>
      </c>
      <c r="AA54" s="209" t="str">
        <f>Monitoring_eng!AW21</f>
        <v>yes</v>
      </c>
      <c r="AB54" s="209" t="str">
        <f>Monitoring_eng!AY21</f>
        <v>yes</v>
      </c>
      <c r="AC54" s="209" t="str">
        <f>Monitoring_eng!BA21</f>
        <v>yes</v>
      </c>
      <c r="AD54" s="209" t="str">
        <f>Monitoring_eng!BC21</f>
        <v>yes</v>
      </c>
      <c r="AE54" s="209" t="str">
        <f>Monitoring_eng!BE21</f>
        <v>no</v>
      </c>
      <c r="AF54" s="209" t="str">
        <f>Monitoring_eng!BG21</f>
        <v>yes</v>
      </c>
      <c r="AG54" s="209" t="str">
        <f>Monitoring_eng!BI21</f>
        <v>no</v>
      </c>
      <c r="AH54" s="209" t="str">
        <f>Monitoring_eng!BK21</f>
        <v>no</v>
      </c>
      <c r="AI54" s="209" t="str">
        <f>Monitoring_eng!BM21</f>
        <v>no</v>
      </c>
      <c r="AJ54" s="209" t="str">
        <f>Monitoring_eng!BO21</f>
        <v>yes</v>
      </c>
      <c r="AK54" s="209" t="str">
        <f>Monitoring_eng!BQ21</f>
        <v>no</v>
      </c>
      <c r="AL54" s="209" t="str">
        <f>Monitoring_eng!BS21</f>
        <v>no</v>
      </c>
      <c r="AM54" s="209" t="str">
        <f>Monitoring_eng!BU21</f>
        <v>yes</v>
      </c>
      <c r="AN54" s="209" t="str">
        <f>Monitoring_eng!BW21</f>
        <v>no</v>
      </c>
      <c r="AO54" s="209" t="str">
        <f>Monitoring_eng!BY21</f>
        <v>yes</v>
      </c>
      <c r="AP54" s="209" t="str">
        <f>Monitoring_eng!CA21</f>
        <v>no</v>
      </c>
      <c r="AQ54" s="209" t="str">
        <f>Monitoring_eng!CC21</f>
        <v>yes</v>
      </c>
      <c r="AR54" s="209" t="str">
        <f>Monitoring_eng!CE21</f>
        <v>yes</v>
      </c>
      <c r="AS54" s="209" t="str">
        <f>Monitoring_eng!CG21</f>
        <v>partially</v>
      </c>
      <c r="AT54" s="209" t="str">
        <f>Monitoring_eng!CI21</f>
        <v>yes</v>
      </c>
      <c r="AU54" s="209" t="str">
        <f>Monitoring_eng!CK21</f>
        <v>no</v>
      </c>
      <c r="AV54" s="209" t="str">
        <f>Monitoring_eng!CM21</f>
        <v>no</v>
      </c>
      <c r="AW54" s="209" t="str">
        <f>Monitoring_eng!CO21</f>
        <v>yes</v>
      </c>
      <c r="AX54" s="209" t="str">
        <f>Monitoring_eng!CQ21</f>
        <v>no</v>
      </c>
      <c r="AY54" s="209" t="str">
        <f>Monitoring_eng!CS21</f>
        <v>yes</v>
      </c>
      <c r="AZ54" s="209" t="str">
        <f>Monitoring_eng!CU21</f>
        <v>yes</v>
      </c>
      <c r="BA54" s="209" t="str">
        <f>Monitoring_eng!CW21</f>
        <v>yes</v>
      </c>
      <c r="BB54" s="207" t="s">
        <v>757</v>
      </c>
      <c r="BC54" s="207">
        <f t="shared" si="15"/>
        <v>30</v>
      </c>
      <c r="BD54" s="207" t="s">
        <v>758</v>
      </c>
      <c r="BE54" s="207">
        <f t="shared" si="16"/>
        <v>18</v>
      </c>
      <c r="BF54" s="207" t="s">
        <v>759</v>
      </c>
      <c r="BG54" s="207">
        <f t="shared" si="17"/>
        <v>2</v>
      </c>
      <c r="BH54" s="207" t="s">
        <v>892</v>
      </c>
      <c r="BI54" s="207">
        <f t="shared" si="18"/>
        <v>0</v>
      </c>
      <c r="BJ54" s="207">
        <f t="shared" si="19"/>
        <v>50</v>
      </c>
      <c r="BK54" s="207" t="str">
        <f t="shared" si="20"/>
        <v>yes</v>
      </c>
      <c r="BL54" s="207" t="str">
        <f t="shared" si="21"/>
        <v>no</v>
      </c>
      <c r="BM54" s="207">
        <f t="shared" si="22"/>
        <v>30</v>
      </c>
      <c r="BN54" s="207">
        <f t="shared" si="23"/>
        <v>18</v>
      </c>
      <c r="BO54" s="210">
        <f t="shared" si="24"/>
        <v>0.6</v>
      </c>
      <c r="BP54" s="210">
        <f t="shared" si="25"/>
        <v>0.36</v>
      </c>
      <c r="BQ54" s="210">
        <f>VLOOKUP($A54,'Analysis 2016-2017'!$A:$BR,67,FALSE)</f>
        <v>0.56000000000000005</v>
      </c>
      <c r="BR54" s="210">
        <f>VLOOKUP($A54,'Analysis 2016-2017'!$A:$BR,68,FALSE)</f>
        <v>0.42</v>
      </c>
      <c r="BS54" s="210">
        <f>VLOOKUP($A54,'Analysis 2016-2017'!$A:$BR,69,FALSE)</f>
        <v>0.12</v>
      </c>
      <c r="BT54" s="210">
        <f>VLOOKUP($A54,'Analysis 2016-2017'!$A:$BR,70,FALSE)</f>
        <v>0.82</v>
      </c>
      <c r="BU54" s="210">
        <f t="shared" si="26"/>
        <v>3.9999999999999925E-2</v>
      </c>
      <c r="BV54" s="210">
        <f t="shared" si="27"/>
        <v>-0.06</v>
      </c>
      <c r="BW54" s="210">
        <f t="shared" si="28"/>
        <v>0.48</v>
      </c>
      <c r="BX54" s="210">
        <f t="shared" si="29"/>
        <v>-0.45999999999999996</v>
      </c>
      <c r="BY54" s="211">
        <f>COUNTIFS($D54:$BA54,$BK54,Results!$U$87:$BR$87,BY$1)/(COUNTIF(Results!$U$87:$BR$87,BY$1))</f>
        <v>0.6470588235294118</v>
      </c>
      <c r="BZ54" s="211">
        <f>COUNTIFS($D54:$BA54,$BK54,Results!$U$87:$BR$87,BZ$1)/(COUNTIF(Results!$U$87:$BR$87,BZ$1))</f>
        <v>0.66666666666666663</v>
      </c>
      <c r="CA54" s="211">
        <f>COUNTIFS($D54:$BA54,$BK54,Results!$U$87:$BR$87,CA$1)/(COUNTIF(Results!$U$87:$BR$87,CA$1))</f>
        <v>0.5</v>
      </c>
      <c r="CB54" s="211">
        <f>COUNTIFS($D54:$BA54,$BK54,Results!$U$87:$BR$87,CB$1)/(COUNTIF(Results!$U$87:$BR$87,CB$1))</f>
        <v>0.53846153846153844</v>
      </c>
      <c r="CC54" s="211">
        <f>COUNTIFS($D54:$BA54,$BK54,Results!$U$89:$BR$89,CC$1)/(COUNTIF(Results!$U$89:$BR$89,CC$1))</f>
        <v>0.4</v>
      </c>
      <c r="CD54" s="211">
        <f>COUNTIFS($D54:$BA54,$BK54,Results!$U$89:$BR$89,CD$1)/(COUNTIF(Results!$U$89:$BR$89,CD$1))</f>
        <v>0.63636363636363635</v>
      </c>
      <c r="CE54" s="211">
        <f>COUNTIFS($D54:$BA54,$BK54,Results!$U$89:$BR$89,CE$1)/(COUNTIF(Results!$U$89:$BR$89,CE$1))</f>
        <v>0.77777777777777779</v>
      </c>
      <c r="CF54" s="211">
        <f>COUNTIFS($D54:$BA54,$BK54,Results!$U$89:$BR$89,CF$1)/(COUNTIF(Results!$U$89:$BR$89,CF$1))</f>
        <v>0.75</v>
      </c>
      <c r="CG54" s="211">
        <f>COUNTIFS($D54:$BA54,$BK54,Results!$U$90:$BR$90,CG$1)/(COUNTIF(Results!$U$90:$BR$90,CG$1))</f>
        <v>0.47058823529411764</v>
      </c>
      <c r="CH54" s="211">
        <f>COUNTIFS($D54:$BA54,$BK54,Results!$U$90:$BR$90,CH$1)/(COUNTIF(Results!$U$90:$BR$90,CH$1))</f>
        <v>0.70588235294117652</v>
      </c>
      <c r="CI54" s="211">
        <f>COUNTIFS($D54:$BA54,$BK54,Results!$U$90:$BR$90,CI$1)/(COUNTIF(Results!$U$90:$BR$90,CI$1))</f>
        <v>0.625</v>
      </c>
      <c r="CJ54" s="211">
        <f>COUNTIFS($D54:$BA54,$BK54,Results!$U$91:$BR$91,CJ$1)/(COUNTIF(Results!$U$91:$BR$91,CJ$1))</f>
        <v>0.70588235294117652</v>
      </c>
      <c r="CK54" s="211">
        <f>COUNTIFS($D54:$BA54,$BK54,Results!$U$91:$BR$91,CK$1)/(COUNTIF(Results!$U$91:$BR$91,CK$1))</f>
        <v>0.47058823529411764</v>
      </c>
      <c r="CL54" s="207"/>
    </row>
    <row r="55" spans="1:90" x14ac:dyDescent="0.3">
      <c r="A55" s="207" t="s">
        <v>3894</v>
      </c>
      <c r="B55" s="207" t="s">
        <v>374</v>
      </c>
      <c r="C55" s="55" t="s">
        <v>171</v>
      </c>
      <c r="D55" s="209" t="str">
        <f>Monitoring_eng!C73</f>
        <v>yes</v>
      </c>
      <c r="E55" s="209" t="str">
        <f>Monitoring_eng!E73</f>
        <v>yes</v>
      </c>
      <c r="F55" s="209" t="str">
        <f>Monitoring_eng!G73</f>
        <v>no</v>
      </c>
      <c r="G55" s="209" t="str">
        <f>Monitoring_eng!I73</f>
        <v>no</v>
      </c>
      <c r="H55" s="209" t="str">
        <f>Monitoring_eng!K73</f>
        <v>no</v>
      </c>
      <c r="I55" s="209" t="str">
        <f>Monitoring_eng!M73</f>
        <v>yes</v>
      </c>
      <c r="J55" s="209" t="str">
        <f>Monitoring_eng!O73</f>
        <v>yes</v>
      </c>
      <c r="K55" s="209" t="str">
        <f>Monitoring_eng!Q73</f>
        <v>yes</v>
      </c>
      <c r="L55" s="209" t="str">
        <f>Monitoring_eng!S73</f>
        <v>yes</v>
      </c>
      <c r="M55" s="209" t="str">
        <f>Monitoring_eng!U73</f>
        <v>no</v>
      </c>
      <c r="N55" s="209" t="str">
        <f>Monitoring_eng!W73</f>
        <v>yes</v>
      </c>
      <c r="O55" s="209" t="str">
        <f>Monitoring_eng!Y73</f>
        <v>no</v>
      </c>
      <c r="P55" s="209" t="str">
        <f>Monitoring_eng!AA73</f>
        <v>yes</v>
      </c>
      <c r="Q55" s="209" t="str">
        <f>Monitoring_eng!AC73</f>
        <v>yes</v>
      </c>
      <c r="R55" s="209" t="str">
        <f>Monitoring_eng!AE73</f>
        <v>no</v>
      </c>
      <c r="S55" s="209" t="str">
        <f>Monitoring_eng!AG73</f>
        <v>no</v>
      </c>
      <c r="T55" s="209" t="str">
        <f>Monitoring_eng!AI73</f>
        <v>yes</v>
      </c>
      <c r="U55" s="209" t="str">
        <f>Monitoring_eng!AK73</f>
        <v>yes</v>
      </c>
      <c r="V55" s="209" t="str">
        <f>Monitoring_eng!AM73</f>
        <v>no</v>
      </c>
      <c r="W55" s="209" t="str">
        <f>Monitoring_eng!AO73</f>
        <v>yes</v>
      </c>
      <c r="X55" s="209" t="str">
        <f>Monitoring_eng!AQ73</f>
        <v>yes</v>
      </c>
      <c r="Y55" s="209" t="str">
        <f>Monitoring_eng!AS73</f>
        <v>yes</v>
      </c>
      <c r="Z55" s="209" t="str">
        <f>Monitoring_eng!AU73</f>
        <v>yes</v>
      </c>
      <c r="AA55" s="209" t="str">
        <f>Monitoring_eng!AW73</f>
        <v>yes</v>
      </c>
      <c r="AB55" s="209" t="str">
        <f>Monitoring_eng!AY73</f>
        <v>yes</v>
      </c>
      <c r="AC55" s="209" t="str">
        <f>Monitoring_eng!BA73</f>
        <v>partially</v>
      </c>
      <c r="AD55" s="209" t="str">
        <f>Monitoring_eng!BC73</f>
        <v>no</v>
      </c>
      <c r="AE55" s="209" t="str">
        <f>Monitoring_eng!BE73</f>
        <v>no</v>
      </c>
      <c r="AF55" s="209" t="str">
        <f>Monitoring_eng!BG73</f>
        <v>yes</v>
      </c>
      <c r="AG55" s="209" t="str">
        <f>Monitoring_eng!BI73</f>
        <v>yes</v>
      </c>
      <c r="AH55" s="209" t="str">
        <f>Monitoring_eng!BK73</f>
        <v>yes</v>
      </c>
      <c r="AI55" s="209" t="str">
        <f>Monitoring_eng!BM73</f>
        <v>no</v>
      </c>
      <c r="AJ55" s="209" t="str">
        <f>Monitoring_eng!BO73</f>
        <v>no</v>
      </c>
      <c r="AK55" s="209" t="str">
        <f>Monitoring_eng!BQ73</f>
        <v>yes</v>
      </c>
      <c r="AL55" s="209" t="str">
        <f>Monitoring_eng!BS73</f>
        <v>yes</v>
      </c>
      <c r="AM55" s="209" t="str">
        <f>Monitoring_eng!BU73</f>
        <v>yes</v>
      </c>
      <c r="AN55" s="209" t="str">
        <f>Monitoring_eng!BW73</f>
        <v>no</v>
      </c>
      <c r="AO55" s="209" t="str">
        <f>Monitoring_eng!BY73</f>
        <v>yes</v>
      </c>
      <c r="AP55" s="209" t="str">
        <f>Monitoring_eng!CA73</f>
        <v>yes</v>
      </c>
      <c r="AQ55" s="209" t="str">
        <f>Monitoring_eng!CC73</f>
        <v>yes</v>
      </c>
      <c r="AR55" s="209" t="str">
        <f>Monitoring_eng!CE73</f>
        <v>partially</v>
      </c>
      <c r="AS55" s="209" t="str">
        <f>Monitoring_eng!CG73</f>
        <v>yes</v>
      </c>
      <c r="AT55" s="209" t="str">
        <f>Monitoring_eng!CI73</f>
        <v>no</v>
      </c>
      <c r="AU55" s="209" t="str">
        <f>Monitoring_eng!CK73</f>
        <v>no</v>
      </c>
      <c r="AV55" s="209" t="str">
        <f>Monitoring_eng!CM73</f>
        <v>yes</v>
      </c>
      <c r="AW55" s="209" t="str">
        <f>Monitoring_eng!CO73</f>
        <v>yes</v>
      </c>
      <c r="AX55" s="209" t="str">
        <f>Monitoring_eng!CQ73</f>
        <v>no</v>
      </c>
      <c r="AY55" s="209" t="str">
        <f>Monitoring_eng!CS73</f>
        <v>no</v>
      </c>
      <c r="AZ55" s="209" t="str">
        <f>Monitoring_eng!CU73</f>
        <v>no</v>
      </c>
      <c r="BA55" s="209" t="str">
        <f>Monitoring_eng!CW73</f>
        <v>yes</v>
      </c>
      <c r="BB55" s="207" t="s">
        <v>757</v>
      </c>
      <c r="BC55" s="207">
        <f t="shared" si="15"/>
        <v>30</v>
      </c>
      <c r="BD55" s="207" t="s">
        <v>758</v>
      </c>
      <c r="BE55" s="207">
        <f t="shared" si="16"/>
        <v>18</v>
      </c>
      <c r="BF55" s="207" t="s">
        <v>759</v>
      </c>
      <c r="BG55" s="207">
        <f t="shared" si="17"/>
        <v>2</v>
      </c>
      <c r="BH55" s="207" t="s">
        <v>892</v>
      </c>
      <c r="BI55" s="207">
        <f t="shared" si="18"/>
        <v>0</v>
      </c>
      <c r="BJ55" s="207">
        <f t="shared" si="19"/>
        <v>50</v>
      </c>
      <c r="BK55" s="207" t="str">
        <f t="shared" si="20"/>
        <v>yes</v>
      </c>
      <c r="BL55" s="207" t="str">
        <f t="shared" si="21"/>
        <v>no</v>
      </c>
      <c r="BM55" s="207">
        <f t="shared" si="22"/>
        <v>30</v>
      </c>
      <c r="BN55" s="207">
        <f t="shared" si="23"/>
        <v>18</v>
      </c>
      <c r="BO55" s="210">
        <f t="shared" si="24"/>
        <v>0.6</v>
      </c>
      <c r="BP55" s="210">
        <f t="shared" si="25"/>
        <v>0.36</v>
      </c>
      <c r="BQ55" s="210">
        <f>VLOOKUP($A55,'Analysis 2016-2017'!$A:$BR,67,FALSE)</f>
        <v>0.28000000000000003</v>
      </c>
      <c r="BR55" s="210">
        <f>VLOOKUP($A55,'Analysis 2016-2017'!$A:$BR,68,FALSE)</f>
        <v>0.6</v>
      </c>
      <c r="BS55" s="210">
        <f>VLOOKUP($A55,'Analysis 2016-2017'!$A:$BR,69,FALSE)</f>
        <v>0.28000000000000003</v>
      </c>
      <c r="BT55" s="210">
        <f>VLOOKUP($A55,'Analysis 2016-2017'!$A:$BR,70,FALSE)</f>
        <v>0.6</v>
      </c>
      <c r="BU55" s="210">
        <f t="shared" si="26"/>
        <v>0.31999999999999995</v>
      </c>
      <c r="BV55" s="210">
        <f t="shared" si="27"/>
        <v>-0.24</v>
      </c>
      <c r="BW55" s="210">
        <f t="shared" si="28"/>
        <v>0.31999999999999995</v>
      </c>
      <c r="BX55" s="210">
        <f t="shared" si="29"/>
        <v>-0.24</v>
      </c>
      <c r="BY55" s="211">
        <f>COUNTIFS($D55:$BA55,$BK55,Results!$U$87:$BR$87,BY$1)/(COUNTIF(Results!$U$87:$BR$87,BY$1))</f>
        <v>0.6470588235294118</v>
      </c>
      <c r="BZ55" s="211">
        <f>COUNTIFS($D55:$BA55,$BK55,Results!$U$87:$BR$87,BZ$1)/(COUNTIF(Results!$U$87:$BR$87,BZ$1))</f>
        <v>0.66666666666666663</v>
      </c>
      <c r="CA55" s="211">
        <f>COUNTIFS($D55:$BA55,$BK55,Results!$U$87:$BR$87,CA$1)/(COUNTIF(Results!$U$87:$BR$87,CA$1))</f>
        <v>0.625</v>
      </c>
      <c r="CB55" s="211">
        <f>COUNTIFS($D55:$BA55,$BK55,Results!$U$87:$BR$87,CB$1)/(COUNTIF(Results!$U$87:$BR$87,CB$1))</f>
        <v>0.46153846153846156</v>
      </c>
      <c r="CC55" s="211">
        <f>COUNTIFS($D55:$BA55,$BK55,Results!$U$89:$BR$89,CC$1)/(COUNTIF(Results!$U$89:$BR$89,CC$1))</f>
        <v>0.66666666666666663</v>
      </c>
      <c r="CD55" s="211">
        <f>COUNTIFS($D55:$BA55,$BK55,Results!$U$89:$BR$89,CD$1)/(COUNTIF(Results!$U$89:$BR$89,CD$1))</f>
        <v>0.63636363636363635</v>
      </c>
      <c r="CE55" s="211">
        <f>COUNTIFS($D55:$BA55,$BK55,Results!$U$89:$BR$89,CE$1)/(COUNTIF(Results!$U$89:$BR$89,CE$1))</f>
        <v>0.55555555555555558</v>
      </c>
      <c r="CF55" s="211">
        <f>COUNTIFS($D55:$BA55,$BK55,Results!$U$89:$BR$89,CF$1)/(COUNTIF(Results!$U$89:$BR$89,CF$1))</f>
        <v>0.25</v>
      </c>
      <c r="CG55" s="211">
        <f>COUNTIFS($D55:$BA55,$BK55,Results!$U$90:$BR$90,CG$1)/(COUNTIF(Results!$U$90:$BR$90,CG$1))</f>
        <v>0.6470588235294118</v>
      </c>
      <c r="CH55" s="211">
        <f>COUNTIFS($D55:$BA55,$BK55,Results!$U$90:$BR$90,CH$1)/(COUNTIF(Results!$U$90:$BR$90,CH$1))</f>
        <v>0.52941176470588236</v>
      </c>
      <c r="CI55" s="211">
        <f>COUNTIFS($D55:$BA55,$BK55,Results!$U$90:$BR$90,CI$1)/(COUNTIF(Results!$U$90:$BR$90,CI$1))</f>
        <v>0.625</v>
      </c>
      <c r="CJ55" s="211">
        <f>COUNTIFS($D55:$BA55,$BK55,Results!$U$91:$BR$91,CJ$1)/(COUNTIF(Results!$U$91:$BR$91,CJ$1))</f>
        <v>0.52941176470588236</v>
      </c>
      <c r="CK55" s="211">
        <f>COUNTIFS($D55:$BA55,$BK55,Results!$U$91:$BR$91,CK$1)/(COUNTIF(Results!$U$91:$BR$91,CK$1))</f>
        <v>0.6470588235294118</v>
      </c>
      <c r="CL55" s="207"/>
    </row>
    <row r="56" spans="1:90" x14ac:dyDescent="0.3">
      <c r="A56" s="207" t="s">
        <v>3861</v>
      </c>
      <c r="B56" s="207" t="s">
        <v>341</v>
      </c>
      <c r="C56" s="53" t="s">
        <v>280</v>
      </c>
      <c r="D56" s="209" t="str">
        <f>Monitoring_eng!C40</f>
        <v>yes</v>
      </c>
      <c r="E56" s="209" t="str">
        <f>Monitoring_eng!E40</f>
        <v>no</v>
      </c>
      <c r="F56" s="209" t="str">
        <f>Monitoring_eng!G40</f>
        <v>no</v>
      </c>
      <c r="G56" s="209" t="str">
        <f>Monitoring_eng!I40</f>
        <v>yes</v>
      </c>
      <c r="H56" s="209" t="str">
        <f>Monitoring_eng!K40</f>
        <v>yes</v>
      </c>
      <c r="I56" s="209" t="str">
        <f>Monitoring_eng!M40</f>
        <v>yes</v>
      </c>
      <c r="J56" s="209" t="str">
        <f>Monitoring_eng!O40</f>
        <v>yes</v>
      </c>
      <c r="K56" s="209" t="str">
        <f>Monitoring_eng!Q40</f>
        <v>no</v>
      </c>
      <c r="L56" s="209" t="str">
        <f>Monitoring_eng!S40</f>
        <v>no</v>
      </c>
      <c r="M56" s="209" t="str">
        <f>Monitoring_eng!U40</f>
        <v>yes</v>
      </c>
      <c r="N56" s="209" t="str">
        <f>Monitoring_eng!W40</f>
        <v>yes</v>
      </c>
      <c r="O56" s="209" t="str">
        <f>Monitoring_eng!Y40</f>
        <v>no</v>
      </c>
      <c r="P56" s="209" t="str">
        <f>Monitoring_eng!AA40</f>
        <v>yes</v>
      </c>
      <c r="Q56" s="209" t="str">
        <f>Monitoring_eng!AC40</f>
        <v>yes</v>
      </c>
      <c r="R56" s="209" t="str">
        <f>Monitoring_eng!AE40</f>
        <v>yes</v>
      </c>
      <c r="S56" s="209" t="str">
        <f>Monitoring_eng!AG40</f>
        <v>no</v>
      </c>
      <c r="T56" s="209" t="str">
        <f>Monitoring_eng!AI40</f>
        <v>yes</v>
      </c>
      <c r="U56" s="209" t="str">
        <f>Monitoring_eng!AK40</f>
        <v>no</v>
      </c>
      <c r="V56" s="209" t="str">
        <f>Monitoring_eng!AM40</f>
        <v>no</v>
      </c>
      <c r="W56" s="209" t="str">
        <f>Monitoring_eng!AO40</f>
        <v>no</v>
      </c>
      <c r="X56" s="209" t="str">
        <f>Monitoring_eng!AQ40</f>
        <v>yes</v>
      </c>
      <c r="Y56" s="209" t="str">
        <f>Monitoring_eng!AS40</f>
        <v>yes</v>
      </c>
      <c r="Z56" s="209" t="str">
        <f>Monitoring_eng!AU40</f>
        <v>no</v>
      </c>
      <c r="AA56" s="209" t="str">
        <f>Monitoring_eng!AW40</f>
        <v>yes</v>
      </c>
      <c r="AB56" s="209" t="str">
        <f>Monitoring_eng!AY40</f>
        <v>yes</v>
      </c>
      <c r="AC56" s="209" t="str">
        <f>Monitoring_eng!BA40</f>
        <v>no</v>
      </c>
      <c r="AD56" s="209" t="str">
        <f>Monitoring_eng!BC40</f>
        <v>no</v>
      </c>
      <c r="AE56" s="209" t="str">
        <f>Monitoring_eng!BE40</f>
        <v>no</v>
      </c>
      <c r="AF56" s="209" t="str">
        <f>Monitoring_eng!BG40</f>
        <v>yes</v>
      </c>
      <c r="AG56" s="209" t="str">
        <f>Monitoring_eng!BI40</f>
        <v>yes</v>
      </c>
      <c r="AH56" s="209" t="str">
        <f>Monitoring_eng!BK40</f>
        <v>no</v>
      </c>
      <c r="AI56" s="209" t="str">
        <f>Monitoring_eng!BM40</f>
        <v>no</v>
      </c>
      <c r="AJ56" s="209" t="str">
        <f>Monitoring_eng!BO40</f>
        <v>no</v>
      </c>
      <c r="AK56" s="209" t="str">
        <f>Monitoring_eng!BQ40</f>
        <v>yes</v>
      </c>
      <c r="AL56" s="209" t="str">
        <f>Monitoring_eng!BS40</f>
        <v>no</v>
      </c>
      <c r="AM56" s="209" t="str">
        <f>Monitoring_eng!BU40</f>
        <v>yes</v>
      </c>
      <c r="AN56" s="209" t="str">
        <f>Monitoring_eng!BW40</f>
        <v>no</v>
      </c>
      <c r="AO56" s="209" t="str">
        <f>Monitoring_eng!BY40</f>
        <v>yes</v>
      </c>
      <c r="AP56" s="209" t="str">
        <f>Monitoring_eng!CA40</f>
        <v>no</v>
      </c>
      <c r="AQ56" s="209" t="str">
        <f>Monitoring_eng!CC40</f>
        <v>yes</v>
      </c>
      <c r="AR56" s="209" t="str">
        <f>Monitoring_eng!CE40</f>
        <v>no</v>
      </c>
      <c r="AS56" s="209" t="str">
        <f>Monitoring_eng!CG40</f>
        <v>yes</v>
      </c>
      <c r="AT56" s="209" t="str">
        <f>Monitoring_eng!CI40</f>
        <v>yes</v>
      </c>
      <c r="AU56" s="209" t="str">
        <f>Monitoring_eng!CK40</f>
        <v>no</v>
      </c>
      <c r="AV56" s="209" t="str">
        <f>Monitoring_eng!CM40</f>
        <v>yes</v>
      </c>
      <c r="AW56" s="209" t="str">
        <f>Monitoring_eng!CO40</f>
        <v>yes</v>
      </c>
      <c r="AX56" s="209" t="str">
        <f>Monitoring_eng!CQ40</f>
        <v>yes</v>
      </c>
      <c r="AY56" s="209" t="str">
        <f>Monitoring_eng!CS40</f>
        <v>yes</v>
      </c>
      <c r="AZ56" s="209" t="str">
        <f>Monitoring_eng!CU40</f>
        <v>yes</v>
      </c>
      <c r="BA56" s="209" t="str">
        <f>Monitoring_eng!CW40</f>
        <v>yes</v>
      </c>
      <c r="BB56" s="207" t="s">
        <v>757</v>
      </c>
      <c r="BC56" s="207">
        <f t="shared" si="15"/>
        <v>29</v>
      </c>
      <c r="BD56" s="207" t="s">
        <v>758</v>
      </c>
      <c r="BE56" s="207">
        <f t="shared" si="16"/>
        <v>21</v>
      </c>
      <c r="BF56" s="207" t="s">
        <v>759</v>
      </c>
      <c r="BG56" s="207">
        <f t="shared" si="17"/>
        <v>0</v>
      </c>
      <c r="BH56" s="207" t="s">
        <v>892</v>
      </c>
      <c r="BI56" s="207">
        <f t="shared" si="18"/>
        <v>0</v>
      </c>
      <c r="BJ56" s="207">
        <f t="shared" si="19"/>
        <v>50</v>
      </c>
      <c r="BK56" s="207" t="str">
        <f t="shared" si="20"/>
        <v>yes</v>
      </c>
      <c r="BL56" s="207" t="str">
        <f t="shared" si="21"/>
        <v>no</v>
      </c>
      <c r="BM56" s="207">
        <f t="shared" si="22"/>
        <v>29</v>
      </c>
      <c r="BN56" s="207">
        <f t="shared" si="23"/>
        <v>21</v>
      </c>
      <c r="BO56" s="210">
        <f t="shared" si="24"/>
        <v>0.57999999999999996</v>
      </c>
      <c r="BP56" s="210">
        <f t="shared" si="25"/>
        <v>0.42</v>
      </c>
      <c r="BQ56" s="210">
        <f>VLOOKUP($A56,'Analysis 2016-2017'!$A:$BR,67,FALSE)</f>
        <v>0.08</v>
      </c>
      <c r="BR56" s="210">
        <f>VLOOKUP($A56,'Analysis 2016-2017'!$A:$BR,68,FALSE)</f>
        <v>0.88</v>
      </c>
      <c r="BS56" s="210">
        <f>VLOOKUP($A56,'Analysis 2016-2017'!$A:$BR,69,FALSE)</f>
        <v>0.08</v>
      </c>
      <c r="BT56" s="210">
        <f>VLOOKUP($A56,'Analysis 2016-2017'!$A:$BR,70,FALSE)</f>
        <v>0.88</v>
      </c>
      <c r="BU56" s="210">
        <f t="shared" si="26"/>
        <v>0.49999999999999994</v>
      </c>
      <c r="BV56" s="210">
        <f t="shared" si="27"/>
        <v>-0.46</v>
      </c>
      <c r="BW56" s="210">
        <f t="shared" si="28"/>
        <v>0.49999999999999994</v>
      </c>
      <c r="BX56" s="210">
        <f t="shared" si="29"/>
        <v>-0.46</v>
      </c>
      <c r="BY56" s="211">
        <f>COUNTIFS($D56:$BA56,$BK56,Results!$U$87:$BR$87,BY$1)/(COUNTIF(Results!$U$87:$BR$87,BY$1))</f>
        <v>0.82352941176470584</v>
      </c>
      <c r="BZ56" s="211">
        <f>COUNTIFS($D56:$BA56,$BK56,Results!$U$87:$BR$87,BZ$1)/(COUNTIF(Results!$U$87:$BR$87,BZ$1))</f>
        <v>0.66666666666666663</v>
      </c>
      <c r="CA56" s="211">
        <f>COUNTIFS($D56:$BA56,$BK56,Results!$U$87:$BR$87,CA$1)/(COUNTIF(Results!$U$87:$BR$87,CA$1))</f>
        <v>0.25</v>
      </c>
      <c r="CB56" s="211">
        <f>COUNTIFS($D56:$BA56,$BK56,Results!$U$87:$BR$87,CB$1)/(COUNTIF(Results!$U$87:$BR$87,CB$1))</f>
        <v>0.38461538461538464</v>
      </c>
      <c r="CC56" s="211">
        <f>COUNTIFS($D56:$BA56,$BK56,Results!$U$89:$BR$89,CC$1)/(COUNTIF(Results!$U$89:$BR$89,CC$1))</f>
        <v>0.6</v>
      </c>
      <c r="CD56" s="211">
        <f>COUNTIFS($D56:$BA56,$BK56,Results!$U$89:$BR$89,CD$1)/(COUNTIF(Results!$U$89:$BR$89,CD$1))</f>
        <v>0.5</v>
      </c>
      <c r="CE56" s="211">
        <f>COUNTIFS($D56:$BA56,$BK56,Results!$U$89:$BR$89,CE$1)/(COUNTIF(Results!$U$89:$BR$89,CE$1))</f>
        <v>0.77777777777777779</v>
      </c>
      <c r="CF56" s="211">
        <f>COUNTIFS($D56:$BA56,$BK56,Results!$U$89:$BR$89,CF$1)/(COUNTIF(Results!$U$89:$BR$89,CF$1))</f>
        <v>0.5</v>
      </c>
      <c r="CG56" s="211">
        <f>COUNTIFS($D56:$BA56,$BK56,Results!$U$90:$BR$90,CG$1)/(COUNTIF(Results!$U$90:$BR$90,CG$1))</f>
        <v>0.47058823529411764</v>
      </c>
      <c r="CH56" s="211">
        <f>COUNTIFS($D56:$BA56,$BK56,Results!$U$90:$BR$90,CH$1)/(COUNTIF(Results!$U$90:$BR$90,CH$1))</f>
        <v>0.70588235294117652</v>
      </c>
      <c r="CI56" s="211">
        <f>COUNTIFS($D56:$BA56,$BK56,Results!$U$90:$BR$90,CI$1)/(COUNTIF(Results!$U$90:$BR$90,CI$1))</f>
        <v>0.5625</v>
      </c>
      <c r="CJ56" s="211">
        <f>COUNTIFS($D56:$BA56,$BK56,Results!$U$91:$BR$91,CJ$1)/(COUNTIF(Results!$U$91:$BR$91,CJ$1))</f>
        <v>0.70588235294117652</v>
      </c>
      <c r="CK56" s="211">
        <f>COUNTIFS($D56:$BA56,$BK56,Results!$U$91:$BR$91,CK$1)/(COUNTIF(Results!$U$91:$BR$91,CK$1))</f>
        <v>0.47058823529411764</v>
      </c>
      <c r="CL56" s="207"/>
    </row>
    <row r="57" spans="1:90" x14ac:dyDescent="0.3">
      <c r="A57" s="207" t="s">
        <v>3868</v>
      </c>
      <c r="B57" s="207" t="s">
        <v>348</v>
      </c>
      <c r="C57" s="53" t="s">
        <v>149</v>
      </c>
      <c r="D57" s="209" t="str">
        <f>Monitoring_eng!C47</f>
        <v>yes</v>
      </c>
      <c r="E57" s="209" t="str">
        <f>Monitoring_eng!E47</f>
        <v>no</v>
      </c>
      <c r="F57" s="209" t="str">
        <f>Monitoring_eng!G47</f>
        <v>yes</v>
      </c>
      <c r="G57" s="209" t="str">
        <f>Monitoring_eng!I47</f>
        <v>no</v>
      </c>
      <c r="H57" s="209" t="str">
        <f>Monitoring_eng!K47</f>
        <v>no</v>
      </c>
      <c r="I57" s="209" t="str">
        <f>Monitoring_eng!M47</f>
        <v>yes</v>
      </c>
      <c r="J57" s="209" t="str">
        <f>Monitoring_eng!O47</f>
        <v>yes</v>
      </c>
      <c r="K57" s="209" t="str">
        <f>Monitoring_eng!Q47</f>
        <v>no</v>
      </c>
      <c r="L57" s="209" t="str">
        <f>Monitoring_eng!S47</f>
        <v>yes</v>
      </c>
      <c r="M57" s="209" t="str">
        <f>Monitoring_eng!U47</f>
        <v>yes</v>
      </c>
      <c r="N57" s="209" t="str">
        <f>Monitoring_eng!W47</f>
        <v>yes</v>
      </c>
      <c r="O57" s="209" t="str">
        <f>Monitoring_eng!Y47</f>
        <v>partially</v>
      </c>
      <c r="P57" s="209" t="str">
        <f>Monitoring_eng!AA47</f>
        <v>yes</v>
      </c>
      <c r="Q57" s="209" t="str">
        <f>Monitoring_eng!AC47</f>
        <v>yes</v>
      </c>
      <c r="R57" s="209" t="str">
        <f>Monitoring_eng!AE47</f>
        <v>yes</v>
      </c>
      <c r="S57" s="209" t="str">
        <f>Monitoring_eng!AG47</f>
        <v>yes</v>
      </c>
      <c r="T57" s="209" t="str">
        <f>Monitoring_eng!AI47</f>
        <v>yes</v>
      </c>
      <c r="U57" s="209" t="str">
        <f>Monitoring_eng!AK47</f>
        <v>no</v>
      </c>
      <c r="V57" s="209" t="str">
        <f>Monitoring_eng!AM47</f>
        <v>no</v>
      </c>
      <c r="W57" s="209" t="str">
        <f>Monitoring_eng!AO47</f>
        <v>no</v>
      </c>
      <c r="X57" s="209" t="str">
        <f>Monitoring_eng!AQ47</f>
        <v>yes</v>
      </c>
      <c r="Y57" s="209" t="str">
        <f>Monitoring_eng!AS47</f>
        <v>no</v>
      </c>
      <c r="Z57" s="209" t="str">
        <f>Monitoring_eng!AU47</f>
        <v>no</v>
      </c>
      <c r="AA57" s="209" t="str">
        <f>Monitoring_eng!AW47</f>
        <v>no</v>
      </c>
      <c r="AB57" s="209" t="str">
        <f>Monitoring_eng!AY47</f>
        <v>no</v>
      </c>
      <c r="AC57" s="209" t="str">
        <f>Monitoring_eng!BA47</f>
        <v>no</v>
      </c>
      <c r="AD57" s="209" t="str">
        <f>Monitoring_eng!BC47</f>
        <v>no</v>
      </c>
      <c r="AE57" s="209" t="str">
        <f>Monitoring_eng!BE47</f>
        <v>yes</v>
      </c>
      <c r="AF57" s="209" t="str">
        <f>Monitoring_eng!BG47</f>
        <v>yes</v>
      </c>
      <c r="AG57" s="209" t="str">
        <f>Monitoring_eng!BI47</f>
        <v>yes</v>
      </c>
      <c r="AH57" s="209" t="str">
        <f>Monitoring_eng!BK47</f>
        <v>no</v>
      </c>
      <c r="AI57" s="209" t="str">
        <f>Monitoring_eng!BM47</f>
        <v>no</v>
      </c>
      <c r="AJ57" s="209" t="str">
        <f>Monitoring_eng!BO47</f>
        <v>yes</v>
      </c>
      <c r="AK57" s="209" t="str">
        <f>Monitoring_eng!BQ47</f>
        <v>no</v>
      </c>
      <c r="AL57" s="209" t="str">
        <f>Monitoring_eng!BS47</f>
        <v>no</v>
      </c>
      <c r="AM57" s="209" t="str">
        <f>Monitoring_eng!BU47</f>
        <v>yes</v>
      </c>
      <c r="AN57" s="209" t="str">
        <f>Monitoring_eng!BW47</f>
        <v>no</v>
      </c>
      <c r="AO57" s="209" t="str">
        <f>Monitoring_eng!BY47</f>
        <v>yes</v>
      </c>
      <c r="AP57" s="209" t="str">
        <f>Monitoring_eng!CA47</f>
        <v>yes</v>
      </c>
      <c r="AQ57" s="209" t="str">
        <f>Monitoring_eng!CC47</f>
        <v>yes</v>
      </c>
      <c r="AR57" s="209" t="str">
        <f>Monitoring_eng!CE47</f>
        <v>partially</v>
      </c>
      <c r="AS57" s="209" t="str">
        <f>Monitoring_eng!CG47</f>
        <v>yes</v>
      </c>
      <c r="AT57" s="209" t="str">
        <f>Monitoring_eng!CI47</f>
        <v>yes</v>
      </c>
      <c r="AU57" s="209" t="str">
        <f>Monitoring_eng!CK47</f>
        <v>no</v>
      </c>
      <c r="AV57" s="209" t="str">
        <f>Monitoring_eng!CM47</f>
        <v>yes</v>
      </c>
      <c r="AW57" s="209" t="str">
        <f>Monitoring_eng!CO47</f>
        <v>yes</v>
      </c>
      <c r="AX57" s="209" t="str">
        <f>Monitoring_eng!CQ47</f>
        <v>yes</v>
      </c>
      <c r="AY57" s="209" t="str">
        <f>Monitoring_eng!CS47</f>
        <v>yes</v>
      </c>
      <c r="AZ57" s="209" t="str">
        <f>Monitoring_eng!CU47</f>
        <v>yes</v>
      </c>
      <c r="BA57" s="209" t="str">
        <f>Monitoring_eng!CW47</f>
        <v>yes</v>
      </c>
      <c r="BB57" s="207" t="s">
        <v>757</v>
      </c>
      <c r="BC57" s="207">
        <f t="shared" si="15"/>
        <v>29</v>
      </c>
      <c r="BD57" s="207" t="s">
        <v>758</v>
      </c>
      <c r="BE57" s="207">
        <f t="shared" si="16"/>
        <v>19</v>
      </c>
      <c r="BF57" s="207" t="s">
        <v>759</v>
      </c>
      <c r="BG57" s="207">
        <f t="shared" si="17"/>
        <v>2</v>
      </c>
      <c r="BH57" s="207" t="s">
        <v>892</v>
      </c>
      <c r="BI57" s="207">
        <f t="shared" si="18"/>
        <v>0</v>
      </c>
      <c r="BJ57" s="207">
        <f t="shared" si="19"/>
        <v>50</v>
      </c>
      <c r="BK57" s="207" t="str">
        <f t="shared" si="20"/>
        <v>yes</v>
      </c>
      <c r="BL57" s="207" t="str">
        <f t="shared" si="21"/>
        <v>no</v>
      </c>
      <c r="BM57" s="207">
        <f t="shared" si="22"/>
        <v>29</v>
      </c>
      <c r="BN57" s="207">
        <f t="shared" si="23"/>
        <v>19</v>
      </c>
      <c r="BO57" s="210">
        <f t="shared" si="24"/>
        <v>0.57999999999999996</v>
      </c>
      <c r="BP57" s="210">
        <f t="shared" si="25"/>
        <v>0.38</v>
      </c>
      <c r="BQ57" s="210">
        <f>VLOOKUP($A57,'Analysis 2016-2017'!$A:$BR,67,FALSE)</f>
        <v>0.04</v>
      </c>
      <c r="BR57" s="210">
        <f>VLOOKUP($A57,'Analysis 2016-2017'!$A:$BR,68,FALSE)</f>
        <v>0.82</v>
      </c>
      <c r="BS57" s="210">
        <f>VLOOKUP($A57,'Analysis 2016-2017'!$A:$BR,69,FALSE)</f>
        <v>0.04</v>
      </c>
      <c r="BT57" s="210">
        <f>VLOOKUP($A57,'Analysis 2016-2017'!$A:$BR,70,FALSE)</f>
        <v>0.82</v>
      </c>
      <c r="BU57" s="210">
        <f t="shared" si="26"/>
        <v>0.53999999999999992</v>
      </c>
      <c r="BV57" s="210">
        <f t="shared" si="27"/>
        <v>-0.43999999999999995</v>
      </c>
      <c r="BW57" s="210">
        <f t="shared" si="28"/>
        <v>0.53999999999999992</v>
      </c>
      <c r="BX57" s="210">
        <f t="shared" si="29"/>
        <v>-0.43999999999999995</v>
      </c>
      <c r="BY57" s="211">
        <f>COUNTIFS($D57:$BA57,$BK57,Results!$U$87:$BR$87,BY$1)/(COUNTIF(Results!$U$87:$BR$87,BY$1))</f>
        <v>0.6470588235294118</v>
      </c>
      <c r="BZ57" s="211">
        <f>COUNTIFS($D57:$BA57,$BK57,Results!$U$87:$BR$87,BZ$1)/(COUNTIF(Results!$U$87:$BR$87,BZ$1))</f>
        <v>0.58333333333333337</v>
      </c>
      <c r="CA57" s="211">
        <f>COUNTIFS($D57:$BA57,$BK57,Results!$U$87:$BR$87,CA$1)/(COUNTIF(Results!$U$87:$BR$87,CA$1))</f>
        <v>0.375</v>
      </c>
      <c r="CB57" s="211">
        <f>COUNTIFS($D57:$BA57,$BK57,Results!$U$87:$BR$87,CB$1)/(COUNTIF(Results!$U$87:$BR$87,CB$1))</f>
        <v>0.61538461538461542</v>
      </c>
      <c r="CC57" s="211">
        <f>COUNTIFS($D57:$BA57,$BK57,Results!$U$89:$BR$89,CC$1)/(COUNTIF(Results!$U$89:$BR$89,CC$1))</f>
        <v>0.53333333333333333</v>
      </c>
      <c r="CD57" s="211">
        <f>COUNTIFS($D57:$BA57,$BK57,Results!$U$89:$BR$89,CD$1)/(COUNTIF(Results!$U$89:$BR$89,CD$1))</f>
        <v>0.5</v>
      </c>
      <c r="CE57" s="211">
        <f>COUNTIFS($D57:$BA57,$BK57,Results!$U$89:$BR$89,CE$1)/(COUNTIF(Results!$U$89:$BR$89,CE$1))</f>
        <v>0.77777777777777779</v>
      </c>
      <c r="CF57" s="211">
        <f>COUNTIFS($D57:$BA57,$BK57,Results!$U$89:$BR$89,CF$1)/(COUNTIF(Results!$U$89:$BR$89,CF$1))</f>
        <v>0.75</v>
      </c>
      <c r="CG57" s="211">
        <f>COUNTIFS($D57:$BA57,$BK57,Results!$U$90:$BR$90,CG$1)/(COUNTIF(Results!$U$90:$BR$90,CG$1))</f>
        <v>0.41176470588235292</v>
      </c>
      <c r="CH57" s="211">
        <f>COUNTIFS($D57:$BA57,$BK57,Results!$U$90:$BR$90,CH$1)/(COUNTIF(Results!$U$90:$BR$90,CH$1))</f>
        <v>0.58823529411764708</v>
      </c>
      <c r="CI57" s="211">
        <f>COUNTIFS($D57:$BA57,$BK57,Results!$U$90:$BR$90,CI$1)/(COUNTIF(Results!$U$90:$BR$90,CI$1))</f>
        <v>0.75</v>
      </c>
      <c r="CJ57" s="211">
        <f>COUNTIFS($D57:$BA57,$BK57,Results!$U$91:$BR$91,CJ$1)/(COUNTIF(Results!$U$91:$BR$91,CJ$1))</f>
        <v>0.58823529411764708</v>
      </c>
      <c r="CK57" s="211">
        <f>COUNTIFS($D57:$BA57,$BK57,Results!$U$91:$BR$91,CK$1)/(COUNTIF(Results!$U$91:$BR$91,CK$1))</f>
        <v>0.41176470588235292</v>
      </c>
      <c r="CL57" s="207"/>
    </row>
    <row r="58" spans="1:90" x14ac:dyDescent="0.3">
      <c r="A58" s="207" t="s">
        <v>3890</v>
      </c>
      <c r="B58" s="207" t="s">
        <v>370</v>
      </c>
      <c r="C58" s="53" t="s">
        <v>167</v>
      </c>
      <c r="D58" s="209" t="str">
        <f>Monitoring_eng!C69</f>
        <v>yes</v>
      </c>
      <c r="E58" s="209" t="str">
        <f>Monitoring_eng!E69</f>
        <v>no</v>
      </c>
      <c r="F58" s="209" t="str">
        <f>Monitoring_eng!G69</f>
        <v>no</v>
      </c>
      <c r="G58" s="209" t="str">
        <f>Monitoring_eng!I69</f>
        <v>yes</v>
      </c>
      <c r="H58" s="209" t="str">
        <f>Monitoring_eng!K69</f>
        <v>yes</v>
      </c>
      <c r="I58" s="209" t="str">
        <f>Monitoring_eng!M69</f>
        <v>yes</v>
      </c>
      <c r="J58" s="209" t="str">
        <f>Monitoring_eng!O69</f>
        <v>no</v>
      </c>
      <c r="K58" s="209" t="str">
        <f>Monitoring_eng!Q69</f>
        <v>no</v>
      </c>
      <c r="L58" s="209" t="str">
        <f>Monitoring_eng!S69</f>
        <v>yes</v>
      </c>
      <c r="M58" s="209" t="str">
        <f>Monitoring_eng!U69</f>
        <v>no</v>
      </c>
      <c r="N58" s="209" t="str">
        <f>Monitoring_eng!W69</f>
        <v>yes</v>
      </c>
      <c r="O58" s="209" t="str">
        <f>Monitoring_eng!Y69</f>
        <v>no</v>
      </c>
      <c r="P58" s="209" t="str">
        <f>Monitoring_eng!AA69</f>
        <v>no</v>
      </c>
      <c r="Q58" s="209" t="str">
        <f>Monitoring_eng!AC69</f>
        <v>yes</v>
      </c>
      <c r="R58" s="209" t="str">
        <f>Monitoring_eng!AE69</f>
        <v>yes</v>
      </c>
      <c r="S58" s="209" t="str">
        <f>Monitoring_eng!AG69</f>
        <v>yes</v>
      </c>
      <c r="T58" s="209" t="str">
        <f>Monitoring_eng!AI69</f>
        <v>yes</v>
      </c>
      <c r="U58" s="209" t="str">
        <f>Monitoring_eng!AK69</f>
        <v>yes</v>
      </c>
      <c r="V58" s="209" t="str">
        <f>Monitoring_eng!AM69</f>
        <v>yes</v>
      </c>
      <c r="W58" s="209" t="str">
        <f>Monitoring_eng!AO69</f>
        <v>no</v>
      </c>
      <c r="X58" s="209" t="str">
        <f>Monitoring_eng!AQ69</f>
        <v>no</v>
      </c>
      <c r="Y58" s="209" t="str">
        <f>Monitoring_eng!AS69</f>
        <v>yes</v>
      </c>
      <c r="Z58" s="209" t="str">
        <f>Monitoring_eng!AU69</f>
        <v>yes</v>
      </c>
      <c r="AA58" s="209" t="str">
        <f>Monitoring_eng!AW69</f>
        <v>yes</v>
      </c>
      <c r="AB58" s="209" t="str">
        <f>Monitoring_eng!AY69</f>
        <v>yes</v>
      </c>
      <c r="AC58" s="209" t="str">
        <f>Monitoring_eng!BA69</f>
        <v>no</v>
      </c>
      <c r="AD58" s="209" t="str">
        <f>Monitoring_eng!BC69</f>
        <v>yes</v>
      </c>
      <c r="AE58" s="209" t="str">
        <f>Monitoring_eng!BE69</f>
        <v>no</v>
      </c>
      <c r="AF58" s="209" t="str">
        <f>Monitoring_eng!BG69</f>
        <v>yes</v>
      </c>
      <c r="AG58" s="209" t="str">
        <f>Monitoring_eng!BI69</f>
        <v>no</v>
      </c>
      <c r="AH58" s="209" t="str">
        <f>Monitoring_eng!BK69</f>
        <v>no</v>
      </c>
      <c r="AI58" s="209" t="str">
        <f>Monitoring_eng!BM69</f>
        <v>no</v>
      </c>
      <c r="AJ58" s="209" t="str">
        <f>Monitoring_eng!BO69</f>
        <v>yes</v>
      </c>
      <c r="AK58" s="209" t="str">
        <f>Monitoring_eng!BQ69</f>
        <v>no</v>
      </c>
      <c r="AL58" s="209" t="str">
        <f>Monitoring_eng!BS69</f>
        <v>partially</v>
      </c>
      <c r="AM58" s="209" t="str">
        <f>Monitoring_eng!BU69</f>
        <v>no</v>
      </c>
      <c r="AN58" s="209" t="str">
        <f>Monitoring_eng!BW69</f>
        <v>yes</v>
      </c>
      <c r="AO58" s="209" t="str">
        <f>Monitoring_eng!BY69</f>
        <v>yes</v>
      </c>
      <c r="AP58" s="209" t="str">
        <f>Monitoring_eng!CA69</f>
        <v>yes</v>
      </c>
      <c r="AQ58" s="209" t="str">
        <f>Monitoring_eng!CC69</f>
        <v>partially</v>
      </c>
      <c r="AR58" s="209" t="str">
        <f>Monitoring_eng!CE69</f>
        <v>no</v>
      </c>
      <c r="AS58" s="209" t="str">
        <f>Monitoring_eng!CG69</f>
        <v>yes</v>
      </c>
      <c r="AT58" s="209" t="str">
        <f>Monitoring_eng!CI69</f>
        <v>no</v>
      </c>
      <c r="AU58" s="209" t="str">
        <f>Monitoring_eng!CK69</f>
        <v>yes</v>
      </c>
      <c r="AV58" s="209" t="str">
        <f>Monitoring_eng!CM69</f>
        <v>yes</v>
      </c>
      <c r="AW58" s="209" t="str">
        <f>Monitoring_eng!CO69</f>
        <v>yes</v>
      </c>
      <c r="AX58" s="209" t="str">
        <f>Monitoring_eng!CQ69</f>
        <v>no</v>
      </c>
      <c r="AY58" s="209" t="str">
        <f>Monitoring_eng!CS69</f>
        <v>no</v>
      </c>
      <c r="AZ58" s="209" t="str">
        <f>Monitoring_eng!CU69</f>
        <v>yes</v>
      </c>
      <c r="BA58" s="209" t="str">
        <f>Monitoring_eng!CW69</f>
        <v>yes</v>
      </c>
      <c r="BB58" s="207" t="s">
        <v>757</v>
      </c>
      <c r="BC58" s="207">
        <f t="shared" si="15"/>
        <v>28</v>
      </c>
      <c r="BD58" s="207" t="s">
        <v>758</v>
      </c>
      <c r="BE58" s="207">
        <f t="shared" si="16"/>
        <v>20</v>
      </c>
      <c r="BF58" s="207" t="s">
        <v>759</v>
      </c>
      <c r="BG58" s="207">
        <f t="shared" si="17"/>
        <v>2</v>
      </c>
      <c r="BH58" s="207" t="s">
        <v>892</v>
      </c>
      <c r="BI58" s="207">
        <f t="shared" si="18"/>
        <v>0</v>
      </c>
      <c r="BJ58" s="207">
        <f t="shared" si="19"/>
        <v>50</v>
      </c>
      <c r="BK58" s="207" t="str">
        <f t="shared" si="20"/>
        <v>yes</v>
      </c>
      <c r="BL58" s="207" t="str">
        <f t="shared" si="21"/>
        <v>no</v>
      </c>
      <c r="BM58" s="207">
        <f t="shared" si="22"/>
        <v>28</v>
      </c>
      <c r="BN58" s="207">
        <f t="shared" si="23"/>
        <v>20</v>
      </c>
      <c r="BO58" s="210">
        <f t="shared" si="24"/>
        <v>0.56000000000000005</v>
      </c>
      <c r="BP58" s="210">
        <f t="shared" si="25"/>
        <v>0.4</v>
      </c>
      <c r="BQ58" s="210">
        <f>VLOOKUP($A58,'Analysis 2016-2017'!$A:$BR,67,FALSE)</f>
        <v>0.08</v>
      </c>
      <c r="BR58" s="210">
        <f>VLOOKUP($A58,'Analysis 2016-2017'!$A:$BR,68,FALSE)</f>
        <v>0.9</v>
      </c>
      <c r="BS58" s="210">
        <f>VLOOKUP($A58,'Analysis 2016-2017'!$A:$BR,69,FALSE)</f>
        <v>0.08</v>
      </c>
      <c r="BT58" s="210">
        <f>VLOOKUP($A58,'Analysis 2016-2017'!$A:$BR,70,FALSE)</f>
        <v>0.9</v>
      </c>
      <c r="BU58" s="210">
        <f t="shared" si="26"/>
        <v>0.48000000000000004</v>
      </c>
      <c r="BV58" s="210">
        <f t="shared" si="27"/>
        <v>-0.5</v>
      </c>
      <c r="BW58" s="210">
        <f t="shared" si="28"/>
        <v>0.48000000000000004</v>
      </c>
      <c r="BX58" s="210">
        <f t="shared" si="29"/>
        <v>-0.5</v>
      </c>
      <c r="BY58" s="211">
        <f>COUNTIFS($D58:$BA58,$BK58,Results!$U$87:$BR$87,BY$1)/(COUNTIF(Results!$U$87:$BR$87,BY$1))</f>
        <v>0.52941176470588236</v>
      </c>
      <c r="BZ58" s="211">
        <f>COUNTIFS($D58:$BA58,$BK58,Results!$U$87:$BR$87,BZ$1)/(COUNTIF(Results!$U$87:$BR$87,BZ$1))</f>
        <v>0.66666666666666663</v>
      </c>
      <c r="CA58" s="211">
        <f>COUNTIFS($D58:$BA58,$BK58,Results!$U$87:$BR$87,CA$1)/(COUNTIF(Results!$U$87:$BR$87,CA$1))</f>
        <v>0.875</v>
      </c>
      <c r="CB58" s="211">
        <f>COUNTIFS($D58:$BA58,$BK58,Results!$U$87:$BR$87,CB$1)/(COUNTIF(Results!$U$87:$BR$87,CB$1))</f>
        <v>0.30769230769230771</v>
      </c>
      <c r="CC58" s="211">
        <f>COUNTIFS($D58:$BA58,$BK58,Results!$U$89:$BR$89,CC$1)/(COUNTIF(Results!$U$89:$BR$89,CC$1))</f>
        <v>0.46666666666666667</v>
      </c>
      <c r="CD58" s="211">
        <f>COUNTIFS($D58:$BA58,$BK58,Results!$U$89:$BR$89,CD$1)/(COUNTIF(Results!$U$89:$BR$89,CD$1))</f>
        <v>0.63636363636363635</v>
      </c>
      <c r="CE58" s="211">
        <f>COUNTIFS($D58:$BA58,$BK58,Results!$U$89:$BR$89,CE$1)/(COUNTIF(Results!$U$89:$BR$89,CE$1))</f>
        <v>0.44444444444444442</v>
      </c>
      <c r="CF58" s="211">
        <f>COUNTIFS($D58:$BA58,$BK58,Results!$U$89:$BR$89,CF$1)/(COUNTIF(Results!$U$89:$BR$89,CF$1))</f>
        <v>0.75</v>
      </c>
      <c r="CG58" s="211">
        <f>COUNTIFS($D58:$BA58,$BK58,Results!$U$90:$BR$90,CG$1)/(COUNTIF(Results!$U$90:$BR$90,CG$1))</f>
        <v>0.52941176470588236</v>
      </c>
      <c r="CH58" s="211">
        <f>COUNTIFS($D58:$BA58,$BK58,Results!$U$90:$BR$90,CH$1)/(COUNTIF(Results!$U$90:$BR$90,CH$1))</f>
        <v>0.52941176470588236</v>
      </c>
      <c r="CI58" s="211">
        <f>COUNTIFS($D58:$BA58,$BK58,Results!$U$90:$BR$90,CI$1)/(COUNTIF(Results!$U$90:$BR$90,CI$1))</f>
        <v>0.625</v>
      </c>
      <c r="CJ58" s="211">
        <f>COUNTIFS($D58:$BA58,$BK58,Results!$U$91:$BR$91,CJ$1)/(COUNTIF(Results!$U$91:$BR$91,CJ$1))</f>
        <v>0.52941176470588236</v>
      </c>
      <c r="CK58" s="211">
        <f>COUNTIFS($D58:$BA58,$BK58,Results!$U$91:$BR$91,CK$1)/(COUNTIF(Results!$U$91:$BR$91,CK$1))</f>
        <v>0.52941176470588236</v>
      </c>
      <c r="CL58" s="207"/>
    </row>
    <row r="59" spans="1:90" x14ac:dyDescent="0.3">
      <c r="A59" s="207" t="s">
        <v>3858</v>
      </c>
      <c r="B59" s="207" t="s">
        <v>338</v>
      </c>
      <c r="C59" s="213" t="s">
        <v>139</v>
      </c>
      <c r="D59" s="209" t="str">
        <f>Monitoring_eng!C37</f>
        <v>yes</v>
      </c>
      <c r="E59" s="209" t="str">
        <f>Monitoring_eng!E37</f>
        <v>no</v>
      </c>
      <c r="F59" s="209" t="str">
        <f>Monitoring_eng!G37</f>
        <v>no</v>
      </c>
      <c r="G59" s="209" t="str">
        <f>Monitoring_eng!I37</f>
        <v>yes</v>
      </c>
      <c r="H59" s="209" t="str">
        <f>Monitoring_eng!K37</f>
        <v>no</v>
      </c>
      <c r="I59" s="209" t="str">
        <f>Monitoring_eng!M37</f>
        <v>yes</v>
      </c>
      <c r="J59" s="209" t="str">
        <f>Monitoring_eng!O37</f>
        <v>yes</v>
      </c>
      <c r="K59" s="209" t="str">
        <f>Monitoring_eng!Q37</f>
        <v>no</v>
      </c>
      <c r="L59" s="209" t="str">
        <f>Monitoring_eng!S37</f>
        <v>yes</v>
      </c>
      <c r="M59" s="209" t="str">
        <f>Monitoring_eng!U37</f>
        <v>yes</v>
      </c>
      <c r="N59" s="209" t="str">
        <f>Monitoring_eng!W37</f>
        <v>yes</v>
      </c>
      <c r="O59" s="209" t="str">
        <f>Monitoring_eng!Y37</f>
        <v>yes</v>
      </c>
      <c r="P59" s="209" t="str">
        <f>Monitoring_eng!AA37</f>
        <v>yes</v>
      </c>
      <c r="Q59" s="209" t="str">
        <f>Monitoring_eng!AC37</f>
        <v>yes</v>
      </c>
      <c r="R59" s="209" t="str">
        <f>Monitoring_eng!AE37</f>
        <v>yes</v>
      </c>
      <c r="S59" s="209" t="str">
        <f>Monitoring_eng!AG37</f>
        <v>yes</v>
      </c>
      <c r="T59" s="209" t="str">
        <f>Monitoring_eng!AI37</f>
        <v>no</v>
      </c>
      <c r="U59" s="209" t="str">
        <f>Monitoring_eng!AK37</f>
        <v>no</v>
      </c>
      <c r="V59" s="209" t="str">
        <f>Monitoring_eng!AM37</f>
        <v>no</v>
      </c>
      <c r="W59" s="209" t="str">
        <f>Monitoring_eng!AO37</f>
        <v>no</v>
      </c>
      <c r="X59" s="209" t="str">
        <f>Monitoring_eng!AQ37</f>
        <v>yes</v>
      </c>
      <c r="Y59" s="209" t="str">
        <f>Monitoring_eng!AS37</f>
        <v>yes</v>
      </c>
      <c r="Z59" s="209" t="str">
        <f>Monitoring_eng!AU37</f>
        <v>partially</v>
      </c>
      <c r="AA59" s="209" t="str">
        <f>Monitoring_eng!AW37</f>
        <v>no</v>
      </c>
      <c r="AB59" s="209" t="str">
        <f>Monitoring_eng!AY37</f>
        <v>yes</v>
      </c>
      <c r="AC59" s="209" t="str">
        <f>Monitoring_eng!BA37</f>
        <v>yes</v>
      </c>
      <c r="AD59" s="209" t="str">
        <f>Monitoring_eng!BC37</f>
        <v>no</v>
      </c>
      <c r="AE59" s="209" t="str">
        <f>Monitoring_eng!BE37</f>
        <v>partially</v>
      </c>
      <c r="AF59" s="209" t="str">
        <f>Monitoring_eng!BG37</f>
        <v>yes</v>
      </c>
      <c r="AG59" s="209" t="str">
        <f>Monitoring_eng!BI37</f>
        <v>no</v>
      </c>
      <c r="AH59" s="209" t="str">
        <f>Monitoring_eng!BK37</f>
        <v>yes</v>
      </c>
      <c r="AI59" s="209" t="str">
        <f>Monitoring_eng!BM37</f>
        <v>no</v>
      </c>
      <c r="AJ59" s="209" t="str">
        <f>Monitoring_eng!BO37</f>
        <v>yes</v>
      </c>
      <c r="AK59" s="209" t="str">
        <f>Monitoring_eng!BQ37</f>
        <v>no</v>
      </c>
      <c r="AL59" s="209" t="str">
        <f>Monitoring_eng!BS37</f>
        <v>no</v>
      </c>
      <c r="AM59" s="209" t="str">
        <f>Monitoring_eng!BU37</f>
        <v>partially</v>
      </c>
      <c r="AN59" s="209" t="str">
        <f>Monitoring_eng!BW37</f>
        <v>yes</v>
      </c>
      <c r="AO59" s="209" t="str">
        <f>Monitoring_eng!BY37</f>
        <v>yes</v>
      </c>
      <c r="AP59" s="209" t="str">
        <f>Monitoring_eng!CA37</f>
        <v>no</v>
      </c>
      <c r="AQ59" s="209" t="str">
        <f>Monitoring_eng!CC37</f>
        <v>no</v>
      </c>
      <c r="AR59" s="209" t="str">
        <f>Monitoring_eng!CE37</f>
        <v>yes</v>
      </c>
      <c r="AS59" s="209" t="str">
        <f>Monitoring_eng!CG37</f>
        <v>yes</v>
      </c>
      <c r="AT59" s="209" t="str">
        <f>Monitoring_eng!CI37</f>
        <v>no</v>
      </c>
      <c r="AU59" s="209" t="str">
        <f>Monitoring_eng!CK37</f>
        <v>no</v>
      </c>
      <c r="AV59" s="209" t="str">
        <f>Monitoring_eng!CM37</f>
        <v>no</v>
      </c>
      <c r="AW59" s="209" t="str">
        <f>Monitoring_eng!CO37</f>
        <v>yes</v>
      </c>
      <c r="AX59" s="209" t="str">
        <f>Monitoring_eng!CQ37</f>
        <v>yes</v>
      </c>
      <c r="AY59" s="209" t="str">
        <f>Monitoring_eng!CS37</f>
        <v>yes</v>
      </c>
      <c r="AZ59" s="209" t="str">
        <f>Monitoring_eng!CU37</f>
        <v>yes</v>
      </c>
      <c r="BA59" s="209" t="str">
        <f>Monitoring_eng!CW37</f>
        <v>yes</v>
      </c>
      <c r="BB59" s="207" t="s">
        <v>757</v>
      </c>
      <c r="BC59" s="207">
        <f t="shared" si="15"/>
        <v>28</v>
      </c>
      <c r="BD59" s="207" t="s">
        <v>758</v>
      </c>
      <c r="BE59" s="207">
        <f t="shared" si="16"/>
        <v>19</v>
      </c>
      <c r="BF59" s="207" t="s">
        <v>759</v>
      </c>
      <c r="BG59" s="207">
        <f t="shared" si="17"/>
        <v>3</v>
      </c>
      <c r="BH59" s="207" t="s">
        <v>892</v>
      </c>
      <c r="BI59" s="207">
        <f t="shared" si="18"/>
        <v>0</v>
      </c>
      <c r="BJ59" s="207">
        <f t="shared" si="19"/>
        <v>50</v>
      </c>
      <c r="BK59" s="207" t="str">
        <f t="shared" si="20"/>
        <v>yes</v>
      </c>
      <c r="BL59" s="207" t="str">
        <f t="shared" si="21"/>
        <v>no</v>
      </c>
      <c r="BM59" s="207">
        <f t="shared" si="22"/>
        <v>28</v>
      </c>
      <c r="BN59" s="207">
        <f t="shared" si="23"/>
        <v>19</v>
      </c>
      <c r="BO59" s="210">
        <f t="shared" si="24"/>
        <v>0.56000000000000005</v>
      </c>
      <c r="BP59" s="210">
        <f t="shared" si="25"/>
        <v>0.38</v>
      </c>
      <c r="BQ59" s="210">
        <f>VLOOKUP($A59,'Analysis 2016-2017'!$A:$BR,67,FALSE)</f>
        <v>0.16</v>
      </c>
      <c r="BR59" s="210">
        <f>VLOOKUP($A59,'Analysis 2016-2017'!$A:$BR,68,FALSE)</f>
        <v>0.78</v>
      </c>
      <c r="BS59" s="210">
        <f>VLOOKUP($A59,'Analysis 2016-2017'!$A:$BR,69,FALSE)</f>
        <v>0.12</v>
      </c>
      <c r="BT59" s="210">
        <f>VLOOKUP($A59,'Analysis 2016-2017'!$A:$BR,70,FALSE)</f>
        <v>0.82</v>
      </c>
      <c r="BU59" s="210">
        <f t="shared" si="26"/>
        <v>0.4</v>
      </c>
      <c r="BV59" s="210">
        <f t="shared" si="27"/>
        <v>-0.4</v>
      </c>
      <c r="BW59" s="210">
        <f t="shared" si="28"/>
        <v>0.44000000000000006</v>
      </c>
      <c r="BX59" s="210">
        <f t="shared" si="29"/>
        <v>-0.43999999999999995</v>
      </c>
      <c r="BY59" s="211">
        <f>COUNTIFS($D59:$BA59,$BK59,Results!$U$87:$BR$87,BY$1)/(COUNTIF(Results!$U$87:$BR$87,BY$1))</f>
        <v>0.47058823529411764</v>
      </c>
      <c r="BZ59" s="211">
        <f>COUNTIFS($D59:$BA59,$BK59,Results!$U$87:$BR$87,BZ$1)/(COUNTIF(Results!$U$87:$BR$87,BZ$1))</f>
        <v>0.83333333333333337</v>
      </c>
      <c r="CA59" s="211">
        <f>COUNTIFS($D59:$BA59,$BK59,Results!$U$87:$BR$87,CA$1)/(COUNTIF(Results!$U$87:$BR$87,CA$1))</f>
        <v>0.375</v>
      </c>
      <c r="CB59" s="211">
        <f>COUNTIFS($D59:$BA59,$BK59,Results!$U$87:$BR$87,CB$1)/(COUNTIF(Results!$U$87:$BR$87,CB$1))</f>
        <v>0.53846153846153844</v>
      </c>
      <c r="CC59" s="211">
        <f>COUNTIFS($D59:$BA59,$BK59,Results!$U$89:$BR$89,CC$1)/(COUNTIF(Results!$U$89:$BR$89,CC$1))</f>
        <v>0.4</v>
      </c>
      <c r="CD59" s="211">
        <f>COUNTIFS($D59:$BA59,$BK59,Results!$U$89:$BR$89,CD$1)/(COUNTIF(Results!$U$89:$BR$89,CD$1))</f>
        <v>0.59090909090909094</v>
      </c>
      <c r="CE59" s="211">
        <f>COUNTIFS($D59:$BA59,$BK59,Results!$U$89:$BR$89,CE$1)/(COUNTIF(Results!$U$89:$BR$89,CE$1))</f>
        <v>0.66666666666666663</v>
      </c>
      <c r="CF59" s="211">
        <f>COUNTIFS($D59:$BA59,$BK59,Results!$U$89:$BR$89,CF$1)/(COUNTIF(Results!$U$89:$BR$89,CF$1))</f>
        <v>0.75</v>
      </c>
      <c r="CG59" s="211">
        <f>COUNTIFS($D59:$BA59,$BK59,Results!$U$90:$BR$90,CG$1)/(COUNTIF(Results!$U$90:$BR$90,CG$1))</f>
        <v>0.47058823529411764</v>
      </c>
      <c r="CH59" s="211">
        <f>COUNTIFS($D59:$BA59,$BK59,Results!$U$90:$BR$90,CH$1)/(COUNTIF(Results!$U$90:$BR$90,CH$1))</f>
        <v>0.70588235294117652</v>
      </c>
      <c r="CI59" s="211">
        <f>COUNTIFS($D59:$BA59,$BK59,Results!$U$90:$BR$90,CI$1)/(COUNTIF(Results!$U$90:$BR$90,CI$1))</f>
        <v>0.5</v>
      </c>
      <c r="CJ59" s="211">
        <f>COUNTIFS($D59:$BA59,$BK59,Results!$U$91:$BR$91,CJ$1)/(COUNTIF(Results!$U$91:$BR$91,CJ$1))</f>
        <v>0.70588235294117652</v>
      </c>
      <c r="CK59" s="211">
        <f>COUNTIFS($D59:$BA59,$BK59,Results!$U$91:$BR$91,CK$1)/(COUNTIF(Results!$U$91:$BR$91,CK$1))</f>
        <v>0.47058823529411764</v>
      </c>
      <c r="CL59" s="207"/>
    </row>
    <row r="60" spans="1:90" x14ac:dyDescent="0.3">
      <c r="A60" s="207" t="s">
        <v>3848</v>
      </c>
      <c r="B60" s="207" t="s">
        <v>328</v>
      </c>
      <c r="C60" s="212" t="s">
        <v>117</v>
      </c>
      <c r="D60" s="209" t="str">
        <f>Monitoring_eng!C27</f>
        <v>yes</v>
      </c>
      <c r="E60" s="209" t="str">
        <f>Monitoring_eng!E27</f>
        <v>no</v>
      </c>
      <c r="F60" s="209" t="str">
        <f>Monitoring_eng!G27</f>
        <v>yes</v>
      </c>
      <c r="G60" s="209" t="str">
        <f>Monitoring_eng!I27</f>
        <v>no</v>
      </c>
      <c r="H60" s="209" t="str">
        <f>Monitoring_eng!K27</f>
        <v>yes</v>
      </c>
      <c r="I60" s="209" t="str">
        <f>Monitoring_eng!M27</f>
        <v>yes</v>
      </c>
      <c r="J60" s="209" t="str">
        <f>Monitoring_eng!O27</f>
        <v>yes</v>
      </c>
      <c r="K60" s="209" t="str">
        <f>Monitoring_eng!Q27</f>
        <v>no</v>
      </c>
      <c r="L60" s="209" t="str">
        <f>Monitoring_eng!S27</f>
        <v>no</v>
      </c>
      <c r="M60" s="209" t="str">
        <f>Monitoring_eng!U27</f>
        <v>no</v>
      </c>
      <c r="N60" s="209" t="str">
        <f>Monitoring_eng!W27</f>
        <v>yes</v>
      </c>
      <c r="O60" s="209" t="str">
        <f>Monitoring_eng!Y27</f>
        <v>no</v>
      </c>
      <c r="P60" s="209" t="str">
        <f>Monitoring_eng!AA27</f>
        <v>yes</v>
      </c>
      <c r="Q60" s="209" t="str">
        <f>Monitoring_eng!AC27</f>
        <v>no</v>
      </c>
      <c r="R60" s="209" t="str">
        <f>Monitoring_eng!AE27</f>
        <v>no</v>
      </c>
      <c r="S60" s="209" t="str">
        <f>Monitoring_eng!AG27</f>
        <v>no</v>
      </c>
      <c r="T60" s="209" t="str">
        <f>Monitoring_eng!AI27</f>
        <v>yes</v>
      </c>
      <c r="U60" s="209" t="str">
        <f>Monitoring_eng!AK27</f>
        <v>no</v>
      </c>
      <c r="V60" s="209" t="str">
        <f>Monitoring_eng!AM27</f>
        <v>no</v>
      </c>
      <c r="W60" s="209" t="str">
        <f>Monitoring_eng!AO27</f>
        <v>yes</v>
      </c>
      <c r="X60" s="209" t="str">
        <f>Monitoring_eng!AQ27</f>
        <v>yes</v>
      </c>
      <c r="Y60" s="209" t="str">
        <f>Monitoring_eng!AS27</f>
        <v>yes</v>
      </c>
      <c r="Z60" s="209" t="str">
        <f>Monitoring_eng!AU27</f>
        <v>no</v>
      </c>
      <c r="AA60" s="209" t="str">
        <f>Monitoring_eng!AW27</f>
        <v>no</v>
      </c>
      <c r="AB60" s="209" t="str">
        <f>Monitoring_eng!AY27</f>
        <v>yes</v>
      </c>
      <c r="AC60" s="209" t="str">
        <f>Monitoring_eng!BA27</f>
        <v>yes</v>
      </c>
      <c r="AD60" s="209" t="str">
        <f>Monitoring_eng!BC27</f>
        <v>yes</v>
      </c>
      <c r="AE60" s="209" t="str">
        <f>Monitoring_eng!BE27</f>
        <v>yes</v>
      </c>
      <c r="AF60" s="209" t="str">
        <f>Monitoring_eng!BG27</f>
        <v>no</v>
      </c>
      <c r="AG60" s="209" t="str">
        <f>Monitoring_eng!BI27</f>
        <v>no</v>
      </c>
      <c r="AH60" s="209" t="str">
        <f>Monitoring_eng!BK27</f>
        <v>yes</v>
      </c>
      <c r="AI60" s="209" t="str">
        <f>Monitoring_eng!BM27</f>
        <v>no</v>
      </c>
      <c r="AJ60" s="209" t="str">
        <f>Monitoring_eng!BO27</f>
        <v>yes</v>
      </c>
      <c r="AK60" s="209" t="str">
        <f>Monitoring_eng!BQ27</f>
        <v>yes</v>
      </c>
      <c r="AL60" s="209" t="str">
        <f>Monitoring_eng!BS27</f>
        <v>no</v>
      </c>
      <c r="AM60" s="209" t="str">
        <f>Monitoring_eng!BU27</f>
        <v>no</v>
      </c>
      <c r="AN60" s="209" t="str">
        <f>Monitoring_eng!BW27</f>
        <v>no</v>
      </c>
      <c r="AO60" s="209" t="str">
        <f>Monitoring_eng!BY27</f>
        <v>yes</v>
      </c>
      <c r="AP60" s="209" t="str">
        <f>Monitoring_eng!CA27</f>
        <v>yes</v>
      </c>
      <c r="AQ60" s="209" t="str">
        <f>Monitoring_eng!CC27</f>
        <v>partially</v>
      </c>
      <c r="AR60" s="209" t="str">
        <f>Monitoring_eng!CE27</f>
        <v>no</v>
      </c>
      <c r="AS60" s="209" t="str">
        <f>Monitoring_eng!CG27</f>
        <v>yes</v>
      </c>
      <c r="AT60" s="209" t="str">
        <f>Monitoring_eng!CI27</f>
        <v>no</v>
      </c>
      <c r="AU60" s="209" t="str">
        <f>Monitoring_eng!CK27</f>
        <v>no</v>
      </c>
      <c r="AV60" s="209" t="str">
        <f>Monitoring_eng!CM27</f>
        <v>yes</v>
      </c>
      <c r="AW60" s="209" t="str">
        <f>Monitoring_eng!CO27</f>
        <v>yes</v>
      </c>
      <c r="AX60" s="209" t="str">
        <f>Monitoring_eng!CQ27</f>
        <v>yes</v>
      </c>
      <c r="AY60" s="209" t="str">
        <f>Monitoring_eng!CS27</f>
        <v>yes</v>
      </c>
      <c r="AZ60" s="209" t="str">
        <f>Monitoring_eng!CU27</f>
        <v>yes</v>
      </c>
      <c r="BA60" s="209" t="str">
        <f>Monitoring_eng!CW27</f>
        <v>yes</v>
      </c>
      <c r="BB60" s="207" t="s">
        <v>757</v>
      </c>
      <c r="BC60" s="207">
        <f t="shared" si="15"/>
        <v>27</v>
      </c>
      <c r="BD60" s="207" t="s">
        <v>758</v>
      </c>
      <c r="BE60" s="207">
        <f t="shared" si="16"/>
        <v>22</v>
      </c>
      <c r="BF60" s="207" t="s">
        <v>759</v>
      </c>
      <c r="BG60" s="207">
        <f t="shared" si="17"/>
        <v>1</v>
      </c>
      <c r="BH60" s="207" t="s">
        <v>892</v>
      </c>
      <c r="BI60" s="207">
        <f t="shared" si="18"/>
        <v>0</v>
      </c>
      <c r="BJ60" s="207">
        <f t="shared" si="19"/>
        <v>50</v>
      </c>
      <c r="BK60" s="207" t="str">
        <f t="shared" si="20"/>
        <v>yes</v>
      </c>
      <c r="BL60" s="207" t="str">
        <f t="shared" si="21"/>
        <v>no</v>
      </c>
      <c r="BM60" s="207">
        <f t="shared" si="22"/>
        <v>27</v>
      </c>
      <c r="BN60" s="207">
        <f t="shared" si="23"/>
        <v>22</v>
      </c>
      <c r="BO60" s="210">
        <f t="shared" si="24"/>
        <v>0.54</v>
      </c>
      <c r="BP60" s="210">
        <f t="shared" si="25"/>
        <v>0.44</v>
      </c>
      <c r="BQ60" s="210">
        <f>VLOOKUP($A60,'Analysis 2016-2017'!$A:$BR,67,FALSE)</f>
        <v>0.32</v>
      </c>
      <c r="BR60" s="210">
        <f>VLOOKUP($A60,'Analysis 2016-2017'!$A:$BR,68,FALSE)</f>
        <v>0.68</v>
      </c>
      <c r="BS60" s="210">
        <f>VLOOKUP($A60,'Analysis 2016-2017'!$A:$BR,69,FALSE)</f>
        <v>0.32</v>
      </c>
      <c r="BT60" s="210">
        <f>VLOOKUP($A60,'Analysis 2016-2017'!$A:$BR,70,FALSE)</f>
        <v>0.68</v>
      </c>
      <c r="BU60" s="210">
        <f t="shared" si="26"/>
        <v>0.22000000000000003</v>
      </c>
      <c r="BV60" s="210">
        <f t="shared" si="27"/>
        <v>-0.24000000000000005</v>
      </c>
      <c r="BW60" s="210">
        <f t="shared" si="28"/>
        <v>0.22000000000000003</v>
      </c>
      <c r="BX60" s="210">
        <f t="shared" si="29"/>
        <v>-0.24000000000000005</v>
      </c>
      <c r="BY60" s="211">
        <f>COUNTIFS($D60:$BA60,$BK60,Results!$U$87:$BR$87,BY$1)/(COUNTIF(Results!$U$87:$BR$87,BY$1))</f>
        <v>0.52941176470588236</v>
      </c>
      <c r="BZ60" s="211">
        <f>COUNTIFS($D60:$BA60,$BK60,Results!$U$87:$BR$87,BZ$1)/(COUNTIF(Results!$U$87:$BR$87,BZ$1))</f>
        <v>0.5</v>
      </c>
      <c r="CA60" s="211">
        <f>COUNTIFS($D60:$BA60,$BK60,Results!$U$87:$BR$87,CA$1)/(COUNTIF(Results!$U$87:$BR$87,CA$1))</f>
        <v>0.5</v>
      </c>
      <c r="CB60" s="211">
        <f>COUNTIFS($D60:$BA60,$BK60,Results!$U$87:$BR$87,CB$1)/(COUNTIF(Results!$U$87:$BR$87,CB$1))</f>
        <v>0.61538461538461542</v>
      </c>
      <c r="CC60" s="211">
        <f>COUNTIFS($D60:$BA60,$BK60,Results!$U$89:$BR$89,CC$1)/(COUNTIF(Results!$U$89:$BR$89,CC$1))</f>
        <v>0.4</v>
      </c>
      <c r="CD60" s="211">
        <f>COUNTIFS($D60:$BA60,$BK60,Results!$U$89:$BR$89,CD$1)/(COUNTIF(Results!$U$89:$BR$89,CD$1))</f>
        <v>0.54545454545454541</v>
      </c>
      <c r="CE60" s="211">
        <f>COUNTIFS($D60:$BA60,$BK60,Results!$U$89:$BR$89,CE$1)/(COUNTIF(Results!$U$89:$BR$89,CE$1))</f>
        <v>0.77777777777777779</v>
      </c>
      <c r="CF60" s="211">
        <f>COUNTIFS($D60:$BA60,$BK60,Results!$U$89:$BR$89,CF$1)/(COUNTIF(Results!$U$89:$BR$89,CF$1))</f>
        <v>0.5</v>
      </c>
      <c r="CG60" s="211">
        <f>COUNTIFS($D60:$BA60,$BK60,Results!$U$90:$BR$90,CG$1)/(COUNTIF(Results!$U$90:$BR$90,CG$1))</f>
        <v>0.47058823529411764</v>
      </c>
      <c r="CH60" s="211">
        <f>COUNTIFS($D60:$BA60,$BK60,Results!$U$90:$BR$90,CH$1)/(COUNTIF(Results!$U$90:$BR$90,CH$1))</f>
        <v>0.58823529411764708</v>
      </c>
      <c r="CI60" s="211">
        <f>COUNTIFS($D60:$BA60,$BK60,Results!$U$90:$BR$90,CI$1)/(COUNTIF(Results!$U$90:$BR$90,CI$1))</f>
        <v>0.5625</v>
      </c>
      <c r="CJ60" s="211">
        <f>COUNTIFS($D60:$BA60,$BK60,Results!$U$91:$BR$91,CJ$1)/(COUNTIF(Results!$U$91:$BR$91,CJ$1))</f>
        <v>0.58823529411764708</v>
      </c>
      <c r="CK60" s="211">
        <f>COUNTIFS($D60:$BA60,$BK60,Results!$U$91:$BR$91,CK$1)/(COUNTIF(Results!$U$91:$BR$91,CK$1))</f>
        <v>0.47058823529411764</v>
      </c>
      <c r="CL60" s="207"/>
    </row>
    <row r="61" spans="1:90" x14ac:dyDescent="0.3">
      <c r="A61" s="207" t="s">
        <v>3875</v>
      </c>
      <c r="B61" s="207" t="s">
        <v>355</v>
      </c>
      <c r="C61" s="215" t="s">
        <v>160</v>
      </c>
      <c r="D61" s="209" t="str">
        <f>Monitoring_eng!C54</f>
        <v>yes</v>
      </c>
      <c r="E61" s="209" t="str">
        <f>Monitoring_eng!E54</f>
        <v>yes</v>
      </c>
      <c r="F61" s="209" t="str">
        <f>Monitoring_eng!G54</f>
        <v>no</v>
      </c>
      <c r="G61" s="209" t="str">
        <f>Monitoring_eng!I54</f>
        <v>no</v>
      </c>
      <c r="H61" s="209" t="str">
        <f>Monitoring_eng!K54</f>
        <v>no</v>
      </c>
      <c r="I61" s="209" t="str">
        <f>Monitoring_eng!M54</f>
        <v>yes</v>
      </c>
      <c r="J61" s="209" t="str">
        <f>Monitoring_eng!O54</f>
        <v>yes</v>
      </c>
      <c r="K61" s="209" t="str">
        <f>Monitoring_eng!Q54</f>
        <v>no</v>
      </c>
      <c r="L61" s="209" t="str">
        <f>Monitoring_eng!S54</f>
        <v>yes</v>
      </c>
      <c r="M61" s="209" t="str">
        <f>Monitoring_eng!U54</f>
        <v>no</v>
      </c>
      <c r="N61" s="209" t="str">
        <f>Monitoring_eng!W54</f>
        <v>yes</v>
      </c>
      <c r="O61" s="209" t="str">
        <f>Monitoring_eng!Y54</f>
        <v>no</v>
      </c>
      <c r="P61" s="209" t="str">
        <f>Monitoring_eng!AA54</f>
        <v>no</v>
      </c>
      <c r="Q61" s="209" t="str">
        <f>Monitoring_eng!AC54</f>
        <v>yes</v>
      </c>
      <c r="R61" s="209" t="str">
        <f>Monitoring_eng!AE54</f>
        <v>yes</v>
      </c>
      <c r="S61" s="209" t="str">
        <f>Monitoring_eng!AG54</f>
        <v>yes</v>
      </c>
      <c r="T61" s="209" t="str">
        <f>Monitoring_eng!AI54</f>
        <v>yes</v>
      </c>
      <c r="U61" s="209" t="str">
        <f>Monitoring_eng!AK54</f>
        <v>no</v>
      </c>
      <c r="V61" s="209" t="str">
        <f>Monitoring_eng!AM54</f>
        <v>no</v>
      </c>
      <c r="W61" s="209" t="str">
        <f>Monitoring_eng!AO54</f>
        <v>yes</v>
      </c>
      <c r="X61" s="209" t="str">
        <f>Monitoring_eng!AQ54</f>
        <v>yes</v>
      </c>
      <c r="Y61" s="209" t="str">
        <f>Monitoring_eng!AS54</f>
        <v>yes</v>
      </c>
      <c r="Z61" s="209" t="str">
        <f>Monitoring_eng!AU54</f>
        <v>no</v>
      </c>
      <c r="AA61" s="209" t="str">
        <f>Monitoring_eng!AW54</f>
        <v>yes</v>
      </c>
      <c r="AB61" s="209" t="str">
        <f>Monitoring_eng!AY54</f>
        <v>yes</v>
      </c>
      <c r="AC61" s="209" t="str">
        <f>Monitoring_eng!BA54</f>
        <v>yes</v>
      </c>
      <c r="AD61" s="209" t="str">
        <f>Monitoring_eng!BC54</f>
        <v>no</v>
      </c>
      <c r="AE61" s="209" t="str">
        <f>Monitoring_eng!BE54</f>
        <v>yes</v>
      </c>
      <c r="AF61" s="209" t="str">
        <f>Monitoring_eng!BG54</f>
        <v>no</v>
      </c>
      <c r="AG61" s="209" t="str">
        <f>Monitoring_eng!BI54</f>
        <v>no</v>
      </c>
      <c r="AH61" s="209" t="str">
        <f>Monitoring_eng!BK54</f>
        <v>partially</v>
      </c>
      <c r="AI61" s="209" t="str">
        <f>Monitoring_eng!BM54</f>
        <v>no</v>
      </c>
      <c r="AJ61" s="209" t="str">
        <f>Monitoring_eng!BO54</f>
        <v>yes</v>
      </c>
      <c r="AK61" s="209" t="str">
        <f>Monitoring_eng!BQ54</f>
        <v>no</v>
      </c>
      <c r="AL61" s="209" t="str">
        <f>Monitoring_eng!BS54</f>
        <v>no</v>
      </c>
      <c r="AM61" s="209" t="str">
        <f>Monitoring_eng!BU54</f>
        <v>yes</v>
      </c>
      <c r="AN61" s="209" t="str">
        <f>Monitoring_eng!BW54</f>
        <v>no</v>
      </c>
      <c r="AO61" s="209" t="str">
        <f>Monitoring_eng!BY54</f>
        <v>yes</v>
      </c>
      <c r="AP61" s="209" t="str">
        <f>Monitoring_eng!CA54</f>
        <v>no</v>
      </c>
      <c r="AQ61" s="209" t="str">
        <f>Monitoring_eng!CC54</f>
        <v>no</v>
      </c>
      <c r="AR61" s="209" t="str">
        <f>Monitoring_eng!CE54</f>
        <v>partially</v>
      </c>
      <c r="AS61" s="209" t="str">
        <f>Monitoring_eng!CG54</f>
        <v>yes</v>
      </c>
      <c r="AT61" s="209" t="str">
        <f>Monitoring_eng!CI54</f>
        <v>yes</v>
      </c>
      <c r="AU61" s="209" t="str">
        <f>Monitoring_eng!CK54</f>
        <v>no</v>
      </c>
      <c r="AV61" s="209" t="str">
        <f>Monitoring_eng!CM54</f>
        <v>no</v>
      </c>
      <c r="AW61" s="209" t="str">
        <f>Monitoring_eng!CO54</f>
        <v>yes</v>
      </c>
      <c r="AX61" s="209" t="str">
        <f>Monitoring_eng!CQ54</f>
        <v>yes</v>
      </c>
      <c r="AY61" s="209" t="str">
        <f>Monitoring_eng!CS54</f>
        <v>yes</v>
      </c>
      <c r="AZ61" s="209" t="str">
        <f>Monitoring_eng!CU54</f>
        <v>yes</v>
      </c>
      <c r="BA61" s="209" t="str">
        <f>Monitoring_eng!CW54</f>
        <v>no</v>
      </c>
      <c r="BB61" s="207" t="s">
        <v>757</v>
      </c>
      <c r="BC61" s="207">
        <f t="shared" si="15"/>
        <v>26</v>
      </c>
      <c r="BD61" s="207" t="s">
        <v>758</v>
      </c>
      <c r="BE61" s="207">
        <f t="shared" si="16"/>
        <v>22</v>
      </c>
      <c r="BF61" s="207" t="s">
        <v>759</v>
      </c>
      <c r="BG61" s="207">
        <f t="shared" si="17"/>
        <v>2</v>
      </c>
      <c r="BH61" s="207" t="s">
        <v>892</v>
      </c>
      <c r="BI61" s="207">
        <f t="shared" si="18"/>
        <v>0</v>
      </c>
      <c r="BJ61" s="207">
        <f t="shared" si="19"/>
        <v>50</v>
      </c>
      <c r="BK61" s="207" t="str">
        <f t="shared" si="20"/>
        <v>yes</v>
      </c>
      <c r="BL61" s="207" t="str">
        <f t="shared" si="21"/>
        <v>no</v>
      </c>
      <c r="BM61" s="207">
        <f t="shared" si="22"/>
        <v>26</v>
      </c>
      <c r="BN61" s="207">
        <f t="shared" si="23"/>
        <v>22</v>
      </c>
      <c r="BO61" s="210">
        <f t="shared" si="24"/>
        <v>0.52</v>
      </c>
      <c r="BP61" s="210">
        <f t="shared" si="25"/>
        <v>0.44</v>
      </c>
      <c r="BQ61" s="210">
        <f>VLOOKUP($A61,'Analysis 2016-2017'!$A:$BR,67,FALSE)</f>
        <v>0.06</v>
      </c>
      <c r="BR61" s="210">
        <f>VLOOKUP($A61,'Analysis 2016-2017'!$A:$BR,68,FALSE)</f>
        <v>0.94</v>
      </c>
      <c r="BS61" s="210">
        <f>VLOOKUP($A61,'Analysis 2016-2017'!$A:$BR,69,FALSE)</f>
        <v>0.06</v>
      </c>
      <c r="BT61" s="210">
        <f>VLOOKUP($A61,'Analysis 2016-2017'!$A:$BR,70,FALSE)</f>
        <v>0.94</v>
      </c>
      <c r="BU61" s="210">
        <f t="shared" si="26"/>
        <v>0.46</v>
      </c>
      <c r="BV61" s="210">
        <f t="shared" si="27"/>
        <v>-0.49999999999999994</v>
      </c>
      <c r="BW61" s="210">
        <f t="shared" si="28"/>
        <v>0.46</v>
      </c>
      <c r="BX61" s="210">
        <f t="shared" si="29"/>
        <v>-0.49999999999999994</v>
      </c>
      <c r="BY61" s="211">
        <f>COUNTIFS($D61:$BA61,$BK61,Results!$U$87:$BR$87,BY$1)/(COUNTIF(Results!$U$87:$BR$87,BY$1))</f>
        <v>0.6470588235294118</v>
      </c>
      <c r="BZ61" s="211">
        <f>COUNTIFS($D61:$BA61,$BK61,Results!$U$87:$BR$87,BZ$1)/(COUNTIF(Results!$U$87:$BR$87,BZ$1))</f>
        <v>0.58333333333333337</v>
      </c>
      <c r="CA61" s="211">
        <f>COUNTIFS($D61:$BA61,$BK61,Results!$U$87:$BR$87,CA$1)/(COUNTIF(Results!$U$87:$BR$87,CA$1))</f>
        <v>0.375</v>
      </c>
      <c r="CB61" s="211">
        <f>COUNTIFS($D61:$BA61,$BK61,Results!$U$87:$BR$87,CB$1)/(COUNTIF(Results!$U$87:$BR$87,CB$1))</f>
        <v>0.38461538461538464</v>
      </c>
      <c r="CC61" s="211">
        <f>COUNTIFS($D61:$BA61,$BK61,Results!$U$89:$BR$89,CC$1)/(COUNTIF(Results!$U$89:$BR$89,CC$1))</f>
        <v>0.33333333333333331</v>
      </c>
      <c r="CD61" s="211">
        <f>COUNTIFS($D61:$BA61,$BK61,Results!$U$89:$BR$89,CD$1)/(COUNTIF(Results!$U$89:$BR$89,CD$1))</f>
        <v>0.5</v>
      </c>
      <c r="CE61" s="211">
        <f>COUNTIFS($D61:$BA61,$BK61,Results!$U$89:$BR$89,CE$1)/(COUNTIF(Results!$U$89:$BR$89,CE$1))</f>
        <v>0.77777777777777779</v>
      </c>
      <c r="CF61" s="211">
        <f>COUNTIFS($D61:$BA61,$BK61,Results!$U$89:$BR$89,CF$1)/(COUNTIF(Results!$U$89:$BR$89,CF$1))</f>
        <v>0.75</v>
      </c>
      <c r="CG61" s="211">
        <f>COUNTIFS($D61:$BA61,$BK61,Results!$U$90:$BR$90,CG$1)/(COUNTIF(Results!$U$90:$BR$90,CG$1))</f>
        <v>0.47058823529411764</v>
      </c>
      <c r="CH61" s="211">
        <f>COUNTIFS($D61:$BA61,$BK61,Results!$U$90:$BR$90,CH$1)/(COUNTIF(Results!$U$90:$BR$90,CH$1))</f>
        <v>0.52941176470588236</v>
      </c>
      <c r="CI61" s="211">
        <f>COUNTIFS($D61:$BA61,$BK61,Results!$U$90:$BR$90,CI$1)/(COUNTIF(Results!$U$90:$BR$90,CI$1))</f>
        <v>0.5625</v>
      </c>
      <c r="CJ61" s="211">
        <f>COUNTIFS($D61:$BA61,$BK61,Results!$U$91:$BR$91,CJ$1)/(COUNTIF(Results!$U$91:$BR$91,CJ$1))</f>
        <v>0.52941176470588236</v>
      </c>
      <c r="CK61" s="211">
        <f>COUNTIFS($D61:$BA61,$BK61,Results!$U$91:$BR$91,CK$1)/(COUNTIF(Results!$U$91:$BR$91,CK$1))</f>
        <v>0.47058823529411764</v>
      </c>
      <c r="CL61" s="207"/>
    </row>
    <row r="62" spans="1:90" x14ac:dyDescent="0.3">
      <c r="A62" s="207" t="s">
        <v>3889</v>
      </c>
      <c r="B62" s="207" t="s">
        <v>369</v>
      </c>
      <c r="C62" s="53" t="s">
        <v>284</v>
      </c>
      <c r="D62" s="209" t="str">
        <f>Monitoring_eng!C68</f>
        <v>yes</v>
      </c>
      <c r="E62" s="209" t="str">
        <f>Monitoring_eng!E68</f>
        <v>yes</v>
      </c>
      <c r="F62" s="209" t="str">
        <f>Monitoring_eng!G68</f>
        <v>no</v>
      </c>
      <c r="G62" s="209" t="str">
        <f>Monitoring_eng!I68</f>
        <v>no</v>
      </c>
      <c r="H62" s="209" t="str">
        <f>Monitoring_eng!K68</f>
        <v>no</v>
      </c>
      <c r="I62" s="209" t="str">
        <f>Monitoring_eng!M68</f>
        <v>yes</v>
      </c>
      <c r="J62" s="209" t="str">
        <f>Monitoring_eng!O68</f>
        <v>yes</v>
      </c>
      <c r="K62" s="209" t="str">
        <f>Monitoring_eng!Q68</f>
        <v>no</v>
      </c>
      <c r="L62" s="209" t="str">
        <f>Monitoring_eng!S68</f>
        <v>yes</v>
      </c>
      <c r="M62" s="209" t="str">
        <f>Monitoring_eng!U68</f>
        <v>no</v>
      </c>
      <c r="N62" s="209" t="str">
        <f>Monitoring_eng!W68</f>
        <v>yes</v>
      </c>
      <c r="O62" s="209" t="str">
        <f>Monitoring_eng!Y68</f>
        <v>no</v>
      </c>
      <c r="P62" s="209" t="str">
        <f>Monitoring_eng!AA68</f>
        <v>no</v>
      </c>
      <c r="Q62" s="209" t="str">
        <f>Monitoring_eng!AC68</f>
        <v>yes</v>
      </c>
      <c r="R62" s="209" t="str">
        <f>Monitoring_eng!AE68</f>
        <v>yes</v>
      </c>
      <c r="S62" s="209" t="str">
        <f>Monitoring_eng!AG68</f>
        <v>yes</v>
      </c>
      <c r="T62" s="209" t="str">
        <f>Monitoring_eng!AI68</f>
        <v>yes</v>
      </c>
      <c r="U62" s="209" t="str">
        <f>Monitoring_eng!AK68</f>
        <v>yes</v>
      </c>
      <c r="V62" s="209" t="str">
        <f>Monitoring_eng!AM68</f>
        <v>yes</v>
      </c>
      <c r="W62" s="209" t="str">
        <f>Monitoring_eng!AO68</f>
        <v>yes</v>
      </c>
      <c r="X62" s="209" t="str">
        <f>Monitoring_eng!AQ68</f>
        <v>no</v>
      </c>
      <c r="Y62" s="209" t="str">
        <f>Monitoring_eng!AS68</f>
        <v>yes</v>
      </c>
      <c r="Z62" s="209" t="str">
        <f>Monitoring_eng!AU68</f>
        <v>no</v>
      </c>
      <c r="AA62" s="209" t="str">
        <f>Monitoring_eng!AW68</f>
        <v>yes</v>
      </c>
      <c r="AB62" s="209" t="str">
        <f>Monitoring_eng!AY68</f>
        <v>yes</v>
      </c>
      <c r="AC62" s="209" t="str">
        <f>Monitoring_eng!BA68</f>
        <v>yes</v>
      </c>
      <c r="AD62" s="209" t="str">
        <f>Monitoring_eng!BC68</f>
        <v>yes</v>
      </c>
      <c r="AE62" s="209" t="str">
        <f>Monitoring_eng!BE68</f>
        <v>yes</v>
      </c>
      <c r="AF62" s="209" t="str">
        <f>Monitoring_eng!BG68</f>
        <v>yes</v>
      </c>
      <c r="AG62" s="209" t="str">
        <f>Monitoring_eng!BI68</f>
        <v>yes</v>
      </c>
      <c r="AH62" s="209" t="str">
        <f>Monitoring_eng!BK68</f>
        <v>no</v>
      </c>
      <c r="AI62" s="209" t="str">
        <f>Monitoring_eng!BM68</f>
        <v>no</v>
      </c>
      <c r="AJ62" s="209" t="str">
        <f>Monitoring_eng!BO68</f>
        <v>no</v>
      </c>
      <c r="AK62" s="209" t="str">
        <f>Monitoring_eng!BQ68</f>
        <v>yes</v>
      </c>
      <c r="AL62" s="209" t="str">
        <f>Monitoring_eng!BS68</f>
        <v>no</v>
      </c>
      <c r="AM62" s="209" t="str">
        <f>Monitoring_eng!BU68</f>
        <v>no</v>
      </c>
      <c r="AN62" s="209" t="str">
        <f>Monitoring_eng!BW68</f>
        <v>no</v>
      </c>
      <c r="AO62" s="209" t="str">
        <f>Monitoring_eng!BY68</f>
        <v>yes</v>
      </c>
      <c r="AP62" s="209" t="str">
        <f>Monitoring_eng!CA68</f>
        <v>no</v>
      </c>
      <c r="AQ62" s="209" t="str">
        <f>Monitoring_eng!CC68</f>
        <v>partially</v>
      </c>
      <c r="AR62" s="209" t="str">
        <f>Monitoring_eng!CE68</f>
        <v>no</v>
      </c>
      <c r="AS62" s="209" t="str">
        <f>Monitoring_eng!CG68</f>
        <v>yes</v>
      </c>
      <c r="AT62" s="209" t="str">
        <f>Monitoring_eng!CI68</f>
        <v>no</v>
      </c>
      <c r="AU62" s="209" t="str">
        <f>Monitoring_eng!CK68</f>
        <v>no</v>
      </c>
      <c r="AV62" s="209" t="str">
        <f>Monitoring_eng!CM68</f>
        <v>no</v>
      </c>
      <c r="AW62" s="209" t="str">
        <f>Monitoring_eng!CO68</f>
        <v>yes</v>
      </c>
      <c r="AX62" s="209" t="str">
        <f>Monitoring_eng!CQ68</f>
        <v>no</v>
      </c>
      <c r="AY62" s="209" t="str">
        <f>Monitoring_eng!CS68</f>
        <v>no</v>
      </c>
      <c r="AZ62" s="209" t="str">
        <f>Monitoring_eng!CU68</f>
        <v>no</v>
      </c>
      <c r="BA62" s="209" t="str">
        <f>Monitoring_eng!CW68</f>
        <v>yes</v>
      </c>
      <c r="BB62" s="207" t="s">
        <v>757</v>
      </c>
      <c r="BC62" s="207">
        <f t="shared" si="15"/>
        <v>26</v>
      </c>
      <c r="BD62" s="207" t="s">
        <v>758</v>
      </c>
      <c r="BE62" s="207">
        <f t="shared" si="16"/>
        <v>23</v>
      </c>
      <c r="BF62" s="207" t="s">
        <v>759</v>
      </c>
      <c r="BG62" s="207">
        <f t="shared" si="17"/>
        <v>1</v>
      </c>
      <c r="BH62" s="207" t="s">
        <v>892</v>
      </c>
      <c r="BI62" s="207">
        <f t="shared" si="18"/>
        <v>0</v>
      </c>
      <c r="BJ62" s="207">
        <f t="shared" si="19"/>
        <v>50</v>
      </c>
      <c r="BK62" s="207" t="str">
        <f t="shared" si="20"/>
        <v>yes</v>
      </c>
      <c r="BL62" s="207" t="str">
        <f t="shared" si="21"/>
        <v>no</v>
      </c>
      <c r="BM62" s="207">
        <f t="shared" si="22"/>
        <v>26</v>
      </c>
      <c r="BN62" s="207">
        <f t="shared" si="23"/>
        <v>23</v>
      </c>
      <c r="BO62" s="210">
        <f t="shared" si="24"/>
        <v>0.52</v>
      </c>
      <c r="BP62" s="210">
        <f t="shared" si="25"/>
        <v>0.46</v>
      </c>
      <c r="BQ62" s="210">
        <f>VLOOKUP($A62,'Analysis 2016-2017'!$A:$BR,67,FALSE)</f>
        <v>0.08</v>
      </c>
      <c r="BR62" s="210">
        <f>VLOOKUP($A62,'Analysis 2016-2017'!$A:$BR,68,FALSE)</f>
        <v>0.9</v>
      </c>
      <c r="BS62" s="210">
        <f>VLOOKUP($A62,'Analysis 2016-2017'!$A:$BR,69,FALSE)</f>
        <v>0.08</v>
      </c>
      <c r="BT62" s="210">
        <f>VLOOKUP($A62,'Analysis 2016-2017'!$A:$BR,70,FALSE)</f>
        <v>0.9</v>
      </c>
      <c r="BU62" s="210">
        <f t="shared" si="26"/>
        <v>0.44</v>
      </c>
      <c r="BV62" s="210">
        <f t="shared" si="27"/>
        <v>-0.44</v>
      </c>
      <c r="BW62" s="210">
        <f t="shared" si="28"/>
        <v>0.44</v>
      </c>
      <c r="BX62" s="210">
        <f t="shared" si="29"/>
        <v>-0.44</v>
      </c>
      <c r="BY62" s="211">
        <f>COUNTIFS($D62:$BA62,$BK62,Results!$U$87:$BR$87,BY$1)/(COUNTIF(Results!$U$87:$BR$87,BY$1))</f>
        <v>0.58823529411764708</v>
      </c>
      <c r="BZ62" s="211">
        <f>COUNTIFS($D62:$BA62,$BK62,Results!$U$87:$BR$87,BZ$1)/(COUNTIF(Results!$U$87:$BR$87,BZ$1))</f>
        <v>0.58333333333333337</v>
      </c>
      <c r="CA62" s="211">
        <f>COUNTIFS($D62:$BA62,$BK62,Results!$U$87:$BR$87,CA$1)/(COUNTIF(Results!$U$87:$BR$87,CA$1))</f>
        <v>0.625</v>
      </c>
      <c r="CB62" s="211">
        <f>COUNTIFS($D62:$BA62,$BK62,Results!$U$87:$BR$87,CB$1)/(COUNTIF(Results!$U$87:$BR$87,CB$1))</f>
        <v>0.30769230769230771</v>
      </c>
      <c r="CC62" s="211">
        <f>COUNTIFS($D62:$BA62,$BK62,Results!$U$89:$BR$89,CC$1)/(COUNTIF(Results!$U$89:$BR$89,CC$1))</f>
        <v>0.6</v>
      </c>
      <c r="CD62" s="211">
        <f>COUNTIFS($D62:$BA62,$BK62,Results!$U$89:$BR$89,CD$1)/(COUNTIF(Results!$U$89:$BR$89,CD$1))</f>
        <v>0.5</v>
      </c>
      <c r="CE62" s="211">
        <f>COUNTIFS($D62:$BA62,$BK62,Results!$U$89:$BR$89,CE$1)/(COUNTIF(Results!$U$89:$BR$89,CE$1))</f>
        <v>0.44444444444444442</v>
      </c>
      <c r="CF62" s="211">
        <f>COUNTIFS($D62:$BA62,$BK62,Results!$U$89:$BR$89,CF$1)/(COUNTIF(Results!$U$89:$BR$89,CF$1))</f>
        <v>0.5</v>
      </c>
      <c r="CG62" s="211">
        <f>COUNTIFS($D62:$BA62,$BK62,Results!$U$90:$BR$90,CG$1)/(COUNTIF(Results!$U$90:$BR$90,CG$1))</f>
        <v>0.52941176470588236</v>
      </c>
      <c r="CH62" s="211">
        <f>COUNTIFS($D62:$BA62,$BK62,Results!$U$90:$BR$90,CH$1)/(COUNTIF(Results!$U$90:$BR$90,CH$1))</f>
        <v>0.52941176470588236</v>
      </c>
      <c r="CI62" s="211">
        <f>COUNTIFS($D62:$BA62,$BK62,Results!$U$90:$BR$90,CI$1)/(COUNTIF(Results!$U$90:$BR$90,CI$1))</f>
        <v>0.5</v>
      </c>
      <c r="CJ62" s="211">
        <f>COUNTIFS($D62:$BA62,$BK62,Results!$U$91:$BR$91,CJ$1)/(COUNTIF(Results!$U$91:$BR$91,CJ$1))</f>
        <v>0.52941176470588236</v>
      </c>
      <c r="CK62" s="211">
        <f>COUNTIFS($D62:$BA62,$BK62,Results!$U$91:$BR$91,CK$1)/(COUNTIF(Results!$U$91:$BR$91,CK$1))</f>
        <v>0.52941176470588236</v>
      </c>
      <c r="CL62" s="207"/>
    </row>
    <row r="63" spans="1:90" x14ac:dyDescent="0.3">
      <c r="A63" s="207" t="s">
        <v>3895</v>
      </c>
      <c r="B63" s="207" t="s">
        <v>375</v>
      </c>
      <c r="C63" s="55" t="s">
        <v>286</v>
      </c>
      <c r="D63" s="209" t="str">
        <f>Monitoring_eng!C74</f>
        <v>yes</v>
      </c>
      <c r="E63" s="209" t="str">
        <f>Monitoring_eng!E74</f>
        <v>no</v>
      </c>
      <c r="F63" s="209" t="str">
        <f>Monitoring_eng!G74</f>
        <v>yes</v>
      </c>
      <c r="G63" s="209" t="str">
        <f>Monitoring_eng!I74</f>
        <v>no</v>
      </c>
      <c r="H63" s="209" t="str">
        <f>Monitoring_eng!K74</f>
        <v>no</v>
      </c>
      <c r="I63" s="209" t="str">
        <f>Monitoring_eng!M74</f>
        <v>yes</v>
      </c>
      <c r="J63" s="209" t="str">
        <f>Monitoring_eng!O74</f>
        <v>yes</v>
      </c>
      <c r="K63" s="209" t="str">
        <f>Monitoring_eng!Q74</f>
        <v>no</v>
      </c>
      <c r="L63" s="209" t="str">
        <f>Monitoring_eng!S74</f>
        <v>no</v>
      </c>
      <c r="M63" s="209" t="str">
        <f>Monitoring_eng!U74</f>
        <v>no</v>
      </c>
      <c r="N63" s="209" t="str">
        <f>Monitoring_eng!W74</f>
        <v>no</v>
      </c>
      <c r="O63" s="209" t="str">
        <f>Monitoring_eng!Y74</f>
        <v>no</v>
      </c>
      <c r="P63" s="209" t="str">
        <f>Monitoring_eng!AA74</f>
        <v>no</v>
      </c>
      <c r="Q63" s="209" t="str">
        <f>Monitoring_eng!AC74</f>
        <v>yes</v>
      </c>
      <c r="R63" s="209" t="str">
        <f>Monitoring_eng!AE74</f>
        <v>yes</v>
      </c>
      <c r="S63" s="209" t="str">
        <f>Monitoring_eng!AG74</f>
        <v>no</v>
      </c>
      <c r="T63" s="209" t="str">
        <f>Monitoring_eng!AI74</f>
        <v>no</v>
      </c>
      <c r="U63" s="209" t="str">
        <f>Monitoring_eng!AK74</f>
        <v>no</v>
      </c>
      <c r="V63" s="209" t="str">
        <f>Monitoring_eng!AM74</f>
        <v>yes</v>
      </c>
      <c r="W63" s="209" t="str">
        <f>Monitoring_eng!AO74</f>
        <v>no</v>
      </c>
      <c r="X63" s="209" t="str">
        <f>Monitoring_eng!AQ74</f>
        <v>yes</v>
      </c>
      <c r="Y63" s="209" t="str">
        <f>Monitoring_eng!AS74</f>
        <v>yes</v>
      </c>
      <c r="Z63" s="209" t="str">
        <f>Monitoring_eng!AU74</f>
        <v>yes</v>
      </c>
      <c r="AA63" s="209" t="str">
        <f>Monitoring_eng!AW74</f>
        <v>no</v>
      </c>
      <c r="AB63" s="209" t="str">
        <f>Monitoring_eng!AY74</f>
        <v>yes</v>
      </c>
      <c r="AC63" s="209" t="str">
        <f>Monitoring_eng!BA74</f>
        <v>no</v>
      </c>
      <c r="AD63" s="209" t="str">
        <f>Monitoring_eng!BC74</f>
        <v>no</v>
      </c>
      <c r="AE63" s="209" t="str">
        <f>Monitoring_eng!BE74</f>
        <v>yes</v>
      </c>
      <c r="AF63" s="209" t="str">
        <f>Monitoring_eng!BG74</f>
        <v>yes</v>
      </c>
      <c r="AG63" s="209" t="str">
        <f>Monitoring_eng!BI74</f>
        <v>yes</v>
      </c>
      <c r="AH63" s="209" t="str">
        <f>Monitoring_eng!BK74</f>
        <v>no</v>
      </c>
      <c r="AI63" s="209" t="str">
        <f>Monitoring_eng!BM74</f>
        <v>no</v>
      </c>
      <c r="AJ63" s="209" t="str">
        <f>Monitoring_eng!BO74</f>
        <v>yes</v>
      </c>
      <c r="AK63" s="209" t="str">
        <f>Monitoring_eng!BQ74</f>
        <v>yes</v>
      </c>
      <c r="AL63" s="209" t="str">
        <f>Monitoring_eng!BS74</f>
        <v>no</v>
      </c>
      <c r="AM63" s="209" t="str">
        <f>Monitoring_eng!BU74</f>
        <v>yes</v>
      </c>
      <c r="AN63" s="209" t="str">
        <f>Monitoring_eng!BW74</f>
        <v>partially</v>
      </c>
      <c r="AO63" s="209" t="str">
        <f>Monitoring_eng!BY74</f>
        <v>yes</v>
      </c>
      <c r="AP63" s="209" t="str">
        <f>Monitoring_eng!CA74</f>
        <v>no</v>
      </c>
      <c r="AQ63" s="209" t="str">
        <f>Monitoring_eng!CC74</f>
        <v>no</v>
      </c>
      <c r="AR63" s="209" t="str">
        <f>Monitoring_eng!CE74</f>
        <v>yes</v>
      </c>
      <c r="AS63" s="209" t="str">
        <f>Monitoring_eng!CG74</f>
        <v>yes</v>
      </c>
      <c r="AT63" s="209" t="str">
        <f>Monitoring_eng!CI74</f>
        <v>yes</v>
      </c>
      <c r="AU63" s="209" t="str">
        <f>Monitoring_eng!CK74</f>
        <v>yes</v>
      </c>
      <c r="AV63" s="209" t="str">
        <f>Monitoring_eng!CM74</f>
        <v>no</v>
      </c>
      <c r="AW63" s="209" t="str">
        <f>Monitoring_eng!CO74</f>
        <v>yes</v>
      </c>
      <c r="AX63" s="209" t="str">
        <f>Monitoring_eng!CQ74</f>
        <v>no</v>
      </c>
      <c r="AY63" s="209" t="str">
        <f>Monitoring_eng!CS74</f>
        <v>yes</v>
      </c>
      <c r="AZ63" s="209" t="str">
        <f>Monitoring_eng!CU74</f>
        <v>no</v>
      </c>
      <c r="BA63" s="209" t="str">
        <f>Monitoring_eng!CW74</f>
        <v>yes</v>
      </c>
      <c r="BB63" s="207" t="s">
        <v>757</v>
      </c>
      <c r="BC63" s="207">
        <f t="shared" si="15"/>
        <v>25</v>
      </c>
      <c r="BD63" s="207" t="s">
        <v>758</v>
      </c>
      <c r="BE63" s="207">
        <f t="shared" si="16"/>
        <v>24</v>
      </c>
      <c r="BF63" s="207" t="s">
        <v>759</v>
      </c>
      <c r="BG63" s="207">
        <f t="shared" si="17"/>
        <v>1</v>
      </c>
      <c r="BH63" s="207" t="s">
        <v>892</v>
      </c>
      <c r="BI63" s="207">
        <f t="shared" si="18"/>
        <v>0</v>
      </c>
      <c r="BJ63" s="207">
        <f t="shared" si="19"/>
        <v>50</v>
      </c>
      <c r="BK63" s="207" t="str">
        <f t="shared" si="20"/>
        <v>yes</v>
      </c>
      <c r="BL63" s="207" t="str">
        <f t="shared" si="21"/>
        <v>no</v>
      </c>
      <c r="BM63" s="207">
        <f t="shared" si="22"/>
        <v>25</v>
      </c>
      <c r="BN63" s="207">
        <f t="shared" si="23"/>
        <v>24</v>
      </c>
      <c r="BO63" s="210">
        <f t="shared" si="24"/>
        <v>0.5</v>
      </c>
      <c r="BP63" s="210">
        <f t="shared" si="25"/>
        <v>0.48</v>
      </c>
      <c r="BQ63" s="210">
        <f>VLOOKUP($A63,'Analysis 2016-2017'!$A:$BR,67,FALSE)</f>
        <v>0.1</v>
      </c>
      <c r="BR63" s="210">
        <f>VLOOKUP($A63,'Analysis 2016-2017'!$A:$BR,68,FALSE)</f>
        <v>0.88</v>
      </c>
      <c r="BS63" s="210">
        <f>VLOOKUP($A63,'Analysis 2016-2017'!$A:$BR,69,FALSE)</f>
        <v>0.1</v>
      </c>
      <c r="BT63" s="210">
        <f>VLOOKUP($A63,'Analysis 2016-2017'!$A:$BR,70,FALSE)</f>
        <v>0.88</v>
      </c>
      <c r="BU63" s="210">
        <f t="shared" si="26"/>
        <v>0.4</v>
      </c>
      <c r="BV63" s="210">
        <f t="shared" si="27"/>
        <v>-0.4</v>
      </c>
      <c r="BW63" s="210">
        <f t="shared" si="28"/>
        <v>0.4</v>
      </c>
      <c r="BX63" s="210">
        <f t="shared" si="29"/>
        <v>-0.4</v>
      </c>
      <c r="BY63" s="211">
        <f>COUNTIFS($D63:$BA63,$BK63,Results!$U$87:$BR$87,BY$1)/(COUNTIF(Results!$U$87:$BR$87,BY$1))</f>
        <v>0.47058823529411764</v>
      </c>
      <c r="BZ63" s="211">
        <f>COUNTIFS($D63:$BA63,$BK63,Results!$U$87:$BR$87,BZ$1)/(COUNTIF(Results!$U$87:$BR$87,BZ$1))</f>
        <v>0.5</v>
      </c>
      <c r="CA63" s="211">
        <f>COUNTIFS($D63:$BA63,$BK63,Results!$U$87:$BR$87,CA$1)/(COUNTIF(Results!$U$87:$BR$87,CA$1))</f>
        <v>0.625</v>
      </c>
      <c r="CB63" s="211">
        <f>COUNTIFS($D63:$BA63,$BK63,Results!$U$87:$BR$87,CB$1)/(COUNTIF(Results!$U$87:$BR$87,CB$1))</f>
        <v>0.46153846153846156</v>
      </c>
      <c r="CC63" s="211">
        <f>COUNTIFS($D63:$BA63,$BK63,Results!$U$89:$BR$89,CC$1)/(COUNTIF(Results!$U$89:$BR$89,CC$1))</f>
        <v>0.4</v>
      </c>
      <c r="CD63" s="211">
        <f>COUNTIFS($D63:$BA63,$BK63,Results!$U$89:$BR$89,CD$1)/(COUNTIF(Results!$U$89:$BR$89,CD$1))</f>
        <v>0.45454545454545453</v>
      </c>
      <c r="CE63" s="211">
        <f>COUNTIFS($D63:$BA63,$BK63,Results!$U$89:$BR$89,CE$1)/(COUNTIF(Results!$U$89:$BR$89,CE$1))</f>
        <v>0.55555555555555558</v>
      </c>
      <c r="CF63" s="211">
        <f>COUNTIFS($D63:$BA63,$BK63,Results!$U$89:$BR$89,CF$1)/(COUNTIF(Results!$U$89:$BR$89,CF$1))</f>
        <v>1</v>
      </c>
      <c r="CG63" s="211">
        <f>COUNTIFS($D63:$BA63,$BK63,Results!$U$90:$BR$90,CG$1)/(COUNTIF(Results!$U$90:$BR$90,CG$1))</f>
        <v>0.41176470588235292</v>
      </c>
      <c r="CH63" s="211">
        <f>COUNTIFS($D63:$BA63,$BK63,Results!$U$90:$BR$90,CH$1)/(COUNTIF(Results!$U$90:$BR$90,CH$1))</f>
        <v>0.52941176470588236</v>
      </c>
      <c r="CI63" s="211">
        <f>COUNTIFS($D63:$BA63,$BK63,Results!$U$90:$BR$90,CI$1)/(COUNTIF(Results!$U$90:$BR$90,CI$1))</f>
        <v>0.5625</v>
      </c>
      <c r="CJ63" s="211">
        <f>COUNTIFS($D63:$BA63,$BK63,Results!$U$91:$BR$91,CJ$1)/(COUNTIF(Results!$U$91:$BR$91,CJ$1))</f>
        <v>0.52941176470588236</v>
      </c>
      <c r="CK63" s="211">
        <f>COUNTIFS($D63:$BA63,$BK63,Results!$U$91:$BR$91,CK$1)/(COUNTIF(Results!$U$91:$BR$91,CK$1))</f>
        <v>0.41176470588235292</v>
      </c>
      <c r="CL63" s="207"/>
    </row>
    <row r="64" spans="1:90" x14ac:dyDescent="0.3">
      <c r="A64" s="207" t="s">
        <v>3873</v>
      </c>
      <c r="B64" s="207" t="s">
        <v>353</v>
      </c>
      <c r="C64" s="215" t="s">
        <v>296</v>
      </c>
      <c r="D64" s="209" t="str">
        <f>Monitoring_eng!C52</f>
        <v>yes</v>
      </c>
      <c r="E64" s="209" t="str">
        <f>Monitoring_eng!E52</f>
        <v>no</v>
      </c>
      <c r="F64" s="209" t="str">
        <f>Monitoring_eng!G52</f>
        <v>no</v>
      </c>
      <c r="G64" s="209" t="str">
        <f>Monitoring_eng!I52</f>
        <v>yes</v>
      </c>
      <c r="H64" s="209" t="str">
        <f>Monitoring_eng!K52</f>
        <v>no</v>
      </c>
      <c r="I64" s="209" t="str">
        <f>Monitoring_eng!M52</f>
        <v>yes</v>
      </c>
      <c r="J64" s="209" t="str">
        <f>Monitoring_eng!O52</f>
        <v>yes</v>
      </c>
      <c r="K64" s="209" t="str">
        <f>Monitoring_eng!Q52</f>
        <v>yes</v>
      </c>
      <c r="L64" s="209" t="str">
        <f>Monitoring_eng!S52</f>
        <v>yes</v>
      </c>
      <c r="M64" s="209" t="str">
        <f>Monitoring_eng!U52</f>
        <v>no</v>
      </c>
      <c r="N64" s="209" t="str">
        <f>Monitoring_eng!W52</f>
        <v>no</v>
      </c>
      <c r="O64" s="209" t="str">
        <f>Monitoring_eng!Y52</f>
        <v>no</v>
      </c>
      <c r="P64" s="209" t="str">
        <f>Monitoring_eng!AA52</f>
        <v>yes</v>
      </c>
      <c r="Q64" s="209" t="str">
        <f>Monitoring_eng!AC52</f>
        <v>no</v>
      </c>
      <c r="R64" s="209" t="str">
        <f>Monitoring_eng!AE52</f>
        <v>yes</v>
      </c>
      <c r="S64" s="209" t="str">
        <f>Monitoring_eng!AG52</f>
        <v>yes</v>
      </c>
      <c r="T64" s="209" t="str">
        <f>Monitoring_eng!AI52</f>
        <v>no</v>
      </c>
      <c r="U64" s="209" t="str">
        <f>Monitoring_eng!AK52</f>
        <v>no</v>
      </c>
      <c r="V64" s="209" t="str">
        <f>Monitoring_eng!AM52</f>
        <v>yes</v>
      </c>
      <c r="W64" s="209" t="str">
        <f>Monitoring_eng!AO52</f>
        <v>no</v>
      </c>
      <c r="X64" s="209" t="str">
        <f>Monitoring_eng!AQ52</f>
        <v>no</v>
      </c>
      <c r="Y64" s="209" t="str">
        <f>Monitoring_eng!AS52</f>
        <v>no</v>
      </c>
      <c r="Z64" s="209" t="str">
        <f>Monitoring_eng!AU52</f>
        <v>no</v>
      </c>
      <c r="AA64" s="209" t="str">
        <f>Monitoring_eng!AW52</f>
        <v>yes</v>
      </c>
      <c r="AB64" s="209" t="str">
        <f>Monitoring_eng!AY52</f>
        <v>yes</v>
      </c>
      <c r="AC64" s="209" t="str">
        <f>Monitoring_eng!BA52</f>
        <v>yes</v>
      </c>
      <c r="AD64" s="209" t="str">
        <f>Monitoring_eng!BC52</f>
        <v>yes</v>
      </c>
      <c r="AE64" s="209" t="str">
        <f>Monitoring_eng!BE52</f>
        <v>no</v>
      </c>
      <c r="AF64" s="209" t="str">
        <f>Monitoring_eng!BG52</f>
        <v>no</v>
      </c>
      <c r="AG64" s="209" t="str">
        <f>Monitoring_eng!BI52</f>
        <v>no</v>
      </c>
      <c r="AH64" s="209" t="str">
        <f>Monitoring_eng!BK52</f>
        <v>yes</v>
      </c>
      <c r="AI64" s="209" t="str">
        <f>Monitoring_eng!BM52</f>
        <v>no</v>
      </c>
      <c r="AJ64" s="209" t="str">
        <f>Monitoring_eng!BO52</f>
        <v>yes</v>
      </c>
      <c r="AK64" s="209" t="str">
        <f>Monitoring_eng!BQ52</f>
        <v>no</v>
      </c>
      <c r="AL64" s="209" t="str">
        <f>Monitoring_eng!BS52</f>
        <v>no</v>
      </c>
      <c r="AM64" s="209" t="str">
        <f>Monitoring_eng!BU52</f>
        <v>no</v>
      </c>
      <c r="AN64" s="209" t="str">
        <f>Monitoring_eng!BW52</f>
        <v>no</v>
      </c>
      <c r="AO64" s="209" t="str">
        <f>Monitoring_eng!BY52</f>
        <v>yes</v>
      </c>
      <c r="AP64" s="209" t="str">
        <f>Monitoring_eng!CA52</f>
        <v>no</v>
      </c>
      <c r="AQ64" s="209" t="str">
        <f>Monitoring_eng!CC52</f>
        <v>partially</v>
      </c>
      <c r="AR64" s="209" t="str">
        <f>Monitoring_eng!CE52</f>
        <v>yes</v>
      </c>
      <c r="AS64" s="209" t="str">
        <f>Monitoring_eng!CG52</f>
        <v>yes</v>
      </c>
      <c r="AT64" s="209" t="str">
        <f>Monitoring_eng!CI52</f>
        <v>no</v>
      </c>
      <c r="AU64" s="209" t="str">
        <f>Monitoring_eng!CK52</f>
        <v>no</v>
      </c>
      <c r="AV64" s="209" t="str">
        <f>Monitoring_eng!CM52</f>
        <v>yes</v>
      </c>
      <c r="AW64" s="209" t="str">
        <f>Monitoring_eng!CO52</f>
        <v>yes</v>
      </c>
      <c r="AX64" s="209" t="str">
        <f>Monitoring_eng!CQ52</f>
        <v>yes</v>
      </c>
      <c r="AY64" s="209" t="str">
        <f>Monitoring_eng!CS52</f>
        <v>yes</v>
      </c>
      <c r="AZ64" s="209" t="str">
        <f>Monitoring_eng!CU52</f>
        <v>yes</v>
      </c>
      <c r="BA64" s="209" t="str">
        <f>Monitoring_eng!CW52</f>
        <v>yes</v>
      </c>
      <c r="BB64" s="207" t="s">
        <v>757</v>
      </c>
      <c r="BC64" s="207">
        <f t="shared" si="15"/>
        <v>25</v>
      </c>
      <c r="BD64" s="207" t="s">
        <v>758</v>
      </c>
      <c r="BE64" s="207">
        <f t="shared" si="16"/>
        <v>24</v>
      </c>
      <c r="BF64" s="207" t="s">
        <v>759</v>
      </c>
      <c r="BG64" s="207">
        <f t="shared" si="17"/>
        <v>1</v>
      </c>
      <c r="BH64" s="207" t="s">
        <v>892</v>
      </c>
      <c r="BI64" s="207">
        <f t="shared" si="18"/>
        <v>0</v>
      </c>
      <c r="BJ64" s="207">
        <f t="shared" si="19"/>
        <v>50</v>
      </c>
      <c r="BK64" s="207" t="str">
        <f t="shared" si="20"/>
        <v>yes</v>
      </c>
      <c r="BL64" s="207" t="str">
        <f t="shared" si="21"/>
        <v>no</v>
      </c>
      <c r="BM64" s="207">
        <f t="shared" si="22"/>
        <v>25</v>
      </c>
      <c r="BN64" s="207">
        <f t="shared" si="23"/>
        <v>24</v>
      </c>
      <c r="BO64" s="210">
        <f t="shared" si="24"/>
        <v>0.5</v>
      </c>
      <c r="BP64" s="210">
        <f t="shared" si="25"/>
        <v>0.48</v>
      </c>
      <c r="BQ64" s="210">
        <f>VLOOKUP($A64,'Analysis 2016-2017'!$A:$BR,67,FALSE)</f>
        <v>0.57999999999999996</v>
      </c>
      <c r="BR64" s="210">
        <f>VLOOKUP($A64,'Analysis 2016-2017'!$A:$BR,68,FALSE)</f>
        <v>0.4</v>
      </c>
      <c r="BS64" s="210">
        <f>VLOOKUP($A64,'Analysis 2016-2017'!$A:$BR,69,FALSE)</f>
        <v>0.16</v>
      </c>
      <c r="BT64" s="210">
        <f>VLOOKUP($A64,'Analysis 2016-2017'!$A:$BR,70,FALSE)</f>
        <v>0.82</v>
      </c>
      <c r="BU64" s="210">
        <f t="shared" si="26"/>
        <v>-7.999999999999996E-2</v>
      </c>
      <c r="BV64" s="210">
        <f t="shared" si="27"/>
        <v>7.999999999999996E-2</v>
      </c>
      <c r="BW64" s="210">
        <f t="shared" si="28"/>
        <v>0.33999999999999997</v>
      </c>
      <c r="BX64" s="210">
        <f t="shared" si="29"/>
        <v>-0.33999999999999997</v>
      </c>
      <c r="BY64" s="211">
        <f>COUNTIFS($D64:$BA64,$BK64,Results!$U$87:$BR$87,BY$1)/(COUNTIF(Results!$U$87:$BR$87,BY$1))</f>
        <v>0.41176470588235292</v>
      </c>
      <c r="BZ64" s="211">
        <f>COUNTIFS($D64:$BA64,$BK64,Results!$U$87:$BR$87,BZ$1)/(COUNTIF(Results!$U$87:$BR$87,BZ$1))</f>
        <v>0.75</v>
      </c>
      <c r="CA64" s="211">
        <f>COUNTIFS($D64:$BA64,$BK64,Results!$U$87:$BR$87,CA$1)/(COUNTIF(Results!$U$87:$BR$87,CA$1))</f>
        <v>0.5</v>
      </c>
      <c r="CB64" s="211">
        <f>COUNTIFS($D64:$BA64,$BK64,Results!$U$87:$BR$87,CB$1)/(COUNTIF(Results!$U$87:$BR$87,CB$1))</f>
        <v>0.38461538461538464</v>
      </c>
      <c r="CC64" s="211">
        <f>COUNTIFS($D64:$BA64,$BK64,Results!$U$89:$BR$89,CC$1)/(COUNTIF(Results!$U$89:$BR$89,CC$1))</f>
        <v>0.33333333333333331</v>
      </c>
      <c r="CD64" s="211">
        <f>COUNTIFS($D64:$BA64,$BK64,Results!$U$89:$BR$89,CD$1)/(COUNTIF(Results!$U$89:$BR$89,CD$1))</f>
        <v>0.54545454545454541</v>
      </c>
      <c r="CE64" s="211">
        <f>COUNTIFS($D64:$BA64,$BK64,Results!$U$89:$BR$89,CE$1)/(COUNTIF(Results!$U$89:$BR$89,CE$1))</f>
        <v>0.55555555555555558</v>
      </c>
      <c r="CF64" s="211">
        <f>COUNTIFS($D64:$BA64,$BK64,Results!$U$89:$BR$89,CF$1)/(COUNTIF(Results!$U$89:$BR$89,CF$1))</f>
        <v>0.75</v>
      </c>
      <c r="CG64" s="211">
        <f>COUNTIFS($D64:$BA64,$BK64,Results!$U$90:$BR$90,CG$1)/(COUNTIF(Results!$U$90:$BR$90,CG$1))</f>
        <v>0.35294117647058826</v>
      </c>
      <c r="CH64" s="211">
        <f>COUNTIFS($D64:$BA64,$BK64,Results!$U$90:$BR$90,CH$1)/(COUNTIF(Results!$U$90:$BR$90,CH$1))</f>
        <v>0.58823529411764708</v>
      </c>
      <c r="CI64" s="211">
        <f>COUNTIFS($D64:$BA64,$BK64,Results!$U$90:$BR$90,CI$1)/(COUNTIF(Results!$U$90:$BR$90,CI$1))</f>
        <v>0.5625</v>
      </c>
      <c r="CJ64" s="211">
        <f>COUNTIFS($D64:$BA64,$BK64,Results!$U$91:$BR$91,CJ$1)/(COUNTIF(Results!$U$91:$BR$91,CJ$1))</f>
        <v>0.58823529411764708</v>
      </c>
      <c r="CK64" s="211">
        <f>COUNTIFS($D64:$BA64,$BK64,Results!$U$91:$BR$91,CK$1)/(COUNTIF(Results!$U$91:$BR$91,CK$1))</f>
        <v>0.35294117647058826</v>
      </c>
      <c r="CL64" s="207"/>
    </row>
    <row r="65" spans="1:90" x14ac:dyDescent="0.3">
      <c r="A65" s="207" t="s">
        <v>3852</v>
      </c>
      <c r="B65" s="207" t="s">
        <v>332</v>
      </c>
      <c r="C65" s="212" t="s">
        <v>121</v>
      </c>
      <c r="D65" s="209" t="str">
        <f>Monitoring_eng!C31</f>
        <v>yes</v>
      </c>
      <c r="E65" s="209" t="str">
        <f>Monitoring_eng!E31</f>
        <v>no</v>
      </c>
      <c r="F65" s="209" t="str">
        <f>Monitoring_eng!G31</f>
        <v>yes</v>
      </c>
      <c r="G65" s="209" t="str">
        <f>Monitoring_eng!I31</f>
        <v>no</v>
      </c>
      <c r="H65" s="209" t="str">
        <f>Monitoring_eng!K31</f>
        <v>no</v>
      </c>
      <c r="I65" s="209" t="str">
        <f>Monitoring_eng!M31</f>
        <v>yes</v>
      </c>
      <c r="J65" s="209" t="str">
        <f>Monitoring_eng!O31</f>
        <v>yes</v>
      </c>
      <c r="K65" s="209" t="str">
        <f>Monitoring_eng!Q31</f>
        <v>no</v>
      </c>
      <c r="L65" s="209" t="str">
        <f>Monitoring_eng!S31</f>
        <v>no</v>
      </c>
      <c r="M65" s="209" t="str">
        <f>Monitoring_eng!U31</f>
        <v>no</v>
      </c>
      <c r="N65" s="209" t="str">
        <f>Monitoring_eng!W31</f>
        <v>partially</v>
      </c>
      <c r="O65" s="209" t="str">
        <f>Monitoring_eng!Y31</f>
        <v>yes</v>
      </c>
      <c r="P65" s="209" t="str">
        <f>Monitoring_eng!AA31</f>
        <v>yes</v>
      </c>
      <c r="Q65" s="209" t="str">
        <f>Monitoring_eng!AC31</f>
        <v>yes</v>
      </c>
      <c r="R65" s="209" t="str">
        <f>Monitoring_eng!AE31</f>
        <v>yes</v>
      </c>
      <c r="S65" s="209" t="str">
        <f>Monitoring_eng!AG31</f>
        <v>no</v>
      </c>
      <c r="T65" s="209" t="str">
        <f>Monitoring_eng!AI31</f>
        <v>no</v>
      </c>
      <c r="U65" s="209" t="str">
        <f>Monitoring_eng!AK31</f>
        <v>yes</v>
      </c>
      <c r="V65" s="209" t="str">
        <f>Monitoring_eng!AM31</f>
        <v>no</v>
      </c>
      <c r="W65" s="209" t="str">
        <f>Monitoring_eng!AO31</f>
        <v>no</v>
      </c>
      <c r="X65" s="209" t="str">
        <f>Monitoring_eng!AQ31</f>
        <v>yes</v>
      </c>
      <c r="Y65" s="209" t="str">
        <f>Monitoring_eng!AS31</f>
        <v>no</v>
      </c>
      <c r="Z65" s="209" t="str">
        <f>Monitoring_eng!AU31</f>
        <v>no</v>
      </c>
      <c r="AA65" s="209" t="str">
        <f>Monitoring_eng!AW31</f>
        <v>yes</v>
      </c>
      <c r="AB65" s="209" t="str">
        <f>Monitoring_eng!AY31</f>
        <v>no</v>
      </c>
      <c r="AC65" s="209" t="str">
        <f>Monitoring_eng!BA31</f>
        <v>yes</v>
      </c>
      <c r="AD65" s="209" t="str">
        <f>Monitoring_eng!BC31</f>
        <v>no</v>
      </c>
      <c r="AE65" s="209" t="str">
        <f>Monitoring_eng!BE31</f>
        <v>yes</v>
      </c>
      <c r="AF65" s="209" t="str">
        <f>Monitoring_eng!BG31</f>
        <v>no</v>
      </c>
      <c r="AG65" s="209" t="str">
        <f>Monitoring_eng!BI31</f>
        <v>no</v>
      </c>
      <c r="AH65" s="209" t="str">
        <f>Monitoring_eng!BK31</f>
        <v>no</v>
      </c>
      <c r="AI65" s="209" t="str">
        <f>Monitoring_eng!BM31</f>
        <v>no</v>
      </c>
      <c r="AJ65" s="209" t="str">
        <f>Monitoring_eng!BO31</f>
        <v>yes</v>
      </c>
      <c r="AK65" s="209" t="str">
        <f>Monitoring_eng!BQ31</f>
        <v>yes</v>
      </c>
      <c r="AL65" s="209" t="str">
        <f>Monitoring_eng!BS31</f>
        <v>no</v>
      </c>
      <c r="AM65" s="209" t="str">
        <f>Monitoring_eng!BU31</f>
        <v>no</v>
      </c>
      <c r="AN65" s="209" t="str">
        <f>Monitoring_eng!BW31</f>
        <v>yes</v>
      </c>
      <c r="AO65" s="209" t="str">
        <f>Monitoring_eng!BY31</f>
        <v>yes</v>
      </c>
      <c r="AP65" s="209" t="str">
        <f>Monitoring_eng!CA31</f>
        <v>yes</v>
      </c>
      <c r="AQ65" s="209" t="str">
        <f>Monitoring_eng!CC31</f>
        <v>yes</v>
      </c>
      <c r="AR65" s="209" t="str">
        <f>Monitoring_eng!CE31</f>
        <v>yes</v>
      </c>
      <c r="AS65" s="209" t="str">
        <f>Monitoring_eng!CG31</f>
        <v>yes</v>
      </c>
      <c r="AT65" s="209" t="str">
        <f>Monitoring_eng!CI31</f>
        <v>no</v>
      </c>
      <c r="AU65" s="209" t="str">
        <f>Monitoring_eng!CK31</f>
        <v>no</v>
      </c>
      <c r="AV65" s="209" t="str">
        <f>Monitoring_eng!CM31</f>
        <v>yes</v>
      </c>
      <c r="AW65" s="209" t="str">
        <f>Monitoring_eng!CO31</f>
        <v>yes</v>
      </c>
      <c r="AX65" s="209" t="str">
        <f>Monitoring_eng!CQ31</f>
        <v>yes</v>
      </c>
      <c r="AY65" s="209" t="str">
        <f>Monitoring_eng!CS31</f>
        <v>no</v>
      </c>
      <c r="AZ65" s="209" t="str">
        <f>Monitoring_eng!CU31</f>
        <v>no</v>
      </c>
      <c r="BA65" s="209" t="str">
        <f>Monitoring_eng!CW31</f>
        <v>no</v>
      </c>
      <c r="BB65" s="207" t="s">
        <v>757</v>
      </c>
      <c r="BC65" s="207">
        <f t="shared" si="15"/>
        <v>24</v>
      </c>
      <c r="BD65" s="207" t="s">
        <v>758</v>
      </c>
      <c r="BE65" s="207">
        <f t="shared" si="16"/>
        <v>25</v>
      </c>
      <c r="BF65" s="207" t="s">
        <v>759</v>
      </c>
      <c r="BG65" s="207">
        <f t="shared" si="17"/>
        <v>1</v>
      </c>
      <c r="BH65" s="207" t="s">
        <v>892</v>
      </c>
      <c r="BI65" s="207">
        <f t="shared" si="18"/>
        <v>0</v>
      </c>
      <c r="BJ65" s="207">
        <f t="shared" si="19"/>
        <v>50</v>
      </c>
      <c r="BK65" s="207" t="str">
        <f t="shared" si="20"/>
        <v>yes</v>
      </c>
      <c r="BL65" s="207" t="str">
        <f t="shared" si="21"/>
        <v>no</v>
      </c>
      <c r="BM65" s="207">
        <f t="shared" si="22"/>
        <v>24</v>
      </c>
      <c r="BN65" s="207">
        <f t="shared" si="23"/>
        <v>25</v>
      </c>
      <c r="BO65" s="210">
        <f t="shared" si="24"/>
        <v>0.48</v>
      </c>
      <c r="BP65" s="210">
        <f t="shared" si="25"/>
        <v>0.5</v>
      </c>
      <c r="BQ65" s="210">
        <f>VLOOKUP($A65,'Analysis 2016-2017'!$A:$BR,67,FALSE)</f>
        <v>0.32</v>
      </c>
      <c r="BR65" s="210">
        <f>VLOOKUP($A65,'Analysis 2016-2017'!$A:$BR,68,FALSE)</f>
        <v>0.6</v>
      </c>
      <c r="BS65" s="210">
        <f>VLOOKUP($A65,'Analysis 2016-2017'!$A:$BR,69,FALSE)</f>
        <v>0.32</v>
      </c>
      <c r="BT65" s="210">
        <f>VLOOKUP($A65,'Analysis 2016-2017'!$A:$BR,70,FALSE)</f>
        <v>0.6</v>
      </c>
      <c r="BU65" s="210">
        <f t="shared" si="26"/>
        <v>0.15999999999999998</v>
      </c>
      <c r="BV65" s="210">
        <f t="shared" si="27"/>
        <v>-9.9999999999999978E-2</v>
      </c>
      <c r="BW65" s="210">
        <f t="shared" si="28"/>
        <v>0.15999999999999998</v>
      </c>
      <c r="BX65" s="210">
        <f t="shared" si="29"/>
        <v>-9.9999999999999978E-2</v>
      </c>
      <c r="BY65" s="211">
        <f>COUNTIFS($D65:$BA65,$BK65,Results!$U$87:$BR$87,BY$1)/(COUNTIF(Results!$U$87:$BR$87,BY$1))</f>
        <v>0.29411764705882354</v>
      </c>
      <c r="BZ65" s="211">
        <f>COUNTIFS($D65:$BA65,$BK65,Results!$U$87:$BR$87,BZ$1)/(COUNTIF(Results!$U$87:$BR$87,BZ$1))</f>
        <v>0.5</v>
      </c>
      <c r="CA65" s="211">
        <f>COUNTIFS($D65:$BA65,$BK65,Results!$U$87:$BR$87,CA$1)/(COUNTIF(Results!$U$87:$BR$87,CA$1))</f>
        <v>0.625</v>
      </c>
      <c r="CB65" s="211">
        <f>COUNTIFS($D65:$BA65,$BK65,Results!$U$87:$BR$87,CB$1)/(COUNTIF(Results!$U$87:$BR$87,CB$1))</f>
        <v>0.61538461538461542</v>
      </c>
      <c r="CC65" s="211">
        <f>COUNTIFS($D65:$BA65,$BK65,Results!$U$89:$BR$89,CC$1)/(COUNTIF(Results!$U$89:$BR$89,CC$1))</f>
        <v>0.33333333333333331</v>
      </c>
      <c r="CD65" s="211">
        <f>COUNTIFS($D65:$BA65,$BK65,Results!$U$89:$BR$89,CD$1)/(COUNTIF(Results!$U$89:$BR$89,CD$1))</f>
        <v>0.5</v>
      </c>
      <c r="CE65" s="211">
        <f>COUNTIFS($D65:$BA65,$BK65,Results!$U$89:$BR$89,CE$1)/(COUNTIF(Results!$U$89:$BR$89,CE$1))</f>
        <v>0.55555555555555558</v>
      </c>
      <c r="CF65" s="211">
        <f>COUNTIFS($D65:$BA65,$BK65,Results!$U$89:$BR$89,CF$1)/(COUNTIF(Results!$U$89:$BR$89,CF$1))</f>
        <v>0.75</v>
      </c>
      <c r="CG65" s="211">
        <f>COUNTIFS($D65:$BA65,$BK65,Results!$U$90:$BR$90,CG$1)/(COUNTIF(Results!$U$90:$BR$90,CG$1))</f>
        <v>0.29411764705882354</v>
      </c>
      <c r="CH65" s="211">
        <f>COUNTIFS($D65:$BA65,$BK65,Results!$U$90:$BR$90,CH$1)/(COUNTIF(Results!$U$90:$BR$90,CH$1))</f>
        <v>0.47058823529411764</v>
      </c>
      <c r="CI65" s="211">
        <f>COUNTIFS($D65:$BA65,$BK65,Results!$U$90:$BR$90,CI$1)/(COUNTIF(Results!$U$90:$BR$90,CI$1))</f>
        <v>0.6875</v>
      </c>
      <c r="CJ65" s="211">
        <f>COUNTIFS($D65:$BA65,$BK65,Results!$U$91:$BR$91,CJ$1)/(COUNTIF(Results!$U$91:$BR$91,CJ$1))</f>
        <v>0.47058823529411764</v>
      </c>
      <c r="CK65" s="211">
        <f>COUNTIFS($D65:$BA65,$BK65,Results!$U$91:$BR$91,CK$1)/(COUNTIF(Results!$U$91:$BR$91,CK$1))</f>
        <v>0.29411764705882354</v>
      </c>
      <c r="CL65" s="207"/>
    </row>
    <row r="66" spans="1:90" x14ac:dyDescent="0.3">
      <c r="A66" s="207" t="s">
        <v>3888</v>
      </c>
      <c r="B66" s="207" t="s">
        <v>368</v>
      </c>
      <c r="C66" s="53" t="s">
        <v>166</v>
      </c>
      <c r="D66" s="209" t="str">
        <f>Monitoring_eng!C67</f>
        <v>no</v>
      </c>
      <c r="E66" s="209" t="str">
        <f>Monitoring_eng!E67</f>
        <v>yes</v>
      </c>
      <c r="F66" s="209" t="str">
        <f>Monitoring_eng!G67</f>
        <v>yes</v>
      </c>
      <c r="G66" s="209" t="str">
        <f>Monitoring_eng!I67</f>
        <v>no</v>
      </c>
      <c r="H66" s="209" t="str">
        <f>Monitoring_eng!K67</f>
        <v>no</v>
      </c>
      <c r="I66" s="209" t="str">
        <f>Monitoring_eng!M67</f>
        <v>yes</v>
      </c>
      <c r="J66" s="209" t="str">
        <f>Monitoring_eng!O67</f>
        <v>yes</v>
      </c>
      <c r="K66" s="209" t="str">
        <f>Monitoring_eng!Q67</f>
        <v>yes</v>
      </c>
      <c r="L66" s="209" t="str">
        <f>Monitoring_eng!S67</f>
        <v>yes</v>
      </c>
      <c r="M66" s="209" t="str">
        <f>Monitoring_eng!U67</f>
        <v>no</v>
      </c>
      <c r="N66" s="209" t="str">
        <f>Monitoring_eng!W67</f>
        <v>partially</v>
      </c>
      <c r="O66" s="209" t="str">
        <f>Monitoring_eng!Y67</f>
        <v>yes</v>
      </c>
      <c r="P66" s="209" t="str">
        <f>Monitoring_eng!AA67</f>
        <v>no</v>
      </c>
      <c r="Q66" s="209" t="str">
        <f>Monitoring_eng!AC67</f>
        <v>no</v>
      </c>
      <c r="R66" s="209" t="str">
        <f>Monitoring_eng!AE67</f>
        <v>yes</v>
      </c>
      <c r="S66" s="209" t="str">
        <f>Monitoring_eng!AG67</f>
        <v>yes</v>
      </c>
      <c r="T66" s="209" t="str">
        <f>Monitoring_eng!AI67</f>
        <v>yes</v>
      </c>
      <c r="U66" s="209" t="str">
        <f>Monitoring_eng!AK67</f>
        <v>yes</v>
      </c>
      <c r="V66" s="209" t="str">
        <f>Monitoring_eng!AM67</f>
        <v>yes</v>
      </c>
      <c r="W66" s="209" t="str">
        <f>Monitoring_eng!AO67</f>
        <v>partially</v>
      </c>
      <c r="X66" s="209" t="str">
        <f>Monitoring_eng!AQ67</f>
        <v>no</v>
      </c>
      <c r="Y66" s="209" t="str">
        <f>Monitoring_eng!AS67</f>
        <v>no</v>
      </c>
      <c r="Z66" s="209" t="str">
        <f>Monitoring_eng!AU67</f>
        <v>no</v>
      </c>
      <c r="AA66" s="209" t="str">
        <f>Monitoring_eng!AW67</f>
        <v>yes</v>
      </c>
      <c r="AB66" s="209" t="str">
        <f>Monitoring_eng!AY67</f>
        <v>yes</v>
      </c>
      <c r="AC66" s="209" t="str">
        <f>Monitoring_eng!BA67</f>
        <v>no</v>
      </c>
      <c r="AD66" s="209" t="str">
        <f>Monitoring_eng!BC67</f>
        <v>yes</v>
      </c>
      <c r="AE66" s="209" t="str">
        <f>Monitoring_eng!BE67</f>
        <v>no</v>
      </c>
      <c r="AF66" s="209" t="str">
        <f>Monitoring_eng!BG67</f>
        <v>yes</v>
      </c>
      <c r="AG66" s="209" t="str">
        <f>Monitoring_eng!BI67</f>
        <v>no</v>
      </c>
      <c r="AH66" s="209" t="str">
        <f>Monitoring_eng!BK67</f>
        <v>partially</v>
      </c>
      <c r="AI66" s="209" t="str">
        <f>Monitoring_eng!BM67</f>
        <v>no</v>
      </c>
      <c r="AJ66" s="209" t="str">
        <f>Monitoring_eng!BO67</f>
        <v>yes</v>
      </c>
      <c r="AK66" s="209" t="str">
        <f>Monitoring_eng!BQ67</f>
        <v>yes</v>
      </c>
      <c r="AL66" s="209" t="str">
        <f>Monitoring_eng!BS67</f>
        <v>partially</v>
      </c>
      <c r="AM66" s="209" t="str">
        <f>Monitoring_eng!BU67</f>
        <v>no</v>
      </c>
      <c r="AN66" s="209" t="str">
        <f>Monitoring_eng!BW67</f>
        <v>partially</v>
      </c>
      <c r="AO66" s="209" t="str">
        <f>Monitoring_eng!BY67</f>
        <v>yes</v>
      </c>
      <c r="AP66" s="209" t="str">
        <f>Monitoring_eng!CA67</f>
        <v>partially</v>
      </c>
      <c r="AQ66" s="209" t="str">
        <f>Monitoring_eng!CC67</f>
        <v>yes</v>
      </c>
      <c r="AR66" s="209" t="str">
        <f>Monitoring_eng!CE67</f>
        <v>yes</v>
      </c>
      <c r="AS66" s="209" t="str">
        <f>Monitoring_eng!CG67</f>
        <v>yes</v>
      </c>
      <c r="AT66" s="209" t="str">
        <f>Monitoring_eng!CI67</f>
        <v>no</v>
      </c>
      <c r="AU66" s="209" t="str">
        <f>Monitoring_eng!CK67</f>
        <v>partially</v>
      </c>
      <c r="AV66" s="209" t="str">
        <f>Monitoring_eng!CM67</f>
        <v>no</v>
      </c>
      <c r="AW66" s="209" t="str">
        <f>Monitoring_eng!CO67</f>
        <v>yes</v>
      </c>
      <c r="AX66" s="209" t="str">
        <f>Monitoring_eng!CQ67</f>
        <v>partially</v>
      </c>
      <c r="AY66" s="209" t="str">
        <f>Monitoring_eng!CS67</f>
        <v>yes</v>
      </c>
      <c r="AZ66" s="209" t="str">
        <f>Monitoring_eng!CU67</f>
        <v>partially</v>
      </c>
      <c r="BA66" s="209" t="str">
        <f>Monitoring_eng!CW67</f>
        <v>partially</v>
      </c>
      <c r="BB66" s="207" t="s">
        <v>757</v>
      </c>
      <c r="BC66" s="207">
        <f t="shared" ref="BC66:BC78" si="30">COUNTIF($D66:$BA66,$BB66)</f>
        <v>24</v>
      </c>
      <c r="BD66" s="207" t="s">
        <v>758</v>
      </c>
      <c r="BE66" s="207">
        <f t="shared" ref="BE66:BE78" si="31">COUNTIF($D66:$BA66,$BD66)</f>
        <v>16</v>
      </c>
      <c r="BF66" s="207" t="s">
        <v>759</v>
      </c>
      <c r="BG66" s="207">
        <f t="shared" ref="BG66:BG78" si="32">COUNTIF($D66:$BA66,$BF66)</f>
        <v>10</v>
      </c>
      <c r="BH66" s="207" t="s">
        <v>892</v>
      </c>
      <c r="BI66" s="207">
        <f t="shared" ref="BI66:BI78" si="33">COUNTIF($D66:$BA66,$BH66)</f>
        <v>0</v>
      </c>
      <c r="BJ66" s="207">
        <f t="shared" ref="BJ66:BJ97" si="34">BC66+BE66+BG66+BI66</f>
        <v>50</v>
      </c>
      <c r="BK66" s="207" t="str">
        <f t="shared" ref="BK66:BK78" si="35">BB66</f>
        <v>yes</v>
      </c>
      <c r="BL66" s="207" t="str">
        <f t="shared" ref="BL66:BL78" si="36">BD66</f>
        <v>no</v>
      </c>
      <c r="BM66" s="207">
        <f t="shared" ref="BM66:BM78" si="37">BC66</f>
        <v>24</v>
      </c>
      <c r="BN66" s="207">
        <f t="shared" ref="BN66:BN78" si="38">BE66</f>
        <v>16</v>
      </c>
      <c r="BO66" s="210">
        <f t="shared" ref="BO66:BO78" si="39">BM66/50</f>
        <v>0.48</v>
      </c>
      <c r="BP66" s="210">
        <f t="shared" ref="BP66:BP78" si="40">BN66/50</f>
        <v>0.32</v>
      </c>
      <c r="BQ66" s="210">
        <f>VLOOKUP($A66,'Analysis 2016-2017'!$A:$BR,67,FALSE)</f>
        <v>0.26</v>
      </c>
      <c r="BR66" s="210">
        <f>VLOOKUP($A66,'Analysis 2016-2017'!$A:$BR,68,FALSE)</f>
        <v>0.32</v>
      </c>
      <c r="BS66" s="210">
        <f>VLOOKUP($A66,'Analysis 2016-2017'!$A:$BR,69,FALSE)</f>
        <v>0.26</v>
      </c>
      <c r="BT66" s="210">
        <f>VLOOKUP($A66,'Analysis 2016-2017'!$A:$BR,70,FALSE)</f>
        <v>0.32</v>
      </c>
      <c r="BU66" s="210">
        <f t="shared" ref="BU66:BU78" si="41">BO66-BQ66</f>
        <v>0.21999999999999997</v>
      </c>
      <c r="BV66" s="210">
        <f t="shared" ref="BV66:BV78" si="42">BP66-BR66</f>
        <v>0</v>
      </c>
      <c r="BW66" s="210">
        <f t="shared" ref="BW66:BW78" si="43">BO66-BS66</f>
        <v>0.21999999999999997</v>
      </c>
      <c r="BX66" s="210">
        <f t="shared" ref="BX66:BX78" si="44">BP66-BT66</f>
        <v>0</v>
      </c>
      <c r="BY66" s="211">
        <f>COUNTIFS($D66:$BA66,$BK66,Results!$U$87:$BR$87,BY$1)/(COUNTIF(Results!$U$87:$BR$87,BY$1))</f>
        <v>0.41176470588235292</v>
      </c>
      <c r="BZ66" s="211">
        <f>COUNTIFS($D66:$BA66,$BK66,Results!$U$87:$BR$87,BZ$1)/(COUNTIF(Results!$U$87:$BR$87,BZ$1))</f>
        <v>0.75</v>
      </c>
      <c r="CA66" s="211">
        <f>COUNTIFS($D66:$BA66,$BK66,Results!$U$87:$BR$87,CA$1)/(COUNTIF(Results!$U$87:$BR$87,CA$1))</f>
        <v>0.375</v>
      </c>
      <c r="CB66" s="211">
        <f>COUNTIFS($D66:$BA66,$BK66,Results!$U$87:$BR$87,CB$1)/(COUNTIF(Results!$U$87:$BR$87,CB$1))</f>
        <v>0.38461538461538464</v>
      </c>
      <c r="CC66" s="211">
        <f>COUNTIFS($D66:$BA66,$BK66,Results!$U$89:$BR$89,CC$1)/(COUNTIF(Results!$U$89:$BR$89,CC$1))</f>
        <v>0.53333333333333333</v>
      </c>
      <c r="CD66" s="211">
        <f>COUNTIFS($D66:$BA66,$BK66,Results!$U$89:$BR$89,CD$1)/(COUNTIF(Results!$U$89:$BR$89,CD$1))</f>
        <v>0.5</v>
      </c>
      <c r="CE66" s="211">
        <f>COUNTIFS($D66:$BA66,$BK66,Results!$U$89:$BR$89,CE$1)/(COUNTIF(Results!$U$89:$BR$89,CE$1))</f>
        <v>0.22222222222222221</v>
      </c>
      <c r="CF66" s="211">
        <f>COUNTIFS($D66:$BA66,$BK66,Results!$U$89:$BR$89,CF$1)/(COUNTIF(Results!$U$89:$BR$89,CF$1))</f>
        <v>0.75</v>
      </c>
      <c r="CG66" s="211">
        <f>COUNTIFS($D66:$BA66,$BK66,Results!$U$90:$BR$90,CG$1)/(COUNTIF(Results!$U$90:$BR$90,CG$1))</f>
        <v>0.35294117647058826</v>
      </c>
      <c r="CH66" s="211">
        <f>COUNTIFS($D66:$BA66,$BK66,Results!$U$90:$BR$90,CH$1)/(COUNTIF(Results!$U$90:$BR$90,CH$1))</f>
        <v>0.41176470588235292</v>
      </c>
      <c r="CI66" s="211">
        <f>COUNTIFS($D66:$BA66,$BK66,Results!$U$90:$BR$90,CI$1)/(COUNTIF(Results!$U$90:$BR$90,CI$1))</f>
        <v>0.6875</v>
      </c>
      <c r="CJ66" s="211">
        <f>COUNTIFS($D66:$BA66,$BK66,Results!$U$91:$BR$91,CJ$1)/(COUNTIF(Results!$U$91:$BR$91,CJ$1))</f>
        <v>0.41176470588235292</v>
      </c>
      <c r="CK66" s="211">
        <f>COUNTIFS($D66:$BA66,$BK66,Results!$U$91:$BR$91,CK$1)/(COUNTIF(Results!$U$91:$BR$91,CK$1))</f>
        <v>0.35294117647058826</v>
      </c>
      <c r="CL66" s="207"/>
    </row>
    <row r="67" spans="1:90" x14ac:dyDescent="0.3">
      <c r="A67" s="207" t="s">
        <v>3885</v>
      </c>
      <c r="B67" s="207" t="s">
        <v>365</v>
      </c>
      <c r="C67" s="52" t="s">
        <v>164</v>
      </c>
      <c r="D67" s="209" t="str">
        <f>Monitoring_eng!C64</f>
        <v>yes</v>
      </c>
      <c r="E67" s="209" t="str">
        <f>Monitoring_eng!E64</f>
        <v>no</v>
      </c>
      <c r="F67" s="209" t="str">
        <f>Monitoring_eng!G64</f>
        <v>no</v>
      </c>
      <c r="G67" s="209" t="str">
        <f>Monitoring_eng!I64</f>
        <v>yes</v>
      </c>
      <c r="H67" s="209" t="str">
        <f>Monitoring_eng!K64</f>
        <v>no</v>
      </c>
      <c r="I67" s="209" t="str">
        <f>Monitoring_eng!M64</f>
        <v>yes</v>
      </c>
      <c r="J67" s="209" t="str">
        <f>Monitoring_eng!O64</f>
        <v>yes</v>
      </c>
      <c r="K67" s="209" t="str">
        <f>Monitoring_eng!Q64</f>
        <v>no</v>
      </c>
      <c r="L67" s="209" t="str">
        <f>Monitoring_eng!S64</f>
        <v>yes</v>
      </c>
      <c r="M67" s="209" t="str">
        <f>Monitoring_eng!U64</f>
        <v>no</v>
      </c>
      <c r="N67" s="209" t="str">
        <f>Monitoring_eng!W64</f>
        <v>yes</v>
      </c>
      <c r="O67" s="209" t="str">
        <f>Monitoring_eng!Y64</f>
        <v>no</v>
      </c>
      <c r="P67" s="209" t="str">
        <f>Monitoring_eng!AA64</f>
        <v>yes</v>
      </c>
      <c r="Q67" s="209" t="str">
        <f>Monitoring_eng!AC64</f>
        <v>yes</v>
      </c>
      <c r="R67" s="209" t="str">
        <f>Monitoring_eng!AE64</f>
        <v>yes</v>
      </c>
      <c r="S67" s="209" t="str">
        <f>Monitoring_eng!AG64</f>
        <v>no</v>
      </c>
      <c r="T67" s="209" t="str">
        <f>Monitoring_eng!AI64</f>
        <v>no</v>
      </c>
      <c r="U67" s="209" t="str">
        <f>Monitoring_eng!AK64</f>
        <v>no</v>
      </c>
      <c r="V67" s="209" t="str">
        <f>Monitoring_eng!AM64</f>
        <v>yes</v>
      </c>
      <c r="W67" s="209" t="str">
        <f>Monitoring_eng!AO64</f>
        <v>no</v>
      </c>
      <c r="X67" s="209" t="str">
        <f>Monitoring_eng!AQ64</f>
        <v>no</v>
      </c>
      <c r="Y67" s="209" t="str">
        <f>Monitoring_eng!AS64</f>
        <v>yes</v>
      </c>
      <c r="Z67" s="209" t="str">
        <f>Monitoring_eng!AU64</f>
        <v>no</v>
      </c>
      <c r="AA67" s="209" t="str">
        <f>Monitoring_eng!AW64</f>
        <v>yes</v>
      </c>
      <c r="AB67" s="209" t="str">
        <f>Monitoring_eng!AY64</f>
        <v>no</v>
      </c>
      <c r="AC67" s="209" t="str">
        <f>Monitoring_eng!BA64</f>
        <v>no</v>
      </c>
      <c r="AD67" s="209" t="str">
        <f>Monitoring_eng!BC64</f>
        <v>yes</v>
      </c>
      <c r="AE67" s="209" t="str">
        <f>Monitoring_eng!BE64</f>
        <v>no</v>
      </c>
      <c r="AF67" s="209" t="str">
        <f>Monitoring_eng!BG64</f>
        <v>yes</v>
      </c>
      <c r="AG67" s="209" t="str">
        <f>Monitoring_eng!BI64</f>
        <v>yes</v>
      </c>
      <c r="AH67" s="209" t="str">
        <f>Monitoring_eng!BK64</f>
        <v>no</v>
      </c>
      <c r="AI67" s="209" t="str">
        <f>Monitoring_eng!BM64</f>
        <v>no</v>
      </c>
      <c r="AJ67" s="209" t="str">
        <f>Monitoring_eng!BO64</f>
        <v>no</v>
      </c>
      <c r="AK67" s="209" t="str">
        <f>Monitoring_eng!BQ64</f>
        <v>no</v>
      </c>
      <c r="AL67" s="209" t="str">
        <f>Monitoring_eng!BS64</f>
        <v>no</v>
      </c>
      <c r="AM67" s="209" t="str">
        <f>Monitoring_eng!BU64</f>
        <v>no</v>
      </c>
      <c r="AN67" s="209" t="str">
        <f>Monitoring_eng!BW64</f>
        <v>no</v>
      </c>
      <c r="AO67" s="209" t="str">
        <f>Monitoring_eng!BY64</f>
        <v>yes</v>
      </c>
      <c r="AP67" s="209" t="str">
        <f>Monitoring_eng!CA64</f>
        <v>yes</v>
      </c>
      <c r="AQ67" s="209" t="str">
        <f>Monitoring_eng!CC64</f>
        <v>yes</v>
      </c>
      <c r="AR67" s="209" t="str">
        <f>Monitoring_eng!CE64</f>
        <v>no</v>
      </c>
      <c r="AS67" s="209" t="str">
        <f>Monitoring_eng!CG64</f>
        <v>yes</v>
      </c>
      <c r="AT67" s="209" t="str">
        <f>Monitoring_eng!CI64</f>
        <v>yes</v>
      </c>
      <c r="AU67" s="209" t="str">
        <f>Monitoring_eng!CK64</f>
        <v>no</v>
      </c>
      <c r="AV67" s="209" t="str">
        <f>Monitoring_eng!CM64</f>
        <v>no</v>
      </c>
      <c r="AW67" s="209" t="str">
        <f>Monitoring_eng!CO64</f>
        <v>yes</v>
      </c>
      <c r="AX67" s="209" t="str">
        <f>Monitoring_eng!CQ64</f>
        <v>no</v>
      </c>
      <c r="AY67" s="209" t="str">
        <f>Monitoring_eng!CS64</f>
        <v>yes</v>
      </c>
      <c r="AZ67" s="209" t="str">
        <f>Monitoring_eng!CU64</f>
        <v>yes</v>
      </c>
      <c r="BA67" s="209" t="str">
        <f>Monitoring_eng!CW64</f>
        <v>no</v>
      </c>
      <c r="BB67" s="207" t="s">
        <v>757</v>
      </c>
      <c r="BC67" s="207">
        <f t="shared" si="30"/>
        <v>23</v>
      </c>
      <c r="BD67" s="207" t="s">
        <v>758</v>
      </c>
      <c r="BE67" s="207">
        <f t="shared" si="31"/>
        <v>27</v>
      </c>
      <c r="BF67" s="207" t="s">
        <v>759</v>
      </c>
      <c r="BG67" s="207">
        <f t="shared" si="32"/>
        <v>0</v>
      </c>
      <c r="BH67" s="207" t="s">
        <v>892</v>
      </c>
      <c r="BI67" s="207">
        <f t="shared" si="33"/>
        <v>0</v>
      </c>
      <c r="BJ67" s="207">
        <f t="shared" si="34"/>
        <v>50</v>
      </c>
      <c r="BK67" s="207" t="str">
        <f t="shared" si="35"/>
        <v>yes</v>
      </c>
      <c r="BL67" s="207" t="str">
        <f t="shared" si="36"/>
        <v>no</v>
      </c>
      <c r="BM67" s="207">
        <f t="shared" si="37"/>
        <v>23</v>
      </c>
      <c r="BN67" s="207">
        <f t="shared" si="38"/>
        <v>27</v>
      </c>
      <c r="BO67" s="210">
        <f t="shared" si="39"/>
        <v>0.46</v>
      </c>
      <c r="BP67" s="210">
        <f t="shared" si="40"/>
        <v>0.54</v>
      </c>
      <c r="BQ67" s="210">
        <f>VLOOKUP($A67,'Analysis 2016-2017'!$A:$BR,67,FALSE)</f>
        <v>0.02</v>
      </c>
      <c r="BR67" s="210">
        <f>VLOOKUP($A67,'Analysis 2016-2017'!$A:$BR,68,FALSE)</f>
        <v>0.98</v>
      </c>
      <c r="BS67" s="210">
        <f>VLOOKUP($A67,'Analysis 2016-2017'!$A:$BR,69,FALSE)</f>
        <v>0.02</v>
      </c>
      <c r="BT67" s="210">
        <f>VLOOKUP($A67,'Analysis 2016-2017'!$A:$BR,70,FALSE)</f>
        <v>0.98</v>
      </c>
      <c r="BU67" s="210">
        <f t="shared" si="41"/>
        <v>0.44</v>
      </c>
      <c r="BV67" s="210">
        <f t="shared" si="42"/>
        <v>-0.43999999999999995</v>
      </c>
      <c r="BW67" s="210">
        <f t="shared" si="43"/>
        <v>0.44</v>
      </c>
      <c r="BX67" s="210">
        <f t="shared" si="44"/>
        <v>-0.43999999999999995</v>
      </c>
      <c r="BY67" s="211">
        <f>COUNTIFS($D67:$BA67,$BK67,Results!$U$87:$BR$87,BY$1)/(COUNTIF(Results!$U$87:$BR$87,BY$1))</f>
        <v>0.52941176470588236</v>
      </c>
      <c r="BZ67" s="211">
        <f>COUNTIFS($D67:$BA67,$BK67,Results!$U$87:$BR$87,BZ$1)/(COUNTIF(Results!$U$87:$BR$87,BZ$1))</f>
        <v>0.58333333333333337</v>
      </c>
      <c r="CA67" s="211">
        <f>COUNTIFS($D67:$BA67,$BK67,Results!$U$87:$BR$87,CA$1)/(COUNTIF(Results!$U$87:$BR$87,CA$1))</f>
        <v>0.5</v>
      </c>
      <c r="CB67" s="211">
        <f>COUNTIFS($D67:$BA67,$BK67,Results!$U$87:$BR$87,CB$1)/(COUNTIF(Results!$U$87:$BR$87,CB$1))</f>
        <v>0.23076923076923078</v>
      </c>
      <c r="CC67" s="211">
        <f>COUNTIFS($D67:$BA67,$BK67,Results!$U$89:$BR$89,CC$1)/(COUNTIF(Results!$U$89:$BR$89,CC$1))</f>
        <v>0.33333333333333331</v>
      </c>
      <c r="CD67" s="211">
        <f>COUNTIFS($D67:$BA67,$BK67,Results!$U$89:$BR$89,CD$1)/(COUNTIF(Results!$U$89:$BR$89,CD$1))</f>
        <v>0.63636363636363635</v>
      </c>
      <c r="CE67" s="211">
        <f>COUNTIFS($D67:$BA67,$BK67,Results!$U$89:$BR$89,CE$1)/(COUNTIF(Results!$U$89:$BR$89,CE$1))</f>
        <v>0.22222222222222221</v>
      </c>
      <c r="CF67" s="211">
        <f>COUNTIFS($D67:$BA67,$BK67,Results!$U$89:$BR$89,CF$1)/(COUNTIF(Results!$U$89:$BR$89,CF$1))</f>
        <v>0.5</v>
      </c>
      <c r="CG67" s="211">
        <f>COUNTIFS($D67:$BA67,$BK67,Results!$U$90:$BR$90,CG$1)/(COUNTIF(Results!$U$90:$BR$90,CG$1))</f>
        <v>0.23529411764705882</v>
      </c>
      <c r="CH67" s="211">
        <f>COUNTIFS($D67:$BA67,$BK67,Results!$U$90:$BR$90,CH$1)/(COUNTIF(Results!$U$90:$BR$90,CH$1))</f>
        <v>0.58823529411764708</v>
      </c>
      <c r="CI67" s="211">
        <f>COUNTIFS($D67:$BA67,$BK67,Results!$U$90:$BR$90,CI$1)/(COUNTIF(Results!$U$90:$BR$90,CI$1))</f>
        <v>0.5625</v>
      </c>
      <c r="CJ67" s="211">
        <f>COUNTIFS($D67:$BA67,$BK67,Results!$U$91:$BR$91,CJ$1)/(COUNTIF(Results!$U$91:$BR$91,CJ$1))</f>
        <v>0.58823529411764708</v>
      </c>
      <c r="CK67" s="211">
        <f>COUNTIFS($D67:$BA67,$BK67,Results!$U$91:$BR$91,CK$1)/(COUNTIF(Results!$U$91:$BR$91,CK$1))</f>
        <v>0.23529411764705882</v>
      </c>
      <c r="CL67" s="207"/>
    </row>
    <row r="68" spans="1:90" x14ac:dyDescent="0.3">
      <c r="A68" s="207" t="s">
        <v>3886</v>
      </c>
      <c r="B68" s="207" t="s">
        <v>366</v>
      </c>
      <c r="C68" s="52" t="s">
        <v>165</v>
      </c>
      <c r="D68" s="209" t="str">
        <f>Monitoring_eng!C65</f>
        <v>yes</v>
      </c>
      <c r="E68" s="209" t="str">
        <f>Monitoring_eng!E65</f>
        <v>no</v>
      </c>
      <c r="F68" s="209" t="str">
        <f>Monitoring_eng!G65</f>
        <v>yes</v>
      </c>
      <c r="G68" s="209" t="str">
        <f>Monitoring_eng!I65</f>
        <v>yes</v>
      </c>
      <c r="H68" s="209" t="str">
        <f>Monitoring_eng!K65</f>
        <v>no</v>
      </c>
      <c r="I68" s="209" t="str">
        <f>Monitoring_eng!M65</f>
        <v>yes</v>
      </c>
      <c r="J68" s="209" t="str">
        <f>Monitoring_eng!O65</f>
        <v>yes</v>
      </c>
      <c r="K68" s="209" t="str">
        <f>Monitoring_eng!Q65</f>
        <v>no</v>
      </c>
      <c r="L68" s="209" t="str">
        <f>Monitoring_eng!S65</f>
        <v>yes</v>
      </c>
      <c r="M68" s="209" t="str">
        <f>Monitoring_eng!U65</f>
        <v>no</v>
      </c>
      <c r="N68" s="209" t="str">
        <f>Monitoring_eng!W65</f>
        <v>yes</v>
      </c>
      <c r="O68" s="209" t="str">
        <f>Monitoring_eng!Y65</f>
        <v>no</v>
      </c>
      <c r="P68" s="209" t="str">
        <f>Monitoring_eng!AA65</f>
        <v>yes</v>
      </c>
      <c r="Q68" s="209" t="str">
        <f>Monitoring_eng!AC65</f>
        <v>yes</v>
      </c>
      <c r="R68" s="209" t="str">
        <f>Monitoring_eng!AE65</f>
        <v>partially</v>
      </c>
      <c r="S68" s="209" t="str">
        <f>Monitoring_eng!AG65</f>
        <v>no</v>
      </c>
      <c r="T68" s="209" t="str">
        <f>Monitoring_eng!AI65</f>
        <v>no</v>
      </c>
      <c r="U68" s="209" t="str">
        <f>Monitoring_eng!AK65</f>
        <v>no</v>
      </c>
      <c r="V68" s="209" t="str">
        <f>Monitoring_eng!AM65</f>
        <v>yes</v>
      </c>
      <c r="W68" s="209" t="str">
        <f>Monitoring_eng!AO65</f>
        <v>no</v>
      </c>
      <c r="X68" s="209" t="str">
        <f>Monitoring_eng!AQ65</f>
        <v>no</v>
      </c>
      <c r="Y68" s="209" t="str">
        <f>Monitoring_eng!AS65</f>
        <v>yes</v>
      </c>
      <c r="Z68" s="209" t="str">
        <f>Monitoring_eng!AU65</f>
        <v>no</v>
      </c>
      <c r="AA68" s="209" t="str">
        <f>Monitoring_eng!AW65</f>
        <v>no</v>
      </c>
      <c r="AB68" s="209" t="str">
        <f>Monitoring_eng!AY65</f>
        <v>yes</v>
      </c>
      <c r="AC68" s="209" t="str">
        <f>Monitoring_eng!BA65</f>
        <v>no</v>
      </c>
      <c r="AD68" s="209" t="str">
        <f>Monitoring_eng!BC65</f>
        <v>partially</v>
      </c>
      <c r="AE68" s="209" t="str">
        <f>Monitoring_eng!BE65</f>
        <v>no</v>
      </c>
      <c r="AF68" s="209" t="str">
        <f>Monitoring_eng!BG65</f>
        <v>yes</v>
      </c>
      <c r="AG68" s="209" t="str">
        <f>Monitoring_eng!BI65</f>
        <v>yes</v>
      </c>
      <c r="AH68" s="209" t="str">
        <f>Monitoring_eng!BK65</f>
        <v>no</v>
      </c>
      <c r="AI68" s="209" t="str">
        <f>Monitoring_eng!BM65</f>
        <v>no</v>
      </c>
      <c r="AJ68" s="209" t="str">
        <f>Monitoring_eng!BO65</f>
        <v>no</v>
      </c>
      <c r="AK68" s="209" t="str">
        <f>Monitoring_eng!BQ65</f>
        <v>no</v>
      </c>
      <c r="AL68" s="209" t="str">
        <f>Monitoring_eng!BS65</f>
        <v>no</v>
      </c>
      <c r="AM68" s="209" t="str">
        <f>Monitoring_eng!BU65</f>
        <v>no</v>
      </c>
      <c r="AN68" s="209" t="str">
        <f>Monitoring_eng!BW65</f>
        <v>no</v>
      </c>
      <c r="AO68" s="209" t="str">
        <f>Monitoring_eng!BY65</f>
        <v>yes</v>
      </c>
      <c r="AP68" s="209" t="str">
        <f>Monitoring_eng!CA65</f>
        <v>yes</v>
      </c>
      <c r="AQ68" s="209" t="str">
        <f>Monitoring_eng!CC65</f>
        <v>yes</v>
      </c>
      <c r="AR68" s="209" t="str">
        <f>Monitoring_eng!CE65</f>
        <v>no</v>
      </c>
      <c r="AS68" s="209" t="str">
        <f>Monitoring_eng!CG65</f>
        <v>yes</v>
      </c>
      <c r="AT68" s="209" t="str">
        <f>Monitoring_eng!CI65</f>
        <v>no</v>
      </c>
      <c r="AU68" s="209" t="str">
        <f>Monitoring_eng!CK65</f>
        <v>yes</v>
      </c>
      <c r="AV68" s="209" t="str">
        <f>Monitoring_eng!CM65</f>
        <v>no</v>
      </c>
      <c r="AW68" s="209" t="str">
        <f>Monitoring_eng!CO65</f>
        <v>yes</v>
      </c>
      <c r="AX68" s="209" t="str">
        <f>Monitoring_eng!CQ65</f>
        <v>no</v>
      </c>
      <c r="AY68" s="209" t="str">
        <f>Monitoring_eng!CS65</f>
        <v>yes</v>
      </c>
      <c r="AZ68" s="209" t="str">
        <f>Monitoring_eng!CU65</f>
        <v>yes</v>
      </c>
      <c r="BA68" s="209" t="str">
        <f>Monitoring_eng!CW65</f>
        <v>no</v>
      </c>
      <c r="BB68" s="207" t="s">
        <v>757</v>
      </c>
      <c r="BC68" s="207">
        <f t="shared" si="30"/>
        <v>22</v>
      </c>
      <c r="BD68" s="207" t="s">
        <v>758</v>
      </c>
      <c r="BE68" s="207">
        <f t="shared" si="31"/>
        <v>26</v>
      </c>
      <c r="BF68" s="207" t="s">
        <v>759</v>
      </c>
      <c r="BG68" s="207">
        <f t="shared" si="32"/>
        <v>2</v>
      </c>
      <c r="BH68" s="207" t="s">
        <v>892</v>
      </c>
      <c r="BI68" s="207">
        <f t="shared" si="33"/>
        <v>0</v>
      </c>
      <c r="BJ68" s="207">
        <f t="shared" si="34"/>
        <v>50</v>
      </c>
      <c r="BK68" s="207" t="str">
        <f t="shared" si="35"/>
        <v>yes</v>
      </c>
      <c r="BL68" s="207" t="str">
        <f t="shared" si="36"/>
        <v>no</v>
      </c>
      <c r="BM68" s="207">
        <f t="shared" si="37"/>
        <v>22</v>
      </c>
      <c r="BN68" s="207">
        <f t="shared" si="38"/>
        <v>26</v>
      </c>
      <c r="BO68" s="210">
        <f t="shared" si="39"/>
        <v>0.44</v>
      </c>
      <c r="BP68" s="210">
        <f t="shared" si="40"/>
        <v>0.52</v>
      </c>
      <c r="BQ68" s="210">
        <f>VLOOKUP($A68,'Analysis 2016-2017'!$A:$BR,67,FALSE)</f>
        <v>0.02</v>
      </c>
      <c r="BR68" s="210">
        <f>VLOOKUP($A68,'Analysis 2016-2017'!$A:$BR,68,FALSE)</f>
        <v>0.98</v>
      </c>
      <c r="BS68" s="210">
        <f>VLOOKUP($A68,'Analysis 2016-2017'!$A:$BR,69,FALSE)</f>
        <v>0.02</v>
      </c>
      <c r="BT68" s="210">
        <f>VLOOKUP($A68,'Analysis 2016-2017'!$A:$BR,70,FALSE)</f>
        <v>0.98</v>
      </c>
      <c r="BU68" s="210">
        <f t="shared" si="41"/>
        <v>0.42</v>
      </c>
      <c r="BV68" s="210">
        <f t="shared" si="42"/>
        <v>-0.45999999999999996</v>
      </c>
      <c r="BW68" s="210">
        <f t="shared" si="43"/>
        <v>0.42</v>
      </c>
      <c r="BX68" s="210">
        <f t="shared" si="44"/>
        <v>-0.45999999999999996</v>
      </c>
      <c r="BY68" s="211">
        <f>COUNTIFS($D68:$BA68,$BK68,Results!$U$87:$BR$87,BY$1)/(COUNTIF(Results!$U$87:$BR$87,BY$1))</f>
        <v>0.41176470588235292</v>
      </c>
      <c r="BZ68" s="211">
        <f>COUNTIFS($D68:$BA68,$BK68,Results!$U$87:$BR$87,BZ$1)/(COUNTIF(Results!$U$87:$BR$87,BZ$1))</f>
        <v>0.58333333333333337</v>
      </c>
      <c r="CA68" s="211">
        <f>COUNTIFS($D68:$BA68,$BK68,Results!$U$87:$BR$87,CA$1)/(COUNTIF(Results!$U$87:$BR$87,CA$1))</f>
        <v>0.625</v>
      </c>
      <c r="CB68" s="211">
        <f>COUNTIFS($D68:$BA68,$BK68,Results!$U$87:$BR$87,CB$1)/(COUNTIF(Results!$U$87:$BR$87,CB$1))</f>
        <v>0.23076923076923078</v>
      </c>
      <c r="CC68" s="211">
        <f>COUNTIFS($D68:$BA68,$BK68,Results!$U$89:$BR$89,CC$1)/(COUNTIF(Results!$U$89:$BR$89,CC$1))</f>
        <v>0.26666666666666666</v>
      </c>
      <c r="CD68" s="211">
        <f>COUNTIFS($D68:$BA68,$BK68,Results!$U$89:$BR$89,CD$1)/(COUNTIF(Results!$U$89:$BR$89,CD$1))</f>
        <v>0.59090909090909094</v>
      </c>
      <c r="CE68" s="211">
        <f>COUNTIFS($D68:$BA68,$BK68,Results!$U$89:$BR$89,CE$1)/(COUNTIF(Results!$U$89:$BR$89,CE$1))</f>
        <v>0.33333333333333331</v>
      </c>
      <c r="CF68" s="211">
        <f>COUNTIFS($D68:$BA68,$BK68,Results!$U$89:$BR$89,CF$1)/(COUNTIF(Results!$U$89:$BR$89,CF$1))</f>
        <v>0.5</v>
      </c>
      <c r="CG68" s="211">
        <f>COUNTIFS($D68:$BA68,$BK68,Results!$U$90:$BR$90,CG$1)/(COUNTIF(Results!$U$90:$BR$90,CG$1))</f>
        <v>0.29411764705882354</v>
      </c>
      <c r="CH68" s="211">
        <f>COUNTIFS($D68:$BA68,$BK68,Results!$U$90:$BR$90,CH$1)/(COUNTIF(Results!$U$90:$BR$90,CH$1))</f>
        <v>0.58823529411764708</v>
      </c>
      <c r="CI68" s="211">
        <f>COUNTIFS($D68:$BA68,$BK68,Results!$U$90:$BR$90,CI$1)/(COUNTIF(Results!$U$90:$BR$90,CI$1))</f>
        <v>0.4375</v>
      </c>
      <c r="CJ68" s="211">
        <f>COUNTIFS($D68:$BA68,$BK68,Results!$U$91:$BR$91,CJ$1)/(COUNTIF(Results!$U$91:$BR$91,CJ$1))</f>
        <v>0.58823529411764708</v>
      </c>
      <c r="CK68" s="211">
        <f>COUNTIFS($D68:$BA68,$BK68,Results!$U$91:$BR$91,CK$1)/(COUNTIF(Results!$U$91:$BR$91,CK$1))</f>
        <v>0.29411764705882354</v>
      </c>
      <c r="CL68" s="207"/>
    </row>
    <row r="69" spans="1:90" x14ac:dyDescent="0.3">
      <c r="A69" s="207" t="s">
        <v>3898</v>
      </c>
      <c r="B69" s="207" t="s">
        <v>378</v>
      </c>
      <c r="C69" s="55" t="s">
        <v>288</v>
      </c>
      <c r="D69" s="209" t="str">
        <f>Monitoring_eng!C77</f>
        <v>no</v>
      </c>
      <c r="E69" s="209" t="str">
        <f>Monitoring_eng!E77</f>
        <v>no</v>
      </c>
      <c r="F69" s="209" t="str">
        <f>Monitoring_eng!G77</f>
        <v>no</v>
      </c>
      <c r="G69" s="209" t="str">
        <f>Monitoring_eng!I77</f>
        <v>no</v>
      </c>
      <c r="H69" s="209" t="str">
        <f>Monitoring_eng!K77</f>
        <v>no</v>
      </c>
      <c r="I69" s="209" t="str">
        <f>Monitoring_eng!M77</f>
        <v>yes</v>
      </c>
      <c r="J69" s="209" t="str">
        <f>Monitoring_eng!O77</f>
        <v>yes</v>
      </c>
      <c r="K69" s="209" t="str">
        <f>Monitoring_eng!Q77</f>
        <v>no</v>
      </c>
      <c r="L69" s="209" t="str">
        <f>Monitoring_eng!S77</f>
        <v>no</v>
      </c>
      <c r="M69" s="209" t="str">
        <f>Monitoring_eng!U77</f>
        <v>no</v>
      </c>
      <c r="N69" s="209" t="str">
        <f>Monitoring_eng!W77</f>
        <v>yes</v>
      </c>
      <c r="O69" s="209" t="str">
        <f>Monitoring_eng!Y77</f>
        <v>no</v>
      </c>
      <c r="P69" s="209" t="str">
        <f>Monitoring_eng!AA77</f>
        <v>yes</v>
      </c>
      <c r="Q69" s="209" t="str">
        <f>Monitoring_eng!AC77</f>
        <v>yes</v>
      </c>
      <c r="R69" s="209" t="str">
        <f>Monitoring_eng!AE77</f>
        <v>yes</v>
      </c>
      <c r="S69" s="209" t="str">
        <f>Monitoring_eng!AG77</f>
        <v>no</v>
      </c>
      <c r="T69" s="209" t="str">
        <f>Monitoring_eng!AI77</f>
        <v>no</v>
      </c>
      <c r="U69" s="209" t="str">
        <f>Monitoring_eng!AK77</f>
        <v>no</v>
      </c>
      <c r="V69" s="209" t="str">
        <f>Monitoring_eng!AM77</f>
        <v>no</v>
      </c>
      <c r="W69" s="209" t="str">
        <f>Monitoring_eng!AO77</f>
        <v>no</v>
      </c>
      <c r="X69" s="209" t="str">
        <f>Monitoring_eng!AQ77</f>
        <v>yes</v>
      </c>
      <c r="Y69" s="209" t="str">
        <f>Monitoring_eng!AS77</f>
        <v>no</v>
      </c>
      <c r="Z69" s="209" t="str">
        <f>Monitoring_eng!AU77</f>
        <v>no</v>
      </c>
      <c r="AA69" s="209" t="str">
        <f>Monitoring_eng!AW77</f>
        <v>yes</v>
      </c>
      <c r="AB69" s="209" t="str">
        <f>Monitoring_eng!AY77</f>
        <v>yes</v>
      </c>
      <c r="AC69" s="209" t="str">
        <f>Monitoring_eng!BA77</f>
        <v>no</v>
      </c>
      <c r="AD69" s="209" t="str">
        <f>Monitoring_eng!BC77</f>
        <v>no</v>
      </c>
      <c r="AE69" s="209" t="str">
        <f>Monitoring_eng!BE77</f>
        <v>no</v>
      </c>
      <c r="AF69" s="209" t="str">
        <f>Monitoring_eng!BG77</f>
        <v>yes</v>
      </c>
      <c r="AG69" s="209" t="str">
        <f>Monitoring_eng!BI77</f>
        <v>yes</v>
      </c>
      <c r="AH69" s="209" t="str">
        <f>Monitoring_eng!BK77</f>
        <v>no</v>
      </c>
      <c r="AI69" s="209" t="str">
        <f>Monitoring_eng!BM77</f>
        <v>no</v>
      </c>
      <c r="AJ69" s="209" t="str">
        <f>Monitoring_eng!BO77</f>
        <v>yes</v>
      </c>
      <c r="AK69" s="209" t="str">
        <f>Monitoring_eng!BQ77</f>
        <v>no</v>
      </c>
      <c r="AL69" s="209" t="str">
        <f>Monitoring_eng!BS77</f>
        <v>partially</v>
      </c>
      <c r="AM69" s="209" t="str">
        <f>Monitoring_eng!BU77</f>
        <v>no</v>
      </c>
      <c r="AN69" s="209" t="str">
        <f>Monitoring_eng!BW77</f>
        <v>no</v>
      </c>
      <c r="AO69" s="209" t="str">
        <f>Monitoring_eng!BY77</f>
        <v>yes</v>
      </c>
      <c r="AP69" s="209" t="str">
        <f>Monitoring_eng!CA77</f>
        <v>no</v>
      </c>
      <c r="AQ69" s="209" t="str">
        <f>Monitoring_eng!CC77</f>
        <v>no</v>
      </c>
      <c r="AR69" s="209" t="str">
        <f>Monitoring_eng!CE77</f>
        <v>yes</v>
      </c>
      <c r="AS69" s="209" t="str">
        <f>Monitoring_eng!CG77</f>
        <v>yes</v>
      </c>
      <c r="AT69" s="209" t="str">
        <f>Monitoring_eng!CI77</f>
        <v>no</v>
      </c>
      <c r="AU69" s="209" t="str">
        <f>Monitoring_eng!CK77</f>
        <v>no</v>
      </c>
      <c r="AV69" s="209" t="str">
        <f>Monitoring_eng!CM77</f>
        <v>yes</v>
      </c>
      <c r="AW69" s="209" t="str">
        <f>Monitoring_eng!CO77</f>
        <v>yes</v>
      </c>
      <c r="AX69" s="209" t="str">
        <f>Monitoring_eng!CQ77</f>
        <v>yes</v>
      </c>
      <c r="AY69" s="209" t="str">
        <f>Monitoring_eng!CS77</f>
        <v>yes</v>
      </c>
      <c r="AZ69" s="209" t="str">
        <f>Monitoring_eng!CU77</f>
        <v>yes</v>
      </c>
      <c r="BA69" s="209" t="str">
        <f>Monitoring_eng!CW77</f>
        <v>yes</v>
      </c>
      <c r="BB69" s="207" t="s">
        <v>757</v>
      </c>
      <c r="BC69" s="207">
        <f t="shared" si="30"/>
        <v>21</v>
      </c>
      <c r="BD69" s="207" t="s">
        <v>758</v>
      </c>
      <c r="BE69" s="207">
        <f t="shared" si="31"/>
        <v>28</v>
      </c>
      <c r="BF69" s="207" t="s">
        <v>759</v>
      </c>
      <c r="BG69" s="207">
        <f t="shared" si="32"/>
        <v>1</v>
      </c>
      <c r="BH69" s="207" t="s">
        <v>892</v>
      </c>
      <c r="BI69" s="207">
        <f t="shared" si="33"/>
        <v>0</v>
      </c>
      <c r="BJ69" s="207">
        <f t="shared" si="34"/>
        <v>50</v>
      </c>
      <c r="BK69" s="207" t="str">
        <f t="shared" si="35"/>
        <v>yes</v>
      </c>
      <c r="BL69" s="207" t="str">
        <f t="shared" si="36"/>
        <v>no</v>
      </c>
      <c r="BM69" s="207">
        <f t="shared" si="37"/>
        <v>21</v>
      </c>
      <c r="BN69" s="207">
        <f t="shared" si="38"/>
        <v>28</v>
      </c>
      <c r="BO69" s="210">
        <f t="shared" si="39"/>
        <v>0.42</v>
      </c>
      <c r="BP69" s="210">
        <f t="shared" si="40"/>
        <v>0.56000000000000005</v>
      </c>
      <c r="BQ69" s="210">
        <f>VLOOKUP($A69,'Analysis 2016-2017'!$A:$BR,67,FALSE)</f>
        <v>0.08</v>
      </c>
      <c r="BR69" s="210">
        <f>VLOOKUP($A69,'Analysis 2016-2017'!$A:$BR,68,FALSE)</f>
        <v>0.82</v>
      </c>
      <c r="BS69" s="210">
        <f>VLOOKUP($A69,'Analysis 2016-2017'!$A:$BR,69,FALSE)</f>
        <v>0.08</v>
      </c>
      <c r="BT69" s="210">
        <f>VLOOKUP($A69,'Analysis 2016-2017'!$A:$BR,70,FALSE)</f>
        <v>0.82</v>
      </c>
      <c r="BU69" s="210">
        <f t="shared" si="41"/>
        <v>0.33999999999999997</v>
      </c>
      <c r="BV69" s="210">
        <f t="shared" si="42"/>
        <v>-0.2599999999999999</v>
      </c>
      <c r="BW69" s="210">
        <f t="shared" si="43"/>
        <v>0.33999999999999997</v>
      </c>
      <c r="BX69" s="210">
        <f t="shared" si="44"/>
        <v>-0.2599999999999999</v>
      </c>
      <c r="BY69" s="211">
        <f>COUNTIFS($D69:$BA69,$BK69,Results!$U$87:$BR$87,BY$1)/(COUNTIF(Results!$U$87:$BR$87,BY$1))</f>
        <v>0.35294117647058826</v>
      </c>
      <c r="BZ69" s="211">
        <f>COUNTIFS($D69:$BA69,$BK69,Results!$U$87:$BR$87,BZ$1)/(COUNTIF(Results!$U$87:$BR$87,BZ$1))</f>
        <v>0.75</v>
      </c>
      <c r="CA69" s="211">
        <f>COUNTIFS($D69:$BA69,$BK69,Results!$U$87:$BR$87,CA$1)/(COUNTIF(Results!$U$87:$BR$87,CA$1))</f>
        <v>0.125</v>
      </c>
      <c r="CB69" s="211">
        <f>COUNTIFS($D69:$BA69,$BK69,Results!$U$87:$BR$87,CB$1)/(COUNTIF(Results!$U$87:$BR$87,CB$1))</f>
        <v>0.38461538461538464</v>
      </c>
      <c r="CC69" s="211">
        <f>COUNTIFS($D69:$BA69,$BK69,Results!$U$89:$BR$89,CC$1)/(COUNTIF(Results!$U$89:$BR$89,CC$1))</f>
        <v>0.26666666666666666</v>
      </c>
      <c r="CD69" s="211">
        <f>COUNTIFS($D69:$BA69,$BK69,Results!$U$89:$BR$89,CD$1)/(COUNTIF(Results!$U$89:$BR$89,CD$1))</f>
        <v>0.40909090909090912</v>
      </c>
      <c r="CE69" s="211">
        <f>COUNTIFS($D69:$BA69,$BK69,Results!$U$89:$BR$89,CE$1)/(COUNTIF(Results!$U$89:$BR$89,CE$1))</f>
        <v>0.55555555555555558</v>
      </c>
      <c r="CF69" s="211">
        <f>COUNTIFS($D69:$BA69,$BK69,Results!$U$89:$BR$89,CF$1)/(COUNTIF(Results!$U$89:$BR$89,CF$1))</f>
        <v>0.75</v>
      </c>
      <c r="CG69" s="211">
        <f>COUNTIFS($D69:$BA69,$BK69,Results!$U$90:$BR$90,CG$1)/(COUNTIF(Results!$U$90:$BR$90,CG$1))</f>
        <v>0.41176470588235292</v>
      </c>
      <c r="CH69" s="211">
        <f>COUNTIFS($D69:$BA69,$BK69,Results!$U$90:$BR$90,CH$1)/(COUNTIF(Results!$U$90:$BR$90,CH$1))</f>
        <v>0.29411764705882354</v>
      </c>
      <c r="CI69" s="211">
        <f>COUNTIFS($D69:$BA69,$BK69,Results!$U$90:$BR$90,CI$1)/(COUNTIF(Results!$U$90:$BR$90,CI$1))</f>
        <v>0.5625</v>
      </c>
      <c r="CJ69" s="211">
        <f>COUNTIFS($D69:$BA69,$BK69,Results!$U$91:$BR$91,CJ$1)/(COUNTIF(Results!$U$91:$BR$91,CJ$1))</f>
        <v>0.29411764705882354</v>
      </c>
      <c r="CK69" s="211">
        <f>COUNTIFS($D69:$BA69,$BK69,Results!$U$91:$BR$91,CK$1)/(COUNTIF(Results!$U$91:$BR$91,CK$1))</f>
        <v>0.41176470588235292</v>
      </c>
      <c r="CL69" s="207"/>
    </row>
    <row r="70" spans="1:90" x14ac:dyDescent="0.3">
      <c r="A70" s="207" t="s">
        <v>3853</v>
      </c>
      <c r="B70" s="207" t="s">
        <v>333</v>
      </c>
      <c r="C70" s="212" t="s">
        <v>122</v>
      </c>
      <c r="D70" s="209" t="str">
        <f>Monitoring_eng!C32</f>
        <v>yes</v>
      </c>
      <c r="E70" s="209" t="str">
        <f>Monitoring_eng!E32</f>
        <v>no</v>
      </c>
      <c r="F70" s="209" t="str">
        <f>Monitoring_eng!G32</f>
        <v>yes</v>
      </c>
      <c r="G70" s="209" t="str">
        <f>Monitoring_eng!I32</f>
        <v>no</v>
      </c>
      <c r="H70" s="209" t="str">
        <f>Monitoring_eng!K32</f>
        <v>no</v>
      </c>
      <c r="I70" s="209" t="str">
        <f>Monitoring_eng!M32</f>
        <v>no</v>
      </c>
      <c r="J70" s="209" t="str">
        <f>Monitoring_eng!O32</f>
        <v>no</v>
      </c>
      <c r="K70" s="209" t="str">
        <f>Monitoring_eng!Q32</f>
        <v>no</v>
      </c>
      <c r="L70" s="209" t="str">
        <f>Monitoring_eng!S32</f>
        <v>no</v>
      </c>
      <c r="M70" s="209" t="str">
        <f>Monitoring_eng!U32</f>
        <v>yes</v>
      </c>
      <c r="N70" s="209" t="str">
        <f>Monitoring_eng!W32</f>
        <v>yes</v>
      </c>
      <c r="O70" s="209" t="str">
        <f>Monitoring_eng!Y32</f>
        <v>no</v>
      </c>
      <c r="P70" s="209" t="str">
        <f>Monitoring_eng!AA32</f>
        <v>yes</v>
      </c>
      <c r="Q70" s="209" t="str">
        <f>Monitoring_eng!AC32</f>
        <v>yes</v>
      </c>
      <c r="R70" s="209" t="str">
        <f>Monitoring_eng!AE32</f>
        <v>no</v>
      </c>
      <c r="S70" s="209" t="str">
        <f>Monitoring_eng!AG32</f>
        <v>no</v>
      </c>
      <c r="T70" s="209" t="str">
        <f>Monitoring_eng!AI32</f>
        <v>no</v>
      </c>
      <c r="U70" s="209" t="str">
        <f>Monitoring_eng!AK32</f>
        <v>no</v>
      </c>
      <c r="V70" s="209" t="str">
        <f>Monitoring_eng!AM32</f>
        <v>no</v>
      </c>
      <c r="W70" s="209" t="str">
        <f>Monitoring_eng!AO32</f>
        <v>no</v>
      </c>
      <c r="X70" s="209" t="str">
        <f>Monitoring_eng!AQ32</f>
        <v>yes</v>
      </c>
      <c r="Y70" s="209" t="str">
        <f>Monitoring_eng!AS32</f>
        <v>yes</v>
      </c>
      <c r="Z70" s="209" t="str">
        <f>Monitoring_eng!AU32</f>
        <v>yes</v>
      </c>
      <c r="AA70" s="209" t="str">
        <f>Monitoring_eng!AW32</f>
        <v>no</v>
      </c>
      <c r="AB70" s="209" t="str">
        <f>Monitoring_eng!AY32</f>
        <v>no</v>
      </c>
      <c r="AC70" s="209" t="str">
        <f>Monitoring_eng!BA32</f>
        <v>no</v>
      </c>
      <c r="AD70" s="209" t="str">
        <f>Monitoring_eng!BC32</f>
        <v>yes</v>
      </c>
      <c r="AE70" s="209" t="str">
        <f>Monitoring_eng!BE32</f>
        <v>yes</v>
      </c>
      <c r="AF70" s="209" t="str">
        <f>Monitoring_eng!BG32</f>
        <v>yes</v>
      </c>
      <c r="AG70" s="209" t="str">
        <f>Monitoring_eng!BI32</f>
        <v>yes</v>
      </c>
      <c r="AH70" s="209" t="str">
        <f>Monitoring_eng!BK32</f>
        <v>no</v>
      </c>
      <c r="AI70" s="209" t="str">
        <f>Monitoring_eng!BM32</f>
        <v>no</v>
      </c>
      <c r="AJ70" s="209" t="str">
        <f>Monitoring_eng!BO32</f>
        <v>yes</v>
      </c>
      <c r="AK70" s="209" t="str">
        <f>Monitoring_eng!BQ32</f>
        <v>yes</v>
      </c>
      <c r="AL70" s="209" t="str">
        <f>Monitoring_eng!BS32</f>
        <v>no</v>
      </c>
      <c r="AM70" s="209" t="str">
        <f>Monitoring_eng!BU32</f>
        <v>no</v>
      </c>
      <c r="AN70" s="209" t="str">
        <f>Monitoring_eng!BW32</f>
        <v>no</v>
      </c>
      <c r="AO70" s="209" t="str">
        <f>Monitoring_eng!BY32</f>
        <v>partially</v>
      </c>
      <c r="AP70" s="209" t="str">
        <f>Monitoring_eng!CA32</f>
        <v>yes</v>
      </c>
      <c r="AQ70" s="209" t="str">
        <f>Monitoring_eng!CC32</f>
        <v>no</v>
      </c>
      <c r="AR70" s="209" t="str">
        <f>Monitoring_eng!CE32</f>
        <v>no</v>
      </c>
      <c r="AS70" s="209" t="str">
        <f>Monitoring_eng!CG32</f>
        <v>no</v>
      </c>
      <c r="AT70" s="209" t="str">
        <f>Monitoring_eng!CI32</f>
        <v>no</v>
      </c>
      <c r="AU70" s="209" t="str">
        <f>Monitoring_eng!CK32</f>
        <v>no</v>
      </c>
      <c r="AV70" s="209" t="str">
        <f>Monitoring_eng!CM32</f>
        <v>yes</v>
      </c>
      <c r="AW70" s="209" t="str">
        <f>Monitoring_eng!CO32</f>
        <v>yes</v>
      </c>
      <c r="AX70" s="209" t="str">
        <f>Monitoring_eng!CQ32</f>
        <v>yes</v>
      </c>
      <c r="AY70" s="209" t="str">
        <f>Monitoring_eng!CS32</f>
        <v>no</v>
      </c>
      <c r="AZ70" s="209" t="str">
        <f>Monitoring_eng!CU32</f>
        <v>no</v>
      </c>
      <c r="BA70" s="209" t="str">
        <f>Monitoring_eng!CW32</f>
        <v>yes</v>
      </c>
      <c r="BB70" s="207" t="s">
        <v>757</v>
      </c>
      <c r="BC70" s="207">
        <f t="shared" si="30"/>
        <v>20</v>
      </c>
      <c r="BD70" s="207" t="s">
        <v>758</v>
      </c>
      <c r="BE70" s="207">
        <f t="shared" si="31"/>
        <v>29</v>
      </c>
      <c r="BF70" s="207" t="s">
        <v>759</v>
      </c>
      <c r="BG70" s="207">
        <f t="shared" si="32"/>
        <v>1</v>
      </c>
      <c r="BH70" s="207" t="s">
        <v>892</v>
      </c>
      <c r="BI70" s="207">
        <f t="shared" si="33"/>
        <v>0</v>
      </c>
      <c r="BJ70" s="207">
        <f t="shared" si="34"/>
        <v>50</v>
      </c>
      <c r="BK70" s="207" t="str">
        <f t="shared" si="35"/>
        <v>yes</v>
      </c>
      <c r="BL70" s="207" t="str">
        <f t="shared" si="36"/>
        <v>no</v>
      </c>
      <c r="BM70" s="207">
        <f t="shared" si="37"/>
        <v>20</v>
      </c>
      <c r="BN70" s="207">
        <f t="shared" si="38"/>
        <v>29</v>
      </c>
      <c r="BO70" s="210">
        <f t="shared" si="39"/>
        <v>0.4</v>
      </c>
      <c r="BP70" s="210">
        <f t="shared" si="40"/>
        <v>0.57999999999999996</v>
      </c>
      <c r="BQ70" s="210">
        <f>VLOOKUP($A70,'Analysis 2016-2017'!$A:$BR,67,FALSE)</f>
        <v>0.04</v>
      </c>
      <c r="BR70" s="210">
        <f>VLOOKUP($A70,'Analysis 2016-2017'!$A:$BR,68,FALSE)</f>
        <v>0.94</v>
      </c>
      <c r="BS70" s="210">
        <f>VLOOKUP($A70,'Analysis 2016-2017'!$A:$BR,69,FALSE)</f>
        <v>0.04</v>
      </c>
      <c r="BT70" s="210">
        <f>VLOOKUP($A70,'Analysis 2016-2017'!$A:$BR,70,FALSE)</f>
        <v>0.94</v>
      </c>
      <c r="BU70" s="210">
        <f t="shared" si="41"/>
        <v>0.36000000000000004</v>
      </c>
      <c r="BV70" s="210">
        <f t="shared" si="42"/>
        <v>-0.36</v>
      </c>
      <c r="BW70" s="210">
        <f t="shared" si="43"/>
        <v>0.36000000000000004</v>
      </c>
      <c r="BX70" s="210">
        <f t="shared" si="44"/>
        <v>-0.36</v>
      </c>
      <c r="BY70" s="211">
        <f>COUNTIFS($D70:$BA70,$BK70,Results!$U$87:$BR$87,BY$1)/(COUNTIF(Results!$U$87:$BR$87,BY$1))</f>
        <v>0.29411764705882354</v>
      </c>
      <c r="BZ70" s="211">
        <f>COUNTIFS($D70:$BA70,$BK70,Results!$U$87:$BR$87,BZ$1)/(COUNTIF(Results!$U$87:$BR$87,BZ$1))</f>
        <v>0.33333333333333331</v>
      </c>
      <c r="CA70" s="211">
        <f>COUNTIFS($D70:$BA70,$BK70,Results!$U$87:$BR$87,CA$1)/(COUNTIF(Results!$U$87:$BR$87,CA$1))</f>
        <v>0.375</v>
      </c>
      <c r="CB70" s="211">
        <f>COUNTIFS($D70:$BA70,$BK70,Results!$U$87:$BR$87,CB$1)/(COUNTIF(Results!$U$87:$BR$87,CB$1))</f>
        <v>0.61538461538461542</v>
      </c>
      <c r="CC70" s="211">
        <f>COUNTIFS($D70:$BA70,$BK70,Results!$U$89:$BR$89,CC$1)/(COUNTIF(Results!$U$89:$BR$89,CC$1))</f>
        <v>0.4</v>
      </c>
      <c r="CD70" s="211">
        <f>COUNTIFS($D70:$BA70,$BK70,Results!$U$89:$BR$89,CD$1)/(COUNTIF(Results!$U$89:$BR$89,CD$1))</f>
        <v>0.40909090909090912</v>
      </c>
      <c r="CE70" s="211">
        <f>COUNTIFS($D70:$BA70,$BK70,Results!$U$89:$BR$89,CE$1)/(COUNTIF(Results!$U$89:$BR$89,CE$1))</f>
        <v>0.44444444444444442</v>
      </c>
      <c r="CF70" s="211">
        <f>COUNTIFS($D70:$BA70,$BK70,Results!$U$89:$BR$89,CF$1)/(COUNTIF(Results!$U$89:$BR$89,CF$1))</f>
        <v>0.25</v>
      </c>
      <c r="CG70" s="211">
        <f>COUNTIFS($D70:$BA70,$BK70,Results!$U$90:$BR$90,CG$1)/(COUNTIF(Results!$U$90:$BR$90,CG$1))</f>
        <v>0.35294117647058826</v>
      </c>
      <c r="CH70" s="211">
        <f>COUNTIFS($D70:$BA70,$BK70,Results!$U$90:$BR$90,CH$1)/(COUNTIF(Results!$U$90:$BR$90,CH$1))</f>
        <v>0.41176470588235292</v>
      </c>
      <c r="CI70" s="211">
        <f>COUNTIFS($D70:$BA70,$BK70,Results!$U$90:$BR$90,CI$1)/(COUNTIF(Results!$U$90:$BR$90,CI$1))</f>
        <v>0.4375</v>
      </c>
      <c r="CJ70" s="211">
        <f>COUNTIFS($D70:$BA70,$BK70,Results!$U$91:$BR$91,CJ$1)/(COUNTIF(Results!$U$91:$BR$91,CJ$1))</f>
        <v>0.41176470588235292</v>
      </c>
      <c r="CK70" s="211">
        <f>COUNTIFS($D70:$BA70,$BK70,Results!$U$91:$BR$91,CK$1)/(COUNTIF(Results!$U$91:$BR$91,CK$1))</f>
        <v>0.35294117647058826</v>
      </c>
      <c r="CL70" s="207"/>
    </row>
    <row r="71" spans="1:90" x14ac:dyDescent="0.3">
      <c r="A71" s="207" t="s">
        <v>3874</v>
      </c>
      <c r="B71" s="207" t="s">
        <v>354</v>
      </c>
      <c r="C71" s="215" t="s">
        <v>159</v>
      </c>
      <c r="D71" s="209" t="str">
        <f>Monitoring_eng!C53</f>
        <v>yes</v>
      </c>
      <c r="E71" s="209" t="str">
        <f>Monitoring_eng!E53</f>
        <v>no</v>
      </c>
      <c r="F71" s="209" t="str">
        <f>Monitoring_eng!G53</f>
        <v>no</v>
      </c>
      <c r="G71" s="209" t="str">
        <f>Monitoring_eng!I53</f>
        <v>no</v>
      </c>
      <c r="H71" s="209" t="str">
        <f>Monitoring_eng!K53</f>
        <v>no</v>
      </c>
      <c r="I71" s="209" t="str">
        <f>Monitoring_eng!M53</f>
        <v>yes</v>
      </c>
      <c r="J71" s="209" t="str">
        <f>Monitoring_eng!O53</f>
        <v>yes</v>
      </c>
      <c r="K71" s="209" t="str">
        <f>Monitoring_eng!Q53</f>
        <v>yes</v>
      </c>
      <c r="L71" s="209" t="str">
        <f>Monitoring_eng!S53</f>
        <v>no</v>
      </c>
      <c r="M71" s="209" t="str">
        <f>Monitoring_eng!U53</f>
        <v>no</v>
      </c>
      <c r="N71" s="209" t="str">
        <f>Monitoring_eng!W53</f>
        <v>no</v>
      </c>
      <c r="O71" s="209" t="str">
        <f>Monitoring_eng!Y53</f>
        <v>no</v>
      </c>
      <c r="P71" s="209" t="str">
        <f>Monitoring_eng!AA53</f>
        <v>yes</v>
      </c>
      <c r="Q71" s="209" t="str">
        <f>Monitoring_eng!AC53</f>
        <v>no</v>
      </c>
      <c r="R71" s="209" t="str">
        <f>Monitoring_eng!AE53</f>
        <v>yes</v>
      </c>
      <c r="S71" s="209" t="str">
        <f>Monitoring_eng!AG53</f>
        <v>yes</v>
      </c>
      <c r="T71" s="209" t="str">
        <f>Monitoring_eng!AI53</f>
        <v>no</v>
      </c>
      <c r="U71" s="209" t="str">
        <f>Monitoring_eng!AK53</f>
        <v>no</v>
      </c>
      <c r="V71" s="209" t="str">
        <f>Monitoring_eng!AM53</f>
        <v>partially</v>
      </c>
      <c r="W71" s="209" t="str">
        <f>Monitoring_eng!AO53</f>
        <v>no</v>
      </c>
      <c r="X71" s="209" t="str">
        <f>Monitoring_eng!AQ53</f>
        <v>no</v>
      </c>
      <c r="Y71" s="209" t="str">
        <f>Monitoring_eng!AS53</f>
        <v>no</v>
      </c>
      <c r="Z71" s="209" t="str">
        <f>Monitoring_eng!AU53</f>
        <v>no</v>
      </c>
      <c r="AA71" s="209" t="str">
        <f>Monitoring_eng!AW53</f>
        <v>yes</v>
      </c>
      <c r="AB71" s="209" t="str">
        <f>Monitoring_eng!AY53</f>
        <v>yes</v>
      </c>
      <c r="AC71" s="209" t="str">
        <f>Monitoring_eng!BA53</f>
        <v>no</v>
      </c>
      <c r="AD71" s="209" t="str">
        <f>Monitoring_eng!BC53</f>
        <v>no</v>
      </c>
      <c r="AE71" s="209" t="str">
        <f>Monitoring_eng!BE53</f>
        <v>no</v>
      </c>
      <c r="AF71" s="209" t="str">
        <f>Monitoring_eng!BG53</f>
        <v>no</v>
      </c>
      <c r="AG71" s="209" t="str">
        <f>Monitoring_eng!BI53</f>
        <v>no</v>
      </c>
      <c r="AH71" s="209" t="str">
        <f>Monitoring_eng!BK53</f>
        <v>yes</v>
      </c>
      <c r="AI71" s="209" t="str">
        <f>Monitoring_eng!BM53</f>
        <v>no</v>
      </c>
      <c r="AJ71" s="209" t="str">
        <f>Monitoring_eng!BO53</f>
        <v>yes</v>
      </c>
      <c r="AK71" s="209" t="str">
        <f>Monitoring_eng!BQ53</f>
        <v>no</v>
      </c>
      <c r="AL71" s="209" t="str">
        <f>Monitoring_eng!BS53</f>
        <v>no</v>
      </c>
      <c r="AM71" s="209" t="str">
        <f>Monitoring_eng!BU53</f>
        <v>no</v>
      </c>
      <c r="AN71" s="209" t="str">
        <f>Monitoring_eng!BW53</f>
        <v>no</v>
      </c>
      <c r="AO71" s="209" t="str">
        <f>Monitoring_eng!BY53</f>
        <v>yes</v>
      </c>
      <c r="AP71" s="209" t="str">
        <f>Monitoring_eng!CA53</f>
        <v>no</v>
      </c>
      <c r="AQ71" s="209" t="str">
        <f>Monitoring_eng!CC53</f>
        <v>yes</v>
      </c>
      <c r="AR71" s="209" t="str">
        <f>Monitoring_eng!CE53</f>
        <v>no</v>
      </c>
      <c r="AS71" s="209" t="str">
        <f>Monitoring_eng!CG53</f>
        <v>yes</v>
      </c>
      <c r="AT71" s="209" t="str">
        <f>Monitoring_eng!CI53</f>
        <v>no</v>
      </c>
      <c r="AU71" s="209" t="str">
        <f>Monitoring_eng!CK53</f>
        <v>yes</v>
      </c>
      <c r="AV71" s="209" t="str">
        <f>Monitoring_eng!CM53</f>
        <v>yes</v>
      </c>
      <c r="AW71" s="209" t="str">
        <f>Monitoring_eng!CO53</f>
        <v>yes</v>
      </c>
      <c r="AX71" s="209" t="str">
        <f>Monitoring_eng!CQ53</f>
        <v>no</v>
      </c>
      <c r="AY71" s="209" t="str">
        <f>Monitoring_eng!CS53</f>
        <v>yes</v>
      </c>
      <c r="AZ71" s="209" t="str">
        <f>Monitoring_eng!CU53</f>
        <v>yes</v>
      </c>
      <c r="BA71" s="209" t="str">
        <f>Monitoring_eng!CW53</f>
        <v>no</v>
      </c>
      <c r="BB71" s="207" t="s">
        <v>757</v>
      </c>
      <c r="BC71" s="207">
        <f t="shared" si="30"/>
        <v>19</v>
      </c>
      <c r="BD71" s="207" t="s">
        <v>758</v>
      </c>
      <c r="BE71" s="207">
        <f t="shared" si="31"/>
        <v>30</v>
      </c>
      <c r="BF71" s="207" t="s">
        <v>759</v>
      </c>
      <c r="BG71" s="207">
        <f t="shared" si="32"/>
        <v>1</v>
      </c>
      <c r="BH71" s="207" t="s">
        <v>892</v>
      </c>
      <c r="BI71" s="207">
        <f t="shared" si="33"/>
        <v>0</v>
      </c>
      <c r="BJ71" s="207">
        <f t="shared" si="34"/>
        <v>50</v>
      </c>
      <c r="BK71" s="207" t="str">
        <f t="shared" si="35"/>
        <v>yes</v>
      </c>
      <c r="BL71" s="207" t="str">
        <f t="shared" si="36"/>
        <v>no</v>
      </c>
      <c r="BM71" s="207">
        <f t="shared" si="37"/>
        <v>19</v>
      </c>
      <c r="BN71" s="207">
        <f t="shared" si="38"/>
        <v>30</v>
      </c>
      <c r="BO71" s="210">
        <f t="shared" si="39"/>
        <v>0.38</v>
      </c>
      <c r="BP71" s="210">
        <f t="shared" si="40"/>
        <v>0.6</v>
      </c>
      <c r="BQ71" s="210">
        <f>VLOOKUP($A71,'Analysis 2016-2017'!$A:$BR,67,FALSE)</f>
        <v>0.14000000000000001</v>
      </c>
      <c r="BR71" s="210">
        <f>VLOOKUP($A71,'Analysis 2016-2017'!$A:$BR,68,FALSE)</f>
        <v>0.84</v>
      </c>
      <c r="BS71" s="210">
        <f>VLOOKUP($A71,'Analysis 2016-2017'!$A:$BR,69,FALSE)</f>
        <v>0.14000000000000001</v>
      </c>
      <c r="BT71" s="210">
        <f>VLOOKUP($A71,'Analysis 2016-2017'!$A:$BR,70,FALSE)</f>
        <v>0.84</v>
      </c>
      <c r="BU71" s="210">
        <f t="shared" si="41"/>
        <v>0.24</v>
      </c>
      <c r="BV71" s="210">
        <f t="shared" si="42"/>
        <v>-0.24</v>
      </c>
      <c r="BW71" s="210">
        <f t="shared" si="43"/>
        <v>0.24</v>
      </c>
      <c r="BX71" s="210">
        <f t="shared" si="44"/>
        <v>-0.24</v>
      </c>
      <c r="BY71" s="211">
        <f>COUNTIFS($D71:$BA71,$BK71,Results!$U$87:$BR$87,BY$1)/(COUNTIF(Results!$U$87:$BR$87,BY$1))</f>
        <v>0.23529411764705882</v>
      </c>
      <c r="BZ71" s="211">
        <f>COUNTIFS($D71:$BA71,$BK71,Results!$U$87:$BR$87,BZ$1)/(COUNTIF(Results!$U$87:$BR$87,BZ$1))</f>
        <v>0.66666666666666663</v>
      </c>
      <c r="CA71" s="211">
        <f>COUNTIFS($D71:$BA71,$BK71,Results!$U$87:$BR$87,CA$1)/(COUNTIF(Results!$U$87:$BR$87,CA$1))</f>
        <v>0.375</v>
      </c>
      <c r="CB71" s="211">
        <f>COUNTIFS($D71:$BA71,$BK71,Results!$U$87:$BR$87,CB$1)/(COUNTIF(Results!$U$87:$BR$87,CB$1))</f>
        <v>0.30769230769230771</v>
      </c>
      <c r="CC71" s="211">
        <f>COUNTIFS($D71:$BA71,$BK71,Results!$U$89:$BR$89,CC$1)/(COUNTIF(Results!$U$89:$BR$89,CC$1))</f>
        <v>0.26666666666666666</v>
      </c>
      <c r="CD71" s="211">
        <f>COUNTIFS($D71:$BA71,$BK71,Results!$U$89:$BR$89,CD$1)/(COUNTIF(Results!$U$89:$BR$89,CD$1))</f>
        <v>0.31818181818181818</v>
      </c>
      <c r="CE71" s="211">
        <f>COUNTIFS($D71:$BA71,$BK71,Results!$U$89:$BR$89,CE$1)/(COUNTIF(Results!$U$89:$BR$89,CE$1))</f>
        <v>0.44444444444444442</v>
      </c>
      <c r="CF71" s="211">
        <f>COUNTIFS($D71:$BA71,$BK71,Results!$U$89:$BR$89,CF$1)/(COUNTIF(Results!$U$89:$BR$89,CF$1))</f>
        <v>1</v>
      </c>
      <c r="CG71" s="211">
        <f>COUNTIFS($D71:$BA71,$BK71,Results!$U$90:$BR$90,CG$1)/(COUNTIF(Results!$U$90:$BR$90,CG$1))</f>
        <v>0.17647058823529413</v>
      </c>
      <c r="CH71" s="211">
        <f>COUNTIFS($D71:$BA71,$BK71,Results!$U$90:$BR$90,CH$1)/(COUNTIF(Results!$U$90:$BR$90,CH$1))</f>
        <v>0.52941176470588236</v>
      </c>
      <c r="CI71" s="211">
        <f>COUNTIFS($D71:$BA71,$BK71,Results!$U$90:$BR$90,CI$1)/(COUNTIF(Results!$U$90:$BR$90,CI$1))</f>
        <v>0.4375</v>
      </c>
      <c r="CJ71" s="211">
        <f>COUNTIFS($D71:$BA71,$BK71,Results!$U$91:$BR$91,CJ$1)/(COUNTIF(Results!$U$91:$BR$91,CJ$1))</f>
        <v>0.52941176470588236</v>
      </c>
      <c r="CK71" s="211">
        <f>COUNTIFS($D71:$BA71,$BK71,Results!$U$91:$BR$91,CK$1)/(COUNTIF(Results!$U$91:$BR$91,CK$1))</f>
        <v>0.17647058823529413</v>
      </c>
      <c r="CL71" s="207"/>
    </row>
    <row r="72" spans="1:90" x14ac:dyDescent="0.3">
      <c r="A72" s="207" t="s">
        <v>3854</v>
      </c>
      <c r="B72" s="207" t="s">
        <v>334</v>
      </c>
      <c r="C72" s="212" t="s">
        <v>123</v>
      </c>
      <c r="D72" s="209" t="str">
        <f>Monitoring_eng!C33</f>
        <v>partially</v>
      </c>
      <c r="E72" s="209" t="str">
        <f>Monitoring_eng!E33</f>
        <v>no</v>
      </c>
      <c r="F72" s="209" t="str">
        <f>Monitoring_eng!G33</f>
        <v>yes</v>
      </c>
      <c r="G72" s="209" t="str">
        <f>Monitoring_eng!I33</f>
        <v>no</v>
      </c>
      <c r="H72" s="209" t="str">
        <f>Monitoring_eng!K33</f>
        <v>no</v>
      </c>
      <c r="I72" s="209" t="str">
        <f>Monitoring_eng!M33</f>
        <v>yes</v>
      </c>
      <c r="J72" s="209" t="str">
        <f>Monitoring_eng!O33</f>
        <v>yes</v>
      </c>
      <c r="K72" s="209" t="str">
        <f>Monitoring_eng!Q33</f>
        <v>no</v>
      </c>
      <c r="L72" s="209" t="str">
        <f>Monitoring_eng!S33</f>
        <v>yes</v>
      </c>
      <c r="M72" s="209" t="str">
        <f>Monitoring_eng!U33</f>
        <v>yes</v>
      </c>
      <c r="N72" s="209" t="str">
        <f>Monitoring_eng!W33</f>
        <v>yes</v>
      </c>
      <c r="O72" s="209" t="str">
        <f>Monitoring_eng!Y33</f>
        <v>partially</v>
      </c>
      <c r="P72" s="209" t="str">
        <f>Monitoring_eng!AA33</f>
        <v>no</v>
      </c>
      <c r="Q72" s="209" t="str">
        <f>Monitoring_eng!AC33</f>
        <v>yes</v>
      </c>
      <c r="R72" s="209" t="str">
        <f>Monitoring_eng!AE33</f>
        <v>yes</v>
      </c>
      <c r="S72" s="209" t="str">
        <f>Monitoring_eng!AG33</f>
        <v>no</v>
      </c>
      <c r="T72" s="209" t="str">
        <f>Monitoring_eng!AI33</f>
        <v>no</v>
      </c>
      <c r="U72" s="209" t="str">
        <f>Monitoring_eng!AK33</f>
        <v>no</v>
      </c>
      <c r="V72" s="209" t="str">
        <f>Monitoring_eng!AM33</f>
        <v>no</v>
      </c>
      <c r="W72" s="209" t="str">
        <f>Monitoring_eng!AO33</f>
        <v>partially</v>
      </c>
      <c r="X72" s="209" t="str">
        <f>Monitoring_eng!AQ33</f>
        <v>yes</v>
      </c>
      <c r="Y72" s="209" t="str">
        <f>Monitoring_eng!AS33</f>
        <v>yes</v>
      </c>
      <c r="Z72" s="209" t="str">
        <f>Monitoring_eng!AU33</f>
        <v>no</v>
      </c>
      <c r="AA72" s="209" t="str">
        <f>Monitoring_eng!AW33</f>
        <v>yes</v>
      </c>
      <c r="AB72" s="209" t="str">
        <f>Monitoring_eng!AY33</f>
        <v>no</v>
      </c>
      <c r="AC72" s="209" t="str">
        <f>Monitoring_eng!BA33</f>
        <v>yes</v>
      </c>
      <c r="AD72" s="209" t="str">
        <f>Monitoring_eng!BC33</f>
        <v>yes</v>
      </c>
      <c r="AE72" s="209" t="str">
        <f>Monitoring_eng!BE33</f>
        <v>no</v>
      </c>
      <c r="AF72" s="209" t="str">
        <f>Monitoring_eng!BG33</f>
        <v>no</v>
      </c>
      <c r="AG72" s="209" t="str">
        <f>Monitoring_eng!BI33</f>
        <v>no</v>
      </c>
      <c r="AH72" s="209" t="str">
        <f>Monitoring_eng!BK33</f>
        <v>no</v>
      </c>
      <c r="AI72" s="209" t="str">
        <f>Monitoring_eng!BM33</f>
        <v>no</v>
      </c>
      <c r="AJ72" s="209" t="str">
        <f>Monitoring_eng!BO33</f>
        <v>partially</v>
      </c>
      <c r="AK72" s="209" t="str">
        <f>Monitoring_eng!BQ33</f>
        <v>no</v>
      </c>
      <c r="AL72" s="209" t="str">
        <f>Monitoring_eng!BS33</f>
        <v>no</v>
      </c>
      <c r="AM72" s="209" t="str">
        <f>Monitoring_eng!BU33</f>
        <v>yes</v>
      </c>
      <c r="AN72" s="209" t="str">
        <f>Monitoring_eng!BW33</f>
        <v>yes</v>
      </c>
      <c r="AO72" s="209" t="str">
        <f>Monitoring_eng!BY33</f>
        <v>yes</v>
      </c>
      <c r="AP72" s="209" t="str">
        <f>Monitoring_eng!CA33</f>
        <v>no</v>
      </c>
      <c r="AQ72" s="209" t="str">
        <f>Monitoring_eng!CC33</f>
        <v>partially</v>
      </c>
      <c r="AR72" s="209" t="str">
        <f>Monitoring_eng!CE33</f>
        <v>partially</v>
      </c>
      <c r="AS72" s="209" t="str">
        <f>Monitoring_eng!CG33</f>
        <v>no</v>
      </c>
      <c r="AT72" s="209" t="str">
        <f>Monitoring_eng!CI33</f>
        <v>no</v>
      </c>
      <c r="AU72" s="209" t="str">
        <f>Monitoring_eng!CK33</f>
        <v>no</v>
      </c>
      <c r="AV72" s="209" t="str">
        <f>Monitoring_eng!CM33</f>
        <v>no</v>
      </c>
      <c r="AW72" s="209" t="str">
        <f>Monitoring_eng!CO33</f>
        <v>yes</v>
      </c>
      <c r="AX72" s="209" t="str">
        <f>Monitoring_eng!CQ33</f>
        <v>no</v>
      </c>
      <c r="AY72" s="209" t="str">
        <f>Monitoring_eng!CS33</f>
        <v>no</v>
      </c>
      <c r="AZ72" s="209" t="str">
        <f>Monitoring_eng!CU33</f>
        <v>yes</v>
      </c>
      <c r="BA72" s="209" t="str">
        <f>Monitoring_eng!CW33</f>
        <v>no</v>
      </c>
      <c r="BB72" s="207" t="s">
        <v>757</v>
      </c>
      <c r="BC72" s="207">
        <f t="shared" si="30"/>
        <v>18</v>
      </c>
      <c r="BD72" s="207" t="s">
        <v>758</v>
      </c>
      <c r="BE72" s="207">
        <f t="shared" si="31"/>
        <v>26</v>
      </c>
      <c r="BF72" s="207" t="s">
        <v>759</v>
      </c>
      <c r="BG72" s="207">
        <f t="shared" si="32"/>
        <v>6</v>
      </c>
      <c r="BH72" s="207" t="s">
        <v>892</v>
      </c>
      <c r="BI72" s="207">
        <f t="shared" si="33"/>
        <v>0</v>
      </c>
      <c r="BJ72" s="207">
        <f t="shared" si="34"/>
        <v>50</v>
      </c>
      <c r="BK72" s="207" t="str">
        <f t="shared" si="35"/>
        <v>yes</v>
      </c>
      <c r="BL72" s="207" t="str">
        <f t="shared" si="36"/>
        <v>no</v>
      </c>
      <c r="BM72" s="207">
        <f t="shared" si="37"/>
        <v>18</v>
      </c>
      <c r="BN72" s="207">
        <f t="shared" si="38"/>
        <v>26</v>
      </c>
      <c r="BO72" s="210">
        <f t="shared" si="39"/>
        <v>0.36</v>
      </c>
      <c r="BP72" s="210">
        <f t="shared" si="40"/>
        <v>0.52</v>
      </c>
      <c r="BQ72" s="210">
        <f>VLOOKUP($A72,'Analysis 2016-2017'!$A:$BR,67,FALSE)</f>
        <v>0.22</v>
      </c>
      <c r="BR72" s="210">
        <f>VLOOKUP($A72,'Analysis 2016-2017'!$A:$BR,68,FALSE)</f>
        <v>0.7</v>
      </c>
      <c r="BS72" s="210">
        <f>VLOOKUP($A72,'Analysis 2016-2017'!$A:$BR,69,FALSE)</f>
        <v>0.12</v>
      </c>
      <c r="BT72" s="210">
        <f>VLOOKUP($A72,'Analysis 2016-2017'!$A:$BR,70,FALSE)</f>
        <v>0.76</v>
      </c>
      <c r="BU72" s="210">
        <f t="shared" si="41"/>
        <v>0.13999999999999999</v>
      </c>
      <c r="BV72" s="210">
        <f t="shared" si="42"/>
        <v>-0.17999999999999994</v>
      </c>
      <c r="BW72" s="210">
        <f t="shared" si="43"/>
        <v>0.24</v>
      </c>
      <c r="BX72" s="210">
        <f t="shared" si="44"/>
        <v>-0.24</v>
      </c>
      <c r="BY72" s="211">
        <f>COUNTIFS($D72:$BA72,$BK72,Results!$U$87:$BR$87,BY$1)/(COUNTIF(Results!$U$87:$BR$87,BY$1))</f>
        <v>0.35294117647058826</v>
      </c>
      <c r="BZ72" s="211">
        <f>COUNTIFS($D72:$BA72,$BK72,Results!$U$87:$BR$87,BZ$1)/(COUNTIF(Results!$U$87:$BR$87,BZ$1))</f>
        <v>0.33333333333333331</v>
      </c>
      <c r="CA72" s="211">
        <f>COUNTIFS($D72:$BA72,$BK72,Results!$U$87:$BR$87,CA$1)/(COUNTIF(Results!$U$87:$BR$87,CA$1))</f>
        <v>0.25</v>
      </c>
      <c r="CB72" s="211">
        <f>COUNTIFS($D72:$BA72,$BK72,Results!$U$87:$BR$87,CB$1)/(COUNTIF(Results!$U$87:$BR$87,CB$1))</f>
        <v>0.46153846153846156</v>
      </c>
      <c r="CC72" s="211">
        <f>COUNTIFS($D72:$BA72,$BK72,Results!$U$89:$BR$89,CC$1)/(COUNTIF(Results!$U$89:$BR$89,CC$1))</f>
        <v>0</v>
      </c>
      <c r="CD72" s="211">
        <f>COUNTIFS($D72:$BA72,$BK72,Results!$U$89:$BR$89,CD$1)/(COUNTIF(Results!$U$89:$BR$89,CD$1))</f>
        <v>0.45454545454545453</v>
      </c>
      <c r="CE72" s="211">
        <f>COUNTIFS($D72:$BA72,$BK72,Results!$U$89:$BR$89,CE$1)/(COUNTIF(Results!$U$89:$BR$89,CE$1))</f>
        <v>0.66666666666666663</v>
      </c>
      <c r="CF72" s="211">
        <f>COUNTIFS($D72:$BA72,$BK72,Results!$U$89:$BR$89,CF$1)/(COUNTIF(Results!$U$89:$BR$89,CF$1))</f>
        <v>0.5</v>
      </c>
      <c r="CG72" s="211">
        <f>COUNTIFS($D72:$BA72,$BK72,Results!$U$90:$BR$90,CG$1)/(COUNTIF(Results!$U$90:$BR$90,CG$1))</f>
        <v>0.23529411764705882</v>
      </c>
      <c r="CH72" s="211">
        <f>COUNTIFS($D72:$BA72,$BK72,Results!$U$90:$BR$90,CH$1)/(COUNTIF(Results!$U$90:$BR$90,CH$1))</f>
        <v>0.35294117647058826</v>
      </c>
      <c r="CI72" s="211">
        <f>COUNTIFS($D72:$BA72,$BK72,Results!$U$90:$BR$90,CI$1)/(COUNTIF(Results!$U$90:$BR$90,CI$1))</f>
        <v>0.5</v>
      </c>
      <c r="CJ72" s="211">
        <f>COUNTIFS($D72:$BA72,$BK72,Results!$U$91:$BR$91,CJ$1)/(COUNTIF(Results!$U$91:$BR$91,CJ$1))</f>
        <v>0.35294117647058826</v>
      </c>
      <c r="CK72" s="211">
        <f>COUNTIFS($D72:$BA72,$BK72,Results!$U$91:$BR$91,CK$1)/(COUNTIF(Results!$U$91:$BR$91,CK$1))</f>
        <v>0.23529411764705882</v>
      </c>
      <c r="CL72" s="207"/>
    </row>
    <row r="73" spans="1:90" x14ac:dyDescent="0.3">
      <c r="A73" s="207" t="s">
        <v>3825</v>
      </c>
      <c r="B73" s="207" t="s">
        <v>305</v>
      </c>
      <c r="C73" s="208" t="s">
        <v>87</v>
      </c>
      <c r="D73" s="209" t="str">
        <f>Monitoring_eng!C4</f>
        <v>no</v>
      </c>
      <c r="E73" s="209" t="str">
        <f>Monitoring_eng!E4</f>
        <v>yes</v>
      </c>
      <c r="F73" s="209" t="str">
        <f>Monitoring_eng!G4</f>
        <v>no</v>
      </c>
      <c r="G73" s="209" t="str">
        <f>Monitoring_eng!I4</f>
        <v>no</v>
      </c>
      <c r="H73" s="209" t="str">
        <f>Monitoring_eng!K4</f>
        <v>no</v>
      </c>
      <c r="I73" s="209" t="str">
        <f>Monitoring_eng!M4</f>
        <v>yes</v>
      </c>
      <c r="J73" s="209" t="str">
        <f>Monitoring_eng!O4</f>
        <v>no</v>
      </c>
      <c r="K73" s="209" t="str">
        <f>Monitoring_eng!Q4</f>
        <v>no</v>
      </c>
      <c r="L73" s="209" t="str">
        <f>Monitoring_eng!S4</f>
        <v>yes</v>
      </c>
      <c r="M73" s="209" t="str">
        <f>Monitoring_eng!U4</f>
        <v>no</v>
      </c>
      <c r="N73" s="209" t="str">
        <f>Monitoring_eng!W4</f>
        <v>no</v>
      </c>
      <c r="O73" s="209" t="str">
        <f>Monitoring_eng!Y4</f>
        <v>partially</v>
      </c>
      <c r="P73" s="209" t="str">
        <f>Monitoring_eng!AA4</f>
        <v>yes</v>
      </c>
      <c r="Q73" s="209" t="str">
        <f>Monitoring_eng!AC4</f>
        <v>yes</v>
      </c>
      <c r="R73" s="209" t="str">
        <f>Monitoring_eng!AE4</f>
        <v>yes</v>
      </c>
      <c r="S73" s="209" t="str">
        <f>Monitoring_eng!AG4</f>
        <v>yes</v>
      </c>
      <c r="T73" s="209" t="str">
        <f>Monitoring_eng!AI4</f>
        <v>no</v>
      </c>
      <c r="U73" s="209" t="str">
        <f>Monitoring_eng!AK4</f>
        <v>no</v>
      </c>
      <c r="V73" s="209" t="str">
        <f>Monitoring_eng!AM4</f>
        <v>no</v>
      </c>
      <c r="W73" s="209" t="str">
        <f>Monitoring_eng!AO4</f>
        <v>no</v>
      </c>
      <c r="X73" s="209" t="str">
        <f>Monitoring_eng!AQ4</f>
        <v>yes</v>
      </c>
      <c r="Y73" s="209" t="str">
        <f>Monitoring_eng!AS4</f>
        <v>no</v>
      </c>
      <c r="Z73" s="209" t="str">
        <f>Monitoring_eng!AU4</f>
        <v>no</v>
      </c>
      <c r="AA73" s="209" t="str">
        <f>Monitoring_eng!AW4</f>
        <v>no</v>
      </c>
      <c r="AB73" s="209" t="str">
        <f>Monitoring_eng!AY4</f>
        <v>no</v>
      </c>
      <c r="AC73" s="209" t="str">
        <f>Monitoring_eng!BA4</f>
        <v>no</v>
      </c>
      <c r="AD73" s="209" t="str">
        <f>Monitoring_eng!BC4</f>
        <v>no</v>
      </c>
      <c r="AE73" s="209" t="str">
        <f>Monitoring_eng!BE4</f>
        <v>no</v>
      </c>
      <c r="AF73" s="209" t="str">
        <f>Monitoring_eng!BG4</f>
        <v>no</v>
      </c>
      <c r="AG73" s="209" t="str">
        <f>Monitoring_eng!BI4</f>
        <v>yes</v>
      </c>
      <c r="AH73" s="209" t="str">
        <f>Monitoring_eng!BK4</f>
        <v>yes</v>
      </c>
      <c r="AI73" s="209" t="str">
        <f>Monitoring_eng!BM4</f>
        <v>no</v>
      </c>
      <c r="AJ73" s="209" t="str">
        <f>Monitoring_eng!BO4</f>
        <v>yes</v>
      </c>
      <c r="AK73" s="209" t="str">
        <f>Monitoring_eng!BQ4</f>
        <v>no</v>
      </c>
      <c r="AL73" s="209" t="str">
        <f>Monitoring_eng!BS4</f>
        <v>no</v>
      </c>
      <c r="AM73" s="209" t="str">
        <f>Monitoring_eng!BU4</f>
        <v>no</v>
      </c>
      <c r="AN73" s="209" t="str">
        <f>Monitoring_eng!BW4</f>
        <v>no</v>
      </c>
      <c r="AO73" s="209" t="str">
        <f>Monitoring_eng!BY4</f>
        <v>no</v>
      </c>
      <c r="AP73" s="209" t="str">
        <f>Monitoring_eng!CA4</f>
        <v>no</v>
      </c>
      <c r="AQ73" s="209" t="str">
        <f>Monitoring_eng!CC4</f>
        <v>no</v>
      </c>
      <c r="AR73" s="209" t="str">
        <f>Monitoring_eng!CE4</f>
        <v>yes</v>
      </c>
      <c r="AS73" s="209" t="str">
        <f>Monitoring_eng!CG4</f>
        <v>partially</v>
      </c>
      <c r="AT73" s="209" t="str">
        <f>Monitoring_eng!CI4</f>
        <v>yes</v>
      </c>
      <c r="AU73" s="209" t="str">
        <f>Monitoring_eng!CK4</f>
        <v>no</v>
      </c>
      <c r="AV73" s="209" t="str">
        <f>Monitoring_eng!CM4</f>
        <v>no</v>
      </c>
      <c r="AW73" s="209" t="str">
        <f>Monitoring_eng!CO4</f>
        <v>yes</v>
      </c>
      <c r="AX73" s="209" t="str">
        <f>Monitoring_eng!CQ4</f>
        <v>yes</v>
      </c>
      <c r="AY73" s="209" t="str">
        <f>Monitoring_eng!CS4</f>
        <v>yes</v>
      </c>
      <c r="AZ73" s="209" t="str">
        <f>Monitoring_eng!CU4</f>
        <v>yes</v>
      </c>
      <c r="BA73" s="209" t="str">
        <f>Monitoring_eng!CW4</f>
        <v>yes</v>
      </c>
      <c r="BB73" s="207" t="s">
        <v>757</v>
      </c>
      <c r="BC73" s="207">
        <f t="shared" si="30"/>
        <v>18</v>
      </c>
      <c r="BD73" s="207" t="s">
        <v>758</v>
      </c>
      <c r="BE73" s="207">
        <f t="shared" si="31"/>
        <v>30</v>
      </c>
      <c r="BF73" s="207" t="s">
        <v>759</v>
      </c>
      <c r="BG73" s="207">
        <f t="shared" si="32"/>
        <v>2</v>
      </c>
      <c r="BH73" s="207" t="s">
        <v>892</v>
      </c>
      <c r="BI73" s="207">
        <f t="shared" si="33"/>
        <v>0</v>
      </c>
      <c r="BJ73" s="207">
        <f t="shared" si="34"/>
        <v>50</v>
      </c>
      <c r="BK73" s="207" t="str">
        <f t="shared" si="35"/>
        <v>yes</v>
      </c>
      <c r="BL73" s="207" t="str">
        <f t="shared" si="36"/>
        <v>no</v>
      </c>
      <c r="BM73" s="207">
        <f t="shared" si="37"/>
        <v>18</v>
      </c>
      <c r="BN73" s="207">
        <f t="shared" si="38"/>
        <v>30</v>
      </c>
      <c r="BO73" s="210">
        <f t="shared" si="39"/>
        <v>0.36</v>
      </c>
      <c r="BP73" s="210">
        <f t="shared" si="40"/>
        <v>0.6</v>
      </c>
      <c r="BQ73" s="210">
        <f>VLOOKUP($A73,'Analysis 2016-2017'!$A:$BR,67,FALSE)</f>
        <v>0.16</v>
      </c>
      <c r="BR73" s="210">
        <f>VLOOKUP($A73,'Analysis 2016-2017'!$A:$BR,68,FALSE)</f>
        <v>0.44</v>
      </c>
      <c r="BS73" s="210">
        <f>VLOOKUP($A73,'Analysis 2016-2017'!$A:$BR,69,FALSE)</f>
        <v>0.16</v>
      </c>
      <c r="BT73" s="210">
        <f>VLOOKUP($A73,'Analysis 2016-2017'!$A:$BR,70,FALSE)</f>
        <v>0.42</v>
      </c>
      <c r="BU73" s="210">
        <f t="shared" si="41"/>
        <v>0.19999999999999998</v>
      </c>
      <c r="BV73" s="210">
        <f t="shared" si="42"/>
        <v>0.15999999999999998</v>
      </c>
      <c r="BW73" s="210">
        <f t="shared" si="43"/>
        <v>0.19999999999999998</v>
      </c>
      <c r="BX73" s="210">
        <f t="shared" si="44"/>
        <v>0.18</v>
      </c>
      <c r="BY73" s="211">
        <f>COUNTIFS($D73:$BA73,$BK73,Results!$U$87:$BR$87,BY$1)/(COUNTIF(Results!$U$87:$BR$87,BY$1))</f>
        <v>0.52941176470588236</v>
      </c>
      <c r="BZ73" s="211">
        <f>COUNTIFS($D73:$BA73,$BK73,Results!$U$87:$BR$87,BZ$1)/(COUNTIF(Results!$U$87:$BR$87,BZ$1))</f>
        <v>0.41666666666666669</v>
      </c>
      <c r="CA73" s="211">
        <f>COUNTIFS($D73:$BA73,$BK73,Results!$U$87:$BR$87,CA$1)/(COUNTIF(Results!$U$87:$BR$87,CA$1))</f>
        <v>0</v>
      </c>
      <c r="CB73" s="211">
        <f>COUNTIFS($D73:$BA73,$BK73,Results!$U$87:$BR$87,CB$1)/(COUNTIF(Results!$U$87:$BR$87,CB$1))</f>
        <v>0.30769230769230771</v>
      </c>
      <c r="CC73" s="211">
        <f>COUNTIFS($D73:$BA73,$BK73,Results!$U$89:$BR$89,CC$1)/(COUNTIF(Results!$U$89:$BR$89,CC$1))</f>
        <v>0.4</v>
      </c>
      <c r="CD73" s="211">
        <f>COUNTIFS($D73:$BA73,$BK73,Results!$U$89:$BR$89,CD$1)/(COUNTIF(Results!$U$89:$BR$89,CD$1))</f>
        <v>0.31818181818181818</v>
      </c>
      <c r="CE73" s="211">
        <f>COUNTIFS($D73:$BA73,$BK73,Results!$U$89:$BR$89,CE$1)/(COUNTIF(Results!$U$89:$BR$89,CE$1))</f>
        <v>0.33333333333333331</v>
      </c>
      <c r="CF73" s="211">
        <f>COUNTIFS($D73:$BA73,$BK73,Results!$U$89:$BR$89,CF$1)/(COUNTIF(Results!$U$89:$BR$89,CF$1))</f>
        <v>0.5</v>
      </c>
      <c r="CG73" s="211">
        <f>COUNTIFS($D73:$BA73,$BK73,Results!$U$90:$BR$90,CG$1)/(COUNTIF(Results!$U$90:$BR$90,CG$1))</f>
        <v>0.29411764705882354</v>
      </c>
      <c r="CH73" s="211">
        <f>COUNTIFS($D73:$BA73,$BK73,Results!$U$90:$BR$90,CH$1)/(COUNTIF(Results!$U$90:$BR$90,CH$1))</f>
        <v>0.35294117647058826</v>
      </c>
      <c r="CI73" s="211">
        <f>COUNTIFS($D73:$BA73,$BK73,Results!$U$90:$BR$90,CI$1)/(COUNTIF(Results!$U$90:$BR$90,CI$1))</f>
        <v>0.4375</v>
      </c>
      <c r="CJ73" s="211">
        <f>COUNTIFS($D73:$BA73,$BK73,Results!$U$91:$BR$91,CJ$1)/(COUNTIF(Results!$U$91:$BR$91,CJ$1))</f>
        <v>0.35294117647058826</v>
      </c>
      <c r="CK73" s="211">
        <f>COUNTIFS($D73:$BA73,$BK73,Results!$U$91:$BR$91,CK$1)/(COUNTIF(Results!$U$91:$BR$91,CK$1))</f>
        <v>0.29411764705882354</v>
      </c>
      <c r="CL73" s="207"/>
    </row>
    <row r="74" spans="1:90" x14ac:dyDescent="0.3">
      <c r="A74" s="207" t="s">
        <v>3891</v>
      </c>
      <c r="B74" s="207" t="s">
        <v>371</v>
      </c>
      <c r="C74" s="53" t="s">
        <v>168</v>
      </c>
      <c r="D74" s="209" t="str">
        <f>Monitoring_eng!C70</f>
        <v>partially</v>
      </c>
      <c r="E74" s="209" t="str">
        <f>Monitoring_eng!E70</f>
        <v>no</v>
      </c>
      <c r="F74" s="209" t="str">
        <f>Monitoring_eng!G70</f>
        <v>no</v>
      </c>
      <c r="G74" s="209" t="str">
        <f>Monitoring_eng!I70</f>
        <v>yes</v>
      </c>
      <c r="H74" s="209" t="str">
        <f>Monitoring_eng!K70</f>
        <v>no</v>
      </c>
      <c r="I74" s="209" t="str">
        <f>Monitoring_eng!M70</f>
        <v>yes</v>
      </c>
      <c r="J74" s="209" t="str">
        <f>Monitoring_eng!O70</f>
        <v>no</v>
      </c>
      <c r="K74" s="209" t="str">
        <f>Monitoring_eng!Q70</f>
        <v>no</v>
      </c>
      <c r="L74" s="209" t="str">
        <f>Monitoring_eng!S70</f>
        <v>no</v>
      </c>
      <c r="M74" s="209" t="str">
        <f>Monitoring_eng!U70</f>
        <v>no</v>
      </c>
      <c r="N74" s="209" t="str">
        <f>Monitoring_eng!W70</f>
        <v>no</v>
      </c>
      <c r="O74" s="209" t="str">
        <f>Monitoring_eng!Y70</f>
        <v>no</v>
      </c>
      <c r="P74" s="209" t="str">
        <f>Monitoring_eng!AA70</f>
        <v>no</v>
      </c>
      <c r="Q74" s="209" t="str">
        <f>Monitoring_eng!AC70</f>
        <v>partially</v>
      </c>
      <c r="R74" s="209" t="str">
        <f>Monitoring_eng!AE70</f>
        <v>yes</v>
      </c>
      <c r="S74" s="209" t="str">
        <f>Monitoring_eng!AG70</f>
        <v>no</v>
      </c>
      <c r="T74" s="209" t="str">
        <f>Monitoring_eng!AI70</f>
        <v>yes</v>
      </c>
      <c r="U74" s="209" t="str">
        <f>Monitoring_eng!AK70</f>
        <v>yes</v>
      </c>
      <c r="V74" s="209" t="str">
        <f>Monitoring_eng!AM70</f>
        <v>yes</v>
      </c>
      <c r="W74" s="209" t="str">
        <f>Monitoring_eng!AO70</f>
        <v>no</v>
      </c>
      <c r="X74" s="209" t="str">
        <f>Monitoring_eng!AQ70</f>
        <v>no</v>
      </c>
      <c r="Y74" s="209" t="str">
        <f>Monitoring_eng!AS70</f>
        <v>no</v>
      </c>
      <c r="Z74" s="209" t="str">
        <f>Monitoring_eng!AU70</f>
        <v>no</v>
      </c>
      <c r="AA74" s="209" t="str">
        <f>Monitoring_eng!AW70</f>
        <v>yes</v>
      </c>
      <c r="AB74" s="209" t="str">
        <f>Monitoring_eng!AY70</f>
        <v>no</v>
      </c>
      <c r="AC74" s="209" t="str">
        <f>Monitoring_eng!BA70</f>
        <v>yes</v>
      </c>
      <c r="AD74" s="209" t="str">
        <f>Monitoring_eng!BC70</f>
        <v>no</v>
      </c>
      <c r="AE74" s="209" t="str">
        <f>Monitoring_eng!BE70</f>
        <v>yes</v>
      </c>
      <c r="AF74" s="209" t="str">
        <f>Monitoring_eng!BG70</f>
        <v>yes</v>
      </c>
      <c r="AG74" s="209" t="str">
        <f>Monitoring_eng!BI70</f>
        <v>yes</v>
      </c>
      <c r="AH74" s="209" t="str">
        <f>Monitoring_eng!BK70</f>
        <v>no</v>
      </c>
      <c r="AI74" s="209" t="str">
        <f>Monitoring_eng!BM70</f>
        <v>no</v>
      </c>
      <c r="AJ74" s="209" t="str">
        <f>Monitoring_eng!BO70</f>
        <v>no</v>
      </c>
      <c r="AK74" s="209" t="str">
        <f>Monitoring_eng!BQ70</f>
        <v>no</v>
      </c>
      <c r="AL74" s="209" t="str">
        <f>Monitoring_eng!BS70</f>
        <v>no</v>
      </c>
      <c r="AM74" s="209" t="str">
        <f>Monitoring_eng!BU70</f>
        <v>no</v>
      </c>
      <c r="AN74" s="209" t="str">
        <f>Monitoring_eng!BW70</f>
        <v>no</v>
      </c>
      <c r="AO74" s="209" t="str">
        <f>Monitoring_eng!BY70</f>
        <v>yes</v>
      </c>
      <c r="AP74" s="209" t="str">
        <f>Monitoring_eng!CA70</f>
        <v>yes</v>
      </c>
      <c r="AQ74" s="209" t="str">
        <f>Monitoring_eng!CC70</f>
        <v>no</v>
      </c>
      <c r="AR74" s="209" t="str">
        <f>Monitoring_eng!CE70</f>
        <v>yes</v>
      </c>
      <c r="AS74" s="209" t="str">
        <f>Monitoring_eng!CG70</f>
        <v>yes</v>
      </c>
      <c r="AT74" s="209" t="str">
        <f>Monitoring_eng!CI70</f>
        <v>no</v>
      </c>
      <c r="AU74" s="209" t="str">
        <f>Monitoring_eng!CK70</f>
        <v>no</v>
      </c>
      <c r="AV74" s="209" t="str">
        <f>Monitoring_eng!CM70</f>
        <v>no</v>
      </c>
      <c r="AW74" s="209" t="str">
        <f>Monitoring_eng!CO70</f>
        <v>yes</v>
      </c>
      <c r="AX74" s="209" t="str">
        <f>Monitoring_eng!CQ70</f>
        <v>no</v>
      </c>
      <c r="AY74" s="209" t="str">
        <f>Monitoring_eng!CS70</f>
        <v>no</v>
      </c>
      <c r="AZ74" s="209" t="str">
        <f>Monitoring_eng!CU70</f>
        <v>no</v>
      </c>
      <c r="BA74" s="209" t="str">
        <f>Monitoring_eng!CW70</f>
        <v>yes</v>
      </c>
      <c r="BB74" s="207" t="s">
        <v>757</v>
      </c>
      <c r="BC74" s="207">
        <f t="shared" si="30"/>
        <v>17</v>
      </c>
      <c r="BD74" s="207" t="s">
        <v>758</v>
      </c>
      <c r="BE74" s="207">
        <f t="shared" si="31"/>
        <v>31</v>
      </c>
      <c r="BF74" s="207" t="s">
        <v>759</v>
      </c>
      <c r="BG74" s="207">
        <f t="shared" si="32"/>
        <v>2</v>
      </c>
      <c r="BH74" s="207" t="s">
        <v>892</v>
      </c>
      <c r="BI74" s="207">
        <f t="shared" si="33"/>
        <v>0</v>
      </c>
      <c r="BJ74" s="207">
        <f t="shared" si="34"/>
        <v>50</v>
      </c>
      <c r="BK74" s="207" t="str">
        <f t="shared" si="35"/>
        <v>yes</v>
      </c>
      <c r="BL74" s="207" t="str">
        <f t="shared" si="36"/>
        <v>no</v>
      </c>
      <c r="BM74" s="207">
        <f t="shared" si="37"/>
        <v>17</v>
      </c>
      <c r="BN74" s="207">
        <f t="shared" si="38"/>
        <v>31</v>
      </c>
      <c r="BO74" s="210">
        <f t="shared" si="39"/>
        <v>0.34</v>
      </c>
      <c r="BP74" s="210">
        <f t="shared" si="40"/>
        <v>0.62</v>
      </c>
      <c r="BQ74" s="210">
        <f>VLOOKUP($A74,'Analysis 2016-2017'!$A:$BR,67,FALSE)</f>
        <v>0.1</v>
      </c>
      <c r="BR74" s="210">
        <f>VLOOKUP($A74,'Analysis 2016-2017'!$A:$BR,68,FALSE)</f>
        <v>0.8</v>
      </c>
      <c r="BS74" s="210">
        <f>VLOOKUP($A74,'Analysis 2016-2017'!$A:$BR,69,FALSE)</f>
        <v>0.1</v>
      </c>
      <c r="BT74" s="210">
        <f>VLOOKUP($A74,'Analysis 2016-2017'!$A:$BR,70,FALSE)</f>
        <v>0.8</v>
      </c>
      <c r="BU74" s="210">
        <f t="shared" si="41"/>
        <v>0.24000000000000002</v>
      </c>
      <c r="BV74" s="210">
        <f t="shared" si="42"/>
        <v>-0.18000000000000005</v>
      </c>
      <c r="BW74" s="210">
        <f t="shared" si="43"/>
        <v>0.24000000000000002</v>
      </c>
      <c r="BX74" s="210">
        <f t="shared" si="44"/>
        <v>-0.18000000000000005</v>
      </c>
      <c r="BY74" s="211">
        <f>COUNTIFS($D74:$BA74,$BK74,Results!$U$87:$BR$87,BY$1)/(COUNTIF(Results!$U$87:$BR$87,BY$1))</f>
        <v>0.35294117647058826</v>
      </c>
      <c r="BZ74" s="211">
        <f>COUNTIFS($D74:$BA74,$BK74,Results!$U$87:$BR$87,BZ$1)/(COUNTIF(Results!$U$87:$BR$87,BZ$1))</f>
        <v>0.41666666666666669</v>
      </c>
      <c r="CA74" s="211">
        <f>COUNTIFS($D74:$BA74,$BK74,Results!$U$87:$BR$87,CA$1)/(COUNTIF(Results!$U$87:$BR$87,CA$1))</f>
        <v>0.625</v>
      </c>
      <c r="CB74" s="211">
        <f>COUNTIFS($D74:$BA74,$BK74,Results!$U$87:$BR$87,CB$1)/(COUNTIF(Results!$U$87:$BR$87,CB$1))</f>
        <v>7.6923076923076927E-2</v>
      </c>
      <c r="CC74" s="211">
        <f>COUNTIFS($D74:$BA74,$BK74,Results!$U$89:$BR$89,CC$1)/(COUNTIF(Results!$U$89:$BR$89,CC$1))</f>
        <v>0.33333333333333331</v>
      </c>
      <c r="CD74" s="211">
        <f>COUNTIFS($D74:$BA74,$BK74,Results!$U$89:$BR$89,CD$1)/(COUNTIF(Results!$U$89:$BR$89,CD$1))</f>
        <v>0.36363636363636365</v>
      </c>
      <c r="CE74" s="211">
        <f>COUNTIFS($D74:$BA74,$BK74,Results!$U$89:$BR$89,CE$1)/(COUNTIF(Results!$U$89:$BR$89,CE$1))</f>
        <v>0.33333333333333331</v>
      </c>
      <c r="CF74" s="211">
        <f>COUNTIFS($D74:$BA74,$BK74,Results!$U$89:$BR$89,CF$1)/(COUNTIF(Results!$U$89:$BR$89,CF$1))</f>
        <v>0.25</v>
      </c>
      <c r="CG74" s="211">
        <f>COUNTIFS($D74:$BA74,$BK74,Results!$U$90:$BR$90,CG$1)/(COUNTIF(Results!$U$90:$BR$90,CG$1))</f>
        <v>0.35294117647058826</v>
      </c>
      <c r="CH74" s="211">
        <f>COUNTIFS($D74:$BA74,$BK74,Results!$U$90:$BR$90,CH$1)/(COUNTIF(Results!$U$90:$BR$90,CH$1))</f>
        <v>0.23529411764705882</v>
      </c>
      <c r="CI74" s="211">
        <f>COUNTIFS($D74:$BA74,$BK74,Results!$U$90:$BR$90,CI$1)/(COUNTIF(Results!$U$90:$BR$90,CI$1))</f>
        <v>0.4375</v>
      </c>
      <c r="CJ74" s="211">
        <f>COUNTIFS($D74:$BA74,$BK74,Results!$U$91:$BR$91,CJ$1)/(COUNTIF(Results!$U$91:$BR$91,CJ$1))</f>
        <v>0.23529411764705882</v>
      </c>
      <c r="CK74" s="211">
        <f>COUNTIFS($D74:$BA74,$BK74,Results!$U$91:$BR$91,CK$1)/(COUNTIF(Results!$U$91:$BR$91,CK$1))</f>
        <v>0.35294117647058826</v>
      </c>
      <c r="CL74" s="207"/>
    </row>
    <row r="75" spans="1:90" x14ac:dyDescent="0.3">
      <c r="A75" s="207" t="s">
        <v>3824</v>
      </c>
      <c r="B75" s="207" t="s">
        <v>304</v>
      </c>
      <c r="C75" s="208" t="s">
        <v>86</v>
      </c>
      <c r="D75" s="209" t="str">
        <f>Monitoring_eng!C3</f>
        <v>no</v>
      </c>
      <c r="E75" s="209" t="str">
        <f>Monitoring_eng!E3</f>
        <v>no</v>
      </c>
      <c r="F75" s="209" t="str">
        <f>Monitoring_eng!G3</f>
        <v>no</v>
      </c>
      <c r="G75" s="209" t="str">
        <f>Monitoring_eng!I3</f>
        <v>no</v>
      </c>
      <c r="H75" s="209" t="str">
        <f>Monitoring_eng!K3</f>
        <v>yes</v>
      </c>
      <c r="I75" s="209" t="str">
        <f>Monitoring_eng!M3</f>
        <v>yes</v>
      </c>
      <c r="J75" s="209" t="str">
        <f>Monitoring_eng!O3</f>
        <v>no</v>
      </c>
      <c r="K75" s="209" t="str">
        <f>Monitoring_eng!Q3</f>
        <v>no</v>
      </c>
      <c r="L75" s="209" t="str">
        <f>Monitoring_eng!S3</f>
        <v>no</v>
      </c>
      <c r="M75" s="209" t="str">
        <f>Monitoring_eng!U3</f>
        <v>no</v>
      </c>
      <c r="N75" s="209" t="str">
        <f>Monitoring_eng!W3</f>
        <v>no</v>
      </c>
      <c r="O75" s="209" t="str">
        <f>Monitoring_eng!Y3</f>
        <v>yes</v>
      </c>
      <c r="P75" s="209" t="str">
        <f>Monitoring_eng!AA3</f>
        <v>yes</v>
      </c>
      <c r="Q75" s="209" t="str">
        <f>Monitoring_eng!AC3</f>
        <v>no</v>
      </c>
      <c r="R75" s="209" t="str">
        <f>Monitoring_eng!AE3</f>
        <v>yes</v>
      </c>
      <c r="S75" s="209" t="str">
        <f>Monitoring_eng!AG3</f>
        <v>no</v>
      </c>
      <c r="T75" s="209" t="str">
        <f>Monitoring_eng!AI3</f>
        <v>no</v>
      </c>
      <c r="U75" s="209" t="str">
        <f>Monitoring_eng!AK3</f>
        <v>no</v>
      </c>
      <c r="V75" s="209" t="str">
        <f>Monitoring_eng!AM3</f>
        <v>no</v>
      </c>
      <c r="W75" s="209" t="str">
        <f>Monitoring_eng!AO3</f>
        <v>no</v>
      </c>
      <c r="X75" s="209" t="str">
        <f>Monitoring_eng!AQ3</f>
        <v>yes</v>
      </c>
      <c r="Y75" s="209" t="str">
        <f>Monitoring_eng!AS3</f>
        <v>no</v>
      </c>
      <c r="Z75" s="209" t="str">
        <f>Monitoring_eng!AU3</f>
        <v>yes</v>
      </c>
      <c r="AA75" s="209" t="str">
        <f>Monitoring_eng!AW3</f>
        <v>yes</v>
      </c>
      <c r="AB75" s="209" t="str">
        <f>Monitoring_eng!AY3</f>
        <v>no</v>
      </c>
      <c r="AC75" s="209" t="str">
        <f>Monitoring_eng!BA3</f>
        <v>no</v>
      </c>
      <c r="AD75" s="209" t="str">
        <f>Monitoring_eng!BC3</f>
        <v>no</v>
      </c>
      <c r="AE75" s="209" t="str">
        <f>Monitoring_eng!BE3</f>
        <v>no</v>
      </c>
      <c r="AF75" s="209" t="str">
        <f>Monitoring_eng!BG3</f>
        <v>no</v>
      </c>
      <c r="AG75" s="209" t="str">
        <f>Monitoring_eng!BI3</f>
        <v>yes</v>
      </c>
      <c r="AH75" s="209" t="str">
        <f>Monitoring_eng!BK3</f>
        <v>yes</v>
      </c>
      <c r="AI75" s="209" t="str">
        <f>Monitoring_eng!BM3</f>
        <v>no</v>
      </c>
      <c r="AJ75" s="209" t="str">
        <f>Monitoring_eng!BO3</f>
        <v>yes</v>
      </c>
      <c r="AK75" s="209" t="str">
        <f>Monitoring_eng!BQ3</f>
        <v>no</v>
      </c>
      <c r="AL75" s="209" t="str">
        <f>Monitoring_eng!BS3</f>
        <v>yes</v>
      </c>
      <c r="AM75" s="209" t="str">
        <f>Monitoring_eng!BU3</f>
        <v>no</v>
      </c>
      <c r="AN75" s="209" t="str">
        <f>Monitoring_eng!BW3</f>
        <v>no</v>
      </c>
      <c r="AO75" s="209" t="str">
        <f>Monitoring_eng!BY3</f>
        <v>no</v>
      </c>
      <c r="AP75" s="209" t="str">
        <f>Monitoring_eng!CA3</f>
        <v>no</v>
      </c>
      <c r="AQ75" s="209" t="str">
        <f>Monitoring_eng!CC3</f>
        <v>no</v>
      </c>
      <c r="AR75" s="209" t="str">
        <f>Monitoring_eng!CE3</f>
        <v>partially</v>
      </c>
      <c r="AS75" s="209" t="str">
        <f>Monitoring_eng!CG3</f>
        <v>partially</v>
      </c>
      <c r="AT75" s="209" t="str">
        <f>Monitoring_eng!CI3</f>
        <v>no</v>
      </c>
      <c r="AU75" s="209" t="str">
        <f>Monitoring_eng!CK3</f>
        <v>no</v>
      </c>
      <c r="AV75" s="209" t="str">
        <f>Monitoring_eng!CM3</f>
        <v>no</v>
      </c>
      <c r="AW75" s="209" t="str">
        <f>Monitoring_eng!CO3</f>
        <v>yes</v>
      </c>
      <c r="AX75" s="209" t="str">
        <f>Monitoring_eng!CQ3</f>
        <v>no</v>
      </c>
      <c r="AY75" s="209" t="str">
        <f>Monitoring_eng!CS3</f>
        <v>yes</v>
      </c>
      <c r="AZ75" s="209" t="str">
        <f>Monitoring_eng!CU3</f>
        <v>yes</v>
      </c>
      <c r="BA75" s="209" t="str">
        <f>Monitoring_eng!CW3</f>
        <v>no</v>
      </c>
      <c r="BB75" s="207" t="s">
        <v>757</v>
      </c>
      <c r="BC75" s="207">
        <f t="shared" si="30"/>
        <v>15</v>
      </c>
      <c r="BD75" s="207" t="s">
        <v>758</v>
      </c>
      <c r="BE75" s="207">
        <f t="shared" si="31"/>
        <v>33</v>
      </c>
      <c r="BF75" s="207" t="s">
        <v>759</v>
      </c>
      <c r="BG75" s="207">
        <f t="shared" si="32"/>
        <v>2</v>
      </c>
      <c r="BH75" s="207" t="s">
        <v>892</v>
      </c>
      <c r="BI75" s="207">
        <f t="shared" si="33"/>
        <v>0</v>
      </c>
      <c r="BJ75" s="207">
        <f t="shared" si="34"/>
        <v>50</v>
      </c>
      <c r="BK75" s="207" t="str">
        <f t="shared" si="35"/>
        <v>yes</v>
      </c>
      <c r="BL75" s="207" t="str">
        <f t="shared" si="36"/>
        <v>no</v>
      </c>
      <c r="BM75" s="207">
        <f t="shared" si="37"/>
        <v>15</v>
      </c>
      <c r="BN75" s="207">
        <f t="shared" si="38"/>
        <v>33</v>
      </c>
      <c r="BO75" s="210">
        <f t="shared" si="39"/>
        <v>0.3</v>
      </c>
      <c r="BP75" s="210">
        <f t="shared" si="40"/>
        <v>0.66</v>
      </c>
      <c r="BQ75" s="210">
        <f>VLOOKUP($A75,'Analysis 2016-2017'!$A:$BR,67,FALSE)</f>
        <v>0.18</v>
      </c>
      <c r="BR75" s="210">
        <f>VLOOKUP($A75,'Analysis 2016-2017'!$A:$BR,68,FALSE)</f>
        <v>0.78</v>
      </c>
      <c r="BS75" s="210">
        <f>VLOOKUP($A75,'Analysis 2016-2017'!$A:$BR,69,FALSE)</f>
        <v>0.16</v>
      </c>
      <c r="BT75" s="210">
        <f>VLOOKUP($A75,'Analysis 2016-2017'!$A:$BR,70,FALSE)</f>
        <v>0.8</v>
      </c>
      <c r="BU75" s="210">
        <f t="shared" si="41"/>
        <v>0.12</v>
      </c>
      <c r="BV75" s="210">
        <f t="shared" si="42"/>
        <v>-0.12</v>
      </c>
      <c r="BW75" s="210">
        <f t="shared" si="43"/>
        <v>0.13999999999999999</v>
      </c>
      <c r="BX75" s="210">
        <f t="shared" si="44"/>
        <v>-0.14000000000000001</v>
      </c>
      <c r="BY75" s="211">
        <f>COUNTIFS($D75:$BA75,$BK75,Results!$U$87:$BR$87,BY$1)/(COUNTIF(Results!$U$87:$BR$87,BY$1))</f>
        <v>0.29411764705882354</v>
      </c>
      <c r="BZ75" s="211">
        <f>COUNTIFS($D75:$BA75,$BK75,Results!$U$87:$BR$87,BZ$1)/(COUNTIF(Results!$U$87:$BR$87,BZ$1))</f>
        <v>0.33333333333333331</v>
      </c>
      <c r="CA75" s="211">
        <f>COUNTIFS($D75:$BA75,$BK75,Results!$U$87:$BR$87,CA$1)/(COUNTIF(Results!$U$87:$BR$87,CA$1))</f>
        <v>0.125</v>
      </c>
      <c r="CB75" s="211">
        <f>COUNTIFS($D75:$BA75,$BK75,Results!$U$87:$BR$87,CB$1)/(COUNTIF(Results!$U$87:$BR$87,CB$1))</f>
        <v>0.38461538461538464</v>
      </c>
      <c r="CC75" s="211">
        <f>COUNTIFS($D75:$BA75,$BK75,Results!$U$89:$BR$89,CC$1)/(COUNTIF(Results!$U$89:$BR$89,CC$1))</f>
        <v>0.26666666666666666</v>
      </c>
      <c r="CD75" s="211">
        <f>COUNTIFS($D75:$BA75,$BK75,Results!$U$89:$BR$89,CD$1)/(COUNTIF(Results!$U$89:$BR$89,CD$1))</f>
        <v>0.27272727272727271</v>
      </c>
      <c r="CE75" s="211">
        <f>COUNTIFS($D75:$BA75,$BK75,Results!$U$89:$BR$89,CE$1)/(COUNTIF(Results!$U$89:$BR$89,CE$1))</f>
        <v>0.33333333333333331</v>
      </c>
      <c r="CF75" s="211">
        <f>COUNTIFS($D75:$BA75,$BK75,Results!$U$89:$BR$89,CF$1)/(COUNTIF(Results!$U$89:$BR$89,CF$1))</f>
        <v>0.5</v>
      </c>
      <c r="CG75" s="211">
        <f>COUNTIFS($D75:$BA75,$BK75,Results!$U$90:$BR$90,CG$1)/(COUNTIF(Results!$U$90:$BR$90,CG$1))</f>
        <v>0.17647058823529413</v>
      </c>
      <c r="CH75" s="211">
        <f>COUNTIFS($D75:$BA75,$BK75,Results!$U$90:$BR$90,CH$1)/(COUNTIF(Results!$U$90:$BR$90,CH$1))</f>
        <v>0.23529411764705882</v>
      </c>
      <c r="CI75" s="211">
        <f>COUNTIFS($D75:$BA75,$BK75,Results!$U$90:$BR$90,CI$1)/(COUNTIF(Results!$U$90:$BR$90,CI$1))</f>
        <v>0.5</v>
      </c>
      <c r="CJ75" s="211">
        <f>COUNTIFS($D75:$BA75,$BK75,Results!$U$91:$BR$91,CJ$1)/(COUNTIF(Results!$U$91:$BR$91,CJ$1))</f>
        <v>0.23529411764705882</v>
      </c>
      <c r="CK75" s="211">
        <f>COUNTIFS($D75:$BA75,$BK75,Results!$U$91:$BR$91,CK$1)/(COUNTIF(Results!$U$91:$BR$91,CK$1))</f>
        <v>0.17647058823529413</v>
      </c>
      <c r="CL75" s="207"/>
    </row>
    <row r="76" spans="1:90" x14ac:dyDescent="0.3">
      <c r="A76" s="207" t="s">
        <v>3826</v>
      </c>
      <c r="B76" s="207" t="s">
        <v>306</v>
      </c>
      <c r="C76" s="208" t="s">
        <v>88</v>
      </c>
      <c r="D76" s="209" t="str">
        <f>Monitoring_eng!C5</f>
        <v>no</v>
      </c>
      <c r="E76" s="209" t="str">
        <f>Monitoring_eng!E5</f>
        <v>no</v>
      </c>
      <c r="F76" s="209" t="str">
        <f>Monitoring_eng!G5</f>
        <v>no</v>
      </c>
      <c r="G76" s="209" t="str">
        <f>Monitoring_eng!I5</f>
        <v>no</v>
      </c>
      <c r="H76" s="209" t="str">
        <f>Monitoring_eng!K5</f>
        <v>no</v>
      </c>
      <c r="I76" s="209" t="str">
        <f>Monitoring_eng!M5</f>
        <v>yes</v>
      </c>
      <c r="J76" s="209" t="str">
        <f>Monitoring_eng!O5</f>
        <v>no</v>
      </c>
      <c r="K76" s="209" t="str">
        <f>Monitoring_eng!Q5</f>
        <v>yes</v>
      </c>
      <c r="L76" s="209" t="str">
        <f>Monitoring_eng!S5</f>
        <v>no</v>
      </c>
      <c r="M76" s="209" t="str">
        <f>Monitoring_eng!U5</f>
        <v>no</v>
      </c>
      <c r="N76" s="209" t="str">
        <f>Monitoring_eng!W5</f>
        <v>yes</v>
      </c>
      <c r="O76" s="209" t="str">
        <f>Monitoring_eng!Y5</f>
        <v>no</v>
      </c>
      <c r="P76" s="209" t="str">
        <f>Monitoring_eng!AA5</f>
        <v>yes</v>
      </c>
      <c r="Q76" s="209" t="str">
        <f>Monitoring_eng!AC5</f>
        <v>yes</v>
      </c>
      <c r="R76" s="209" t="str">
        <f>Monitoring_eng!AE5</f>
        <v>no</v>
      </c>
      <c r="S76" s="209" t="str">
        <f>Monitoring_eng!AG5</f>
        <v>no</v>
      </c>
      <c r="T76" s="209" t="str">
        <f>Monitoring_eng!AI5</f>
        <v>no</v>
      </c>
      <c r="U76" s="209" t="str">
        <f>Monitoring_eng!AK5</f>
        <v>no</v>
      </c>
      <c r="V76" s="209" t="str">
        <f>Monitoring_eng!AM5</f>
        <v>no</v>
      </c>
      <c r="W76" s="209" t="str">
        <f>Monitoring_eng!AO5</f>
        <v>no</v>
      </c>
      <c r="X76" s="209" t="str">
        <f>Monitoring_eng!AQ5</f>
        <v>yes</v>
      </c>
      <c r="Y76" s="209" t="str">
        <f>Monitoring_eng!AS5</f>
        <v>no</v>
      </c>
      <c r="Z76" s="209" t="str">
        <f>Monitoring_eng!AU5</f>
        <v>no</v>
      </c>
      <c r="AA76" s="209" t="str">
        <f>Monitoring_eng!AW5</f>
        <v>no</v>
      </c>
      <c r="AB76" s="209" t="str">
        <f>Monitoring_eng!AY5</f>
        <v>yes</v>
      </c>
      <c r="AC76" s="209" t="str">
        <f>Monitoring_eng!BA5</f>
        <v>no</v>
      </c>
      <c r="AD76" s="209" t="str">
        <f>Monitoring_eng!BC5</f>
        <v>no</v>
      </c>
      <c r="AE76" s="209" t="str">
        <f>Monitoring_eng!BE5</f>
        <v>no</v>
      </c>
      <c r="AF76" s="209" t="str">
        <f>Monitoring_eng!BG5</f>
        <v>no</v>
      </c>
      <c r="AG76" s="209" t="str">
        <f>Monitoring_eng!BI5</f>
        <v>no</v>
      </c>
      <c r="AH76" s="209" t="str">
        <f>Monitoring_eng!BK5</f>
        <v>no</v>
      </c>
      <c r="AI76" s="209" t="str">
        <f>Monitoring_eng!BM5</f>
        <v>no</v>
      </c>
      <c r="AJ76" s="209" t="str">
        <f>Monitoring_eng!BO5</f>
        <v>yes</v>
      </c>
      <c r="AK76" s="209" t="str">
        <f>Monitoring_eng!BQ5</f>
        <v>no</v>
      </c>
      <c r="AL76" s="209" t="str">
        <f>Monitoring_eng!BS5</f>
        <v>no</v>
      </c>
      <c r="AM76" s="209" t="str">
        <f>Monitoring_eng!BU5</f>
        <v>yes</v>
      </c>
      <c r="AN76" s="209" t="str">
        <f>Monitoring_eng!BW5</f>
        <v>no</v>
      </c>
      <c r="AO76" s="209" t="str">
        <f>Monitoring_eng!BY5</f>
        <v>no</v>
      </c>
      <c r="AP76" s="209" t="str">
        <f>Monitoring_eng!CA5</f>
        <v>yes</v>
      </c>
      <c r="AQ76" s="209" t="str">
        <f>Monitoring_eng!CC5</f>
        <v>no</v>
      </c>
      <c r="AR76" s="209" t="str">
        <f>Monitoring_eng!CE5</f>
        <v>no</v>
      </c>
      <c r="AS76" s="209" t="str">
        <f>Monitoring_eng!CG5</f>
        <v>partially</v>
      </c>
      <c r="AT76" s="209" t="str">
        <f>Monitoring_eng!CI5</f>
        <v>yes</v>
      </c>
      <c r="AU76" s="209" t="str">
        <f>Monitoring_eng!CK5</f>
        <v>no</v>
      </c>
      <c r="AV76" s="209" t="str">
        <f>Monitoring_eng!CM5</f>
        <v>no</v>
      </c>
      <c r="AW76" s="209" t="str">
        <f>Monitoring_eng!CO5</f>
        <v>yes</v>
      </c>
      <c r="AX76" s="209" t="str">
        <f>Monitoring_eng!CQ5</f>
        <v>no</v>
      </c>
      <c r="AY76" s="209" t="str">
        <f>Monitoring_eng!CS5</f>
        <v>yes</v>
      </c>
      <c r="AZ76" s="209" t="str">
        <f>Monitoring_eng!CU5</f>
        <v>no</v>
      </c>
      <c r="BA76" s="209" t="str">
        <f>Monitoring_eng!CW5</f>
        <v>no</v>
      </c>
      <c r="BB76" s="207" t="s">
        <v>757</v>
      </c>
      <c r="BC76" s="207">
        <f t="shared" si="30"/>
        <v>13</v>
      </c>
      <c r="BD76" s="207" t="s">
        <v>758</v>
      </c>
      <c r="BE76" s="207">
        <f t="shared" si="31"/>
        <v>36</v>
      </c>
      <c r="BF76" s="207" t="s">
        <v>759</v>
      </c>
      <c r="BG76" s="207">
        <f t="shared" si="32"/>
        <v>1</v>
      </c>
      <c r="BH76" s="207" t="s">
        <v>892</v>
      </c>
      <c r="BI76" s="207">
        <f t="shared" si="33"/>
        <v>0</v>
      </c>
      <c r="BJ76" s="207">
        <f t="shared" si="34"/>
        <v>50</v>
      </c>
      <c r="BK76" s="207" t="str">
        <f t="shared" si="35"/>
        <v>yes</v>
      </c>
      <c r="BL76" s="207" t="str">
        <f t="shared" si="36"/>
        <v>no</v>
      </c>
      <c r="BM76" s="207">
        <f t="shared" si="37"/>
        <v>13</v>
      </c>
      <c r="BN76" s="207">
        <f t="shared" si="38"/>
        <v>36</v>
      </c>
      <c r="BO76" s="210">
        <f t="shared" si="39"/>
        <v>0.26</v>
      </c>
      <c r="BP76" s="210">
        <f t="shared" si="40"/>
        <v>0.72</v>
      </c>
      <c r="BQ76" s="210">
        <f>VLOOKUP($A76,'Analysis 2016-2017'!$A:$BR,67,FALSE)</f>
        <v>0.14000000000000001</v>
      </c>
      <c r="BR76" s="210">
        <f>VLOOKUP($A76,'Analysis 2016-2017'!$A:$BR,68,FALSE)</f>
        <v>0.86</v>
      </c>
      <c r="BS76" s="210">
        <f>VLOOKUP($A76,'Analysis 2016-2017'!$A:$BR,69,FALSE)</f>
        <v>0.1</v>
      </c>
      <c r="BT76" s="210">
        <f>VLOOKUP($A76,'Analysis 2016-2017'!$A:$BR,70,FALSE)</f>
        <v>0.9</v>
      </c>
      <c r="BU76" s="210">
        <f t="shared" si="41"/>
        <v>0.12</v>
      </c>
      <c r="BV76" s="210">
        <f t="shared" si="42"/>
        <v>-0.14000000000000001</v>
      </c>
      <c r="BW76" s="210">
        <f t="shared" si="43"/>
        <v>0.16</v>
      </c>
      <c r="BX76" s="210">
        <f t="shared" si="44"/>
        <v>-0.18000000000000005</v>
      </c>
      <c r="BY76" s="211">
        <f>COUNTIFS($D76:$BA76,$BK76,Results!$U$87:$BR$87,BY$1)/(COUNTIF(Results!$U$87:$BR$87,BY$1))</f>
        <v>0.17647058823529413</v>
      </c>
      <c r="BZ76" s="211">
        <f>COUNTIFS($D76:$BA76,$BK76,Results!$U$87:$BR$87,BZ$1)/(COUNTIF(Results!$U$87:$BR$87,BZ$1))</f>
        <v>0.5</v>
      </c>
      <c r="CA76" s="211">
        <f>COUNTIFS($D76:$BA76,$BK76,Results!$U$87:$BR$87,CA$1)/(COUNTIF(Results!$U$87:$BR$87,CA$1))</f>
        <v>0.125</v>
      </c>
      <c r="CB76" s="211">
        <f>COUNTIFS($D76:$BA76,$BK76,Results!$U$87:$BR$87,CB$1)/(COUNTIF(Results!$U$87:$BR$87,CB$1))</f>
        <v>0.23076923076923078</v>
      </c>
      <c r="CC76" s="211">
        <f>COUNTIFS($D76:$BA76,$BK76,Results!$U$89:$BR$89,CC$1)/(COUNTIF(Results!$U$89:$BR$89,CC$1))</f>
        <v>0.2</v>
      </c>
      <c r="CD76" s="211">
        <f>COUNTIFS($D76:$BA76,$BK76,Results!$U$89:$BR$89,CD$1)/(COUNTIF(Results!$U$89:$BR$89,CD$1))</f>
        <v>0.22727272727272727</v>
      </c>
      <c r="CE76" s="211">
        <f>COUNTIFS($D76:$BA76,$BK76,Results!$U$89:$BR$89,CE$1)/(COUNTIF(Results!$U$89:$BR$89,CE$1))</f>
        <v>0.44444444444444442</v>
      </c>
      <c r="CF76" s="211">
        <f>COUNTIFS($D76:$BA76,$BK76,Results!$U$89:$BR$89,CF$1)/(COUNTIF(Results!$U$89:$BR$89,CF$1))</f>
        <v>0.25</v>
      </c>
      <c r="CG76" s="211">
        <f>COUNTIFS($D76:$BA76,$BK76,Results!$U$90:$BR$90,CG$1)/(COUNTIF(Results!$U$90:$BR$90,CG$1))</f>
        <v>0.17647058823529413</v>
      </c>
      <c r="CH76" s="211">
        <f>COUNTIFS($D76:$BA76,$BK76,Results!$U$90:$BR$90,CH$1)/(COUNTIF(Results!$U$90:$BR$90,CH$1))</f>
        <v>0.23529411764705882</v>
      </c>
      <c r="CI76" s="211">
        <f>COUNTIFS($D76:$BA76,$BK76,Results!$U$90:$BR$90,CI$1)/(COUNTIF(Results!$U$90:$BR$90,CI$1))</f>
        <v>0.375</v>
      </c>
      <c r="CJ76" s="211">
        <f>COUNTIFS($D76:$BA76,$BK76,Results!$U$91:$BR$91,CJ$1)/(COUNTIF(Results!$U$91:$BR$91,CJ$1))</f>
        <v>0.23529411764705882</v>
      </c>
      <c r="CK76" s="211">
        <f>COUNTIFS($D76:$BA76,$BK76,Results!$U$91:$BR$91,CK$1)/(COUNTIF(Results!$U$91:$BR$91,CK$1))</f>
        <v>0.17647058823529413</v>
      </c>
      <c r="CL76" s="207"/>
    </row>
    <row r="77" spans="1:90" x14ac:dyDescent="0.3">
      <c r="A77" s="207" t="s">
        <v>3881</v>
      </c>
      <c r="B77" s="207" t="s">
        <v>361</v>
      </c>
      <c r="C77" s="50" t="s">
        <v>294</v>
      </c>
      <c r="D77" s="209" t="str">
        <f>Monitoring_eng!C60</f>
        <v>yes</v>
      </c>
      <c r="E77" s="209" t="str">
        <f>Monitoring_eng!E60</f>
        <v>no</v>
      </c>
      <c r="F77" s="209" t="str">
        <f>Monitoring_eng!G60</f>
        <v>no</v>
      </c>
      <c r="G77" s="209" t="str">
        <f>Monitoring_eng!I60</f>
        <v>no</v>
      </c>
      <c r="H77" s="209" t="str">
        <f>Monitoring_eng!K60</f>
        <v>no</v>
      </c>
      <c r="I77" s="209" t="str">
        <f>Monitoring_eng!M60</f>
        <v>yes</v>
      </c>
      <c r="J77" s="209" t="str">
        <f>Monitoring_eng!O60</f>
        <v>no</v>
      </c>
      <c r="K77" s="209" t="str">
        <f>Monitoring_eng!Q60</f>
        <v>no</v>
      </c>
      <c r="L77" s="209" t="str">
        <f>Monitoring_eng!S60</f>
        <v>no</v>
      </c>
      <c r="M77" s="209" t="str">
        <f>Monitoring_eng!U60</f>
        <v>no</v>
      </c>
      <c r="N77" s="209" t="str">
        <f>Monitoring_eng!W60</f>
        <v>no</v>
      </c>
      <c r="O77" s="209" t="str">
        <f>Monitoring_eng!Y60</f>
        <v>no</v>
      </c>
      <c r="P77" s="209" t="str">
        <f>Monitoring_eng!AA60</f>
        <v>yes</v>
      </c>
      <c r="Q77" s="209" t="str">
        <f>Monitoring_eng!AC60</f>
        <v>no</v>
      </c>
      <c r="R77" s="209" t="str">
        <f>Monitoring_eng!AE60</f>
        <v>yes</v>
      </c>
      <c r="S77" s="209" t="str">
        <f>Monitoring_eng!AG60</f>
        <v>no</v>
      </c>
      <c r="T77" s="209" t="str">
        <f>Monitoring_eng!AI60</f>
        <v>yes</v>
      </c>
      <c r="U77" s="209" t="str">
        <f>Monitoring_eng!AK60</f>
        <v>no</v>
      </c>
      <c r="V77" s="209" t="str">
        <f>Monitoring_eng!AM60</f>
        <v>yes</v>
      </c>
      <c r="W77" s="209" t="str">
        <f>Monitoring_eng!AO60</f>
        <v>no</v>
      </c>
      <c r="X77" s="209" t="str">
        <f>Monitoring_eng!AQ60</f>
        <v>yes</v>
      </c>
      <c r="Y77" s="209" t="str">
        <f>Monitoring_eng!AS60</f>
        <v>no</v>
      </c>
      <c r="Z77" s="209" t="str">
        <f>Monitoring_eng!AU60</f>
        <v>no</v>
      </c>
      <c r="AA77" s="209" t="str">
        <f>Monitoring_eng!AW60</f>
        <v>yes</v>
      </c>
      <c r="AB77" s="209" t="str">
        <f>Monitoring_eng!AY60</f>
        <v>no</v>
      </c>
      <c r="AC77" s="209" t="str">
        <f>Monitoring_eng!BA60</f>
        <v>no</v>
      </c>
      <c r="AD77" s="209" t="str">
        <f>Monitoring_eng!BC60</f>
        <v>no</v>
      </c>
      <c r="AE77" s="209" t="str">
        <f>Monitoring_eng!BE60</f>
        <v>no</v>
      </c>
      <c r="AF77" s="209" t="str">
        <f>Monitoring_eng!BG60</f>
        <v>no</v>
      </c>
      <c r="AG77" s="209" t="str">
        <f>Monitoring_eng!BI60</f>
        <v>no</v>
      </c>
      <c r="AH77" s="209" t="str">
        <f>Monitoring_eng!BK60</f>
        <v>no</v>
      </c>
      <c r="AI77" s="209" t="str">
        <f>Monitoring_eng!BM60</f>
        <v>no</v>
      </c>
      <c r="AJ77" s="209" t="str">
        <f>Monitoring_eng!BO60</f>
        <v>no</v>
      </c>
      <c r="AK77" s="209" t="str">
        <f>Monitoring_eng!BQ60</f>
        <v>no</v>
      </c>
      <c r="AL77" s="209" t="str">
        <f>Monitoring_eng!BS60</f>
        <v>no</v>
      </c>
      <c r="AM77" s="209" t="str">
        <f>Monitoring_eng!BU60</f>
        <v>no</v>
      </c>
      <c r="AN77" s="209" t="str">
        <f>Monitoring_eng!BW60</f>
        <v>yes</v>
      </c>
      <c r="AO77" s="209" t="str">
        <f>Monitoring_eng!BY60</f>
        <v>yes</v>
      </c>
      <c r="AP77" s="209" t="str">
        <f>Monitoring_eng!CA60</f>
        <v>no</v>
      </c>
      <c r="AQ77" s="209" t="str">
        <f>Monitoring_eng!CC60</f>
        <v>no</v>
      </c>
      <c r="AR77" s="209" t="str">
        <f>Monitoring_eng!CE60</f>
        <v>no</v>
      </c>
      <c r="AS77" s="209" t="str">
        <f>Monitoring_eng!CG60</f>
        <v>yes</v>
      </c>
      <c r="AT77" s="209" t="str">
        <f>Monitoring_eng!CI60</f>
        <v>no</v>
      </c>
      <c r="AU77" s="209" t="str">
        <f>Monitoring_eng!CK60</f>
        <v>no</v>
      </c>
      <c r="AV77" s="209" t="str">
        <f>Monitoring_eng!CM60</f>
        <v>no</v>
      </c>
      <c r="AW77" s="209" t="str">
        <f>Monitoring_eng!CO60</f>
        <v>yes</v>
      </c>
      <c r="AX77" s="209" t="str">
        <f>Monitoring_eng!CQ60</f>
        <v>no</v>
      </c>
      <c r="AY77" s="209" t="str">
        <f>Monitoring_eng!CS60</f>
        <v>no</v>
      </c>
      <c r="AZ77" s="209" t="str">
        <f>Monitoring_eng!CU60</f>
        <v>yes</v>
      </c>
      <c r="BA77" s="209" t="str">
        <f>Monitoring_eng!CW60</f>
        <v>no</v>
      </c>
      <c r="BB77" s="207" t="s">
        <v>757</v>
      </c>
      <c r="BC77" s="207">
        <f t="shared" si="30"/>
        <v>13</v>
      </c>
      <c r="BD77" s="207" t="s">
        <v>758</v>
      </c>
      <c r="BE77" s="207">
        <f t="shared" si="31"/>
        <v>37</v>
      </c>
      <c r="BF77" s="207" t="s">
        <v>759</v>
      </c>
      <c r="BG77" s="207">
        <f t="shared" si="32"/>
        <v>0</v>
      </c>
      <c r="BH77" s="207" t="s">
        <v>892</v>
      </c>
      <c r="BI77" s="207">
        <f t="shared" si="33"/>
        <v>0</v>
      </c>
      <c r="BJ77" s="207">
        <f t="shared" si="34"/>
        <v>50</v>
      </c>
      <c r="BK77" s="207" t="str">
        <f t="shared" si="35"/>
        <v>yes</v>
      </c>
      <c r="BL77" s="207" t="str">
        <f t="shared" si="36"/>
        <v>no</v>
      </c>
      <c r="BM77" s="207">
        <f t="shared" si="37"/>
        <v>13</v>
      </c>
      <c r="BN77" s="207">
        <f t="shared" si="38"/>
        <v>37</v>
      </c>
      <c r="BO77" s="210">
        <f t="shared" si="39"/>
        <v>0.26</v>
      </c>
      <c r="BP77" s="210">
        <f t="shared" si="40"/>
        <v>0.74</v>
      </c>
      <c r="BQ77" s="210">
        <f>VLOOKUP($A77,'Analysis 2016-2017'!$A:$BR,67,FALSE)</f>
        <v>0.18</v>
      </c>
      <c r="BR77" s="210">
        <f>VLOOKUP($A77,'Analysis 2016-2017'!$A:$BR,68,FALSE)</f>
        <v>0.8</v>
      </c>
      <c r="BS77" s="210">
        <f>VLOOKUP($A77,'Analysis 2016-2017'!$A:$BR,69,FALSE)</f>
        <v>0.18</v>
      </c>
      <c r="BT77" s="210">
        <f>VLOOKUP($A77,'Analysis 2016-2017'!$A:$BR,70,FALSE)</f>
        <v>0.8</v>
      </c>
      <c r="BU77" s="210">
        <f t="shared" si="41"/>
        <v>8.0000000000000016E-2</v>
      </c>
      <c r="BV77" s="210">
        <f t="shared" si="42"/>
        <v>-6.0000000000000053E-2</v>
      </c>
      <c r="BW77" s="210">
        <f t="shared" si="43"/>
        <v>8.0000000000000016E-2</v>
      </c>
      <c r="BX77" s="210">
        <f t="shared" si="44"/>
        <v>-6.0000000000000053E-2</v>
      </c>
      <c r="BY77" s="211">
        <f>COUNTIFS($D77:$BA77,$BK77,Results!$U$87:$BR$87,BY$1)/(COUNTIF(Results!$U$87:$BR$87,BY$1))</f>
        <v>0.23529411764705882</v>
      </c>
      <c r="BZ77" s="211">
        <f>COUNTIFS($D77:$BA77,$BK77,Results!$U$87:$BR$87,BZ$1)/(COUNTIF(Results!$U$87:$BR$87,BZ$1))</f>
        <v>0.41666666666666669</v>
      </c>
      <c r="CA77" s="211">
        <f>COUNTIFS($D77:$BA77,$BK77,Results!$U$87:$BR$87,CA$1)/(COUNTIF(Results!$U$87:$BR$87,CA$1))</f>
        <v>0.375</v>
      </c>
      <c r="CB77" s="211">
        <f>COUNTIFS($D77:$BA77,$BK77,Results!$U$87:$BR$87,CB$1)/(COUNTIF(Results!$U$87:$BR$87,CB$1))</f>
        <v>7.6923076923076927E-2</v>
      </c>
      <c r="CC77" s="211">
        <f>COUNTIFS($D77:$BA77,$BK77,Results!$U$89:$BR$89,CC$1)/(COUNTIF(Results!$U$89:$BR$89,CC$1))</f>
        <v>0.2</v>
      </c>
      <c r="CD77" s="211">
        <f>COUNTIFS($D77:$BA77,$BK77,Results!$U$89:$BR$89,CD$1)/(COUNTIF(Results!$U$89:$BR$89,CD$1))</f>
        <v>0.27272727272727271</v>
      </c>
      <c r="CE77" s="211">
        <f>COUNTIFS($D77:$BA77,$BK77,Results!$U$89:$BR$89,CE$1)/(COUNTIF(Results!$U$89:$BR$89,CE$1))</f>
        <v>0.33333333333333331</v>
      </c>
      <c r="CF77" s="211">
        <f>COUNTIFS($D77:$BA77,$BK77,Results!$U$89:$BR$89,CF$1)/(COUNTIF(Results!$U$89:$BR$89,CF$1))</f>
        <v>0.25</v>
      </c>
      <c r="CG77" s="211">
        <f>COUNTIFS($D77:$BA77,$BK77,Results!$U$90:$BR$90,CG$1)/(COUNTIF(Results!$U$90:$BR$90,CG$1))</f>
        <v>0.11764705882352941</v>
      </c>
      <c r="CH77" s="211">
        <f>COUNTIFS($D77:$BA77,$BK77,Results!$U$90:$BR$90,CH$1)/(COUNTIF(Results!$U$90:$BR$90,CH$1))</f>
        <v>0.35294117647058826</v>
      </c>
      <c r="CI77" s="211">
        <f>COUNTIFS($D77:$BA77,$BK77,Results!$U$90:$BR$90,CI$1)/(COUNTIF(Results!$U$90:$BR$90,CI$1))</f>
        <v>0.3125</v>
      </c>
      <c r="CJ77" s="211">
        <f>COUNTIFS($D77:$BA77,$BK77,Results!$U$91:$BR$91,CJ$1)/(COUNTIF(Results!$U$91:$BR$91,CJ$1))</f>
        <v>0.35294117647058826</v>
      </c>
      <c r="CK77" s="211">
        <f>COUNTIFS($D77:$BA77,$BK77,Results!$U$91:$BR$91,CK$1)/(COUNTIF(Results!$U$91:$BR$91,CK$1))</f>
        <v>0.11764705882352941</v>
      </c>
      <c r="CL77" s="207"/>
    </row>
    <row r="78" spans="1:90" x14ac:dyDescent="0.3">
      <c r="A78" s="207" t="s">
        <v>3866</v>
      </c>
      <c r="B78" s="207" t="s">
        <v>346</v>
      </c>
      <c r="C78" s="53" t="s">
        <v>147</v>
      </c>
      <c r="D78" s="209" t="str">
        <f>Monitoring_eng!C45</f>
        <v>no</v>
      </c>
      <c r="E78" s="209" t="str">
        <f>Monitoring_eng!E45</f>
        <v>no</v>
      </c>
      <c r="F78" s="209" t="str">
        <f>Monitoring_eng!G45</f>
        <v>no</v>
      </c>
      <c r="G78" s="209" t="str">
        <f>Monitoring_eng!I45</f>
        <v>no</v>
      </c>
      <c r="H78" s="209" t="str">
        <f>Monitoring_eng!K45</f>
        <v>yes</v>
      </c>
      <c r="I78" s="209" t="str">
        <f>Monitoring_eng!M45</f>
        <v>no</v>
      </c>
      <c r="J78" s="209" t="str">
        <f>Monitoring_eng!O45</f>
        <v>no</v>
      </c>
      <c r="K78" s="209" t="str">
        <f>Monitoring_eng!Q45</f>
        <v>no</v>
      </c>
      <c r="L78" s="209" t="str">
        <f>Monitoring_eng!S45</f>
        <v>yes</v>
      </c>
      <c r="M78" s="209" t="str">
        <f>Monitoring_eng!U45</f>
        <v>no</v>
      </c>
      <c r="N78" s="209" t="str">
        <f>Monitoring_eng!W45</f>
        <v>no</v>
      </c>
      <c r="O78" s="209" t="str">
        <f>Monitoring_eng!Y45</f>
        <v>no</v>
      </c>
      <c r="P78" s="209" t="str">
        <f>Monitoring_eng!AA45</f>
        <v>no</v>
      </c>
      <c r="Q78" s="209" t="str">
        <f>Monitoring_eng!AC45</f>
        <v>no</v>
      </c>
      <c r="R78" s="209" t="str">
        <f>Monitoring_eng!AE45</f>
        <v>no</v>
      </c>
      <c r="S78" s="209" t="str">
        <f>Monitoring_eng!AG45</f>
        <v>no</v>
      </c>
      <c r="T78" s="209" t="str">
        <f>Monitoring_eng!AI45</f>
        <v>no</v>
      </c>
      <c r="U78" s="209" t="str">
        <f>Monitoring_eng!AK45</f>
        <v>no</v>
      </c>
      <c r="V78" s="209" t="str">
        <f>Monitoring_eng!AM45</f>
        <v>no</v>
      </c>
      <c r="W78" s="209" t="str">
        <f>Monitoring_eng!AO45</f>
        <v>no</v>
      </c>
      <c r="X78" s="209" t="str">
        <f>Monitoring_eng!AQ45</f>
        <v>no</v>
      </c>
      <c r="Y78" s="209" t="str">
        <f>Monitoring_eng!AS45</f>
        <v>yes</v>
      </c>
      <c r="Z78" s="209" t="str">
        <f>Monitoring_eng!AU45</f>
        <v>no</v>
      </c>
      <c r="AA78" s="209" t="str">
        <f>Monitoring_eng!AW45</f>
        <v>no</v>
      </c>
      <c r="AB78" s="209" t="str">
        <f>Monitoring_eng!AY45</f>
        <v>yes</v>
      </c>
      <c r="AC78" s="209" t="str">
        <f>Monitoring_eng!BA45</f>
        <v>no</v>
      </c>
      <c r="AD78" s="209" t="str">
        <f>Monitoring_eng!BC45</f>
        <v>no</v>
      </c>
      <c r="AE78" s="209" t="str">
        <f>Monitoring_eng!BE45</f>
        <v>partially</v>
      </c>
      <c r="AF78" s="209" t="str">
        <f>Monitoring_eng!BG45</f>
        <v>no</v>
      </c>
      <c r="AG78" s="209" t="str">
        <f>Monitoring_eng!BI45</f>
        <v>yes</v>
      </c>
      <c r="AH78" s="209" t="str">
        <f>Monitoring_eng!BK45</f>
        <v>no</v>
      </c>
      <c r="AI78" s="209" t="str">
        <f>Monitoring_eng!BM45</f>
        <v>no</v>
      </c>
      <c r="AJ78" s="209" t="str">
        <f>Monitoring_eng!BO45</f>
        <v>no</v>
      </c>
      <c r="AK78" s="209" t="str">
        <f>Monitoring_eng!BQ45</f>
        <v>no</v>
      </c>
      <c r="AL78" s="209" t="str">
        <f>Monitoring_eng!BS45</f>
        <v>no</v>
      </c>
      <c r="AM78" s="209" t="str">
        <f>Monitoring_eng!BU45</f>
        <v>no</v>
      </c>
      <c r="AN78" s="209" t="str">
        <f>Monitoring_eng!BW45</f>
        <v>no</v>
      </c>
      <c r="AO78" s="209" t="str">
        <f>Monitoring_eng!BY45</f>
        <v>yes</v>
      </c>
      <c r="AP78" s="209" t="str">
        <f>Monitoring_eng!CA45</f>
        <v>no</v>
      </c>
      <c r="AQ78" s="209" t="str">
        <f>Monitoring_eng!CC45</f>
        <v>no</v>
      </c>
      <c r="AR78" s="209" t="str">
        <f>Monitoring_eng!CE45</f>
        <v>no</v>
      </c>
      <c r="AS78" s="209" t="str">
        <f>Monitoring_eng!CG45</f>
        <v>no</v>
      </c>
      <c r="AT78" s="209" t="str">
        <f>Monitoring_eng!CI45</f>
        <v>yes</v>
      </c>
      <c r="AU78" s="209" t="str">
        <f>Monitoring_eng!CK45</f>
        <v>yes</v>
      </c>
      <c r="AV78" s="209" t="str">
        <f>Monitoring_eng!CM45</f>
        <v>no</v>
      </c>
      <c r="AW78" s="209" t="str">
        <f>Monitoring_eng!CO45</f>
        <v>yes</v>
      </c>
      <c r="AX78" s="209" t="str">
        <f>Monitoring_eng!CQ45</f>
        <v>no</v>
      </c>
      <c r="AY78" s="209" t="str">
        <f>Monitoring_eng!CS45</f>
        <v>no</v>
      </c>
      <c r="AZ78" s="209" t="str">
        <f>Monitoring_eng!CU45</f>
        <v>no</v>
      </c>
      <c r="BA78" s="209" t="str">
        <f>Monitoring_eng!CW45</f>
        <v>no</v>
      </c>
      <c r="BB78" s="207" t="s">
        <v>757</v>
      </c>
      <c r="BC78" s="207">
        <f t="shared" si="30"/>
        <v>9</v>
      </c>
      <c r="BD78" s="207" t="s">
        <v>758</v>
      </c>
      <c r="BE78" s="207">
        <f t="shared" si="31"/>
        <v>40</v>
      </c>
      <c r="BF78" s="207" t="s">
        <v>759</v>
      </c>
      <c r="BG78" s="207">
        <f t="shared" si="32"/>
        <v>1</v>
      </c>
      <c r="BH78" s="207" t="s">
        <v>892</v>
      </c>
      <c r="BI78" s="207">
        <f t="shared" si="33"/>
        <v>0</v>
      </c>
      <c r="BJ78" s="207">
        <f t="shared" si="34"/>
        <v>50</v>
      </c>
      <c r="BK78" s="207" t="str">
        <f t="shared" si="35"/>
        <v>yes</v>
      </c>
      <c r="BL78" s="207" t="str">
        <f t="shared" si="36"/>
        <v>no</v>
      </c>
      <c r="BM78" s="207">
        <f t="shared" si="37"/>
        <v>9</v>
      </c>
      <c r="BN78" s="207">
        <f t="shared" si="38"/>
        <v>40</v>
      </c>
      <c r="BO78" s="210">
        <f t="shared" si="39"/>
        <v>0.18</v>
      </c>
      <c r="BP78" s="210">
        <f t="shared" si="40"/>
        <v>0.8</v>
      </c>
      <c r="BQ78" s="210">
        <f>VLOOKUP($A78,'Analysis 2016-2017'!$A:$BR,67,FALSE)</f>
        <v>0.02</v>
      </c>
      <c r="BR78" s="210">
        <f>VLOOKUP($A78,'Analysis 2016-2017'!$A:$BR,68,FALSE)</f>
        <v>0.96</v>
      </c>
      <c r="BS78" s="210">
        <f>VLOOKUP($A78,'Analysis 2016-2017'!$A:$BR,69,FALSE)</f>
        <v>0.02</v>
      </c>
      <c r="BT78" s="210">
        <f>VLOOKUP($A78,'Analysis 2016-2017'!$A:$BR,70,FALSE)</f>
        <v>0.96</v>
      </c>
      <c r="BU78" s="210">
        <f t="shared" si="41"/>
        <v>0.16</v>
      </c>
      <c r="BV78" s="210">
        <f t="shared" si="42"/>
        <v>-0.15999999999999992</v>
      </c>
      <c r="BW78" s="210">
        <f t="shared" si="43"/>
        <v>0.16</v>
      </c>
      <c r="BX78" s="210">
        <f t="shared" si="44"/>
        <v>-0.15999999999999992</v>
      </c>
      <c r="BY78" s="211">
        <f>COUNTIFS($D78:$BA78,$BK78,Results!$U$87:$BR$87,BY$1)/(COUNTIF(Results!$U$87:$BR$87,BY$1))</f>
        <v>0.29411764705882354</v>
      </c>
      <c r="BZ78" s="211">
        <f>COUNTIFS($D78:$BA78,$BK78,Results!$U$87:$BR$87,BZ$1)/(COUNTIF(Results!$U$87:$BR$87,BZ$1))</f>
        <v>0.16666666666666666</v>
      </c>
      <c r="CA78" s="211">
        <f>COUNTIFS($D78:$BA78,$BK78,Results!$U$87:$BR$87,CA$1)/(COUNTIF(Results!$U$87:$BR$87,CA$1))</f>
        <v>0.25</v>
      </c>
      <c r="CB78" s="211">
        <f>COUNTIFS($D78:$BA78,$BK78,Results!$U$87:$BR$87,CB$1)/(COUNTIF(Results!$U$87:$BR$87,CB$1))</f>
        <v>0</v>
      </c>
      <c r="CC78" s="211">
        <f>COUNTIFS($D78:$BA78,$BK78,Results!$U$89:$BR$89,CC$1)/(COUNTIF(Results!$U$89:$BR$89,CC$1))</f>
        <v>0.2</v>
      </c>
      <c r="CD78" s="211">
        <f>COUNTIFS($D78:$BA78,$BK78,Results!$U$89:$BR$89,CD$1)/(COUNTIF(Results!$U$89:$BR$89,CD$1))</f>
        <v>0.18181818181818182</v>
      </c>
      <c r="CE78" s="211">
        <f>COUNTIFS($D78:$BA78,$BK78,Results!$U$89:$BR$89,CE$1)/(COUNTIF(Results!$U$89:$BR$89,CE$1))</f>
        <v>0.1111111111111111</v>
      </c>
      <c r="CF78" s="211">
        <f>COUNTIFS($D78:$BA78,$BK78,Results!$U$89:$BR$89,CF$1)/(COUNTIF(Results!$U$89:$BR$89,CF$1))</f>
        <v>0.25</v>
      </c>
      <c r="CG78" s="211">
        <f>COUNTIFS($D78:$BA78,$BK78,Results!$U$90:$BR$90,CG$1)/(COUNTIF(Results!$U$90:$BR$90,CG$1))</f>
        <v>0.17647058823529413</v>
      </c>
      <c r="CH78" s="211">
        <f>COUNTIFS($D78:$BA78,$BK78,Results!$U$90:$BR$90,CH$1)/(COUNTIF(Results!$U$90:$BR$90,CH$1))</f>
        <v>0.23529411764705882</v>
      </c>
      <c r="CI78" s="211">
        <f>COUNTIFS($D78:$BA78,$BK78,Results!$U$90:$BR$90,CI$1)/(COUNTIF(Results!$U$90:$BR$90,CI$1))</f>
        <v>0.125</v>
      </c>
      <c r="CJ78" s="211">
        <f>COUNTIFS($D78:$BA78,$BK78,Results!$U$91:$BR$91,CJ$1)/(COUNTIF(Results!$U$91:$BR$91,CJ$1))</f>
        <v>0.23529411764705882</v>
      </c>
      <c r="CK78" s="211">
        <f>COUNTIFS($D78:$BA78,$BK78,Results!$U$91:$BR$91,CK$1)/(COUNTIF(Results!$U$91:$BR$91,CK$1))</f>
        <v>0.17647058823529413</v>
      </c>
      <c r="CL78" s="207"/>
    </row>
    <row r="79" spans="1:90" x14ac:dyDescent="0.3">
      <c r="B79" s="207"/>
      <c r="C79" s="207"/>
      <c r="D79" s="209"/>
      <c r="E79" s="209"/>
      <c r="F79" s="209"/>
      <c r="G79" s="209"/>
      <c r="H79" s="209"/>
      <c r="I79" s="209"/>
      <c r="J79" s="209"/>
      <c r="K79" s="209"/>
      <c r="L79" s="209"/>
      <c r="M79" s="209"/>
      <c r="N79" s="209"/>
      <c r="O79" s="209"/>
      <c r="P79" s="209"/>
      <c r="Q79" s="209"/>
      <c r="R79" s="209"/>
      <c r="S79" s="209"/>
      <c r="T79" s="209"/>
      <c r="U79" s="209"/>
      <c r="V79" s="209"/>
      <c r="W79" s="209"/>
      <c r="X79" s="209"/>
      <c r="Y79" s="209"/>
      <c r="Z79" s="209"/>
      <c r="AA79" s="209"/>
      <c r="AB79" s="209"/>
      <c r="AC79" s="209"/>
      <c r="AD79" s="209"/>
      <c r="AE79" s="209"/>
      <c r="AF79" s="209"/>
      <c r="AG79" s="209"/>
      <c r="AH79" s="209"/>
      <c r="AI79" s="209"/>
      <c r="AJ79" s="209"/>
      <c r="AK79" s="209"/>
      <c r="AL79" s="209"/>
      <c r="AM79" s="209"/>
      <c r="AN79" s="209"/>
      <c r="AO79" s="209"/>
      <c r="AP79" s="209"/>
      <c r="AQ79" s="209"/>
      <c r="AR79" s="209"/>
      <c r="AS79" s="209"/>
      <c r="AT79" s="209"/>
      <c r="AU79" s="209"/>
      <c r="AV79" s="209"/>
      <c r="AW79" s="209"/>
      <c r="AX79" s="209"/>
      <c r="AY79" s="209"/>
      <c r="AZ79" s="209"/>
      <c r="BA79" s="209"/>
      <c r="BB79" s="207"/>
      <c r="BC79" s="207"/>
      <c r="BD79" s="207"/>
      <c r="BE79" s="207"/>
      <c r="BF79" s="207"/>
      <c r="BG79" s="207"/>
      <c r="BH79" s="207"/>
      <c r="BI79" s="207"/>
      <c r="BJ79" s="207"/>
      <c r="BK79" s="207"/>
      <c r="BL79" s="207"/>
      <c r="BM79" s="207"/>
      <c r="BN79" s="207"/>
      <c r="BO79" s="211"/>
      <c r="BP79" s="211"/>
      <c r="BQ79" s="211"/>
      <c r="BR79" s="211"/>
      <c r="BS79" s="211"/>
      <c r="BT79" s="211"/>
      <c r="BU79" s="211"/>
      <c r="BV79" s="211"/>
      <c r="BW79" s="211"/>
      <c r="BX79" s="211"/>
      <c r="BY79" s="211"/>
      <c r="BZ79" s="211"/>
      <c r="CA79" s="211"/>
      <c r="CB79" s="211"/>
      <c r="CC79" s="211"/>
      <c r="CD79" s="211"/>
      <c r="CE79" s="211"/>
      <c r="CF79" s="211"/>
      <c r="CG79" s="211"/>
      <c r="CH79" s="211"/>
      <c r="CI79" s="211"/>
      <c r="CJ79" s="211"/>
      <c r="CK79" s="211"/>
      <c r="CL79" s="207"/>
    </row>
    <row r="80" spans="1:90" x14ac:dyDescent="0.3">
      <c r="B80" s="207"/>
      <c r="C80" s="207"/>
      <c r="D80" s="209"/>
      <c r="E80" s="209"/>
      <c r="F80" s="209"/>
      <c r="G80" s="209"/>
      <c r="H80" s="209"/>
      <c r="I80" s="209"/>
      <c r="J80" s="209"/>
      <c r="K80" s="209"/>
      <c r="L80" s="209"/>
      <c r="M80" s="209"/>
      <c r="N80" s="209"/>
      <c r="O80" s="209"/>
      <c r="P80" s="209"/>
      <c r="Q80" s="209"/>
      <c r="R80" s="209"/>
      <c r="S80" s="209"/>
      <c r="T80" s="209"/>
      <c r="U80" s="209"/>
      <c r="V80" s="209"/>
      <c r="W80" s="209"/>
      <c r="X80" s="209"/>
      <c r="Y80" s="209"/>
      <c r="Z80" s="209"/>
      <c r="AA80" s="209"/>
      <c r="AB80" s="209"/>
      <c r="AC80" s="209"/>
      <c r="AD80" s="209"/>
      <c r="AE80" s="209"/>
      <c r="AF80" s="209"/>
      <c r="AG80" s="209"/>
      <c r="AH80" s="209"/>
      <c r="AI80" s="209"/>
      <c r="AJ80" s="209"/>
      <c r="AK80" s="209"/>
      <c r="AL80" s="209"/>
      <c r="AM80" s="209"/>
      <c r="AN80" s="209"/>
      <c r="AO80" s="209"/>
      <c r="AP80" s="209"/>
      <c r="AQ80" s="209"/>
      <c r="AR80" s="209"/>
      <c r="AS80" s="209"/>
      <c r="AT80" s="209"/>
      <c r="AU80" s="209"/>
      <c r="AV80" s="209"/>
      <c r="AW80" s="209"/>
      <c r="AX80" s="209"/>
      <c r="AY80" s="209"/>
      <c r="AZ80" s="209"/>
      <c r="BA80" s="209"/>
      <c r="BB80" s="207"/>
      <c r="BC80" s="207"/>
      <c r="BD80" s="207"/>
      <c r="BE80" s="207"/>
      <c r="BF80" s="207"/>
      <c r="BG80" s="207"/>
      <c r="BH80" s="207"/>
      <c r="BI80" s="207"/>
      <c r="BJ80" s="207"/>
      <c r="BK80" s="207"/>
      <c r="BL80" s="207"/>
      <c r="BM80" s="207"/>
      <c r="BN80" s="207"/>
      <c r="BO80" s="211"/>
      <c r="BP80" s="211"/>
      <c r="BQ80" s="211"/>
      <c r="BR80" s="211"/>
      <c r="BS80" s="211"/>
      <c r="BT80" s="211"/>
      <c r="BU80" s="211"/>
      <c r="BV80" s="211"/>
      <c r="BW80" s="211"/>
      <c r="BX80" s="211"/>
      <c r="BY80" s="211"/>
      <c r="BZ80" s="211"/>
      <c r="CA80" s="211"/>
      <c r="CB80" s="211"/>
      <c r="CC80" s="211"/>
      <c r="CD80" s="211"/>
      <c r="CE80" s="211"/>
      <c r="CF80" s="211"/>
      <c r="CG80" s="211"/>
      <c r="CH80" s="211"/>
      <c r="CI80" s="211"/>
      <c r="CJ80" s="211"/>
      <c r="CK80" s="211"/>
      <c r="CL80" s="207"/>
    </row>
    <row r="81" spans="2:90" x14ac:dyDescent="0.3">
      <c r="B81" s="207"/>
      <c r="C81" s="207"/>
      <c r="D81" s="209"/>
      <c r="E81" s="209"/>
      <c r="F81" s="209"/>
      <c r="G81" s="217"/>
      <c r="H81" s="217"/>
      <c r="I81" s="217"/>
      <c r="J81" s="217"/>
      <c r="K81" s="217"/>
      <c r="L81" s="217"/>
      <c r="M81" s="217"/>
      <c r="N81" s="217"/>
      <c r="O81" s="217"/>
      <c r="P81" s="217"/>
      <c r="Q81" s="217"/>
      <c r="R81" s="217"/>
      <c r="S81" s="217"/>
      <c r="T81" s="217"/>
      <c r="U81" s="217"/>
      <c r="V81" s="217"/>
      <c r="W81" s="217"/>
      <c r="X81" s="217"/>
      <c r="Y81" s="217"/>
      <c r="Z81" s="217"/>
      <c r="AA81" s="217"/>
      <c r="AB81" s="217"/>
      <c r="AC81" s="217"/>
      <c r="AD81" s="217"/>
      <c r="AE81" s="217"/>
      <c r="AF81" s="217"/>
      <c r="AG81" s="217"/>
      <c r="AH81" s="217"/>
      <c r="AI81" s="217"/>
      <c r="AJ81" s="217"/>
      <c r="AK81" s="217"/>
      <c r="AL81" s="217"/>
      <c r="AM81" s="217"/>
      <c r="AN81" s="217"/>
      <c r="AO81" s="217"/>
      <c r="AP81" s="217"/>
      <c r="AQ81" s="217"/>
      <c r="AR81" s="217"/>
      <c r="AS81" s="217"/>
      <c r="AT81" s="217"/>
      <c r="AU81" s="217"/>
      <c r="AV81" s="217"/>
      <c r="AW81" s="217"/>
      <c r="AX81" s="217"/>
      <c r="AY81" s="217"/>
      <c r="AZ81" s="217"/>
      <c r="BA81" s="217"/>
      <c r="BB81" s="207"/>
      <c r="BC81" s="207"/>
      <c r="BD81" s="207"/>
      <c r="BE81" s="207"/>
      <c r="BF81" s="207"/>
      <c r="BG81" s="207"/>
      <c r="BH81" s="207"/>
      <c r="BI81" s="207"/>
      <c r="BJ81" s="207"/>
      <c r="BK81" s="207"/>
      <c r="BL81" s="207"/>
      <c r="BM81" s="207"/>
      <c r="BN81" s="207"/>
      <c r="BO81" s="212"/>
      <c r="BP81" s="218" t="s">
        <v>956</v>
      </c>
      <c r="BQ81" s="218"/>
      <c r="BR81" s="218"/>
      <c r="BS81" s="218"/>
      <c r="BT81" s="218"/>
      <c r="BU81" s="218"/>
      <c r="BV81" s="218"/>
      <c r="BW81" s="218"/>
      <c r="BX81" s="218"/>
      <c r="BY81" s="218" t="s">
        <v>939</v>
      </c>
      <c r="BZ81" s="218" t="s">
        <v>940</v>
      </c>
      <c r="CA81" s="218" t="s">
        <v>938</v>
      </c>
      <c r="CB81" s="218" t="s">
        <v>941</v>
      </c>
      <c r="CC81" s="218" t="s">
        <v>951</v>
      </c>
      <c r="CD81" s="218" t="s">
        <v>952</v>
      </c>
      <c r="CE81" s="218" t="s">
        <v>953</v>
      </c>
      <c r="CF81" s="218" t="s">
        <v>954</v>
      </c>
      <c r="CG81" s="218" t="s">
        <v>944</v>
      </c>
      <c r="CH81" s="218" t="s">
        <v>943</v>
      </c>
      <c r="CI81" s="218" t="s">
        <v>942</v>
      </c>
      <c r="CJ81" s="218" t="s">
        <v>945</v>
      </c>
      <c r="CK81" s="218" t="s">
        <v>911</v>
      </c>
      <c r="CL81" s="207"/>
    </row>
    <row r="82" spans="2:90" x14ac:dyDescent="0.3">
      <c r="B82" s="207"/>
      <c r="C82" s="207"/>
      <c r="D82" s="217"/>
      <c r="E82" s="217"/>
      <c r="F82" s="217"/>
      <c r="G82" s="217"/>
      <c r="H82" s="217"/>
      <c r="I82" s="217"/>
      <c r="J82" s="217"/>
      <c r="K82" s="217"/>
      <c r="L82" s="217"/>
      <c r="M82" s="217"/>
      <c r="N82" s="217"/>
      <c r="O82" s="217"/>
      <c r="P82" s="217"/>
      <c r="Q82" s="217"/>
      <c r="R82" s="217"/>
      <c r="S82" s="217"/>
      <c r="T82" s="217"/>
      <c r="U82" s="217"/>
      <c r="V82" s="217"/>
      <c r="W82" s="217"/>
      <c r="X82" s="217"/>
      <c r="Y82" s="217"/>
      <c r="Z82" s="217"/>
      <c r="AA82" s="217"/>
      <c r="AB82" s="217"/>
      <c r="AC82" s="217"/>
      <c r="AD82" s="217"/>
      <c r="AE82" s="217"/>
      <c r="AF82" s="217"/>
      <c r="AG82" s="217"/>
      <c r="AH82" s="217"/>
      <c r="AI82" s="217"/>
      <c r="AJ82" s="217"/>
      <c r="AK82" s="217"/>
      <c r="AL82" s="217"/>
      <c r="AM82" s="217"/>
      <c r="AN82" s="217"/>
      <c r="AO82" s="217"/>
      <c r="AP82" s="217"/>
      <c r="AQ82" s="217"/>
      <c r="AR82" s="217"/>
      <c r="AS82" s="217"/>
      <c r="AT82" s="217"/>
      <c r="AU82" s="217"/>
      <c r="AV82" s="217"/>
      <c r="AW82" s="217"/>
      <c r="AX82" s="217"/>
      <c r="AY82" s="217"/>
      <c r="AZ82" s="217"/>
      <c r="BA82" s="217"/>
      <c r="BB82" s="207"/>
      <c r="BC82" s="207"/>
      <c r="BD82" s="207"/>
      <c r="BE82" s="207"/>
      <c r="BF82" s="207"/>
      <c r="BG82" s="207"/>
      <c r="BH82" s="207"/>
      <c r="BI82" s="207"/>
      <c r="BJ82" s="207"/>
      <c r="BK82" s="207"/>
      <c r="BL82" s="207"/>
      <c r="BM82" s="207"/>
      <c r="BN82" s="207"/>
      <c r="BO82" s="218" t="s">
        <v>955</v>
      </c>
      <c r="BP82" s="219">
        <f>AVERAGE(Categories!D2:D51)</f>
        <v>0.72734999999999994</v>
      </c>
      <c r="BQ82" s="219"/>
      <c r="BR82" s="219"/>
      <c r="BS82" s="219"/>
      <c r="BT82" s="219"/>
      <c r="BU82" s="219"/>
      <c r="BV82" s="219"/>
      <c r="BW82" s="219"/>
      <c r="BX82" s="219"/>
      <c r="BY82" s="220">
        <f>AVERAGEIF(Results!$S$87:$BR$87,BY$1,Results!$S$83:$BR$83)</f>
        <v>0.74264705882352933</v>
      </c>
      <c r="BZ82" s="220">
        <f>AVERAGEIF(Results!$S$87:$BR$87,BZ$1,Results!$S$83:$BR$83)</f>
        <v>0.80125000000000002</v>
      </c>
      <c r="CA82" s="220">
        <f>AVERAGEIF(Results!$S$87:$BR$87,CA$1,Results!$S$83:$BR$83)</f>
        <v>0.67468750000000011</v>
      </c>
      <c r="CB82" s="220">
        <f>AVERAGEIF(Results!$S$87:$BR$87,CB$1,Results!$S$83:$BR$83)</f>
        <v>0.67153846153846142</v>
      </c>
      <c r="CC82" s="220">
        <f>AVERAGEIF(Results!$S$89:$BR$89,CC$1,Results!$S$83:$BR$83)</f>
        <v>0.67183333333333339</v>
      </c>
      <c r="CD82" s="220">
        <f>AVERAGEIF(Results!$S$89:$BR$89,CD$1,Results!$S$83:$BR$83)</f>
        <v>0.73068181818181799</v>
      </c>
      <c r="CE82" s="220">
        <f>AVERAGEIF(Results!$S$89:$BR$89,CE$1,Results!$S$83:$BR$83)</f>
        <v>0.7777777777777779</v>
      </c>
      <c r="CF82" s="220">
        <f>AVERAGEIF(Results!$S$89:$BR$89,CF$1,Results!$S$83:$BR$83)</f>
        <v>0.80375000000000008</v>
      </c>
      <c r="CG82" s="220">
        <f>AVERAGEIF(Results!$S$90:$BR$90,CG$1,Results!$S$83:$BR$83)</f>
        <v>0.66397058823529398</v>
      </c>
      <c r="CH82" s="220">
        <f>AVERAGEIF(Results!$S$90:$BR$90,CH$1,Results!$S$83:$BR$83)</f>
        <v>0.76205882352941179</v>
      </c>
      <c r="CI82" s="220">
        <f>AVERAGEIF(Results!$S$90:$BR$90,CI$1,Results!$S$83:$BR$83)</f>
        <v>0.75781249999999989</v>
      </c>
      <c r="CJ82" s="220">
        <f>AVERAGEIF(Results!$S$91:$BR$91,CJ$1,Results!$S$83:$BR$83)</f>
        <v>0.76205882352941179</v>
      </c>
      <c r="CK82" s="220">
        <f>AVERAGEIF(Results!$S$91:$BR$91,CK$1,Results!$S$83:$BR$83)</f>
        <v>0.66397058823529398</v>
      </c>
      <c r="CL82" s="207"/>
    </row>
    <row r="83" spans="2:90" x14ac:dyDescent="0.3">
      <c r="B83" s="207"/>
      <c r="C83" s="207"/>
      <c r="D83" s="217"/>
      <c r="E83" s="217"/>
      <c r="F83" s="217"/>
      <c r="G83" s="217"/>
      <c r="H83" s="217"/>
      <c r="I83" s="217"/>
      <c r="J83" s="217"/>
      <c r="K83" s="217"/>
      <c r="L83" s="217"/>
      <c r="M83" s="217"/>
      <c r="N83" s="217"/>
      <c r="O83" s="217"/>
      <c r="P83" s="217"/>
      <c r="Q83" s="217"/>
      <c r="R83" s="217"/>
      <c r="S83" s="217"/>
      <c r="T83" s="217"/>
      <c r="U83" s="217"/>
      <c r="V83" s="217"/>
      <c r="W83" s="217"/>
      <c r="X83" s="217"/>
      <c r="Y83" s="217"/>
      <c r="Z83" s="217"/>
      <c r="AA83" s="217"/>
      <c r="AB83" s="217"/>
      <c r="AC83" s="217"/>
      <c r="AD83" s="217"/>
      <c r="AE83" s="217"/>
      <c r="AF83" s="217"/>
      <c r="AG83" s="217"/>
      <c r="AH83" s="217"/>
      <c r="AI83" s="217"/>
      <c r="AJ83" s="217"/>
      <c r="AK83" s="217"/>
      <c r="AL83" s="217"/>
      <c r="AM83" s="217"/>
      <c r="AN83" s="217"/>
      <c r="AO83" s="217"/>
      <c r="AP83" s="217"/>
      <c r="AQ83" s="217"/>
      <c r="AR83" s="217"/>
      <c r="AS83" s="217"/>
      <c r="AT83" s="217"/>
      <c r="AU83" s="217"/>
      <c r="AV83" s="217"/>
      <c r="AW83" s="217"/>
      <c r="AX83" s="217"/>
      <c r="AY83" s="217"/>
      <c r="AZ83" s="217"/>
      <c r="BA83" s="217"/>
      <c r="BB83" s="207"/>
      <c r="BC83" s="207"/>
      <c r="BD83" s="207"/>
      <c r="BE83" s="207"/>
      <c r="BF83" s="207"/>
      <c r="BG83" s="207"/>
      <c r="BH83" s="207"/>
      <c r="BI83" s="207"/>
      <c r="BJ83" s="207"/>
      <c r="BK83" s="207"/>
      <c r="BL83" s="207"/>
      <c r="BM83" s="207"/>
      <c r="BN83" s="207"/>
      <c r="BO83" s="207"/>
      <c r="BP83" s="207"/>
      <c r="BQ83" s="207"/>
      <c r="BR83" s="207"/>
      <c r="BS83" s="207"/>
      <c r="BT83" s="207"/>
      <c r="BU83" s="207"/>
      <c r="BV83" s="207"/>
      <c r="BW83" s="207"/>
      <c r="BX83" s="207"/>
      <c r="BY83" s="207"/>
      <c r="BZ83" s="207"/>
      <c r="CA83" s="207"/>
      <c r="CB83" s="207"/>
      <c r="CC83" s="207"/>
      <c r="CD83" s="207"/>
      <c r="CE83" s="207"/>
      <c r="CF83" s="207"/>
      <c r="CG83" s="207"/>
      <c r="CH83" s="207"/>
      <c r="CI83" s="207"/>
      <c r="CJ83" s="207"/>
      <c r="CK83" s="207"/>
      <c r="CL83" s="207"/>
    </row>
    <row r="84" spans="2:90" x14ac:dyDescent="0.3">
      <c r="B84" s="207"/>
      <c r="C84" s="207"/>
      <c r="D84" s="217"/>
      <c r="E84" s="217"/>
      <c r="F84" s="217"/>
      <c r="G84" s="217"/>
      <c r="H84" s="217"/>
      <c r="I84" s="217"/>
      <c r="J84" s="217"/>
      <c r="K84" s="217"/>
      <c r="L84" s="217"/>
      <c r="M84" s="217"/>
      <c r="N84" s="217"/>
      <c r="O84" s="217"/>
      <c r="P84" s="217"/>
      <c r="Q84" s="217"/>
      <c r="R84" s="217"/>
      <c r="S84" s="217"/>
      <c r="T84" s="217"/>
      <c r="U84" s="217"/>
      <c r="V84" s="217"/>
      <c r="W84" s="217"/>
      <c r="X84" s="217"/>
      <c r="Y84" s="217"/>
      <c r="Z84" s="217"/>
      <c r="AA84" s="217"/>
      <c r="AB84" s="217"/>
      <c r="AC84" s="217"/>
      <c r="AD84" s="217"/>
      <c r="AE84" s="217"/>
      <c r="AF84" s="217"/>
      <c r="AG84" s="217"/>
      <c r="AH84" s="217"/>
      <c r="AI84" s="217"/>
      <c r="AJ84" s="217"/>
      <c r="AK84" s="217"/>
      <c r="AL84" s="217"/>
      <c r="AM84" s="217"/>
      <c r="AN84" s="217"/>
      <c r="AO84" s="217"/>
      <c r="AP84" s="217"/>
      <c r="AQ84" s="217"/>
      <c r="AR84" s="217"/>
      <c r="AS84" s="217"/>
      <c r="AT84" s="217"/>
      <c r="AU84" s="217"/>
      <c r="AV84" s="217"/>
      <c r="AW84" s="217"/>
      <c r="AX84" s="217"/>
      <c r="AY84" s="217"/>
      <c r="AZ84" s="217"/>
      <c r="BA84" s="217"/>
      <c r="BB84" s="207"/>
      <c r="BC84" s="207"/>
      <c r="BD84" s="207"/>
      <c r="BE84" s="207"/>
      <c r="BF84" s="207"/>
      <c r="BG84" s="207"/>
      <c r="BH84" s="207"/>
      <c r="BI84" s="207"/>
      <c r="BJ84" s="207"/>
      <c r="BK84" s="207"/>
      <c r="BL84" s="207"/>
      <c r="BM84" s="207"/>
      <c r="BN84" s="207"/>
      <c r="BO84" s="207"/>
      <c r="BP84" s="207"/>
      <c r="BQ84" s="207"/>
      <c r="BR84" s="207"/>
      <c r="BS84" s="207"/>
      <c r="BT84" s="207"/>
      <c r="BU84" s="207"/>
      <c r="BV84" s="207"/>
      <c r="BW84" s="207"/>
      <c r="BX84" s="207"/>
      <c r="BY84" s="207"/>
      <c r="BZ84" s="207"/>
      <c r="CA84" s="207"/>
      <c r="CB84" s="207"/>
      <c r="CC84" s="207"/>
      <c r="CD84" s="207"/>
      <c r="CE84" s="207"/>
      <c r="CF84" s="207"/>
      <c r="CG84" s="207"/>
      <c r="CH84" s="207"/>
      <c r="CI84" s="207"/>
      <c r="CJ84" s="207"/>
      <c r="CK84" s="207"/>
      <c r="CL84" s="207"/>
    </row>
    <row r="85" spans="2:90" x14ac:dyDescent="0.3">
      <c r="B85" s="207"/>
      <c r="C85" s="207"/>
      <c r="D85" s="217"/>
      <c r="E85" s="217"/>
      <c r="F85" s="217"/>
      <c r="G85" s="217"/>
      <c r="H85" s="217"/>
      <c r="I85" s="217"/>
      <c r="J85" s="217"/>
      <c r="K85" s="217"/>
      <c r="L85" s="217"/>
      <c r="M85" s="217"/>
      <c r="N85" s="217"/>
      <c r="O85" s="217"/>
      <c r="P85" s="217"/>
      <c r="Q85" s="217"/>
      <c r="R85" s="217"/>
      <c r="S85" s="217"/>
      <c r="T85" s="217"/>
      <c r="U85" s="217"/>
      <c r="V85" s="217"/>
      <c r="W85" s="217"/>
      <c r="X85" s="217"/>
      <c r="Y85" s="217"/>
      <c r="Z85" s="217"/>
      <c r="AA85" s="217"/>
      <c r="AB85" s="217"/>
      <c r="AC85" s="217"/>
      <c r="AD85" s="217"/>
      <c r="AE85" s="217"/>
      <c r="AF85" s="217"/>
      <c r="AG85" s="217"/>
      <c r="AH85" s="217"/>
      <c r="AI85" s="217"/>
      <c r="AJ85" s="217"/>
      <c r="AK85" s="217"/>
      <c r="AL85" s="217"/>
      <c r="AM85" s="217"/>
      <c r="AN85" s="217"/>
      <c r="AO85" s="217"/>
      <c r="AP85" s="217"/>
      <c r="AQ85" s="217"/>
      <c r="AR85" s="217"/>
      <c r="AS85" s="217"/>
      <c r="AT85" s="217"/>
      <c r="AU85" s="217"/>
      <c r="AV85" s="217"/>
      <c r="AW85" s="217"/>
      <c r="AX85" s="217"/>
      <c r="AY85" s="217"/>
      <c r="AZ85" s="217"/>
      <c r="BA85" s="217"/>
      <c r="BB85" s="207"/>
      <c r="BC85" s="207"/>
      <c r="BD85" s="207"/>
      <c r="BE85" s="207"/>
      <c r="BF85" s="207"/>
      <c r="BG85" s="207"/>
      <c r="BH85" s="207"/>
      <c r="BI85" s="207"/>
      <c r="BJ85" s="207"/>
      <c r="BK85" s="207"/>
      <c r="BL85" s="207"/>
      <c r="BM85" s="207"/>
      <c r="BN85" s="207"/>
      <c r="BO85" s="207"/>
      <c r="BP85" s="207"/>
      <c r="BQ85" s="207"/>
      <c r="BR85" s="207"/>
      <c r="BS85" s="207"/>
      <c r="BT85" s="207"/>
      <c r="BU85" s="207"/>
      <c r="BV85" s="207"/>
      <c r="BW85" s="207"/>
      <c r="BX85" s="207"/>
      <c r="BY85" s="207"/>
      <c r="BZ85" s="207"/>
      <c r="CA85" s="207"/>
      <c r="CB85" s="207"/>
      <c r="CC85" s="207"/>
      <c r="CD85" s="207"/>
      <c r="CE85" s="207"/>
      <c r="CF85" s="207"/>
      <c r="CG85" s="207"/>
      <c r="CH85" s="207"/>
      <c r="CI85" s="207"/>
      <c r="CJ85" s="207"/>
      <c r="CK85" s="207"/>
      <c r="CL85" s="207"/>
    </row>
    <row r="86" spans="2:90" x14ac:dyDescent="0.3">
      <c r="B86" s="207"/>
      <c r="C86" s="207"/>
      <c r="D86" s="217"/>
      <c r="E86" s="217"/>
      <c r="F86" s="217"/>
      <c r="G86" s="217"/>
      <c r="H86" s="217"/>
      <c r="I86" s="217"/>
      <c r="J86" s="217"/>
      <c r="K86" s="217"/>
      <c r="L86" s="217"/>
      <c r="M86" s="217"/>
      <c r="N86" s="217"/>
      <c r="O86" s="217"/>
      <c r="P86" s="217"/>
      <c r="Q86" s="217"/>
      <c r="R86" s="217"/>
      <c r="S86" s="217"/>
      <c r="T86" s="217"/>
      <c r="U86" s="217"/>
      <c r="V86" s="217"/>
      <c r="W86" s="217"/>
      <c r="X86" s="217"/>
      <c r="Y86" s="217"/>
      <c r="Z86" s="217"/>
      <c r="AA86" s="217"/>
      <c r="AB86" s="217"/>
      <c r="AC86" s="217"/>
      <c r="AD86" s="217"/>
      <c r="AE86" s="217"/>
      <c r="AF86" s="217"/>
      <c r="AG86" s="217"/>
      <c r="AH86" s="217"/>
      <c r="AI86" s="217"/>
      <c r="AJ86" s="217"/>
      <c r="AK86" s="217"/>
      <c r="AL86" s="217"/>
      <c r="AM86" s="217"/>
      <c r="AN86" s="217"/>
      <c r="AO86" s="217"/>
      <c r="AP86" s="217"/>
      <c r="AQ86" s="217"/>
      <c r="AR86" s="217"/>
      <c r="AS86" s="217"/>
      <c r="AT86" s="217"/>
      <c r="AU86" s="217"/>
      <c r="AV86" s="217"/>
      <c r="AW86" s="217"/>
      <c r="AX86" s="217"/>
      <c r="AY86" s="217"/>
      <c r="AZ86" s="217"/>
      <c r="BA86" s="217"/>
      <c r="BB86" s="207"/>
      <c r="BC86" s="207"/>
      <c r="BD86" s="207"/>
      <c r="BE86" s="207"/>
      <c r="BF86" s="207"/>
      <c r="BG86" s="207"/>
      <c r="BH86" s="207"/>
      <c r="BI86" s="207"/>
      <c r="BJ86" s="207"/>
      <c r="BK86" s="207"/>
      <c r="BL86" s="207"/>
      <c r="BM86" s="207"/>
      <c r="BN86" s="207"/>
      <c r="BO86" s="207"/>
      <c r="BP86" s="207"/>
      <c r="BQ86" s="207"/>
      <c r="BR86" s="207"/>
      <c r="BS86" s="207"/>
      <c r="BT86" s="207"/>
      <c r="BU86" s="207"/>
      <c r="BV86" s="207"/>
      <c r="BW86" s="207"/>
      <c r="BX86" s="207"/>
      <c r="BY86" s="207"/>
      <c r="BZ86" s="207"/>
      <c r="CA86" s="207"/>
      <c r="CB86" s="207"/>
      <c r="CC86" s="207"/>
      <c r="CD86" s="207"/>
      <c r="CE86" s="207"/>
      <c r="CF86" s="207"/>
      <c r="CG86" s="207"/>
      <c r="CH86" s="207"/>
      <c r="CI86" s="207"/>
      <c r="CJ86" s="207"/>
      <c r="CK86" s="207"/>
      <c r="CL86" s="207"/>
    </row>
    <row r="87" spans="2:90" x14ac:dyDescent="0.3">
      <c r="B87" s="207"/>
      <c r="C87" s="207"/>
      <c r="D87" s="217"/>
      <c r="E87" s="217"/>
      <c r="F87" s="217"/>
      <c r="G87" s="217"/>
      <c r="H87" s="217"/>
      <c r="I87" s="217"/>
      <c r="J87" s="217"/>
      <c r="K87" s="217"/>
      <c r="L87" s="217"/>
      <c r="M87" s="217"/>
      <c r="N87" s="217"/>
      <c r="O87" s="217"/>
      <c r="P87" s="217"/>
      <c r="Q87" s="217"/>
      <c r="R87" s="217"/>
      <c r="S87" s="217"/>
      <c r="T87" s="217"/>
      <c r="U87" s="217"/>
      <c r="V87" s="217"/>
      <c r="W87" s="217"/>
      <c r="X87" s="217"/>
      <c r="Y87" s="217"/>
      <c r="Z87" s="217"/>
      <c r="AA87" s="217"/>
      <c r="AB87" s="217"/>
      <c r="AC87" s="217"/>
      <c r="AD87" s="217"/>
      <c r="AE87" s="217"/>
      <c r="AF87" s="217"/>
      <c r="AG87" s="217"/>
      <c r="AH87" s="217"/>
      <c r="AI87" s="217"/>
      <c r="AJ87" s="217"/>
      <c r="AK87" s="217"/>
      <c r="AL87" s="217"/>
      <c r="AM87" s="217"/>
      <c r="AN87" s="217"/>
      <c r="AO87" s="217"/>
      <c r="AP87" s="217"/>
      <c r="AQ87" s="217"/>
      <c r="AR87" s="217"/>
      <c r="AS87" s="217"/>
      <c r="AT87" s="217"/>
      <c r="AU87" s="217"/>
      <c r="AV87" s="217"/>
      <c r="AW87" s="217"/>
      <c r="AX87" s="217"/>
      <c r="AY87" s="217"/>
      <c r="AZ87" s="217"/>
      <c r="BA87" s="217"/>
      <c r="BB87" s="207"/>
      <c r="BC87" s="207"/>
      <c r="BD87" s="207"/>
      <c r="BE87" s="207"/>
      <c r="BF87" s="207"/>
      <c r="BG87" s="207"/>
      <c r="BH87" s="207"/>
      <c r="BI87" s="207"/>
      <c r="BJ87" s="207"/>
      <c r="BK87" s="207"/>
      <c r="BL87" s="207"/>
      <c r="BM87" s="207"/>
      <c r="BN87" s="207"/>
      <c r="BO87" s="207"/>
      <c r="BP87" s="207"/>
      <c r="BQ87" s="207"/>
      <c r="BR87" s="207"/>
      <c r="BS87" s="207"/>
      <c r="BT87" s="207"/>
      <c r="BU87" s="207"/>
      <c r="BV87" s="207"/>
      <c r="BW87" s="207"/>
      <c r="BX87" s="207"/>
      <c r="BY87" s="207"/>
      <c r="BZ87" s="207"/>
      <c r="CA87" s="207"/>
      <c r="CB87" s="207"/>
      <c r="CC87" s="207"/>
      <c r="CD87" s="207"/>
      <c r="CE87" s="207"/>
      <c r="CF87" s="207"/>
      <c r="CG87" s="207"/>
      <c r="CH87" s="207"/>
      <c r="CI87" s="207"/>
      <c r="CJ87" s="207"/>
      <c r="CK87" s="207"/>
      <c r="CL87" s="207"/>
    </row>
    <row r="88" spans="2:90" x14ac:dyDescent="0.3">
      <c r="B88" s="207"/>
      <c r="C88" s="207"/>
      <c r="D88" s="217"/>
      <c r="E88" s="217"/>
      <c r="F88" s="217"/>
      <c r="G88" s="217"/>
      <c r="H88" s="217"/>
      <c r="I88" s="217"/>
      <c r="J88" s="217"/>
      <c r="K88" s="217"/>
      <c r="L88" s="217"/>
      <c r="M88" s="217"/>
      <c r="N88" s="217"/>
      <c r="O88" s="217"/>
      <c r="P88" s="217"/>
      <c r="Q88" s="217"/>
      <c r="R88" s="217"/>
      <c r="S88" s="217"/>
      <c r="T88" s="217"/>
      <c r="U88" s="217"/>
      <c r="V88" s="217"/>
      <c r="W88" s="217"/>
      <c r="X88" s="217"/>
      <c r="Y88" s="217"/>
      <c r="Z88" s="217"/>
      <c r="AA88" s="217"/>
      <c r="AB88" s="217"/>
      <c r="AC88" s="217"/>
      <c r="AD88" s="217"/>
      <c r="AE88" s="217"/>
      <c r="AF88" s="217"/>
      <c r="AG88" s="217"/>
      <c r="AH88" s="217"/>
      <c r="AI88" s="217"/>
      <c r="AJ88" s="217"/>
      <c r="AK88" s="217"/>
      <c r="AL88" s="217"/>
      <c r="AM88" s="217"/>
      <c r="AN88" s="217"/>
      <c r="AO88" s="217"/>
      <c r="AP88" s="217"/>
      <c r="AQ88" s="217"/>
      <c r="AR88" s="217"/>
      <c r="AS88" s="217"/>
      <c r="AT88" s="217"/>
      <c r="AU88" s="217"/>
      <c r="AV88" s="217"/>
      <c r="AW88" s="217"/>
      <c r="AX88" s="217"/>
      <c r="AY88" s="217"/>
      <c r="AZ88" s="217"/>
      <c r="BA88" s="217"/>
      <c r="BB88" s="207"/>
      <c r="BC88" s="207"/>
      <c r="BD88" s="207"/>
      <c r="BE88" s="207"/>
      <c r="BF88" s="207"/>
      <c r="BG88" s="207"/>
      <c r="BH88" s="207"/>
      <c r="BI88" s="207"/>
      <c r="BJ88" s="207"/>
      <c r="BK88" s="207"/>
      <c r="BL88" s="207"/>
      <c r="BM88" s="207"/>
      <c r="BN88" s="207"/>
      <c r="BO88" s="207"/>
      <c r="BP88" s="207"/>
      <c r="BQ88" s="207"/>
      <c r="BR88" s="207"/>
      <c r="BS88" s="207"/>
      <c r="BT88" s="207"/>
      <c r="BU88" s="207"/>
      <c r="BV88" s="207"/>
      <c r="BW88" s="207"/>
      <c r="BX88" s="207"/>
      <c r="BY88" s="207"/>
      <c r="BZ88" s="207"/>
      <c r="CA88" s="207"/>
      <c r="CB88" s="207"/>
      <c r="CC88" s="207"/>
      <c r="CD88" s="207"/>
      <c r="CE88" s="207"/>
      <c r="CF88" s="207"/>
      <c r="CG88" s="207"/>
      <c r="CH88" s="207"/>
      <c r="CI88" s="207"/>
      <c r="CJ88" s="207"/>
      <c r="CK88" s="207"/>
      <c r="CL88" s="207"/>
    </row>
    <row r="89" spans="2:90" x14ac:dyDescent="0.3">
      <c r="B89" s="207"/>
      <c r="C89" s="207"/>
      <c r="D89" s="217"/>
      <c r="E89" s="217"/>
      <c r="F89" s="217"/>
      <c r="G89" s="217"/>
      <c r="H89" s="217"/>
      <c r="I89" s="217"/>
      <c r="J89" s="217"/>
      <c r="K89" s="217"/>
      <c r="L89" s="217"/>
      <c r="M89" s="217"/>
      <c r="N89" s="217"/>
      <c r="O89" s="217"/>
      <c r="P89" s="217"/>
      <c r="Q89" s="217"/>
      <c r="R89" s="217"/>
      <c r="S89" s="217"/>
      <c r="T89" s="217"/>
      <c r="U89" s="217"/>
      <c r="V89" s="217"/>
      <c r="W89" s="217"/>
      <c r="X89" s="217"/>
      <c r="Y89" s="217"/>
      <c r="Z89" s="217"/>
      <c r="AA89" s="217"/>
      <c r="AB89" s="217"/>
      <c r="AC89" s="217"/>
      <c r="AD89" s="217"/>
      <c r="AE89" s="217"/>
      <c r="AF89" s="217"/>
      <c r="AG89" s="217"/>
      <c r="AH89" s="217"/>
      <c r="AI89" s="217"/>
      <c r="AJ89" s="217"/>
      <c r="AK89" s="217"/>
      <c r="AL89" s="217"/>
      <c r="AM89" s="217"/>
      <c r="AN89" s="217"/>
      <c r="AO89" s="217"/>
      <c r="AP89" s="217"/>
      <c r="AQ89" s="217"/>
      <c r="AR89" s="217"/>
      <c r="AS89" s="217"/>
      <c r="AT89" s="217"/>
      <c r="AU89" s="217"/>
      <c r="AV89" s="217"/>
      <c r="AW89" s="217"/>
      <c r="AX89" s="217"/>
      <c r="AY89" s="217"/>
      <c r="AZ89" s="217"/>
      <c r="BA89" s="217"/>
      <c r="BB89" s="207"/>
      <c r="BC89" s="207"/>
      <c r="BD89" s="207"/>
      <c r="BE89" s="207"/>
      <c r="BF89" s="207"/>
      <c r="BG89" s="207"/>
      <c r="BH89" s="207"/>
      <c r="BI89" s="207"/>
      <c r="BJ89" s="207"/>
      <c r="BK89" s="207"/>
      <c r="BL89" s="207"/>
      <c r="BM89" s="207"/>
      <c r="BN89" s="207"/>
      <c r="BO89" s="207"/>
      <c r="BP89" s="207"/>
      <c r="BQ89" s="207"/>
      <c r="BR89" s="207"/>
      <c r="BS89" s="207"/>
      <c r="BT89" s="207"/>
      <c r="BU89" s="207"/>
      <c r="BV89" s="207"/>
      <c r="BW89" s="207"/>
      <c r="BX89" s="207"/>
      <c r="BY89" s="207"/>
      <c r="BZ89" s="207"/>
      <c r="CA89" s="207"/>
      <c r="CB89" s="207"/>
      <c r="CC89" s="207"/>
      <c r="CD89" s="207"/>
      <c r="CE89" s="207"/>
      <c r="CF89" s="207"/>
      <c r="CG89" s="207"/>
      <c r="CH89" s="207"/>
      <c r="CI89" s="207"/>
      <c r="CJ89" s="207"/>
      <c r="CK89" s="207"/>
      <c r="CL89" s="207"/>
    </row>
    <row r="90" spans="2:90" x14ac:dyDescent="0.3">
      <c r="B90" s="207"/>
      <c r="C90" s="207"/>
      <c r="D90" s="217"/>
      <c r="E90" s="217"/>
      <c r="F90" s="217"/>
      <c r="G90" s="217"/>
      <c r="H90" s="217"/>
      <c r="I90" s="217"/>
      <c r="J90" s="217"/>
      <c r="K90" s="217"/>
      <c r="L90" s="217"/>
      <c r="M90" s="217"/>
      <c r="N90" s="217"/>
      <c r="O90" s="217"/>
      <c r="P90" s="217"/>
      <c r="Q90" s="217"/>
      <c r="R90" s="217"/>
      <c r="S90" s="217"/>
      <c r="T90" s="217"/>
      <c r="U90" s="217"/>
      <c r="V90" s="217"/>
      <c r="W90" s="217"/>
      <c r="X90" s="217"/>
      <c r="Y90" s="217"/>
      <c r="Z90" s="217"/>
      <c r="AA90" s="217"/>
      <c r="AB90" s="217"/>
      <c r="AC90" s="217"/>
      <c r="AD90" s="217"/>
      <c r="AE90" s="217"/>
      <c r="AF90" s="217"/>
      <c r="AG90" s="217"/>
      <c r="AH90" s="217"/>
      <c r="AI90" s="217"/>
      <c r="AJ90" s="217"/>
      <c r="AK90" s="217"/>
      <c r="AL90" s="217"/>
      <c r="AM90" s="217"/>
      <c r="AN90" s="217"/>
      <c r="AO90" s="217"/>
      <c r="AP90" s="217"/>
      <c r="AQ90" s="217"/>
      <c r="AR90" s="217"/>
      <c r="AS90" s="217"/>
      <c r="AT90" s="217"/>
      <c r="AU90" s="217"/>
      <c r="AV90" s="217"/>
      <c r="AW90" s="217"/>
      <c r="AX90" s="217"/>
      <c r="AY90" s="217"/>
      <c r="AZ90" s="217"/>
      <c r="BA90" s="217"/>
      <c r="BB90" s="207"/>
      <c r="BC90" s="207"/>
      <c r="BD90" s="207"/>
      <c r="BE90" s="207"/>
      <c r="BF90" s="207"/>
      <c r="BG90" s="207"/>
      <c r="BH90" s="207"/>
      <c r="BI90" s="207"/>
      <c r="BJ90" s="207"/>
      <c r="BK90" s="207"/>
      <c r="BL90" s="207"/>
      <c r="BM90" s="207"/>
      <c r="BN90" s="207"/>
      <c r="BO90" s="207"/>
      <c r="BP90" s="207"/>
      <c r="BQ90" s="207"/>
      <c r="BR90" s="207"/>
      <c r="BS90" s="207"/>
      <c r="BT90" s="207"/>
      <c r="BU90" s="207"/>
      <c r="BV90" s="207"/>
      <c r="BW90" s="207"/>
      <c r="BX90" s="207"/>
      <c r="BY90" s="207"/>
      <c r="BZ90" s="207"/>
      <c r="CA90" s="207"/>
      <c r="CB90" s="207"/>
      <c r="CC90" s="207"/>
      <c r="CD90" s="207"/>
      <c r="CE90" s="207"/>
      <c r="CF90" s="207"/>
      <c r="CG90" s="207"/>
      <c r="CH90" s="207"/>
      <c r="CI90" s="207"/>
      <c r="CJ90" s="207"/>
      <c r="CK90" s="207"/>
      <c r="CL90" s="207"/>
    </row>
    <row r="91" spans="2:90" x14ac:dyDescent="0.3">
      <c r="B91" s="207"/>
      <c r="C91" s="207"/>
      <c r="D91" s="217"/>
      <c r="E91" s="217"/>
      <c r="F91" s="217"/>
      <c r="G91" s="217"/>
      <c r="H91" s="217"/>
      <c r="I91" s="217"/>
      <c r="J91" s="217"/>
      <c r="K91" s="217"/>
      <c r="L91" s="217"/>
      <c r="M91" s="217"/>
      <c r="N91" s="217"/>
      <c r="O91" s="217"/>
      <c r="P91" s="217"/>
      <c r="Q91" s="217"/>
      <c r="R91" s="217"/>
      <c r="S91" s="217"/>
      <c r="T91" s="217"/>
      <c r="U91" s="217"/>
      <c r="V91" s="217"/>
      <c r="W91" s="217"/>
      <c r="X91" s="217"/>
      <c r="Y91" s="217"/>
      <c r="Z91" s="217"/>
      <c r="AA91" s="217"/>
      <c r="AB91" s="217"/>
      <c r="AC91" s="217"/>
      <c r="AD91" s="217"/>
      <c r="AE91" s="217"/>
      <c r="AF91" s="217"/>
      <c r="AG91" s="217"/>
      <c r="AH91" s="217"/>
      <c r="AI91" s="217"/>
      <c r="AJ91" s="217"/>
      <c r="AK91" s="217"/>
      <c r="AL91" s="217"/>
      <c r="AM91" s="217"/>
      <c r="AN91" s="217"/>
      <c r="AO91" s="217"/>
      <c r="AP91" s="217"/>
      <c r="AQ91" s="217"/>
      <c r="AR91" s="217"/>
      <c r="AS91" s="217"/>
      <c r="AT91" s="217"/>
      <c r="AU91" s="217"/>
      <c r="AV91" s="217"/>
      <c r="AW91" s="217"/>
      <c r="AX91" s="217"/>
      <c r="AY91" s="217"/>
      <c r="AZ91" s="217"/>
      <c r="BA91" s="217"/>
      <c r="BB91" s="207"/>
      <c r="BC91" s="207"/>
      <c r="BD91" s="207"/>
      <c r="BE91" s="207"/>
      <c r="BF91" s="207"/>
      <c r="BG91" s="207"/>
      <c r="BH91" s="207"/>
      <c r="BI91" s="207"/>
      <c r="BJ91" s="207"/>
      <c r="BK91" s="207"/>
      <c r="BL91" s="207"/>
      <c r="BM91" s="207"/>
      <c r="BN91" s="207"/>
      <c r="BO91" s="207"/>
      <c r="BP91" s="207"/>
      <c r="BQ91" s="207"/>
      <c r="BR91" s="207"/>
      <c r="BS91" s="207"/>
      <c r="BT91" s="207"/>
      <c r="BU91" s="207"/>
      <c r="BV91" s="207"/>
      <c r="BW91" s="207"/>
      <c r="BX91" s="207"/>
      <c r="BY91" s="207"/>
      <c r="BZ91" s="207"/>
      <c r="CA91" s="207"/>
      <c r="CB91" s="207"/>
      <c r="CC91" s="207"/>
      <c r="CD91" s="207"/>
      <c r="CE91" s="207"/>
      <c r="CF91" s="207"/>
      <c r="CG91" s="207"/>
      <c r="CH91" s="207"/>
      <c r="CI91" s="207"/>
      <c r="CJ91" s="207"/>
      <c r="CK91" s="207"/>
      <c r="CL91" s="207"/>
    </row>
    <row r="92" spans="2:90" x14ac:dyDescent="0.3">
      <c r="B92" s="207"/>
      <c r="C92" s="207"/>
      <c r="D92" s="217"/>
      <c r="E92" s="217"/>
      <c r="F92" s="217"/>
      <c r="G92" s="217"/>
      <c r="H92" s="217"/>
      <c r="I92" s="217"/>
      <c r="J92" s="217"/>
      <c r="K92" s="217"/>
      <c r="L92" s="217"/>
      <c r="M92" s="217"/>
      <c r="N92" s="217"/>
      <c r="O92" s="217"/>
      <c r="P92" s="217"/>
      <c r="Q92" s="217"/>
      <c r="R92" s="217"/>
      <c r="S92" s="217"/>
      <c r="T92" s="217"/>
      <c r="U92" s="217"/>
      <c r="V92" s="217"/>
      <c r="W92" s="217"/>
      <c r="X92" s="217"/>
      <c r="Y92" s="217"/>
      <c r="Z92" s="217"/>
      <c r="AA92" s="217"/>
      <c r="AB92" s="217"/>
      <c r="AC92" s="217"/>
      <c r="AD92" s="217"/>
      <c r="AE92" s="217"/>
      <c r="AF92" s="217"/>
      <c r="AG92" s="217"/>
      <c r="AH92" s="217"/>
      <c r="AI92" s="217"/>
      <c r="AJ92" s="217"/>
      <c r="AK92" s="217"/>
      <c r="AL92" s="217"/>
      <c r="AM92" s="217"/>
      <c r="AN92" s="217"/>
      <c r="AO92" s="217"/>
      <c r="AP92" s="217"/>
      <c r="AQ92" s="217"/>
      <c r="AR92" s="217"/>
      <c r="AS92" s="217"/>
      <c r="AT92" s="217"/>
      <c r="AU92" s="217"/>
      <c r="AV92" s="217"/>
      <c r="AW92" s="217"/>
      <c r="AX92" s="217"/>
      <c r="AY92" s="217"/>
      <c r="AZ92" s="217"/>
      <c r="BA92" s="217"/>
      <c r="BB92" s="207"/>
      <c r="BC92" s="207"/>
      <c r="BD92" s="207"/>
      <c r="BE92" s="207"/>
      <c r="BF92" s="207"/>
      <c r="BG92" s="207"/>
      <c r="BH92" s="207"/>
      <c r="BI92" s="207"/>
      <c r="BJ92" s="207"/>
      <c r="BK92" s="207"/>
      <c r="BL92" s="207"/>
      <c r="BM92" s="207"/>
      <c r="BN92" s="207"/>
      <c r="BO92" s="207"/>
      <c r="BP92" s="207"/>
      <c r="BQ92" s="207"/>
      <c r="BR92" s="207"/>
      <c r="BS92" s="207"/>
      <c r="BT92" s="207"/>
      <c r="BU92" s="207"/>
      <c r="BV92" s="207"/>
      <c r="BW92" s="207"/>
      <c r="BX92" s="207"/>
      <c r="BY92" s="207"/>
      <c r="BZ92" s="207"/>
      <c r="CA92" s="207"/>
      <c r="CB92" s="207"/>
      <c r="CC92" s="207"/>
      <c r="CD92" s="207"/>
      <c r="CE92" s="207"/>
      <c r="CF92" s="207"/>
      <c r="CG92" s="207"/>
      <c r="CH92" s="207"/>
      <c r="CI92" s="207"/>
      <c r="CJ92" s="207"/>
      <c r="CK92" s="207"/>
      <c r="CL92" s="207"/>
    </row>
  </sheetData>
  <autoFilter ref="A1:CL1">
    <sortState ref="A2:CL78">
      <sortCondition descending="1" ref="BO1"/>
    </sortState>
  </autoFilter>
  <conditionalFormatting sqref="BJ2:BJ78">
    <cfRule type="cellIs" dxfId="1" priority="12" operator="lessThan">
      <formula>50</formula>
    </cfRule>
  </conditionalFormatting>
  <conditionalFormatting sqref="BO2:BO78">
    <cfRule type="colorScale" priority="11">
      <colorScale>
        <cfvo type="min"/>
        <cfvo type="percentile" val="50"/>
        <cfvo type="max"/>
        <color rgb="FFF8696B"/>
        <color rgb="FFFFEB84"/>
        <color rgb="FF63BE7B"/>
      </colorScale>
    </cfRule>
  </conditionalFormatting>
  <conditionalFormatting sqref="BP2:BP78">
    <cfRule type="colorScale" priority="10">
      <colorScale>
        <cfvo type="min"/>
        <cfvo type="percentile" val="50"/>
        <cfvo type="max"/>
        <color rgb="FF63BE7B"/>
        <color rgb="FFFFEB84"/>
        <color rgb="FFF8696B"/>
      </colorScale>
    </cfRule>
  </conditionalFormatting>
  <conditionalFormatting sqref="BQ2:BQ78">
    <cfRule type="colorScale" priority="9">
      <colorScale>
        <cfvo type="min"/>
        <cfvo type="percentile" val="50"/>
        <cfvo type="max"/>
        <color rgb="FFF8696B"/>
        <color rgb="FFFFEB84"/>
        <color rgb="FF63BE7B"/>
      </colorScale>
    </cfRule>
  </conditionalFormatting>
  <conditionalFormatting sqref="BR2:BR78">
    <cfRule type="colorScale" priority="8">
      <colorScale>
        <cfvo type="min"/>
        <cfvo type="percentile" val="50"/>
        <cfvo type="max"/>
        <color rgb="FF63BE7B"/>
        <color rgb="FFFFEB84"/>
        <color rgb="FFF8696B"/>
      </colorScale>
    </cfRule>
  </conditionalFormatting>
  <conditionalFormatting sqref="BS2:BS78">
    <cfRule type="colorScale" priority="7">
      <colorScale>
        <cfvo type="min"/>
        <cfvo type="percentile" val="50"/>
        <cfvo type="max"/>
        <color rgb="FFF8696B"/>
        <color rgb="FFFFEB84"/>
        <color rgb="FF63BE7B"/>
      </colorScale>
    </cfRule>
  </conditionalFormatting>
  <conditionalFormatting sqref="BT2:BT78">
    <cfRule type="colorScale" priority="6">
      <colorScale>
        <cfvo type="min"/>
        <cfvo type="percentile" val="50"/>
        <cfvo type="max"/>
        <color rgb="FF63BE7B"/>
        <color rgb="FFFFEB84"/>
        <color rgb="FFF8696B"/>
      </colorScale>
    </cfRule>
  </conditionalFormatting>
  <conditionalFormatting sqref="BU2:BU78">
    <cfRule type="colorScale" priority="5">
      <colorScale>
        <cfvo type="min"/>
        <cfvo type="percentile" val="50"/>
        <cfvo type="max"/>
        <color rgb="FFF8696B"/>
        <color rgb="FFFFEB84"/>
        <color rgb="FF63BE7B"/>
      </colorScale>
    </cfRule>
  </conditionalFormatting>
  <conditionalFormatting sqref="BV2:BV78">
    <cfRule type="colorScale" priority="3">
      <colorScale>
        <cfvo type="min"/>
        <cfvo type="percentile" val="50"/>
        <cfvo type="max"/>
        <color rgb="FF63BE7B"/>
        <color rgb="FFFFEB84"/>
        <color rgb="FFF8696B"/>
      </colorScale>
    </cfRule>
  </conditionalFormatting>
  <conditionalFormatting sqref="BW2:BW78">
    <cfRule type="colorScale" priority="2">
      <colorScale>
        <cfvo type="min"/>
        <cfvo type="percentile" val="50"/>
        <cfvo type="max"/>
        <color rgb="FFF8696B"/>
        <color rgb="FFFFEB84"/>
        <color rgb="FF63BE7B"/>
      </colorScale>
    </cfRule>
  </conditionalFormatting>
  <conditionalFormatting sqref="BX2:BX78">
    <cfRule type="colorScale" priority="1">
      <colorScale>
        <cfvo type="min"/>
        <cfvo type="percentile" val="50"/>
        <cfvo type="max"/>
        <color rgb="FF63BE7B"/>
        <color rgb="FFFFEB84"/>
        <color rgb="FFF8696B"/>
      </colorScale>
    </cfRule>
  </conditionalFormatting>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H92"/>
  <sheetViews>
    <sheetView topLeftCell="BH1" workbookViewId="0">
      <selection activeCell="BQ8" sqref="BQ8"/>
    </sheetView>
  </sheetViews>
  <sheetFormatPr defaultRowHeight="14.4" x14ac:dyDescent="0.3"/>
  <cols>
    <col min="3" max="3" width="46.44140625" customWidth="1"/>
    <col min="4" max="62" width="9.109375" customWidth="1"/>
    <col min="67" max="67" width="12.6640625" bestFit="1" customWidth="1"/>
    <col min="68" max="68" width="13.77734375" bestFit="1" customWidth="1"/>
    <col min="69" max="69" width="12.6640625" style="70" bestFit="1" customWidth="1"/>
    <col min="70" max="71" width="14.33203125" style="70" bestFit="1" customWidth="1"/>
    <col min="72" max="72" width="15.6640625" style="70" bestFit="1" customWidth="1"/>
    <col min="73" max="73" width="9.109375" customWidth="1"/>
  </cols>
  <sheetData>
    <row r="1" spans="1:86" x14ac:dyDescent="0.3">
      <c r="A1" s="56" t="s">
        <v>3822</v>
      </c>
      <c r="B1" s="57" t="s">
        <v>302</v>
      </c>
      <c r="C1" s="58" t="s">
        <v>380</v>
      </c>
      <c r="D1" s="71" t="str">
        <f>[2]Monitoring_eng!C1</f>
        <v>Bakhmut</v>
      </c>
      <c r="E1" s="71" t="str">
        <f>[2]Monitoring_eng!E1</f>
        <v>Berdychiv</v>
      </c>
      <c r="F1" s="71" t="str">
        <f>[2]Monitoring_eng!G1</f>
        <v>Berdiansk</v>
      </c>
      <c r="G1" s="71" t="str">
        <f>[2]Monitoring_eng!I1</f>
        <v>Bila Tserkva</v>
      </c>
      <c r="H1" s="71" t="str">
        <f>[2]Monitoring_eng!K1</f>
        <v>Brovary</v>
      </c>
      <c r="I1" s="71" t="str">
        <f>[2]Monitoring_eng!M1</f>
        <v>Vinnytsia</v>
      </c>
      <c r="J1" s="71" t="str">
        <f>[2]Monitoring_eng!O1</f>
        <v>Dnipro</v>
      </c>
      <c r="K1" s="71" t="str">
        <f>[2]Monitoring_eng!Q1</f>
        <v>Drohobych</v>
      </c>
      <c r="L1" s="71" t="str">
        <f>[2]Monitoring_eng!S1</f>
        <v>Zhytomyr</v>
      </c>
      <c r="M1" s="71" t="str">
        <f>[2]Monitoring_eng!U1</f>
        <v>Zaporizhzhia</v>
      </c>
      <c r="N1" s="71" t="str">
        <f>[2]Monitoring_eng!W1</f>
        <v>Ivano-Frankivsk</v>
      </c>
      <c r="O1" s="71" t="str">
        <f>[2]Monitoring_eng!Y1</f>
        <v>Izmail</v>
      </c>
      <c r="P1" s="71" t="str">
        <f>[2]Monitoring_eng!AA1</f>
        <v>Kamianets-Podilskyi</v>
      </c>
      <c r="Q1" s="71" t="str">
        <f>[2]Monitoring_eng!AC1</f>
        <v>Kamianske</v>
      </c>
      <c r="R1" s="71" t="str">
        <f>[2]Monitoring_eng!AE1</f>
        <v>Kyiv</v>
      </c>
      <c r="S1" s="71" t="str">
        <f>[2]Monitoring_eng!AG1</f>
        <v>Kovel</v>
      </c>
      <c r="T1" s="71" t="str">
        <f>[2]Monitoring_eng!AI1</f>
        <v>Konotop</v>
      </c>
      <c r="U1" s="71" t="str">
        <f>[2]Monitoring_eng!AK1</f>
        <v>Kostiantynivka</v>
      </c>
      <c r="V1" s="71" t="str">
        <f>[2]Monitoring_eng!AM1</f>
        <v>Kramatorsk</v>
      </c>
      <c r="W1" s="71" t="str">
        <f>[2]Monitoring_eng!AO1</f>
        <v>Kremenchuk</v>
      </c>
      <c r="X1" s="71" t="str">
        <f>[2]Monitoring_eng!AQ1</f>
        <v>Kryvyi Rih</v>
      </c>
      <c r="Y1" s="71" t="str">
        <f>[2]Monitoring_eng!AS1</f>
        <v>Kropyvnytskyi</v>
      </c>
      <c r="Z1" s="71" t="str">
        <f>[2]Monitoring_eng!AU1</f>
        <v>Lysychansk</v>
      </c>
      <c r="AA1" s="71" t="str">
        <f>[2]Monitoring_eng!AW1</f>
        <v>Lutsk</v>
      </c>
      <c r="AB1" s="71" t="str">
        <f>[2]Monitoring_eng!AY1</f>
        <v>Lviv</v>
      </c>
      <c r="AC1" s="71" t="str">
        <f>[2]Monitoring_eng!BA1</f>
        <v>Mariupol</v>
      </c>
      <c r="AD1" s="71" t="str">
        <f>[2]Monitoring_eng!BC1</f>
        <v>Melitopol</v>
      </c>
      <c r="AE1" s="71" t="str">
        <f>[2]Monitoring_eng!BE1</f>
        <v>Mykolaiv</v>
      </c>
      <c r="AF1" s="71" t="str">
        <f>[2]Monitoring_eng!BG1</f>
        <v>Mukacheve</v>
      </c>
      <c r="AG1" s="71" t="str">
        <f>[2]Monitoring_eng!BI1</f>
        <v>Nizhyn</v>
      </c>
      <c r="AH1" s="71" t="str">
        <f>[2]Monitoring_eng!BK1</f>
        <v>Nikopol</v>
      </c>
      <c r="AI1" s="71" t="str">
        <f>[2]Monitoring_eng!BM1</f>
        <v>Novomoskovsk</v>
      </c>
      <c r="AJ1" s="71" t="str">
        <f>[2]Monitoring_eng!BO1</f>
        <v>Odesa</v>
      </c>
      <c r="AK1" s="71" t="str">
        <f>[2]Monitoring_eng!BQ1</f>
        <v>Oleksandriia</v>
      </c>
      <c r="AL1" s="71" t="str">
        <f>[2]Monitoring_eng!BS1</f>
        <v>Pavlohrad</v>
      </c>
      <c r="AM1" s="71" t="str">
        <f>[2]Monitoring_eng!BU1</f>
        <v>Poltava</v>
      </c>
      <c r="AN1" s="71" t="str">
        <f>[2]Monitoring_eng!BW1</f>
        <v>Rivne</v>
      </c>
      <c r="AO1" s="71" t="str">
        <f>[2]Monitoring_eng!BY1</f>
        <v>Sievierodonetsk</v>
      </c>
      <c r="AP1" s="71" t="str">
        <f>[2]Monitoring_eng!CA1</f>
        <v>Sloviansk</v>
      </c>
      <c r="AQ1" s="71" t="str">
        <f>[2]Monitoring_eng!CC1</f>
        <v>Sumy</v>
      </c>
      <c r="AR1" s="71" t="str">
        <f>[2]Monitoring_eng!CE1</f>
        <v>Ternopil</v>
      </c>
      <c r="AS1" s="71" t="str">
        <f>[2]Monitoring_eng!CG1</f>
        <v>Uzhhorod</v>
      </c>
      <c r="AT1" s="71" t="str">
        <f>[2]Monitoring_eng!CI1</f>
        <v>Uman</v>
      </c>
      <c r="AU1" s="71" t="str">
        <f>[2]Monitoring_eng!CK1</f>
        <v>Kharkiv</v>
      </c>
      <c r="AV1" s="71" t="str">
        <f>[2]Monitoring_eng!CM1</f>
        <v>Kherson</v>
      </c>
      <c r="AW1" s="71" t="str">
        <f>[2]Monitoring_eng!CO1</f>
        <v>Khmelnytskyi</v>
      </c>
      <c r="AX1" s="71" t="str">
        <f>[2]Monitoring_eng!CQ1</f>
        <v>Cherkasy</v>
      </c>
      <c r="AY1" s="71" t="str">
        <f>[2]Monitoring_eng!CS1</f>
        <v>Chernivtsi</v>
      </c>
      <c r="AZ1" s="71" t="str">
        <f>[2]Monitoring_eng!CU1</f>
        <v>Chernihiv</v>
      </c>
      <c r="BA1" s="71" t="str">
        <f>[2]Monitoring_eng!CW1</f>
        <v>Shostka</v>
      </c>
      <c r="BB1" s="56" t="s">
        <v>879</v>
      </c>
      <c r="BC1" s="56" t="s">
        <v>947</v>
      </c>
      <c r="BD1" s="56" t="s">
        <v>881</v>
      </c>
      <c r="BE1" s="56" t="s">
        <v>947</v>
      </c>
      <c r="BF1" s="56" t="s">
        <v>883</v>
      </c>
      <c r="BG1" s="56" t="s">
        <v>947</v>
      </c>
      <c r="BH1" s="56" t="s">
        <v>885</v>
      </c>
      <c r="BI1" s="56" t="s">
        <v>947</v>
      </c>
      <c r="BJ1" s="56" t="s">
        <v>948</v>
      </c>
      <c r="BK1" s="56" t="s">
        <v>949</v>
      </c>
      <c r="BL1" s="56" t="s">
        <v>950</v>
      </c>
      <c r="BM1" s="56" t="s">
        <v>949</v>
      </c>
      <c r="BN1" s="56" t="s">
        <v>950</v>
      </c>
      <c r="BO1" s="72" t="s">
        <v>3974</v>
      </c>
      <c r="BP1" s="72" t="s">
        <v>3975</v>
      </c>
      <c r="BQ1" s="72" t="s">
        <v>3976</v>
      </c>
      <c r="BR1" s="72" t="s">
        <v>3977</v>
      </c>
      <c r="BS1" s="72" t="s">
        <v>3970</v>
      </c>
      <c r="BT1" s="72" t="s">
        <v>3971</v>
      </c>
      <c r="BU1" s="56" t="s">
        <v>939</v>
      </c>
      <c r="BV1" s="56" t="s">
        <v>940</v>
      </c>
      <c r="BW1" s="56" t="s">
        <v>938</v>
      </c>
      <c r="BX1" s="56" t="s">
        <v>941</v>
      </c>
      <c r="BY1" s="56" t="s">
        <v>951</v>
      </c>
      <c r="BZ1" s="56" t="s">
        <v>952</v>
      </c>
      <c r="CA1" s="56" t="s">
        <v>953</v>
      </c>
      <c r="CB1" s="56" t="s">
        <v>954</v>
      </c>
      <c r="CC1" s="56" t="s">
        <v>944</v>
      </c>
      <c r="CD1" s="56" t="s">
        <v>943</v>
      </c>
      <c r="CE1" s="56" t="s">
        <v>942</v>
      </c>
      <c r="CF1" s="56" t="s">
        <v>945</v>
      </c>
      <c r="CG1" s="56" t="s">
        <v>911</v>
      </c>
      <c r="CH1" s="56"/>
    </row>
    <row r="2" spans="1:86" x14ac:dyDescent="0.3">
      <c r="A2" t="s">
        <v>3823</v>
      </c>
      <c r="B2" s="37" t="s">
        <v>303</v>
      </c>
      <c r="C2" s="38" t="s">
        <v>85</v>
      </c>
      <c r="D2" s="25" t="str">
        <f>[2]Monitoring_eng!C2</f>
        <v>yes</v>
      </c>
      <c r="E2" s="25" t="str">
        <f>[2]Monitoring_eng!E2</f>
        <v>yes</v>
      </c>
      <c r="F2" s="25" t="str">
        <f>[2]Monitoring_eng!G2</f>
        <v>yes</v>
      </c>
      <c r="G2" s="25" t="str">
        <f>[2]Monitoring_eng!I2</f>
        <v>yes</v>
      </c>
      <c r="H2" s="25" t="str">
        <f>[2]Monitoring_eng!K2</f>
        <v>yes</v>
      </c>
      <c r="I2" s="25" t="str">
        <f>[2]Monitoring_eng!M2</f>
        <v>yes</v>
      </c>
      <c r="J2" s="25" t="str">
        <f>[2]Monitoring_eng!O2</f>
        <v>yes</v>
      </c>
      <c r="K2" s="25" t="str">
        <f>[2]Monitoring_eng!Q2</f>
        <v>yes</v>
      </c>
      <c r="L2" s="25" t="str">
        <f>[2]Monitoring_eng!S2</f>
        <v>yes</v>
      </c>
      <c r="M2" s="25" t="str">
        <f>[2]Monitoring_eng!U2</f>
        <v>no</v>
      </c>
      <c r="N2" s="25" t="str">
        <f>[2]Monitoring_eng!W2</f>
        <v>yes</v>
      </c>
      <c r="O2" s="25" t="str">
        <f>[2]Monitoring_eng!Y2</f>
        <v>yes</v>
      </c>
      <c r="P2" s="25" t="str">
        <f>[2]Monitoring_eng!AA2</f>
        <v>yes</v>
      </c>
      <c r="Q2" s="25" t="str">
        <f>[2]Monitoring_eng!AC2</f>
        <v>yes</v>
      </c>
      <c r="R2" s="25" t="str">
        <f>[2]Monitoring_eng!AE2</f>
        <v>yes</v>
      </c>
      <c r="S2" s="25" t="str">
        <f>[2]Monitoring_eng!AG2</f>
        <v>yes</v>
      </c>
      <c r="T2" s="25" t="str">
        <f>[2]Monitoring_eng!AI2</f>
        <v>yes</v>
      </c>
      <c r="U2" s="25" t="str">
        <f>[2]Monitoring_eng!AK2</f>
        <v>yes</v>
      </c>
      <c r="V2" s="25" t="str">
        <f>[2]Monitoring_eng!AM2</f>
        <v>yes</v>
      </c>
      <c r="W2" s="25" t="str">
        <f>[2]Monitoring_eng!AO2</f>
        <v>yes</v>
      </c>
      <c r="X2" s="25" t="str">
        <f>[2]Monitoring_eng!AQ2</f>
        <v>yes</v>
      </c>
      <c r="Y2" s="25" t="str">
        <f>[2]Monitoring_eng!AS2</f>
        <v>yes</v>
      </c>
      <c r="Z2" s="25" t="str">
        <f>[2]Monitoring_eng!AU2</f>
        <v>yes</v>
      </c>
      <c r="AA2" s="25" t="str">
        <f>[2]Monitoring_eng!AW2</f>
        <v>yes</v>
      </c>
      <c r="AB2" s="25" t="str">
        <f>[2]Monitoring_eng!AY2</f>
        <v>yes</v>
      </c>
      <c r="AC2" s="25" t="str">
        <f>[2]Monitoring_eng!BA2</f>
        <v>yes</v>
      </c>
      <c r="AD2" s="25" t="str">
        <f>[2]Monitoring_eng!BC2</f>
        <v>yes</v>
      </c>
      <c r="AE2" s="25" t="str">
        <f>[2]Monitoring_eng!BE2</f>
        <v>yes</v>
      </c>
      <c r="AF2" s="25" t="str">
        <f>[2]Monitoring_eng!BG2</f>
        <v>no</v>
      </c>
      <c r="AG2" s="25" t="str">
        <f>[2]Monitoring_eng!BI2</f>
        <v>yes</v>
      </c>
      <c r="AH2" s="25" t="str">
        <f>[2]Monitoring_eng!BK2</f>
        <v>yes</v>
      </c>
      <c r="AI2" s="25" t="str">
        <f>[2]Monitoring_eng!BM2</f>
        <v>no</v>
      </c>
      <c r="AJ2" s="25" t="str">
        <f>[2]Monitoring_eng!BO2</f>
        <v>yes</v>
      </c>
      <c r="AK2" s="25" t="str">
        <f>[2]Monitoring_eng!BQ2</f>
        <v>yes</v>
      </c>
      <c r="AL2" s="25" t="str">
        <f>[2]Monitoring_eng!BS2</f>
        <v>partially</v>
      </c>
      <c r="AM2" s="25" t="str">
        <f>[2]Monitoring_eng!BU2</f>
        <v>yes</v>
      </c>
      <c r="AN2" s="25" t="str">
        <f>[2]Monitoring_eng!BW2</f>
        <v>yes</v>
      </c>
      <c r="AO2" s="25" t="str">
        <f>[2]Monitoring_eng!BY2</f>
        <v>yes</v>
      </c>
      <c r="AP2" s="25" t="str">
        <f>[2]Monitoring_eng!CA2</f>
        <v>yes</v>
      </c>
      <c r="AQ2" s="25" t="str">
        <f>[2]Monitoring_eng!CC2</f>
        <v>yes</v>
      </c>
      <c r="AR2" s="25" t="str">
        <f>[2]Monitoring_eng!CE2</f>
        <v>partially</v>
      </c>
      <c r="AS2" s="25" t="str">
        <f>[2]Monitoring_eng!CG2</f>
        <v>no</v>
      </c>
      <c r="AT2" s="25" t="str">
        <f>[2]Monitoring_eng!CI2</f>
        <v>yes</v>
      </c>
      <c r="AU2" s="25" t="str">
        <f>[2]Monitoring_eng!CK2</f>
        <v>yes</v>
      </c>
      <c r="AV2" s="25" t="str">
        <f>[2]Monitoring_eng!CM2</f>
        <v>yes</v>
      </c>
      <c r="AW2" s="25" t="str">
        <f>[2]Monitoring_eng!CO2</f>
        <v>yes</v>
      </c>
      <c r="AX2" s="25" t="str">
        <f>[2]Monitoring_eng!CQ2</f>
        <v>yes</v>
      </c>
      <c r="AY2" s="25" t="str">
        <f>[2]Monitoring_eng!CS2</f>
        <v>yes</v>
      </c>
      <c r="AZ2" s="25" t="str">
        <f>[2]Monitoring_eng!CU2</f>
        <v>yes</v>
      </c>
      <c r="BA2" s="25" t="str">
        <f>[2]Monitoring_eng!CW2</f>
        <v>yes</v>
      </c>
      <c r="BB2" s="37" t="s">
        <v>757</v>
      </c>
      <c r="BC2" s="37">
        <f t="shared" ref="BC2:BC33" si="0">COUNTIF($D2:$BA2,$BB2)</f>
        <v>44</v>
      </c>
      <c r="BD2" s="37" t="s">
        <v>758</v>
      </c>
      <c r="BE2" s="37">
        <f t="shared" ref="BE2:BE33" si="1">COUNTIF($D2:$BA2,$BD2)</f>
        <v>4</v>
      </c>
      <c r="BF2" s="37" t="s">
        <v>759</v>
      </c>
      <c r="BG2" s="37">
        <f t="shared" ref="BG2:BG33" si="2">COUNTIF($D2:$BA2,$BF2)</f>
        <v>2</v>
      </c>
      <c r="BH2" s="37" t="s">
        <v>892</v>
      </c>
      <c r="BI2" s="37">
        <f t="shared" ref="BI2:BI33" si="3">COUNTIF($D2:$BA2,$BH2)</f>
        <v>0</v>
      </c>
      <c r="BJ2" s="37">
        <f t="shared" ref="BJ2:BJ33" si="4">BC2+BE2+BG2+BI2</f>
        <v>50</v>
      </c>
      <c r="BK2" s="37" t="str">
        <f t="shared" ref="BK2:BK33" si="5">BB2</f>
        <v>yes</v>
      </c>
      <c r="BL2" s="37" t="str">
        <f t="shared" ref="BL2:BL33" si="6">BD2</f>
        <v>no</v>
      </c>
      <c r="BM2" s="37">
        <f t="shared" ref="BM2:BM33" si="7">BC2</f>
        <v>44</v>
      </c>
      <c r="BN2" s="37">
        <f t="shared" ref="BN2:BN33" si="8">BE2</f>
        <v>4</v>
      </c>
      <c r="BO2" s="69">
        <f t="shared" ref="BO2:BO33" si="9">BM2/50</f>
        <v>0.88</v>
      </c>
      <c r="BP2" s="69">
        <f t="shared" ref="BP2:BP33" si="10">BN2/50</f>
        <v>0.08</v>
      </c>
      <c r="BQ2" s="70">
        <f>VLOOKUP($B2,[2]Analysis2016!$A:$BO,66,FALSE)</f>
        <v>0.64</v>
      </c>
      <c r="BR2" s="70">
        <f>VLOOKUP($B2,[2]Analysis2016!$A:$BO,67,FALSE)</f>
        <v>0.3</v>
      </c>
      <c r="BS2" s="70">
        <f t="shared" ref="BS2:BS33" si="11">BO2-BQ2</f>
        <v>0.24</v>
      </c>
      <c r="BT2" s="70">
        <f t="shared" ref="BT2:BT33" si="12">BR2-BP2</f>
        <v>0.21999999999999997</v>
      </c>
      <c r="BU2" s="70">
        <f>COUNTIFS($D2:$BA2,$BK2,[2]Results!$T$87:$BQ$87,BU$1)/(COUNTIF([2]Results!$T$87:$BQ$87,BU$1))</f>
        <v>1</v>
      </c>
      <c r="BV2" s="70">
        <f>COUNTIFS($D2:$BA2,$BK2,[2]Results!$T$87:$BQ$87,BV$1)/(COUNTIF([2]Results!$T$87:$BQ$87,BV$1))</f>
        <v>0.75</v>
      </c>
      <c r="BW2" s="70">
        <f>COUNTIFS($D2:$BA2,$BK2,[2]Results!$T$87:$BQ$87,BW$1)/(COUNTIF([2]Results!$T$87:$BQ$87,BW$1))</f>
        <v>1</v>
      </c>
      <c r="BX2" s="70">
        <f>COUNTIFS($D2:$BA2,$BK2,[2]Results!$T$87:$BQ$87,BX$1)/(COUNTIF([2]Results!$T$87:$BQ$87,BX$1))</f>
        <v>0.76923076923076927</v>
      </c>
      <c r="BY2" s="70">
        <f>COUNTIFS($D2:$BA2,$BK2,[2]Results!$T$89:$BQ$89,BY$1)/(COUNTIF([2]Results!$T$89:$BQ$89,BY$1))</f>
        <v>0.8666666666666667</v>
      </c>
      <c r="BZ2" s="70">
        <f>COUNTIFS($D2:$BA2,$BK2,[2]Results!$T$89:$BQ$89,BZ$1)/(COUNTIF([2]Results!$T$89:$BQ$89,BZ$1))</f>
        <v>0.86363636363636365</v>
      </c>
      <c r="CA2" s="70">
        <f>COUNTIFS($D2:$BA2,$BK2,[2]Results!$T$89:$BQ$89,CA$1)/(COUNTIF([2]Results!$T$89:$BQ$89,CA$1))</f>
        <v>0.88888888888888884</v>
      </c>
      <c r="CB2" s="70">
        <f>COUNTIFS($D2:$BA2,$BK2,[2]Results!$T$89:$BQ$89,CB$1)/(COUNTIF([2]Results!$T$89:$BQ$89,CB$1))</f>
        <v>1</v>
      </c>
      <c r="CC2" s="70">
        <f>COUNTIFS($D2:$BA2,$BK2,[2]Results!$T$90:$BQ$90,CC$1)/(COUNTIF([2]Results!$T$90:$BQ$90,CC$1))</f>
        <v>0.76470588235294112</v>
      </c>
      <c r="CD2" s="70">
        <f>COUNTIFS($D2:$BA2,$BK2,[2]Results!$T$90:$BQ$90,CD$1)/(COUNTIF([2]Results!$T$90:$BQ$90,CD$1))</f>
        <v>0.94117647058823528</v>
      </c>
      <c r="CE2" s="70">
        <f>COUNTIFS($D2:$BA2,$BK2,[2]Results!$T$90:$BQ$90,CE$1)/(COUNTIF([2]Results!$T$90:$BQ$90,CE$1))</f>
        <v>0.9375</v>
      </c>
      <c r="CF2" s="70">
        <f>COUNTIFS($D2:$BA2,$BK2,[2]Results!$T$91:$BQ$91,CF$1)/(COUNTIF([2]Results!$T$91:$BQ$91,CF$1))</f>
        <v>0.94117647058823528</v>
      </c>
      <c r="CG2" s="70">
        <f>COUNTIFS($D2:$BA2,$BK2,[2]Results!$T$91:$BQ$91,CG$1)/(COUNTIF([2]Results!$T$91:$BQ$91,CG$1))</f>
        <v>0.76470588235294112</v>
      </c>
      <c r="CH2" s="37"/>
    </row>
    <row r="3" spans="1:86" x14ac:dyDescent="0.3">
      <c r="A3" t="s">
        <v>3824</v>
      </c>
      <c r="B3" s="37" t="s">
        <v>304</v>
      </c>
      <c r="C3" s="38" t="s">
        <v>86</v>
      </c>
      <c r="D3" s="25" t="str">
        <f>[2]Monitoring_eng!C3</f>
        <v>no</v>
      </c>
      <c r="E3" s="25" t="str">
        <f>[2]Monitoring_eng!E3</f>
        <v>no</v>
      </c>
      <c r="F3" s="25" t="str">
        <f>[2]Monitoring_eng!G3</f>
        <v>yes</v>
      </c>
      <c r="G3" s="25" t="str">
        <f>[2]Monitoring_eng!I3</f>
        <v>no</v>
      </c>
      <c r="H3" s="25" t="str">
        <f>[2]Monitoring_eng!K3</f>
        <v>no</v>
      </c>
      <c r="I3" s="25" t="str">
        <f>[2]Monitoring_eng!M3</f>
        <v>yes</v>
      </c>
      <c r="J3" s="25" t="str">
        <f>[2]Monitoring_eng!O3</f>
        <v>no</v>
      </c>
      <c r="K3" s="25" t="str">
        <f>[2]Monitoring_eng!Q3</f>
        <v>no</v>
      </c>
      <c r="L3" s="25" t="str">
        <f>[2]Monitoring_eng!S3</f>
        <v>yes</v>
      </c>
      <c r="M3" s="25" t="str">
        <f>[2]Monitoring_eng!U3</f>
        <v>no</v>
      </c>
      <c r="N3" s="25" t="str">
        <f>[2]Monitoring_eng!W3</f>
        <v>no</v>
      </c>
      <c r="O3" s="25" t="str">
        <f>[2]Monitoring_eng!Y3</f>
        <v>yes</v>
      </c>
      <c r="P3" s="25" t="str">
        <f>[2]Monitoring_eng!AA3</f>
        <v>yes</v>
      </c>
      <c r="Q3" s="25" t="str">
        <f>[2]Monitoring_eng!AC3</f>
        <v>no</v>
      </c>
      <c r="R3" s="25" t="str">
        <f>[2]Monitoring_eng!AE3</f>
        <v>no</v>
      </c>
      <c r="S3" s="25" t="str">
        <f>[2]Monitoring_eng!AG3</f>
        <v>no</v>
      </c>
      <c r="T3" s="25" t="str">
        <f>[2]Monitoring_eng!AI3</f>
        <v>no</v>
      </c>
      <c r="U3" s="25" t="str">
        <f>[2]Monitoring_eng!AK3</f>
        <v>no</v>
      </c>
      <c r="V3" s="25" t="str">
        <f>[2]Monitoring_eng!AM3</f>
        <v>no</v>
      </c>
      <c r="W3" s="25" t="str">
        <f>[2]Monitoring_eng!AO3</f>
        <v>no</v>
      </c>
      <c r="X3" s="25" t="str">
        <f>[2]Monitoring_eng!AQ3</f>
        <v>no</v>
      </c>
      <c r="Y3" s="25" t="str">
        <f>[2]Monitoring_eng!AS3</f>
        <v>no</v>
      </c>
      <c r="Z3" s="25" t="str">
        <f>[2]Monitoring_eng!AU3</f>
        <v>no</v>
      </c>
      <c r="AA3" s="25" t="str">
        <f>[2]Monitoring_eng!AW3</f>
        <v>yes</v>
      </c>
      <c r="AB3" s="25" t="str">
        <f>[2]Monitoring_eng!AY3</f>
        <v>no</v>
      </c>
      <c r="AC3" s="25" t="str">
        <f>[2]Monitoring_eng!BA3</f>
        <v>no</v>
      </c>
      <c r="AD3" s="25" t="str">
        <f>[2]Monitoring_eng!BC3</f>
        <v>no</v>
      </c>
      <c r="AE3" s="25" t="str">
        <f>[2]Monitoring_eng!BE3</f>
        <v>no</v>
      </c>
      <c r="AF3" s="25" t="str">
        <f>[2]Monitoring_eng!BG3</f>
        <v>no</v>
      </c>
      <c r="AG3" s="25" t="str">
        <f>[2]Monitoring_eng!BI3</f>
        <v>no</v>
      </c>
      <c r="AH3" s="25" t="str">
        <f>[2]Monitoring_eng!BK3</f>
        <v>partially</v>
      </c>
      <c r="AI3" s="25" t="str">
        <f>[2]Monitoring_eng!BM3</f>
        <v>no</v>
      </c>
      <c r="AJ3" s="25" t="str">
        <f>[2]Monitoring_eng!BO3</f>
        <v>no</v>
      </c>
      <c r="AK3" s="25" t="str">
        <f>[2]Monitoring_eng!BQ3</f>
        <v>no</v>
      </c>
      <c r="AL3" s="25" t="str">
        <f>[2]Monitoring_eng!BS3</f>
        <v>no</v>
      </c>
      <c r="AM3" s="25" t="str">
        <f>[2]Monitoring_eng!BU3</f>
        <v>no</v>
      </c>
      <c r="AN3" s="25" t="str">
        <f>[2]Monitoring_eng!BW3</f>
        <v>no</v>
      </c>
      <c r="AO3" s="25" t="str">
        <f>[2]Monitoring_eng!BY3</f>
        <v>no</v>
      </c>
      <c r="AP3" s="25" t="str">
        <f>[2]Monitoring_eng!CA3</f>
        <v>no</v>
      </c>
      <c r="AQ3" s="25" t="str">
        <f>[2]Monitoring_eng!CC3</f>
        <v>yes</v>
      </c>
      <c r="AR3" s="25" t="str">
        <f>[2]Monitoring_eng!CE3</f>
        <v>partially</v>
      </c>
      <c r="AS3" s="25" t="str">
        <f>[2]Monitoring_eng!CG3</f>
        <v>no</v>
      </c>
      <c r="AT3" s="25" t="str">
        <f>[2]Monitoring_eng!CI3</f>
        <v>no</v>
      </c>
      <c r="AU3" s="25" t="str">
        <f>[2]Monitoring_eng!CK3</f>
        <v>no</v>
      </c>
      <c r="AV3" s="25" t="str">
        <f>[2]Monitoring_eng!CM3</f>
        <v>no</v>
      </c>
      <c r="AW3" s="25" t="str">
        <f>[2]Monitoring_eng!CO3</f>
        <v>no</v>
      </c>
      <c r="AX3" s="25" t="str">
        <f>[2]Monitoring_eng!CQ3</f>
        <v>no</v>
      </c>
      <c r="AY3" s="25" t="str">
        <f>[2]Monitoring_eng!CS3</f>
        <v>yes</v>
      </c>
      <c r="AZ3" s="25" t="str">
        <f>[2]Monitoring_eng!CU3</f>
        <v>yes</v>
      </c>
      <c r="BA3" s="25" t="str">
        <f>[2]Monitoring_eng!CW3</f>
        <v>no</v>
      </c>
      <c r="BB3" s="37" t="s">
        <v>757</v>
      </c>
      <c r="BC3" s="37">
        <f t="shared" si="0"/>
        <v>9</v>
      </c>
      <c r="BD3" s="37" t="s">
        <v>758</v>
      </c>
      <c r="BE3" s="37">
        <f t="shared" si="1"/>
        <v>39</v>
      </c>
      <c r="BF3" s="37" t="s">
        <v>759</v>
      </c>
      <c r="BG3" s="37">
        <f t="shared" si="2"/>
        <v>2</v>
      </c>
      <c r="BH3" s="37" t="s">
        <v>892</v>
      </c>
      <c r="BI3" s="37">
        <f t="shared" si="3"/>
        <v>0</v>
      </c>
      <c r="BJ3" s="37">
        <f t="shared" si="4"/>
        <v>50</v>
      </c>
      <c r="BK3" s="37" t="str">
        <f t="shared" si="5"/>
        <v>yes</v>
      </c>
      <c r="BL3" s="37" t="str">
        <f t="shared" si="6"/>
        <v>no</v>
      </c>
      <c r="BM3" s="37">
        <f t="shared" si="7"/>
        <v>9</v>
      </c>
      <c r="BN3" s="37">
        <f t="shared" si="8"/>
        <v>39</v>
      </c>
      <c r="BO3" s="69">
        <f t="shared" si="9"/>
        <v>0.18</v>
      </c>
      <c r="BP3" s="69">
        <f t="shared" si="10"/>
        <v>0.78</v>
      </c>
      <c r="BQ3" s="70">
        <f>VLOOKUP($B3,[2]Analysis2016!$A:$BO,66,FALSE)</f>
        <v>0.16</v>
      </c>
      <c r="BR3" s="70">
        <f>VLOOKUP($B3,[2]Analysis2016!$A:$BO,67,FALSE)</f>
        <v>0.8</v>
      </c>
      <c r="BS3" s="70">
        <f t="shared" si="11"/>
        <v>1.999999999999999E-2</v>
      </c>
      <c r="BT3" s="70">
        <f t="shared" si="12"/>
        <v>2.0000000000000018E-2</v>
      </c>
      <c r="BU3" s="70">
        <f>COUNTIFS($D3:$BA3,$BK3,[2]Results!$T$87:$BQ$87,BU$1)/(COUNTIF([2]Results!$T$87:$BQ$87,BU$1))</f>
        <v>0.23529411764705882</v>
      </c>
      <c r="BV3" s="70">
        <f>COUNTIFS($D3:$BA3,$BK3,[2]Results!$T$87:$BQ$87,BV$1)/(COUNTIF([2]Results!$T$87:$BQ$87,BV$1))</f>
        <v>0.25</v>
      </c>
      <c r="BW3" s="70">
        <f>COUNTIFS($D3:$BA3,$BK3,[2]Results!$T$87:$BQ$87,BW$1)/(COUNTIF([2]Results!$T$87:$BQ$87,BW$1))</f>
        <v>0</v>
      </c>
      <c r="BX3" s="70">
        <f>COUNTIFS($D3:$BA3,$BK3,[2]Results!$T$87:$BQ$87,BX$1)/(COUNTIF([2]Results!$T$87:$BQ$87,BX$1))</f>
        <v>0.15384615384615385</v>
      </c>
      <c r="BY3" s="70">
        <f>COUNTIFS($D3:$BA3,$BK3,[2]Results!$T$89:$BQ$89,BY$1)/(COUNTIF([2]Results!$T$89:$BQ$89,BY$1))</f>
        <v>0.13333333333333333</v>
      </c>
      <c r="BZ3" s="70">
        <f>COUNTIFS($D3:$BA3,$BK3,[2]Results!$T$89:$BQ$89,BZ$1)/(COUNTIF([2]Results!$T$89:$BQ$89,BZ$1))</f>
        <v>0.22727272727272727</v>
      </c>
      <c r="CA3" s="70">
        <f>COUNTIFS($D3:$BA3,$BK3,[2]Results!$T$89:$BQ$89,CA$1)/(COUNTIF([2]Results!$T$89:$BQ$89,CA$1))</f>
        <v>0.22222222222222221</v>
      </c>
      <c r="CB3" s="70">
        <f>COUNTIFS($D3:$BA3,$BK3,[2]Results!$T$89:$BQ$89,CB$1)/(COUNTIF([2]Results!$T$89:$BQ$89,CB$1))</f>
        <v>0</v>
      </c>
      <c r="CC3" s="70">
        <f>COUNTIFS($D3:$BA3,$BK3,[2]Results!$T$90:$BQ$90,CC$1)/(COUNTIF([2]Results!$T$90:$BQ$90,CC$1))</f>
        <v>0</v>
      </c>
      <c r="CD3" s="70">
        <f>COUNTIFS($D3:$BA3,$BK3,[2]Results!$T$90:$BQ$90,CD$1)/(COUNTIF([2]Results!$T$90:$BQ$90,CD$1))</f>
        <v>0.17647058823529413</v>
      </c>
      <c r="CE3" s="70">
        <f>COUNTIFS($D3:$BA3,$BK3,[2]Results!$T$90:$BQ$90,CE$1)/(COUNTIF([2]Results!$T$90:$BQ$90,CE$1))</f>
        <v>0.375</v>
      </c>
      <c r="CF3" s="70">
        <f>COUNTIFS($D3:$BA3,$BK3,[2]Results!$T$91:$BQ$91,CF$1)/(COUNTIF([2]Results!$T$91:$BQ$91,CF$1))</f>
        <v>0.17647058823529413</v>
      </c>
      <c r="CG3" s="70">
        <f>COUNTIFS($D3:$BA3,$BK3,[2]Results!$T$91:$BQ$91,CG$1)/(COUNTIF([2]Results!$T$91:$BQ$91,CG$1))</f>
        <v>0</v>
      </c>
      <c r="CH3" s="37"/>
    </row>
    <row r="4" spans="1:86" x14ac:dyDescent="0.3">
      <c r="A4" t="s">
        <v>3825</v>
      </c>
      <c r="B4" s="37" t="s">
        <v>305</v>
      </c>
      <c r="C4" s="38" t="s">
        <v>87</v>
      </c>
      <c r="D4" s="25" t="str">
        <f>[2]Monitoring_eng!C4</f>
        <v>no</v>
      </c>
      <c r="E4" s="25" t="str">
        <f>[2]Monitoring_eng!E4</f>
        <v>no</v>
      </c>
      <c r="F4" s="25" t="str">
        <f>[2]Monitoring_eng!G4</f>
        <v>no</v>
      </c>
      <c r="G4" s="25" t="str">
        <f>[2]Monitoring_eng!I4</f>
        <v>no</v>
      </c>
      <c r="H4" s="25" t="str">
        <f>[2]Monitoring_eng!K4</f>
        <v>N/A</v>
      </c>
      <c r="I4" s="25" t="str">
        <f>[2]Monitoring_eng!M4</f>
        <v>no</v>
      </c>
      <c r="J4" s="25" t="str">
        <f>[2]Monitoring_eng!O4</f>
        <v>no</v>
      </c>
      <c r="K4" s="25" t="str">
        <f>[2]Monitoring_eng!Q4</f>
        <v>no</v>
      </c>
      <c r="L4" s="25" t="str">
        <f>[2]Monitoring_eng!S4</f>
        <v>N/A</v>
      </c>
      <c r="M4" s="25" t="str">
        <f>[2]Monitoring_eng!U4</f>
        <v>no</v>
      </c>
      <c r="N4" s="25" t="str">
        <f>[2]Monitoring_eng!W4</f>
        <v>N/A</v>
      </c>
      <c r="O4" s="25" t="str">
        <f>[2]Monitoring_eng!Y4</f>
        <v>N/A</v>
      </c>
      <c r="P4" s="25" t="str">
        <f>[2]Monitoring_eng!AA4</f>
        <v>yes</v>
      </c>
      <c r="Q4" s="25" t="str">
        <f>[2]Monitoring_eng!AC4</f>
        <v>yes</v>
      </c>
      <c r="R4" s="25" t="str">
        <f>[2]Monitoring_eng!AE4</f>
        <v>N/A</v>
      </c>
      <c r="S4" s="25" t="str">
        <f>[2]Monitoring_eng!AG4</f>
        <v>no</v>
      </c>
      <c r="T4" s="25" t="str">
        <f>[2]Monitoring_eng!AI4</f>
        <v>yes</v>
      </c>
      <c r="U4" s="25" t="str">
        <f>[2]Monitoring_eng!AK4</f>
        <v>N/A</v>
      </c>
      <c r="V4" s="25" t="str">
        <f>[2]Monitoring_eng!AM4</f>
        <v>no</v>
      </c>
      <c r="W4" s="25" t="str">
        <f>[2]Monitoring_eng!AO4</f>
        <v>N/A</v>
      </c>
      <c r="X4" s="25" t="str">
        <f>[2]Monitoring_eng!AQ4</f>
        <v>yes</v>
      </c>
      <c r="Y4" s="25" t="str">
        <f>[2]Monitoring_eng!AS4</f>
        <v>no</v>
      </c>
      <c r="Z4" s="25" t="str">
        <f>[2]Monitoring_eng!AU4</f>
        <v>no</v>
      </c>
      <c r="AA4" s="25" t="str">
        <f>[2]Monitoring_eng!AW4</f>
        <v>no</v>
      </c>
      <c r="AB4" s="25" t="str">
        <f>[2]Monitoring_eng!AY4</f>
        <v>N/A</v>
      </c>
      <c r="AC4" s="25" t="str">
        <f>[2]Monitoring_eng!BA4</f>
        <v>N/A</v>
      </c>
      <c r="AD4" s="25" t="str">
        <f>[2]Monitoring_eng!BC4</f>
        <v>N/A</v>
      </c>
      <c r="AE4" s="25" t="str">
        <f>[2]Monitoring_eng!BE4</f>
        <v>no</v>
      </c>
      <c r="AF4" s="25" t="str">
        <f>[2]Monitoring_eng!BG4</f>
        <v>no</v>
      </c>
      <c r="AG4" s="25" t="str">
        <f>[2]Monitoring_eng!BI4</f>
        <v>no</v>
      </c>
      <c r="AH4" s="25" t="str">
        <f>[2]Monitoring_eng!BK4</f>
        <v>no</v>
      </c>
      <c r="AI4" s="25" t="str">
        <f>[2]Monitoring_eng!BM4</f>
        <v>no</v>
      </c>
      <c r="AJ4" s="25" t="str">
        <f>[2]Monitoring_eng!BO4</f>
        <v>N/A</v>
      </c>
      <c r="AK4" s="25" t="str">
        <f>[2]Monitoring_eng!BQ4</f>
        <v>N/A</v>
      </c>
      <c r="AL4" s="25" t="str">
        <f>[2]Monitoring_eng!BS4</f>
        <v>N/A</v>
      </c>
      <c r="AM4" s="25" t="str">
        <f>[2]Monitoring_eng!BU4</f>
        <v>N/A</v>
      </c>
      <c r="AN4" s="25" t="str">
        <f>[2]Monitoring_eng!BW4</f>
        <v>no</v>
      </c>
      <c r="AO4" s="25" t="str">
        <f>[2]Monitoring_eng!BY4</f>
        <v>N/A</v>
      </c>
      <c r="AP4" s="25" t="str">
        <f>[2]Monitoring_eng!CA4</f>
        <v>N/A</v>
      </c>
      <c r="AQ4" s="25" t="str">
        <f>[2]Monitoring_eng!CC4</f>
        <v>yes</v>
      </c>
      <c r="AR4" s="25" t="str">
        <f>[2]Monitoring_eng!CE4</f>
        <v>no</v>
      </c>
      <c r="AS4" s="25" t="str">
        <f>[2]Monitoring_eng!CG4</f>
        <v>yes</v>
      </c>
      <c r="AT4" s="25" t="str">
        <f>[2]Monitoring_eng!CI4</f>
        <v>no</v>
      </c>
      <c r="AU4" s="25" t="str">
        <f>[2]Monitoring_eng!CK4</f>
        <v>N/A</v>
      </c>
      <c r="AV4" s="25" t="str">
        <f>[2]Monitoring_eng!CM4</f>
        <v>N/A</v>
      </c>
      <c r="AW4" s="25" t="str">
        <f>[2]Monitoring_eng!CO4</f>
        <v>N/A</v>
      </c>
      <c r="AX4" s="25" t="str">
        <f>[2]Monitoring_eng!CQ4</f>
        <v>no</v>
      </c>
      <c r="AY4" s="25" t="str">
        <f>[2]Monitoring_eng!CS4</f>
        <v>yes</v>
      </c>
      <c r="AZ4" s="25" t="str">
        <f>[2]Monitoring_eng!CU4</f>
        <v>yes</v>
      </c>
      <c r="BA4" s="25" t="str">
        <f>[2]Monitoring_eng!CW4</f>
        <v>N/A</v>
      </c>
      <c r="BB4" s="37" t="s">
        <v>757</v>
      </c>
      <c r="BC4" s="37">
        <f t="shared" si="0"/>
        <v>8</v>
      </c>
      <c r="BD4" s="37" t="s">
        <v>758</v>
      </c>
      <c r="BE4" s="37">
        <f t="shared" si="1"/>
        <v>22</v>
      </c>
      <c r="BF4" s="37" t="s">
        <v>759</v>
      </c>
      <c r="BG4" s="37">
        <f t="shared" si="2"/>
        <v>0</v>
      </c>
      <c r="BH4" s="37" t="s">
        <v>892</v>
      </c>
      <c r="BI4" s="37">
        <f t="shared" si="3"/>
        <v>20</v>
      </c>
      <c r="BJ4" s="37">
        <f t="shared" si="4"/>
        <v>50</v>
      </c>
      <c r="BK4" s="37" t="str">
        <f t="shared" si="5"/>
        <v>yes</v>
      </c>
      <c r="BL4" s="37" t="str">
        <f t="shared" si="6"/>
        <v>no</v>
      </c>
      <c r="BM4" s="37">
        <f t="shared" si="7"/>
        <v>8</v>
      </c>
      <c r="BN4" s="37">
        <f t="shared" si="8"/>
        <v>22</v>
      </c>
      <c r="BO4" s="69">
        <f t="shared" si="9"/>
        <v>0.16</v>
      </c>
      <c r="BP4" s="69">
        <f t="shared" si="10"/>
        <v>0.44</v>
      </c>
      <c r="BQ4" s="70">
        <f>VLOOKUP($B4,[2]Analysis2016!$A:$BO,66,FALSE)</f>
        <v>0.16</v>
      </c>
      <c r="BR4" s="70">
        <f>VLOOKUP($B4,[2]Analysis2016!$A:$BO,67,FALSE)</f>
        <v>0.42</v>
      </c>
      <c r="BS4" s="70">
        <f t="shared" si="11"/>
        <v>0</v>
      </c>
      <c r="BT4" s="70">
        <f t="shared" si="12"/>
        <v>-2.0000000000000018E-2</v>
      </c>
      <c r="BU4" s="70">
        <f>COUNTIFS($D4:$BA4,$BK4,[2]Results!$T$87:$BQ$87,BU$1)/(COUNTIF([2]Results!$T$87:$BQ$87,BU$1))</f>
        <v>0.17647058823529413</v>
      </c>
      <c r="BV4" s="70">
        <f>COUNTIFS($D4:$BA4,$BK4,[2]Results!$T$87:$BQ$87,BV$1)/(COUNTIF([2]Results!$T$87:$BQ$87,BV$1))</f>
        <v>0.25</v>
      </c>
      <c r="BW4" s="70">
        <f>COUNTIFS($D4:$BA4,$BK4,[2]Results!$T$87:$BQ$87,BW$1)/(COUNTIF([2]Results!$T$87:$BQ$87,BW$1))</f>
        <v>0</v>
      </c>
      <c r="BX4" s="70">
        <f>COUNTIFS($D4:$BA4,$BK4,[2]Results!$T$87:$BQ$87,BX$1)/(COUNTIF([2]Results!$T$87:$BQ$87,BX$1))</f>
        <v>0.15384615384615385</v>
      </c>
      <c r="BY4" s="70">
        <f>COUNTIFS($D4:$BA4,$BK4,[2]Results!$T$89:$BQ$89,BY$1)/(COUNTIF([2]Results!$T$89:$BQ$89,BY$1))</f>
        <v>0.13333333333333333</v>
      </c>
      <c r="BZ4" s="70">
        <f>COUNTIFS($D4:$BA4,$BK4,[2]Results!$T$89:$BQ$89,BZ$1)/(COUNTIF([2]Results!$T$89:$BQ$89,BZ$1))</f>
        <v>0.18181818181818182</v>
      </c>
      <c r="CA4" s="70">
        <f>COUNTIFS($D4:$BA4,$BK4,[2]Results!$T$89:$BQ$89,CA$1)/(COUNTIF([2]Results!$T$89:$BQ$89,CA$1))</f>
        <v>0.22222222222222221</v>
      </c>
      <c r="CB4" s="70">
        <f>COUNTIFS($D4:$BA4,$BK4,[2]Results!$T$89:$BQ$89,CB$1)/(COUNTIF([2]Results!$T$89:$BQ$89,CB$1))</f>
        <v>0</v>
      </c>
      <c r="CC4" s="70">
        <f>COUNTIFS($D4:$BA4,$BK4,[2]Results!$T$90:$BQ$90,CC$1)/(COUNTIF([2]Results!$T$90:$BQ$90,CC$1))</f>
        <v>0.11764705882352941</v>
      </c>
      <c r="CD4" s="70">
        <f>COUNTIFS($D4:$BA4,$BK4,[2]Results!$T$90:$BQ$90,CD$1)/(COUNTIF([2]Results!$T$90:$BQ$90,CD$1))</f>
        <v>0.17647058823529413</v>
      </c>
      <c r="CE4" s="70">
        <f>COUNTIFS($D4:$BA4,$BK4,[2]Results!$T$90:$BQ$90,CE$1)/(COUNTIF([2]Results!$T$90:$BQ$90,CE$1))</f>
        <v>0.1875</v>
      </c>
      <c r="CF4" s="70">
        <f>COUNTIFS($D4:$BA4,$BK4,[2]Results!$T$91:$BQ$91,CF$1)/(COUNTIF([2]Results!$T$91:$BQ$91,CF$1))</f>
        <v>0.17647058823529413</v>
      </c>
      <c r="CG4" s="70">
        <f>COUNTIFS($D4:$BA4,$BK4,[2]Results!$T$91:$BQ$91,CG$1)/(COUNTIF([2]Results!$T$91:$BQ$91,CG$1))</f>
        <v>0.11764705882352941</v>
      </c>
      <c r="CH4" s="37"/>
    </row>
    <row r="5" spans="1:86" x14ac:dyDescent="0.3">
      <c r="A5" t="s">
        <v>3826</v>
      </c>
      <c r="B5" s="37" t="s">
        <v>306</v>
      </c>
      <c r="C5" s="38" t="s">
        <v>88</v>
      </c>
      <c r="D5" s="25" t="str">
        <f>[2]Monitoring_eng!C5</f>
        <v>no</v>
      </c>
      <c r="E5" s="25" t="str">
        <f>[2]Monitoring_eng!E5</f>
        <v>no</v>
      </c>
      <c r="F5" s="25" t="str">
        <f>[2]Monitoring_eng!G5</f>
        <v>yes</v>
      </c>
      <c r="G5" s="25" t="str">
        <f>[2]Monitoring_eng!I5</f>
        <v>no</v>
      </c>
      <c r="H5" s="25" t="str">
        <f>[2]Monitoring_eng!K5</f>
        <v>no</v>
      </c>
      <c r="I5" s="25" t="str">
        <f>[2]Monitoring_eng!M5</f>
        <v>yes</v>
      </c>
      <c r="J5" s="25" t="str">
        <f>[2]Monitoring_eng!O5</f>
        <v>no</v>
      </c>
      <c r="K5" s="25" t="str">
        <f>[2]Monitoring_eng!Q5</f>
        <v>yes</v>
      </c>
      <c r="L5" s="25" t="str">
        <f>[2]Monitoring_eng!S5</f>
        <v>no</v>
      </c>
      <c r="M5" s="25" t="str">
        <f>[2]Monitoring_eng!U5</f>
        <v>no</v>
      </c>
      <c r="N5" s="25" t="str">
        <f>[2]Monitoring_eng!W5</f>
        <v>yes</v>
      </c>
      <c r="O5" s="25" t="str">
        <f>[2]Monitoring_eng!Y5</f>
        <v>no</v>
      </c>
      <c r="P5" s="25" t="str">
        <f>[2]Monitoring_eng!AA5</f>
        <v>yes</v>
      </c>
      <c r="Q5" s="25" t="str">
        <f>[2]Monitoring_eng!AC5</f>
        <v>no</v>
      </c>
      <c r="R5" s="25" t="str">
        <f>[2]Monitoring_eng!AE5</f>
        <v>no</v>
      </c>
      <c r="S5" s="25" t="str">
        <f>[2]Monitoring_eng!AG5</f>
        <v>no</v>
      </c>
      <c r="T5" s="25" t="str">
        <f>[2]Monitoring_eng!AI5</f>
        <v>no</v>
      </c>
      <c r="U5" s="25" t="str">
        <f>[2]Monitoring_eng!AK5</f>
        <v>no</v>
      </c>
      <c r="V5" s="25" t="str">
        <f>[2]Monitoring_eng!AM5</f>
        <v>no</v>
      </c>
      <c r="W5" s="25" t="str">
        <f>[2]Monitoring_eng!AO5</f>
        <v>no</v>
      </c>
      <c r="X5" s="25" t="str">
        <f>[2]Monitoring_eng!AQ5</f>
        <v>no</v>
      </c>
      <c r="Y5" s="25" t="str">
        <f>[2]Monitoring_eng!AS5</f>
        <v>no</v>
      </c>
      <c r="Z5" s="25" t="str">
        <f>[2]Monitoring_eng!AU5</f>
        <v>no</v>
      </c>
      <c r="AA5" s="25" t="str">
        <f>[2]Monitoring_eng!AW5</f>
        <v>no</v>
      </c>
      <c r="AB5" s="25" t="str">
        <f>[2]Monitoring_eng!AY5</f>
        <v>yes</v>
      </c>
      <c r="AC5" s="25" t="str">
        <f>[2]Monitoring_eng!BA5</f>
        <v>no</v>
      </c>
      <c r="AD5" s="25" t="str">
        <f>[2]Monitoring_eng!BC5</f>
        <v>no</v>
      </c>
      <c r="AE5" s="25" t="str">
        <f>[2]Monitoring_eng!BE5</f>
        <v>no</v>
      </c>
      <c r="AF5" s="25" t="str">
        <f>[2]Monitoring_eng!BG5</f>
        <v>no</v>
      </c>
      <c r="AG5" s="25" t="str">
        <f>[2]Monitoring_eng!BI5</f>
        <v>no</v>
      </c>
      <c r="AH5" s="25" t="str">
        <f>[2]Monitoring_eng!BK5</f>
        <v>no</v>
      </c>
      <c r="AI5" s="25" t="str">
        <f>[2]Monitoring_eng!BM5</f>
        <v>no</v>
      </c>
      <c r="AJ5" s="25" t="str">
        <f>[2]Monitoring_eng!BO5</f>
        <v>yes</v>
      </c>
      <c r="AK5" s="25" t="str">
        <f>[2]Monitoring_eng!BQ5</f>
        <v>no</v>
      </c>
      <c r="AL5" s="25" t="str">
        <f>[2]Monitoring_eng!BS5</f>
        <v>no</v>
      </c>
      <c r="AM5" s="25" t="str">
        <f>[2]Monitoring_eng!BU5</f>
        <v>no</v>
      </c>
      <c r="AN5" s="25" t="str">
        <f>[2]Monitoring_eng!BW5</f>
        <v>no</v>
      </c>
      <c r="AO5" s="25" t="str">
        <f>[2]Monitoring_eng!BY5</f>
        <v>no</v>
      </c>
      <c r="AP5" s="25" t="str">
        <f>[2]Monitoring_eng!CA5</f>
        <v>no</v>
      </c>
      <c r="AQ5" s="25" t="str">
        <f>[2]Monitoring_eng!CC5</f>
        <v>no</v>
      </c>
      <c r="AR5" s="25" t="str">
        <f>[2]Monitoring_eng!CE5</f>
        <v>no</v>
      </c>
      <c r="AS5" s="25" t="str">
        <f>[2]Monitoring_eng!CG5</f>
        <v>no</v>
      </c>
      <c r="AT5" s="25" t="str">
        <f>[2]Monitoring_eng!CI5</f>
        <v>no</v>
      </c>
      <c r="AU5" s="25" t="str">
        <f>[2]Monitoring_eng!CK5</f>
        <v>no</v>
      </c>
      <c r="AV5" s="25" t="str">
        <f>[2]Monitoring_eng!CM5</f>
        <v>no</v>
      </c>
      <c r="AW5" s="25" t="str">
        <f>[2]Monitoring_eng!CO5</f>
        <v>no</v>
      </c>
      <c r="AX5" s="25" t="str">
        <f>[2]Monitoring_eng!CQ5</f>
        <v>no</v>
      </c>
      <c r="AY5" s="25" t="str">
        <f>[2]Monitoring_eng!CS5</f>
        <v>no</v>
      </c>
      <c r="AZ5" s="25" t="str">
        <f>[2]Monitoring_eng!CU5</f>
        <v>no</v>
      </c>
      <c r="BA5" s="25" t="str">
        <f>[2]Monitoring_eng!CW5</f>
        <v>no</v>
      </c>
      <c r="BB5" s="37" t="s">
        <v>757</v>
      </c>
      <c r="BC5" s="37">
        <f t="shared" si="0"/>
        <v>7</v>
      </c>
      <c r="BD5" s="37" t="s">
        <v>758</v>
      </c>
      <c r="BE5" s="37">
        <f t="shared" si="1"/>
        <v>43</v>
      </c>
      <c r="BF5" s="37" t="s">
        <v>759</v>
      </c>
      <c r="BG5" s="37">
        <f t="shared" si="2"/>
        <v>0</v>
      </c>
      <c r="BH5" s="37" t="s">
        <v>892</v>
      </c>
      <c r="BI5" s="37">
        <f t="shared" si="3"/>
        <v>0</v>
      </c>
      <c r="BJ5" s="37">
        <f t="shared" si="4"/>
        <v>50</v>
      </c>
      <c r="BK5" s="37" t="str">
        <f t="shared" si="5"/>
        <v>yes</v>
      </c>
      <c r="BL5" s="37" t="str">
        <f t="shared" si="6"/>
        <v>no</v>
      </c>
      <c r="BM5" s="37">
        <f t="shared" si="7"/>
        <v>7</v>
      </c>
      <c r="BN5" s="37">
        <f t="shared" si="8"/>
        <v>43</v>
      </c>
      <c r="BO5" s="69">
        <f t="shared" si="9"/>
        <v>0.14000000000000001</v>
      </c>
      <c r="BP5" s="69">
        <f t="shared" si="10"/>
        <v>0.86</v>
      </c>
      <c r="BQ5" s="70">
        <f>VLOOKUP($B5,[2]Analysis2016!$A:$BO,66,FALSE)</f>
        <v>0.1</v>
      </c>
      <c r="BR5" s="70">
        <f>VLOOKUP($B5,[2]Analysis2016!$A:$BO,67,FALSE)</f>
        <v>0.9</v>
      </c>
      <c r="BS5" s="70">
        <f t="shared" si="11"/>
        <v>4.0000000000000008E-2</v>
      </c>
      <c r="BT5" s="70">
        <f t="shared" si="12"/>
        <v>4.0000000000000036E-2</v>
      </c>
      <c r="BU5" s="70">
        <f>COUNTIFS($D5:$BA5,$BK5,[2]Results!$T$87:$BQ$87,BU$1)/(COUNTIF([2]Results!$T$87:$BQ$87,BU$1))</f>
        <v>5.8823529411764705E-2</v>
      </c>
      <c r="BV5" s="70">
        <f>COUNTIFS($D5:$BA5,$BK5,[2]Results!$T$87:$BQ$87,BV$1)/(COUNTIF([2]Results!$T$87:$BQ$87,BV$1))</f>
        <v>0.33333333333333331</v>
      </c>
      <c r="BW5" s="70">
        <f>COUNTIFS($D5:$BA5,$BK5,[2]Results!$T$87:$BQ$87,BW$1)/(COUNTIF([2]Results!$T$87:$BQ$87,BW$1))</f>
        <v>0</v>
      </c>
      <c r="BX5" s="70">
        <f>COUNTIFS($D5:$BA5,$BK5,[2]Results!$T$87:$BQ$87,BX$1)/(COUNTIF([2]Results!$T$87:$BQ$87,BX$1))</f>
        <v>0.15384615384615385</v>
      </c>
      <c r="BY5" s="70">
        <f>COUNTIFS($D5:$BA5,$BK5,[2]Results!$T$89:$BQ$89,BY$1)/(COUNTIF([2]Results!$T$89:$BQ$89,BY$1))</f>
        <v>0.13333333333333333</v>
      </c>
      <c r="BZ5" s="70">
        <f>COUNTIFS($D5:$BA5,$BK5,[2]Results!$T$89:$BQ$89,BZ$1)/(COUNTIF([2]Results!$T$89:$BQ$89,BZ$1))</f>
        <v>9.0909090909090912E-2</v>
      </c>
      <c r="CA5" s="70">
        <f>COUNTIFS($D5:$BA5,$BK5,[2]Results!$T$89:$BQ$89,CA$1)/(COUNTIF([2]Results!$T$89:$BQ$89,CA$1))</f>
        <v>0.22222222222222221</v>
      </c>
      <c r="CB5" s="70">
        <f>COUNTIFS($D5:$BA5,$BK5,[2]Results!$T$89:$BQ$89,CB$1)/(COUNTIF([2]Results!$T$89:$BQ$89,CB$1))</f>
        <v>0.25</v>
      </c>
      <c r="CC5" s="70">
        <f>COUNTIFS($D5:$BA5,$BK5,[2]Results!$T$90:$BQ$90,CC$1)/(COUNTIF([2]Results!$T$90:$BQ$90,CC$1))</f>
        <v>0.11764705882352941</v>
      </c>
      <c r="CD5" s="70">
        <f>COUNTIFS($D5:$BA5,$BK5,[2]Results!$T$90:$BQ$90,CD$1)/(COUNTIF([2]Results!$T$90:$BQ$90,CD$1))</f>
        <v>0.11764705882352941</v>
      </c>
      <c r="CE5" s="70">
        <f>COUNTIFS($D5:$BA5,$BK5,[2]Results!$T$90:$BQ$90,CE$1)/(COUNTIF([2]Results!$T$90:$BQ$90,CE$1))</f>
        <v>0.1875</v>
      </c>
      <c r="CF5" s="70">
        <f>COUNTIFS($D5:$BA5,$BK5,[2]Results!$T$91:$BQ$91,CF$1)/(COUNTIF([2]Results!$T$91:$BQ$91,CF$1))</f>
        <v>0.11764705882352941</v>
      </c>
      <c r="CG5" s="70">
        <f>COUNTIFS($D5:$BA5,$BK5,[2]Results!$T$91:$BQ$91,CG$1)/(COUNTIF([2]Results!$T$91:$BQ$91,CG$1))</f>
        <v>0.11764705882352941</v>
      </c>
      <c r="CH5" s="37"/>
    </row>
    <row r="6" spans="1:86" x14ac:dyDescent="0.3">
      <c r="A6" t="s">
        <v>3827</v>
      </c>
      <c r="B6" s="37" t="s">
        <v>307</v>
      </c>
      <c r="C6" s="38" t="s">
        <v>764</v>
      </c>
      <c r="D6" s="25" t="str">
        <f>[2]Monitoring_eng!C6</f>
        <v>yes</v>
      </c>
      <c r="E6" s="25" t="str">
        <f>[2]Monitoring_eng!E6</f>
        <v>yes</v>
      </c>
      <c r="F6" s="25" t="str">
        <f>[2]Monitoring_eng!G6</f>
        <v>yes</v>
      </c>
      <c r="G6" s="25" t="str">
        <f>[2]Monitoring_eng!I6</f>
        <v>yes</v>
      </c>
      <c r="H6" s="25" t="str">
        <f>[2]Monitoring_eng!K6</f>
        <v>yes</v>
      </c>
      <c r="I6" s="25" t="str">
        <f>[2]Monitoring_eng!M6</f>
        <v>yes</v>
      </c>
      <c r="J6" s="25" t="str">
        <f>[2]Monitoring_eng!O6</f>
        <v>yes</v>
      </c>
      <c r="K6" s="25" t="str">
        <f>[2]Monitoring_eng!Q6</f>
        <v>no</v>
      </c>
      <c r="L6" s="25" t="str">
        <f>[2]Monitoring_eng!S6</f>
        <v>yes</v>
      </c>
      <c r="M6" s="25" t="str">
        <f>[2]Monitoring_eng!U6</f>
        <v>no</v>
      </c>
      <c r="N6" s="25" t="str">
        <f>[2]Monitoring_eng!W6</f>
        <v>yes</v>
      </c>
      <c r="O6" s="25" t="str">
        <f>[2]Monitoring_eng!Y6</f>
        <v>no</v>
      </c>
      <c r="P6" s="25" t="str">
        <f>[2]Monitoring_eng!AA6</f>
        <v>yes</v>
      </c>
      <c r="Q6" s="25" t="str">
        <f>[2]Monitoring_eng!AC6</f>
        <v>yes</v>
      </c>
      <c r="R6" s="25" t="str">
        <f>[2]Monitoring_eng!AE6</f>
        <v>yes</v>
      </c>
      <c r="S6" s="25" t="str">
        <f>[2]Monitoring_eng!AG6</f>
        <v>yes</v>
      </c>
      <c r="T6" s="25" t="str">
        <f>[2]Monitoring_eng!AI6</f>
        <v>yes</v>
      </c>
      <c r="U6" s="25" t="str">
        <f>[2]Monitoring_eng!AK6</f>
        <v>no</v>
      </c>
      <c r="V6" s="25" t="str">
        <f>[2]Monitoring_eng!AM6</f>
        <v>yes</v>
      </c>
      <c r="W6" s="25" t="str">
        <f>[2]Monitoring_eng!AO6</f>
        <v>yes</v>
      </c>
      <c r="X6" s="25" t="str">
        <f>[2]Monitoring_eng!AQ6</f>
        <v>yes</v>
      </c>
      <c r="Y6" s="25" t="str">
        <f>[2]Monitoring_eng!AS6</f>
        <v>yes</v>
      </c>
      <c r="Z6" s="25" t="str">
        <f>[2]Monitoring_eng!AU6</f>
        <v>yes</v>
      </c>
      <c r="AA6" s="25" t="str">
        <f>[2]Monitoring_eng!AW6</f>
        <v>yes</v>
      </c>
      <c r="AB6" s="25" t="str">
        <f>[2]Monitoring_eng!AY6</f>
        <v>yes</v>
      </c>
      <c r="AC6" s="25" t="str">
        <f>[2]Monitoring_eng!BA6</f>
        <v>yes</v>
      </c>
      <c r="AD6" s="25" t="str">
        <f>[2]Monitoring_eng!BC6</f>
        <v>yes</v>
      </c>
      <c r="AE6" s="25" t="str">
        <f>[2]Monitoring_eng!BE6</f>
        <v>yes</v>
      </c>
      <c r="AF6" s="25" t="str">
        <f>[2]Monitoring_eng!BG6</f>
        <v>no</v>
      </c>
      <c r="AG6" s="25" t="str">
        <f>[2]Monitoring_eng!BI6</f>
        <v>yes</v>
      </c>
      <c r="AH6" s="25" t="str">
        <f>[2]Monitoring_eng!BK6</f>
        <v>yes</v>
      </c>
      <c r="AI6" s="25" t="str">
        <f>[2]Monitoring_eng!BM6</f>
        <v>yes</v>
      </c>
      <c r="AJ6" s="25" t="str">
        <f>[2]Monitoring_eng!BO6</f>
        <v>yes</v>
      </c>
      <c r="AK6" s="25" t="str">
        <f>[2]Monitoring_eng!BQ6</f>
        <v>yes</v>
      </c>
      <c r="AL6" s="25" t="str">
        <f>[2]Monitoring_eng!BS6</f>
        <v>yes</v>
      </c>
      <c r="AM6" s="25" t="str">
        <f>[2]Monitoring_eng!BU6</f>
        <v>yes</v>
      </c>
      <c r="AN6" s="25" t="str">
        <f>[2]Monitoring_eng!BW6</f>
        <v>yes</v>
      </c>
      <c r="AO6" s="25" t="str">
        <f>[2]Monitoring_eng!BY6</f>
        <v>no</v>
      </c>
      <c r="AP6" s="25" t="str">
        <f>[2]Monitoring_eng!CA6</f>
        <v>yes</v>
      </c>
      <c r="AQ6" s="25" t="str">
        <f>[2]Monitoring_eng!CC6</f>
        <v>yes</v>
      </c>
      <c r="AR6" s="25" t="str">
        <f>[2]Monitoring_eng!CE6</f>
        <v>yes</v>
      </c>
      <c r="AS6" s="25" t="str">
        <f>[2]Monitoring_eng!CG6</f>
        <v>yes</v>
      </c>
      <c r="AT6" s="25" t="str">
        <f>[2]Monitoring_eng!CI6</f>
        <v>yes</v>
      </c>
      <c r="AU6" s="25" t="str">
        <f>[2]Monitoring_eng!CK6</f>
        <v>yes</v>
      </c>
      <c r="AV6" s="25" t="str">
        <f>[2]Monitoring_eng!CM6</f>
        <v>no</v>
      </c>
      <c r="AW6" s="25" t="str">
        <f>[2]Monitoring_eng!CO6</f>
        <v>no</v>
      </c>
      <c r="AX6" s="25" t="str">
        <f>[2]Monitoring_eng!CQ6</f>
        <v>yes</v>
      </c>
      <c r="AY6" s="25" t="str">
        <f>[2]Monitoring_eng!CS6</f>
        <v>no</v>
      </c>
      <c r="AZ6" s="25" t="str">
        <f>[2]Monitoring_eng!CU6</f>
        <v>yes</v>
      </c>
      <c r="BA6" s="25" t="str">
        <f>[2]Monitoring_eng!CW6</f>
        <v>yes</v>
      </c>
      <c r="BB6" s="37" t="s">
        <v>757</v>
      </c>
      <c r="BC6" s="37">
        <f t="shared" si="0"/>
        <v>41</v>
      </c>
      <c r="BD6" s="37" t="s">
        <v>758</v>
      </c>
      <c r="BE6" s="37">
        <f t="shared" si="1"/>
        <v>9</v>
      </c>
      <c r="BF6" s="37" t="s">
        <v>759</v>
      </c>
      <c r="BG6" s="37">
        <f t="shared" si="2"/>
        <v>0</v>
      </c>
      <c r="BH6" s="37" t="s">
        <v>892</v>
      </c>
      <c r="BI6" s="37">
        <f t="shared" si="3"/>
        <v>0</v>
      </c>
      <c r="BJ6" s="37">
        <f t="shared" si="4"/>
        <v>50</v>
      </c>
      <c r="BK6" s="37" t="str">
        <f t="shared" si="5"/>
        <v>yes</v>
      </c>
      <c r="BL6" s="37" t="str">
        <f t="shared" si="6"/>
        <v>no</v>
      </c>
      <c r="BM6" s="37">
        <f t="shared" si="7"/>
        <v>41</v>
      </c>
      <c r="BN6" s="37">
        <f t="shared" si="8"/>
        <v>9</v>
      </c>
      <c r="BO6" s="69">
        <f t="shared" si="9"/>
        <v>0.82</v>
      </c>
      <c r="BP6" s="69">
        <f t="shared" si="10"/>
        <v>0.18</v>
      </c>
      <c r="BQ6" s="70">
        <f>VLOOKUP($B6,[2]Analysis2016!$A:$BO,66,FALSE)</f>
        <v>0.72</v>
      </c>
      <c r="BR6" s="70">
        <f>VLOOKUP($B6,[2]Analysis2016!$A:$BO,67,FALSE)</f>
        <v>0.26</v>
      </c>
      <c r="BS6" s="70">
        <f t="shared" si="11"/>
        <v>9.9999999999999978E-2</v>
      </c>
      <c r="BT6" s="70">
        <f t="shared" si="12"/>
        <v>8.0000000000000016E-2</v>
      </c>
      <c r="BU6" s="70">
        <f>COUNTIFS($D6:$BA6,$BK6,[2]Results!$T$87:$BQ$87,BU$1)/(COUNTIF([2]Results!$T$87:$BQ$87,BU$1))</f>
        <v>1</v>
      </c>
      <c r="BV6" s="70">
        <f>COUNTIFS($D6:$BA6,$BK6,[2]Results!$T$87:$BQ$87,BV$1)/(COUNTIF([2]Results!$T$87:$BQ$87,BV$1))</f>
        <v>0.66666666666666663</v>
      </c>
      <c r="BW6" s="70">
        <f>COUNTIFS($D6:$BA6,$BK6,[2]Results!$T$87:$BQ$87,BW$1)/(COUNTIF([2]Results!$T$87:$BQ$87,BW$1))</f>
        <v>0.75</v>
      </c>
      <c r="BX6" s="70">
        <f>COUNTIFS($D6:$BA6,$BK6,[2]Results!$T$87:$BQ$87,BX$1)/(COUNTIF([2]Results!$T$87:$BQ$87,BX$1))</f>
        <v>0.76923076923076927</v>
      </c>
      <c r="BY6" s="70">
        <f>COUNTIFS($D6:$BA6,$BK6,[2]Results!$T$89:$BQ$89,BY$1)/(COUNTIF([2]Results!$T$89:$BQ$89,BY$1))</f>
        <v>0.73333333333333328</v>
      </c>
      <c r="BZ6" s="70">
        <f>COUNTIFS($D6:$BA6,$BK6,[2]Results!$T$89:$BQ$89,BZ$1)/(COUNTIF([2]Results!$T$89:$BQ$89,BZ$1))</f>
        <v>0.86363636363636365</v>
      </c>
      <c r="CA6" s="70">
        <f>COUNTIFS($D6:$BA6,$BK6,[2]Results!$T$89:$BQ$89,CA$1)/(COUNTIF([2]Results!$T$89:$BQ$89,CA$1))</f>
        <v>0.77777777777777779</v>
      </c>
      <c r="CB6" s="70">
        <f>COUNTIFS($D6:$BA6,$BK6,[2]Results!$T$89:$BQ$89,CB$1)/(COUNTIF([2]Results!$T$89:$BQ$89,CB$1))</f>
        <v>1</v>
      </c>
      <c r="CC6" s="70">
        <f>COUNTIFS($D6:$BA6,$BK6,[2]Results!$T$90:$BQ$90,CC$1)/(COUNTIF([2]Results!$T$90:$BQ$90,CC$1))</f>
        <v>0.82352941176470584</v>
      </c>
      <c r="CD6" s="70">
        <f>COUNTIFS($D6:$BA6,$BK6,[2]Results!$T$90:$BQ$90,CD$1)/(COUNTIF([2]Results!$T$90:$BQ$90,CD$1))</f>
        <v>0.88235294117647056</v>
      </c>
      <c r="CE6" s="70">
        <f>COUNTIFS($D6:$BA6,$BK6,[2]Results!$T$90:$BQ$90,CE$1)/(COUNTIF([2]Results!$T$90:$BQ$90,CE$1))</f>
        <v>0.75</v>
      </c>
      <c r="CF6" s="70">
        <f>COUNTIFS($D6:$BA6,$BK6,[2]Results!$T$91:$BQ$91,CF$1)/(COUNTIF([2]Results!$T$91:$BQ$91,CF$1))</f>
        <v>0.88235294117647056</v>
      </c>
      <c r="CG6" s="70">
        <f>COUNTIFS($D6:$BA6,$BK6,[2]Results!$T$91:$BQ$91,CG$1)/(COUNTIF([2]Results!$T$91:$BQ$91,CG$1))</f>
        <v>0.82352941176470584</v>
      </c>
      <c r="CH6" s="37"/>
    </row>
    <row r="7" spans="1:86" x14ac:dyDescent="0.3">
      <c r="A7" t="s">
        <v>3828</v>
      </c>
      <c r="B7" s="37" t="s">
        <v>308</v>
      </c>
      <c r="C7" s="38" t="s">
        <v>765</v>
      </c>
      <c r="D7" s="25" t="str">
        <f>[2]Monitoring_eng!C7</f>
        <v>yes</v>
      </c>
      <c r="E7" s="25" t="str">
        <f>[2]Monitoring_eng!E7</f>
        <v>yes</v>
      </c>
      <c r="F7" s="25" t="str">
        <f>[2]Monitoring_eng!G7</f>
        <v>yes</v>
      </c>
      <c r="G7" s="25" t="str">
        <f>[2]Monitoring_eng!I7</f>
        <v>yes</v>
      </c>
      <c r="H7" s="25" t="str">
        <f>[2]Monitoring_eng!K7</f>
        <v>yes</v>
      </c>
      <c r="I7" s="25" t="str">
        <f>[2]Monitoring_eng!M7</f>
        <v>yes</v>
      </c>
      <c r="J7" s="25" t="str">
        <f>[2]Monitoring_eng!O7</f>
        <v>yes</v>
      </c>
      <c r="K7" s="25" t="str">
        <f>[2]Monitoring_eng!Q7</f>
        <v>no</v>
      </c>
      <c r="L7" s="25" t="str">
        <f>[2]Monitoring_eng!S7</f>
        <v>yes</v>
      </c>
      <c r="M7" s="25" t="str">
        <f>[2]Monitoring_eng!U7</f>
        <v>no</v>
      </c>
      <c r="N7" s="25" t="str">
        <f>[2]Monitoring_eng!W7</f>
        <v>yes</v>
      </c>
      <c r="O7" s="25" t="str">
        <f>[2]Monitoring_eng!Y7</f>
        <v>no</v>
      </c>
      <c r="P7" s="25" t="str">
        <f>[2]Monitoring_eng!AA7</f>
        <v>yes</v>
      </c>
      <c r="Q7" s="25" t="str">
        <f>[2]Monitoring_eng!AC7</f>
        <v>yes</v>
      </c>
      <c r="R7" s="25" t="str">
        <f>[2]Monitoring_eng!AE7</f>
        <v>yes</v>
      </c>
      <c r="S7" s="25" t="str">
        <f>[2]Monitoring_eng!AG7</f>
        <v>yes</v>
      </c>
      <c r="T7" s="25" t="str">
        <f>[2]Monitoring_eng!AI7</f>
        <v>yes</v>
      </c>
      <c r="U7" s="25" t="str">
        <f>[2]Monitoring_eng!AK7</f>
        <v>no</v>
      </c>
      <c r="V7" s="25" t="str">
        <f>[2]Monitoring_eng!AM7</f>
        <v>yes</v>
      </c>
      <c r="W7" s="25" t="str">
        <f>[2]Monitoring_eng!AO7</f>
        <v>yes</v>
      </c>
      <c r="X7" s="25" t="str">
        <f>[2]Monitoring_eng!AQ7</f>
        <v>yes</v>
      </c>
      <c r="Y7" s="25" t="str">
        <f>[2]Monitoring_eng!AS7</f>
        <v>yes</v>
      </c>
      <c r="Z7" s="25" t="str">
        <f>[2]Monitoring_eng!AU7</f>
        <v>yes</v>
      </c>
      <c r="AA7" s="25" t="str">
        <f>[2]Monitoring_eng!AW7</f>
        <v>yes</v>
      </c>
      <c r="AB7" s="25" t="str">
        <f>[2]Monitoring_eng!AY7</f>
        <v>yes</v>
      </c>
      <c r="AC7" s="25" t="str">
        <f>[2]Monitoring_eng!BA7</f>
        <v>yes</v>
      </c>
      <c r="AD7" s="25" t="str">
        <f>[2]Monitoring_eng!BC7</f>
        <v>yes</v>
      </c>
      <c r="AE7" s="25" t="str">
        <f>[2]Monitoring_eng!BE7</f>
        <v>yes</v>
      </c>
      <c r="AF7" s="25" t="str">
        <f>[2]Monitoring_eng!BG7</f>
        <v>no</v>
      </c>
      <c r="AG7" s="25" t="str">
        <f>[2]Monitoring_eng!BI7</f>
        <v>yes</v>
      </c>
      <c r="AH7" s="25" t="str">
        <f>[2]Monitoring_eng!BK7</f>
        <v>yes</v>
      </c>
      <c r="AI7" s="25" t="str">
        <f>[2]Monitoring_eng!BM7</f>
        <v>yes</v>
      </c>
      <c r="AJ7" s="25" t="str">
        <f>[2]Monitoring_eng!BO7</f>
        <v>yes</v>
      </c>
      <c r="AK7" s="25" t="str">
        <f>[2]Monitoring_eng!BQ7</f>
        <v>yes</v>
      </c>
      <c r="AL7" s="25" t="str">
        <f>[2]Monitoring_eng!BS7</f>
        <v>no</v>
      </c>
      <c r="AM7" s="25" t="str">
        <f>[2]Monitoring_eng!BU7</f>
        <v>yes</v>
      </c>
      <c r="AN7" s="25" t="str">
        <f>[2]Monitoring_eng!BW7</f>
        <v>yes</v>
      </c>
      <c r="AO7" s="25" t="str">
        <f>[2]Monitoring_eng!BY7</f>
        <v>no</v>
      </c>
      <c r="AP7" s="25" t="str">
        <f>[2]Monitoring_eng!CA7</f>
        <v>yes</v>
      </c>
      <c r="AQ7" s="25" t="str">
        <f>[2]Monitoring_eng!CC7</f>
        <v>yes</v>
      </c>
      <c r="AR7" s="25" t="str">
        <f>[2]Monitoring_eng!CE7</f>
        <v>yes</v>
      </c>
      <c r="AS7" s="25" t="str">
        <f>[2]Monitoring_eng!CG7</f>
        <v>yes</v>
      </c>
      <c r="AT7" s="25" t="str">
        <f>[2]Monitoring_eng!CI7</f>
        <v>yes</v>
      </c>
      <c r="AU7" s="25" t="str">
        <f>[2]Monitoring_eng!CK7</f>
        <v>yes</v>
      </c>
      <c r="AV7" s="25" t="str">
        <f>[2]Monitoring_eng!CM7</f>
        <v>no</v>
      </c>
      <c r="AW7" s="25" t="str">
        <f>[2]Monitoring_eng!CO7</f>
        <v>no</v>
      </c>
      <c r="AX7" s="25" t="str">
        <f>[2]Monitoring_eng!CQ7</f>
        <v>yes</v>
      </c>
      <c r="AY7" s="25" t="str">
        <f>[2]Monitoring_eng!CS7</f>
        <v>no</v>
      </c>
      <c r="AZ7" s="25" t="str">
        <f>[2]Monitoring_eng!CU7</f>
        <v>yes</v>
      </c>
      <c r="BA7" s="25" t="str">
        <f>[2]Monitoring_eng!CW7</f>
        <v>yes</v>
      </c>
      <c r="BB7" s="37" t="s">
        <v>757</v>
      </c>
      <c r="BC7" s="37">
        <f t="shared" si="0"/>
        <v>40</v>
      </c>
      <c r="BD7" s="37" t="s">
        <v>758</v>
      </c>
      <c r="BE7" s="37">
        <f t="shared" si="1"/>
        <v>10</v>
      </c>
      <c r="BF7" s="37" t="s">
        <v>759</v>
      </c>
      <c r="BG7" s="37">
        <f t="shared" si="2"/>
        <v>0</v>
      </c>
      <c r="BH7" s="37" t="s">
        <v>892</v>
      </c>
      <c r="BI7" s="37">
        <f t="shared" si="3"/>
        <v>0</v>
      </c>
      <c r="BJ7" s="37">
        <f t="shared" si="4"/>
        <v>50</v>
      </c>
      <c r="BK7" s="37" t="str">
        <f t="shared" si="5"/>
        <v>yes</v>
      </c>
      <c r="BL7" s="37" t="str">
        <f t="shared" si="6"/>
        <v>no</v>
      </c>
      <c r="BM7" s="37">
        <f t="shared" si="7"/>
        <v>40</v>
      </c>
      <c r="BN7" s="37">
        <f t="shared" si="8"/>
        <v>10</v>
      </c>
      <c r="BO7" s="69">
        <f t="shared" si="9"/>
        <v>0.8</v>
      </c>
      <c r="BP7" s="69">
        <f t="shared" si="10"/>
        <v>0.2</v>
      </c>
      <c r="BQ7" s="70">
        <f>VLOOKUP($B7,[2]Analysis2016!$A:$BO,66,FALSE)</f>
        <v>0.76</v>
      </c>
      <c r="BR7" s="70">
        <f>VLOOKUP($B7,[2]Analysis2016!$A:$BO,67,FALSE)</f>
        <v>0.16</v>
      </c>
      <c r="BS7" s="70">
        <f t="shared" si="11"/>
        <v>4.0000000000000036E-2</v>
      </c>
      <c r="BT7" s="70">
        <f t="shared" si="12"/>
        <v>-4.0000000000000008E-2</v>
      </c>
      <c r="BU7" s="70">
        <f>COUNTIFS($D7:$BA7,$BK7,[2]Results!$T$87:$BQ$87,BU$1)/(COUNTIF([2]Results!$T$87:$BQ$87,BU$1))</f>
        <v>1</v>
      </c>
      <c r="BV7" s="70">
        <f>COUNTIFS($D7:$BA7,$BK7,[2]Results!$T$87:$BQ$87,BV$1)/(COUNTIF([2]Results!$T$87:$BQ$87,BV$1))</f>
        <v>0.66666666666666663</v>
      </c>
      <c r="BW7" s="70">
        <f>COUNTIFS($D7:$BA7,$BK7,[2]Results!$T$87:$BQ$87,BW$1)/(COUNTIF([2]Results!$T$87:$BQ$87,BW$1))</f>
        <v>0.75</v>
      </c>
      <c r="BX7" s="70">
        <f>COUNTIFS($D7:$BA7,$BK7,[2]Results!$T$87:$BQ$87,BX$1)/(COUNTIF([2]Results!$T$87:$BQ$87,BX$1))</f>
        <v>0.69230769230769229</v>
      </c>
      <c r="BY7" s="70">
        <f>COUNTIFS($D7:$BA7,$BK7,[2]Results!$T$89:$BQ$89,BY$1)/(COUNTIF([2]Results!$T$89:$BQ$89,BY$1))</f>
        <v>0.73333333333333328</v>
      </c>
      <c r="BZ7" s="70">
        <f>COUNTIFS($D7:$BA7,$BK7,[2]Results!$T$89:$BQ$89,BZ$1)/(COUNTIF([2]Results!$T$89:$BQ$89,BZ$1))</f>
        <v>0.81818181818181823</v>
      </c>
      <c r="CA7" s="70">
        <f>COUNTIFS($D7:$BA7,$BK7,[2]Results!$T$89:$BQ$89,CA$1)/(COUNTIF([2]Results!$T$89:$BQ$89,CA$1))</f>
        <v>0.77777777777777779</v>
      </c>
      <c r="CB7" s="70">
        <f>COUNTIFS($D7:$BA7,$BK7,[2]Results!$T$89:$BQ$89,CB$1)/(COUNTIF([2]Results!$T$89:$BQ$89,CB$1))</f>
        <v>1</v>
      </c>
      <c r="CC7" s="70">
        <f>COUNTIFS($D7:$BA7,$BK7,[2]Results!$T$90:$BQ$90,CC$1)/(COUNTIF([2]Results!$T$90:$BQ$90,CC$1))</f>
        <v>0.76470588235294112</v>
      </c>
      <c r="CD7" s="70">
        <f>COUNTIFS($D7:$BA7,$BK7,[2]Results!$T$90:$BQ$90,CD$1)/(COUNTIF([2]Results!$T$90:$BQ$90,CD$1))</f>
        <v>0.88235294117647056</v>
      </c>
      <c r="CE7" s="70">
        <f>COUNTIFS($D7:$BA7,$BK7,[2]Results!$T$90:$BQ$90,CE$1)/(COUNTIF([2]Results!$T$90:$BQ$90,CE$1))</f>
        <v>0.75</v>
      </c>
      <c r="CF7" s="70">
        <f>COUNTIFS($D7:$BA7,$BK7,[2]Results!$T$91:$BQ$91,CF$1)/(COUNTIF([2]Results!$T$91:$BQ$91,CF$1))</f>
        <v>0.88235294117647056</v>
      </c>
      <c r="CG7" s="70">
        <f>COUNTIFS($D7:$BA7,$BK7,[2]Results!$T$91:$BQ$91,CG$1)/(COUNTIF([2]Results!$T$91:$BQ$91,CG$1))</f>
        <v>0.76470588235294112</v>
      </c>
      <c r="CH7" s="37"/>
    </row>
    <row r="8" spans="1:86" x14ac:dyDescent="0.3">
      <c r="A8" t="s">
        <v>3829</v>
      </c>
      <c r="B8" s="37" t="s">
        <v>309</v>
      </c>
      <c r="C8" s="38" t="s">
        <v>766</v>
      </c>
      <c r="D8" s="25" t="str">
        <f>[2]Monitoring_eng!C8</f>
        <v>yes</v>
      </c>
      <c r="E8" s="25" t="str">
        <f>[2]Monitoring_eng!E8</f>
        <v>yes</v>
      </c>
      <c r="F8" s="25" t="str">
        <f>[2]Monitoring_eng!G8</f>
        <v>yes</v>
      </c>
      <c r="G8" s="25" t="str">
        <f>[2]Monitoring_eng!I8</f>
        <v>yes</v>
      </c>
      <c r="H8" s="25" t="str">
        <f>[2]Monitoring_eng!K8</f>
        <v>yes</v>
      </c>
      <c r="I8" s="25" t="str">
        <f>[2]Monitoring_eng!M8</f>
        <v>yes</v>
      </c>
      <c r="J8" s="25" t="str">
        <f>[2]Monitoring_eng!O8</f>
        <v>yes</v>
      </c>
      <c r="K8" s="25" t="str">
        <f>[2]Monitoring_eng!Q8</f>
        <v>no</v>
      </c>
      <c r="L8" s="25" t="str">
        <f>[2]Monitoring_eng!S8</f>
        <v>no</v>
      </c>
      <c r="M8" s="25" t="str">
        <f>[2]Monitoring_eng!U8</f>
        <v>yes</v>
      </c>
      <c r="N8" s="25" t="str">
        <f>[2]Monitoring_eng!W8</f>
        <v>no</v>
      </c>
      <c r="O8" s="25" t="str">
        <f>[2]Monitoring_eng!Y8</f>
        <v>yes</v>
      </c>
      <c r="P8" s="25" t="str">
        <f>[2]Monitoring_eng!AA8</f>
        <v>yes</v>
      </c>
      <c r="Q8" s="25" t="str">
        <f>[2]Monitoring_eng!AC8</f>
        <v>yes</v>
      </c>
      <c r="R8" s="25" t="str">
        <f>[2]Monitoring_eng!AE8</f>
        <v>yes</v>
      </c>
      <c r="S8" s="25" t="str">
        <f>[2]Monitoring_eng!AG8</f>
        <v>yes</v>
      </c>
      <c r="T8" s="25" t="str">
        <f>[2]Monitoring_eng!AI8</f>
        <v>yes</v>
      </c>
      <c r="U8" s="25" t="str">
        <f>[2]Monitoring_eng!AK8</f>
        <v>yes</v>
      </c>
      <c r="V8" s="25" t="str">
        <f>[2]Monitoring_eng!AM8</f>
        <v>yes</v>
      </c>
      <c r="W8" s="25" t="str">
        <f>[2]Monitoring_eng!AO8</f>
        <v>yes</v>
      </c>
      <c r="X8" s="25" t="str">
        <f>[2]Monitoring_eng!AQ8</f>
        <v>yes</v>
      </c>
      <c r="Y8" s="25" t="str">
        <f>[2]Monitoring_eng!AS8</f>
        <v>yes</v>
      </c>
      <c r="Z8" s="25" t="str">
        <f>[2]Monitoring_eng!AU8</f>
        <v>yes</v>
      </c>
      <c r="AA8" s="25" t="str">
        <f>[2]Monitoring_eng!AW8</f>
        <v>yes</v>
      </c>
      <c r="AB8" s="25" t="str">
        <f>[2]Monitoring_eng!AY8</f>
        <v>yes</v>
      </c>
      <c r="AC8" s="25" t="str">
        <f>[2]Monitoring_eng!BA8</f>
        <v>yes</v>
      </c>
      <c r="AD8" s="25" t="str">
        <f>[2]Monitoring_eng!BC8</f>
        <v>no</v>
      </c>
      <c r="AE8" s="25" t="str">
        <f>[2]Monitoring_eng!BE8</f>
        <v>yes</v>
      </c>
      <c r="AF8" s="25" t="str">
        <f>[2]Monitoring_eng!BG8</f>
        <v>no</v>
      </c>
      <c r="AG8" s="25" t="str">
        <f>[2]Monitoring_eng!BI8</f>
        <v>yes</v>
      </c>
      <c r="AH8" s="25" t="str">
        <f>[2]Monitoring_eng!BK8</f>
        <v>yes</v>
      </c>
      <c r="AI8" s="25" t="str">
        <f>[2]Monitoring_eng!BM8</f>
        <v>yes</v>
      </c>
      <c r="AJ8" s="25" t="str">
        <f>[2]Monitoring_eng!BO8</f>
        <v>yes</v>
      </c>
      <c r="AK8" s="25" t="str">
        <f>[2]Monitoring_eng!BQ8</f>
        <v>yes</v>
      </c>
      <c r="AL8" s="25" t="str">
        <f>[2]Monitoring_eng!BS8</f>
        <v>yes</v>
      </c>
      <c r="AM8" s="25" t="str">
        <f>[2]Monitoring_eng!BU8</f>
        <v>yes</v>
      </c>
      <c r="AN8" s="25" t="str">
        <f>[2]Monitoring_eng!BW8</f>
        <v>yes</v>
      </c>
      <c r="AO8" s="25" t="str">
        <f>[2]Monitoring_eng!BY8</f>
        <v>yes</v>
      </c>
      <c r="AP8" s="25" t="str">
        <f>[2]Monitoring_eng!CA8</f>
        <v>yes</v>
      </c>
      <c r="AQ8" s="25" t="str">
        <f>[2]Monitoring_eng!CC8</f>
        <v>yes</v>
      </c>
      <c r="AR8" s="25" t="str">
        <f>[2]Monitoring_eng!CE8</f>
        <v>yes</v>
      </c>
      <c r="AS8" s="25" t="str">
        <f>[2]Monitoring_eng!CG8</f>
        <v>yes</v>
      </c>
      <c r="AT8" s="25" t="str">
        <f>[2]Monitoring_eng!CI8</f>
        <v>yes</v>
      </c>
      <c r="AU8" s="25" t="str">
        <f>[2]Monitoring_eng!CK8</f>
        <v>yes</v>
      </c>
      <c r="AV8" s="25" t="str">
        <f>[2]Monitoring_eng!CM8</f>
        <v>yes</v>
      </c>
      <c r="AW8" s="25" t="str">
        <f>[2]Monitoring_eng!CO8</f>
        <v>yes</v>
      </c>
      <c r="AX8" s="25" t="str">
        <f>[2]Monitoring_eng!CQ8</f>
        <v>yes</v>
      </c>
      <c r="AY8" s="25" t="str">
        <f>[2]Monitoring_eng!CS8</f>
        <v>yes</v>
      </c>
      <c r="AZ8" s="25" t="str">
        <f>[2]Monitoring_eng!CU8</f>
        <v>yes</v>
      </c>
      <c r="BA8" s="25" t="str">
        <f>[2]Monitoring_eng!CW8</f>
        <v>yes</v>
      </c>
      <c r="BB8" s="37" t="s">
        <v>757</v>
      </c>
      <c r="BC8" s="37">
        <f t="shared" si="0"/>
        <v>45</v>
      </c>
      <c r="BD8" s="37" t="s">
        <v>758</v>
      </c>
      <c r="BE8" s="37">
        <f t="shared" si="1"/>
        <v>5</v>
      </c>
      <c r="BF8" s="37" t="s">
        <v>759</v>
      </c>
      <c r="BG8" s="37">
        <f t="shared" si="2"/>
        <v>0</v>
      </c>
      <c r="BH8" s="37" t="s">
        <v>892</v>
      </c>
      <c r="BI8" s="37">
        <f t="shared" si="3"/>
        <v>0</v>
      </c>
      <c r="BJ8" s="37">
        <f t="shared" si="4"/>
        <v>50</v>
      </c>
      <c r="BK8" s="37" t="str">
        <f t="shared" si="5"/>
        <v>yes</v>
      </c>
      <c r="BL8" s="37" t="str">
        <f t="shared" si="6"/>
        <v>no</v>
      </c>
      <c r="BM8" s="37">
        <f t="shared" si="7"/>
        <v>45</v>
      </c>
      <c r="BN8" s="37">
        <f t="shared" si="8"/>
        <v>5</v>
      </c>
      <c r="BO8" s="69">
        <f t="shared" si="9"/>
        <v>0.9</v>
      </c>
      <c r="BP8" s="69">
        <f t="shared" si="10"/>
        <v>0.1</v>
      </c>
      <c r="BQ8" s="70">
        <f>VLOOKUP($B8,[2]Analysis2016!$A:$BO,66,FALSE)</f>
        <v>0.76</v>
      </c>
      <c r="BR8" s="70">
        <f>VLOOKUP($B8,[2]Analysis2016!$A:$BO,67,FALSE)</f>
        <v>0.14000000000000001</v>
      </c>
      <c r="BS8" s="70">
        <f t="shared" si="11"/>
        <v>0.14000000000000001</v>
      </c>
      <c r="BT8" s="70">
        <f t="shared" si="12"/>
        <v>4.0000000000000008E-2</v>
      </c>
      <c r="BU8" s="70">
        <f>COUNTIFS($D8:$BA8,$BK8,[2]Results!$T$87:$BQ$87,BU$1)/(COUNTIF([2]Results!$T$87:$BQ$87,BU$1))</f>
        <v>0.94117647058823528</v>
      </c>
      <c r="BV8" s="70">
        <f>COUNTIFS($D8:$BA8,$BK8,[2]Results!$T$87:$BQ$87,BV$1)/(COUNTIF([2]Results!$T$87:$BQ$87,BV$1))</f>
        <v>0.75</v>
      </c>
      <c r="BW8" s="70">
        <f>COUNTIFS($D8:$BA8,$BK8,[2]Results!$T$87:$BQ$87,BW$1)/(COUNTIF([2]Results!$T$87:$BQ$87,BW$1))</f>
        <v>1</v>
      </c>
      <c r="BX8" s="70">
        <f>COUNTIFS($D8:$BA8,$BK8,[2]Results!$T$87:$BQ$87,BX$1)/(COUNTIF([2]Results!$T$87:$BQ$87,BX$1))</f>
        <v>0.92307692307692313</v>
      </c>
      <c r="BY8" s="70">
        <f>COUNTIFS($D8:$BA8,$BK8,[2]Results!$T$89:$BQ$89,BY$1)/(COUNTIF([2]Results!$T$89:$BQ$89,BY$1))</f>
        <v>0.8666666666666667</v>
      </c>
      <c r="BZ8" s="70">
        <f>COUNTIFS($D8:$BA8,$BK8,[2]Results!$T$89:$BQ$89,BZ$1)/(COUNTIF([2]Results!$T$89:$BQ$89,BZ$1))</f>
        <v>0.86363636363636365</v>
      </c>
      <c r="CA8" s="70">
        <f>COUNTIFS($D8:$BA8,$BK8,[2]Results!$T$89:$BQ$89,CA$1)/(COUNTIF([2]Results!$T$89:$BQ$89,CA$1))</f>
        <v>1</v>
      </c>
      <c r="CB8" s="70">
        <f>COUNTIFS($D8:$BA8,$BK8,[2]Results!$T$89:$BQ$89,CB$1)/(COUNTIF([2]Results!$T$89:$BQ$89,CB$1))</f>
        <v>1</v>
      </c>
      <c r="CC8" s="70">
        <f>COUNTIFS($D8:$BA8,$BK8,[2]Results!$T$90:$BQ$90,CC$1)/(COUNTIF([2]Results!$T$90:$BQ$90,CC$1))</f>
        <v>0.82352941176470584</v>
      </c>
      <c r="CD8" s="70">
        <f>COUNTIFS($D8:$BA8,$BK8,[2]Results!$T$90:$BQ$90,CD$1)/(COUNTIF([2]Results!$T$90:$BQ$90,CD$1))</f>
        <v>1</v>
      </c>
      <c r="CE8" s="70">
        <f>COUNTIFS($D8:$BA8,$BK8,[2]Results!$T$90:$BQ$90,CE$1)/(COUNTIF([2]Results!$T$90:$BQ$90,CE$1))</f>
        <v>0.875</v>
      </c>
      <c r="CF8" s="70">
        <f>COUNTIFS($D8:$BA8,$BK8,[2]Results!$T$91:$BQ$91,CF$1)/(COUNTIF([2]Results!$T$91:$BQ$91,CF$1))</f>
        <v>1</v>
      </c>
      <c r="CG8" s="70">
        <f>COUNTIFS($D8:$BA8,$BK8,[2]Results!$T$91:$BQ$91,CG$1)/(COUNTIF([2]Results!$T$91:$BQ$91,CG$1))</f>
        <v>0.82352941176470584</v>
      </c>
      <c r="CH8" s="37"/>
    </row>
    <row r="9" spans="1:86" x14ac:dyDescent="0.3">
      <c r="A9" t="s">
        <v>3830</v>
      </c>
      <c r="B9" s="37" t="s">
        <v>310</v>
      </c>
      <c r="C9" s="38" t="s">
        <v>767</v>
      </c>
      <c r="D9" s="25" t="str">
        <f>[2]Monitoring_eng!C9</f>
        <v>yes</v>
      </c>
      <c r="E9" s="25" t="str">
        <f>[2]Monitoring_eng!E9</f>
        <v>yes</v>
      </c>
      <c r="F9" s="25" t="str">
        <f>[2]Monitoring_eng!G9</f>
        <v>yes</v>
      </c>
      <c r="G9" s="25" t="str">
        <f>[2]Monitoring_eng!I9</f>
        <v>yes</v>
      </c>
      <c r="H9" s="25" t="str">
        <f>[2]Monitoring_eng!K9</f>
        <v>yes</v>
      </c>
      <c r="I9" s="25" t="str">
        <f>[2]Monitoring_eng!M9</f>
        <v>yes</v>
      </c>
      <c r="J9" s="25" t="str">
        <f>[2]Monitoring_eng!O9</f>
        <v>yes</v>
      </c>
      <c r="K9" s="25" t="str">
        <f>[2]Monitoring_eng!Q9</f>
        <v>no</v>
      </c>
      <c r="L9" s="25" t="str">
        <f>[2]Monitoring_eng!S9</f>
        <v>no</v>
      </c>
      <c r="M9" s="25" t="str">
        <f>[2]Monitoring_eng!U9</f>
        <v>yes</v>
      </c>
      <c r="N9" s="25" t="str">
        <f>[2]Monitoring_eng!W9</f>
        <v>no</v>
      </c>
      <c r="O9" s="25" t="str">
        <f>[2]Monitoring_eng!Y9</f>
        <v>yes</v>
      </c>
      <c r="P9" s="25" t="str">
        <f>[2]Monitoring_eng!AA9</f>
        <v>yes</v>
      </c>
      <c r="Q9" s="25" t="str">
        <f>[2]Monitoring_eng!AC9</f>
        <v>yes</v>
      </c>
      <c r="R9" s="25" t="str">
        <f>[2]Monitoring_eng!AE9</f>
        <v>yes</v>
      </c>
      <c r="S9" s="25" t="str">
        <f>[2]Monitoring_eng!AG9</f>
        <v>yes</v>
      </c>
      <c r="T9" s="25" t="str">
        <f>[2]Monitoring_eng!AI9</f>
        <v>yes</v>
      </c>
      <c r="U9" s="25" t="str">
        <f>[2]Monitoring_eng!AK9</f>
        <v>yes</v>
      </c>
      <c r="V9" s="25" t="str">
        <f>[2]Monitoring_eng!AM9</f>
        <v>yes</v>
      </c>
      <c r="W9" s="25" t="str">
        <f>[2]Monitoring_eng!AO9</f>
        <v>yes</v>
      </c>
      <c r="X9" s="25" t="str">
        <f>[2]Monitoring_eng!AQ9</f>
        <v>yes</v>
      </c>
      <c r="Y9" s="25" t="str">
        <f>[2]Monitoring_eng!AS9</f>
        <v>yes</v>
      </c>
      <c r="Z9" s="25" t="str">
        <f>[2]Monitoring_eng!AU9</f>
        <v>yes</v>
      </c>
      <c r="AA9" s="25" t="str">
        <f>[2]Monitoring_eng!AW9</f>
        <v>yes</v>
      </c>
      <c r="AB9" s="25" t="str">
        <f>[2]Monitoring_eng!AY9</f>
        <v>yes</v>
      </c>
      <c r="AC9" s="25" t="str">
        <f>[2]Monitoring_eng!BA9</f>
        <v>yes</v>
      </c>
      <c r="AD9" s="25" t="str">
        <f>[2]Monitoring_eng!BC9</f>
        <v>no</v>
      </c>
      <c r="AE9" s="25" t="str">
        <f>[2]Monitoring_eng!BE9</f>
        <v>yes</v>
      </c>
      <c r="AF9" s="25" t="str">
        <f>[2]Monitoring_eng!BG9</f>
        <v>no</v>
      </c>
      <c r="AG9" s="25" t="str">
        <f>[2]Monitoring_eng!BI9</f>
        <v>yes</v>
      </c>
      <c r="AH9" s="25" t="str">
        <f>[2]Monitoring_eng!BK9</f>
        <v>yes</v>
      </c>
      <c r="AI9" s="25" t="str">
        <f>[2]Monitoring_eng!BM9</f>
        <v>yes</v>
      </c>
      <c r="AJ9" s="25" t="str">
        <f>[2]Monitoring_eng!BO9</f>
        <v>yes</v>
      </c>
      <c r="AK9" s="25" t="str">
        <f>[2]Monitoring_eng!BQ9</f>
        <v>yes</v>
      </c>
      <c r="AL9" s="25" t="str">
        <f>[2]Monitoring_eng!BS9</f>
        <v>yes</v>
      </c>
      <c r="AM9" s="25" t="str">
        <f>[2]Monitoring_eng!BU9</f>
        <v>yes</v>
      </c>
      <c r="AN9" s="25" t="str">
        <f>[2]Monitoring_eng!BW9</f>
        <v>yes</v>
      </c>
      <c r="AO9" s="25" t="str">
        <f>[2]Monitoring_eng!BY9</f>
        <v>yes</v>
      </c>
      <c r="AP9" s="25" t="str">
        <f>[2]Monitoring_eng!CA9</f>
        <v>yes</v>
      </c>
      <c r="AQ9" s="25" t="str">
        <f>[2]Monitoring_eng!CC9</f>
        <v>yes</v>
      </c>
      <c r="AR9" s="25" t="str">
        <f>[2]Monitoring_eng!CE9</f>
        <v>yes</v>
      </c>
      <c r="AS9" s="25" t="str">
        <f>[2]Monitoring_eng!CG9</f>
        <v>yes</v>
      </c>
      <c r="AT9" s="25" t="str">
        <f>[2]Monitoring_eng!CI9</f>
        <v>yes</v>
      </c>
      <c r="AU9" s="25" t="str">
        <f>[2]Monitoring_eng!CK9</f>
        <v>no</v>
      </c>
      <c r="AV9" s="25" t="str">
        <f>[2]Monitoring_eng!CM9</f>
        <v>yes</v>
      </c>
      <c r="AW9" s="25" t="str">
        <f>[2]Monitoring_eng!CO9</f>
        <v>yes</v>
      </c>
      <c r="AX9" s="25" t="str">
        <f>[2]Monitoring_eng!CQ9</f>
        <v>yes</v>
      </c>
      <c r="AY9" s="25" t="str">
        <f>[2]Monitoring_eng!CS9</f>
        <v>yes</v>
      </c>
      <c r="AZ9" s="25" t="str">
        <f>[2]Monitoring_eng!CU9</f>
        <v>yes</v>
      </c>
      <c r="BA9" s="25" t="str">
        <f>[2]Monitoring_eng!CW9</f>
        <v>yes</v>
      </c>
      <c r="BB9" s="37" t="s">
        <v>757</v>
      </c>
      <c r="BC9" s="37">
        <f t="shared" si="0"/>
        <v>44</v>
      </c>
      <c r="BD9" s="37" t="s">
        <v>758</v>
      </c>
      <c r="BE9" s="37">
        <f t="shared" si="1"/>
        <v>6</v>
      </c>
      <c r="BF9" s="37" t="s">
        <v>759</v>
      </c>
      <c r="BG9" s="37">
        <f t="shared" si="2"/>
        <v>0</v>
      </c>
      <c r="BH9" s="37" t="s">
        <v>892</v>
      </c>
      <c r="BI9" s="37">
        <f t="shared" si="3"/>
        <v>0</v>
      </c>
      <c r="BJ9" s="37">
        <f t="shared" si="4"/>
        <v>50</v>
      </c>
      <c r="BK9" s="37" t="str">
        <f t="shared" si="5"/>
        <v>yes</v>
      </c>
      <c r="BL9" s="37" t="str">
        <f t="shared" si="6"/>
        <v>no</v>
      </c>
      <c r="BM9" s="37">
        <f t="shared" si="7"/>
        <v>44</v>
      </c>
      <c r="BN9" s="37">
        <f t="shared" si="8"/>
        <v>6</v>
      </c>
      <c r="BO9" s="69">
        <f t="shared" si="9"/>
        <v>0.88</v>
      </c>
      <c r="BP9" s="69">
        <f t="shared" si="10"/>
        <v>0.12</v>
      </c>
      <c r="BQ9" s="70">
        <f>VLOOKUP($B9,[2]Analysis2016!$A:$BO,66,FALSE)</f>
        <v>0.74</v>
      </c>
      <c r="BR9" s="70">
        <f>VLOOKUP($B9,[2]Analysis2016!$A:$BO,67,FALSE)</f>
        <v>0.2</v>
      </c>
      <c r="BS9" s="70">
        <f t="shared" si="11"/>
        <v>0.14000000000000001</v>
      </c>
      <c r="BT9" s="70">
        <f t="shared" si="12"/>
        <v>8.0000000000000016E-2</v>
      </c>
      <c r="BU9" s="70">
        <f>COUNTIFS($D9:$BA9,$BK9,[2]Results!$T$87:$BQ$87,BU$1)/(COUNTIF([2]Results!$T$87:$BQ$87,BU$1))</f>
        <v>0.94117647058823528</v>
      </c>
      <c r="BV9" s="70">
        <f>COUNTIFS($D9:$BA9,$BK9,[2]Results!$T$87:$BQ$87,BV$1)/(COUNTIF([2]Results!$T$87:$BQ$87,BV$1))</f>
        <v>0.75</v>
      </c>
      <c r="BW9" s="70">
        <f>COUNTIFS($D9:$BA9,$BK9,[2]Results!$T$87:$BQ$87,BW$1)/(COUNTIF([2]Results!$T$87:$BQ$87,BW$1))</f>
        <v>0.875</v>
      </c>
      <c r="BX9" s="70">
        <f>COUNTIFS($D9:$BA9,$BK9,[2]Results!$T$87:$BQ$87,BX$1)/(COUNTIF([2]Results!$T$87:$BQ$87,BX$1))</f>
        <v>0.92307692307692313</v>
      </c>
      <c r="BY9" s="70">
        <f>COUNTIFS($D9:$BA9,$BK9,[2]Results!$T$89:$BQ$89,BY$1)/(COUNTIF([2]Results!$T$89:$BQ$89,BY$1))</f>
        <v>0.8666666666666667</v>
      </c>
      <c r="BZ9" s="70">
        <f>COUNTIFS($D9:$BA9,$BK9,[2]Results!$T$89:$BQ$89,BZ$1)/(COUNTIF([2]Results!$T$89:$BQ$89,BZ$1))</f>
        <v>0.86363636363636365</v>
      </c>
      <c r="CA9" s="70">
        <f>COUNTIFS($D9:$BA9,$BK9,[2]Results!$T$89:$BQ$89,CA$1)/(COUNTIF([2]Results!$T$89:$BQ$89,CA$1))</f>
        <v>1</v>
      </c>
      <c r="CB9" s="70">
        <f>COUNTIFS($D9:$BA9,$BK9,[2]Results!$T$89:$BQ$89,CB$1)/(COUNTIF([2]Results!$T$89:$BQ$89,CB$1))</f>
        <v>0.75</v>
      </c>
      <c r="CC9" s="70">
        <f>COUNTIFS($D9:$BA9,$BK9,[2]Results!$T$90:$BQ$90,CC$1)/(COUNTIF([2]Results!$T$90:$BQ$90,CC$1))</f>
        <v>0.76470588235294112</v>
      </c>
      <c r="CD9" s="70">
        <f>COUNTIFS($D9:$BA9,$BK9,[2]Results!$T$90:$BQ$90,CD$1)/(COUNTIF([2]Results!$T$90:$BQ$90,CD$1))</f>
        <v>1</v>
      </c>
      <c r="CE9" s="70">
        <f>COUNTIFS($D9:$BA9,$BK9,[2]Results!$T$90:$BQ$90,CE$1)/(COUNTIF([2]Results!$T$90:$BQ$90,CE$1))</f>
        <v>0.875</v>
      </c>
      <c r="CF9" s="70">
        <f>COUNTIFS($D9:$BA9,$BK9,[2]Results!$T$91:$BQ$91,CF$1)/(COUNTIF([2]Results!$T$91:$BQ$91,CF$1))</f>
        <v>1</v>
      </c>
      <c r="CG9" s="70">
        <f>COUNTIFS($D9:$BA9,$BK9,[2]Results!$T$91:$BQ$91,CG$1)/(COUNTIF([2]Results!$T$91:$BQ$91,CG$1))</f>
        <v>0.76470588235294112</v>
      </c>
      <c r="CH9" s="37"/>
    </row>
    <row r="10" spans="1:86" x14ac:dyDescent="0.3">
      <c r="A10" t="s">
        <v>3831</v>
      </c>
      <c r="B10" s="37" t="s">
        <v>311</v>
      </c>
      <c r="C10" s="38" t="s">
        <v>97</v>
      </c>
      <c r="D10" s="25" t="str">
        <f>[2]Monitoring_eng!C10</f>
        <v>yes</v>
      </c>
      <c r="E10" s="25" t="str">
        <f>[2]Monitoring_eng!E10</f>
        <v>yes</v>
      </c>
      <c r="F10" s="25" t="str">
        <f>[2]Monitoring_eng!G10</f>
        <v>yes</v>
      </c>
      <c r="G10" s="25" t="str">
        <f>[2]Monitoring_eng!I10</f>
        <v>yes</v>
      </c>
      <c r="H10" s="25" t="str">
        <f>[2]Monitoring_eng!K10</f>
        <v>yes</v>
      </c>
      <c r="I10" s="25" t="str">
        <f>[2]Monitoring_eng!M10</f>
        <v>yes</v>
      </c>
      <c r="J10" s="25" t="str">
        <f>[2]Monitoring_eng!O10</f>
        <v>yes</v>
      </c>
      <c r="K10" s="25" t="str">
        <f>[2]Monitoring_eng!Q10</f>
        <v>partially</v>
      </c>
      <c r="L10" s="25" t="str">
        <f>[2]Monitoring_eng!S10</f>
        <v>partially</v>
      </c>
      <c r="M10" s="25" t="str">
        <f>[2]Monitoring_eng!U10</f>
        <v>yes</v>
      </c>
      <c r="N10" s="25" t="str">
        <f>[2]Monitoring_eng!W10</f>
        <v>yes</v>
      </c>
      <c r="O10" s="25" t="str">
        <f>[2]Monitoring_eng!Y10</f>
        <v>no</v>
      </c>
      <c r="P10" s="25" t="str">
        <f>[2]Monitoring_eng!AA10</f>
        <v>partially</v>
      </c>
      <c r="Q10" s="25" t="str">
        <f>[2]Monitoring_eng!AC10</f>
        <v>yes</v>
      </c>
      <c r="R10" s="25" t="str">
        <f>[2]Monitoring_eng!AE10</f>
        <v>yes</v>
      </c>
      <c r="S10" s="25" t="str">
        <f>[2]Monitoring_eng!AG10</f>
        <v>yes</v>
      </c>
      <c r="T10" s="25" t="str">
        <f>[2]Monitoring_eng!AI10</f>
        <v>yes</v>
      </c>
      <c r="U10" s="25" t="str">
        <f>[2]Monitoring_eng!AK10</f>
        <v>no</v>
      </c>
      <c r="V10" s="25" t="str">
        <f>[2]Monitoring_eng!AM10</f>
        <v>yes</v>
      </c>
      <c r="W10" s="25" t="str">
        <f>[2]Monitoring_eng!AO10</f>
        <v>no</v>
      </c>
      <c r="X10" s="25" t="str">
        <f>[2]Monitoring_eng!AQ10</f>
        <v>yes</v>
      </c>
      <c r="Y10" s="25" t="str">
        <f>[2]Monitoring_eng!AS10</f>
        <v>no</v>
      </c>
      <c r="Z10" s="25" t="str">
        <f>[2]Monitoring_eng!AU10</f>
        <v>no</v>
      </c>
      <c r="AA10" s="25" t="str">
        <f>[2]Monitoring_eng!AW10</f>
        <v>yes</v>
      </c>
      <c r="AB10" s="25" t="str">
        <f>[2]Monitoring_eng!AY10</f>
        <v>no</v>
      </c>
      <c r="AC10" s="25" t="str">
        <f>[2]Monitoring_eng!BA10</f>
        <v>yes</v>
      </c>
      <c r="AD10" s="25" t="str">
        <f>[2]Monitoring_eng!BC10</f>
        <v>yes</v>
      </c>
      <c r="AE10" s="25" t="str">
        <f>[2]Monitoring_eng!BE10</f>
        <v>yes</v>
      </c>
      <c r="AF10" s="25" t="str">
        <f>[2]Monitoring_eng!BG10</f>
        <v>yes</v>
      </c>
      <c r="AG10" s="25" t="str">
        <f>[2]Monitoring_eng!BI10</f>
        <v>no</v>
      </c>
      <c r="AH10" s="25" t="str">
        <f>[2]Monitoring_eng!BK10</f>
        <v>yes</v>
      </c>
      <c r="AI10" s="25" t="str">
        <f>[2]Monitoring_eng!BM10</f>
        <v>yes</v>
      </c>
      <c r="AJ10" s="25" t="str">
        <f>[2]Monitoring_eng!BO10</f>
        <v>yes</v>
      </c>
      <c r="AK10" s="25" t="str">
        <f>[2]Monitoring_eng!BQ10</f>
        <v>no</v>
      </c>
      <c r="AL10" s="25" t="str">
        <f>[2]Monitoring_eng!BS10</f>
        <v>yes</v>
      </c>
      <c r="AM10" s="25" t="str">
        <f>[2]Monitoring_eng!BU10</f>
        <v>yes</v>
      </c>
      <c r="AN10" s="25" t="str">
        <f>[2]Monitoring_eng!BW10</f>
        <v>no</v>
      </c>
      <c r="AO10" s="25" t="str">
        <f>[2]Monitoring_eng!BY10</f>
        <v>yes</v>
      </c>
      <c r="AP10" s="25" t="str">
        <f>[2]Monitoring_eng!CA10</f>
        <v>yes</v>
      </c>
      <c r="AQ10" s="25" t="str">
        <f>[2]Monitoring_eng!CC10</f>
        <v>yes</v>
      </c>
      <c r="AR10" s="25" t="str">
        <f>[2]Monitoring_eng!CE10</f>
        <v>no</v>
      </c>
      <c r="AS10" s="25" t="str">
        <f>[2]Monitoring_eng!CG10</f>
        <v>yes</v>
      </c>
      <c r="AT10" s="25" t="str">
        <f>[2]Monitoring_eng!CI10</f>
        <v>no</v>
      </c>
      <c r="AU10" s="25" t="str">
        <f>[2]Monitoring_eng!CK10</f>
        <v>no</v>
      </c>
      <c r="AV10" s="25" t="str">
        <f>[2]Monitoring_eng!CM10</f>
        <v>yes</v>
      </c>
      <c r="AW10" s="25" t="str">
        <f>[2]Monitoring_eng!CO10</f>
        <v>yes</v>
      </c>
      <c r="AX10" s="25" t="str">
        <f>[2]Monitoring_eng!CQ10</f>
        <v>no</v>
      </c>
      <c r="AY10" s="25" t="str">
        <f>[2]Monitoring_eng!CS10</f>
        <v>no</v>
      </c>
      <c r="AZ10" s="25" t="str">
        <f>[2]Monitoring_eng!CU10</f>
        <v>yes</v>
      </c>
      <c r="BA10" s="25" t="str">
        <f>[2]Monitoring_eng!CW10</f>
        <v>yes</v>
      </c>
      <c r="BB10" s="37" t="s">
        <v>757</v>
      </c>
      <c r="BC10" s="37">
        <f t="shared" si="0"/>
        <v>33</v>
      </c>
      <c r="BD10" s="37" t="s">
        <v>758</v>
      </c>
      <c r="BE10" s="37">
        <f t="shared" si="1"/>
        <v>14</v>
      </c>
      <c r="BF10" s="37" t="s">
        <v>759</v>
      </c>
      <c r="BG10" s="37">
        <f t="shared" si="2"/>
        <v>3</v>
      </c>
      <c r="BH10" s="37" t="s">
        <v>892</v>
      </c>
      <c r="BI10" s="37">
        <f t="shared" si="3"/>
        <v>0</v>
      </c>
      <c r="BJ10" s="37">
        <f t="shared" si="4"/>
        <v>50</v>
      </c>
      <c r="BK10" s="37" t="str">
        <f t="shared" si="5"/>
        <v>yes</v>
      </c>
      <c r="BL10" s="37" t="str">
        <f t="shared" si="6"/>
        <v>no</v>
      </c>
      <c r="BM10" s="37">
        <f t="shared" si="7"/>
        <v>33</v>
      </c>
      <c r="BN10" s="37">
        <f t="shared" si="8"/>
        <v>14</v>
      </c>
      <c r="BO10" s="69">
        <f t="shared" si="9"/>
        <v>0.66</v>
      </c>
      <c r="BP10" s="69">
        <f t="shared" si="10"/>
        <v>0.28000000000000003</v>
      </c>
      <c r="BQ10" s="70">
        <f>VLOOKUP($B10,[2]Analysis2016!$A:$BO,66,FALSE)</f>
        <v>0.66</v>
      </c>
      <c r="BR10" s="70">
        <f>VLOOKUP($B10,[2]Analysis2016!$A:$BO,67,FALSE)</f>
        <v>0.28000000000000003</v>
      </c>
      <c r="BS10" s="70">
        <f t="shared" si="11"/>
        <v>0</v>
      </c>
      <c r="BT10" s="70">
        <f t="shared" si="12"/>
        <v>0</v>
      </c>
      <c r="BU10" s="70">
        <f>COUNTIFS($D10:$BA10,$BK10,[2]Results!$T$87:$BQ$87,BU$1)/(COUNTIF([2]Results!$T$87:$BQ$87,BU$1))</f>
        <v>0.58823529411764708</v>
      </c>
      <c r="BV10" s="70">
        <f>COUNTIFS($D10:$BA10,$BK10,[2]Results!$T$87:$BQ$87,BV$1)/(COUNTIF([2]Results!$T$87:$BQ$87,BV$1))</f>
        <v>0.5</v>
      </c>
      <c r="BW10" s="70">
        <f>COUNTIFS($D10:$BA10,$BK10,[2]Results!$T$87:$BQ$87,BW$1)/(COUNTIF([2]Results!$T$87:$BQ$87,BW$1))</f>
        <v>0.625</v>
      </c>
      <c r="BX10" s="70">
        <f>COUNTIFS($D10:$BA10,$BK10,[2]Results!$T$87:$BQ$87,BX$1)/(COUNTIF([2]Results!$T$87:$BQ$87,BX$1))</f>
        <v>0.92307692307692313</v>
      </c>
      <c r="BY10" s="70">
        <f>COUNTIFS($D10:$BA10,$BK10,[2]Results!$T$89:$BQ$89,BY$1)/(COUNTIF([2]Results!$T$89:$BQ$89,BY$1))</f>
        <v>0.53333333333333333</v>
      </c>
      <c r="BZ10" s="70">
        <f>COUNTIFS($D10:$BA10,$BK10,[2]Results!$T$89:$BQ$89,BZ$1)/(COUNTIF([2]Results!$T$89:$BQ$89,BZ$1))</f>
        <v>0.63636363636363635</v>
      </c>
      <c r="CA10" s="70">
        <f>COUNTIFS($D10:$BA10,$BK10,[2]Results!$T$89:$BQ$89,CA$1)/(COUNTIF([2]Results!$T$89:$BQ$89,CA$1))</f>
        <v>0.88888888888888884</v>
      </c>
      <c r="CB10" s="70">
        <f>COUNTIFS($D10:$BA10,$BK10,[2]Results!$T$89:$BQ$89,CB$1)/(COUNTIF([2]Results!$T$89:$BQ$89,CB$1))</f>
        <v>0.75</v>
      </c>
      <c r="CC10" s="70">
        <f>COUNTIFS($D10:$BA10,$BK10,[2]Results!$T$90:$BQ$90,CC$1)/(COUNTIF([2]Results!$T$90:$BQ$90,CC$1))</f>
        <v>0.6470588235294118</v>
      </c>
      <c r="CD10" s="70">
        <f>COUNTIFS($D10:$BA10,$BK10,[2]Results!$T$90:$BQ$90,CD$1)/(COUNTIF([2]Results!$T$90:$BQ$90,CD$1))</f>
        <v>0.6470588235294118</v>
      </c>
      <c r="CE10" s="70">
        <f>COUNTIFS($D10:$BA10,$BK10,[2]Results!$T$90:$BQ$90,CE$1)/(COUNTIF([2]Results!$T$90:$BQ$90,CE$1))</f>
        <v>0.6875</v>
      </c>
      <c r="CF10" s="70">
        <f>COUNTIFS($D10:$BA10,$BK10,[2]Results!$T$91:$BQ$91,CF$1)/(COUNTIF([2]Results!$T$91:$BQ$91,CF$1))</f>
        <v>0.6470588235294118</v>
      </c>
      <c r="CG10" s="70">
        <f>COUNTIFS($D10:$BA10,$BK10,[2]Results!$T$91:$BQ$91,CG$1)/(COUNTIF([2]Results!$T$91:$BQ$91,CG$1))</f>
        <v>0.6470588235294118</v>
      </c>
      <c r="CH10" s="37"/>
    </row>
    <row r="11" spans="1:86" x14ac:dyDescent="0.3">
      <c r="A11" t="s">
        <v>3832</v>
      </c>
      <c r="B11" s="37" t="s">
        <v>312</v>
      </c>
      <c r="C11" s="38" t="s">
        <v>89</v>
      </c>
      <c r="D11" s="25" t="str">
        <f>[2]Monitoring_eng!C11</f>
        <v>partially</v>
      </c>
      <c r="E11" s="25" t="str">
        <f>[2]Monitoring_eng!E11</f>
        <v>partially</v>
      </c>
      <c r="F11" s="25" t="str">
        <f>[2]Monitoring_eng!G11</f>
        <v>partially</v>
      </c>
      <c r="G11" s="25" t="str">
        <f>[2]Monitoring_eng!I11</f>
        <v>partially</v>
      </c>
      <c r="H11" s="25" t="str">
        <f>[2]Monitoring_eng!K11</f>
        <v>yes</v>
      </c>
      <c r="I11" s="25" t="str">
        <f>[2]Monitoring_eng!M11</f>
        <v>partially</v>
      </c>
      <c r="J11" s="25" t="str">
        <f>[2]Monitoring_eng!O11</f>
        <v>yes</v>
      </c>
      <c r="K11" s="25" t="str">
        <f>[2]Monitoring_eng!Q11</f>
        <v>yes</v>
      </c>
      <c r="L11" s="25" t="str">
        <f>[2]Monitoring_eng!S11</f>
        <v>yes</v>
      </c>
      <c r="M11" s="25" t="str">
        <f>[2]Monitoring_eng!U11</f>
        <v>yes</v>
      </c>
      <c r="N11" s="25" t="str">
        <f>[2]Monitoring_eng!W11</f>
        <v>yes</v>
      </c>
      <c r="O11" s="25" t="str">
        <f>[2]Monitoring_eng!Y11</f>
        <v>partially</v>
      </c>
      <c r="P11" s="25" t="str">
        <f>[2]Monitoring_eng!AA11</f>
        <v>yes</v>
      </c>
      <c r="Q11" s="25" t="str">
        <f>[2]Monitoring_eng!AC11</f>
        <v>yes</v>
      </c>
      <c r="R11" s="25" t="str">
        <f>[2]Monitoring_eng!AE11</f>
        <v>partially</v>
      </c>
      <c r="S11" s="25" t="str">
        <f>[2]Monitoring_eng!AG11</f>
        <v>no</v>
      </c>
      <c r="T11" s="25" t="str">
        <f>[2]Monitoring_eng!AI11</f>
        <v>partially</v>
      </c>
      <c r="U11" s="25" t="str">
        <f>[2]Monitoring_eng!AK11</f>
        <v>partially</v>
      </c>
      <c r="V11" s="25" t="str">
        <f>[2]Monitoring_eng!AM11</f>
        <v>yes</v>
      </c>
      <c r="W11" s="25" t="str">
        <f>[2]Monitoring_eng!AO11</f>
        <v>yes</v>
      </c>
      <c r="X11" s="25" t="str">
        <f>[2]Monitoring_eng!AQ11</f>
        <v>partially</v>
      </c>
      <c r="Y11" s="25" t="str">
        <f>[2]Monitoring_eng!AS11</f>
        <v>partially</v>
      </c>
      <c r="Z11" s="25" t="str">
        <f>[2]Monitoring_eng!AU11</f>
        <v>partially</v>
      </c>
      <c r="AA11" s="25" t="str">
        <f>[2]Monitoring_eng!AW11</f>
        <v>yes</v>
      </c>
      <c r="AB11" s="25" t="str">
        <f>[2]Monitoring_eng!AY11</f>
        <v>yes</v>
      </c>
      <c r="AC11" s="25" t="str">
        <f>[2]Monitoring_eng!BA11</f>
        <v>yes</v>
      </c>
      <c r="AD11" s="25" t="str">
        <f>[2]Monitoring_eng!BC11</f>
        <v>no</v>
      </c>
      <c r="AE11" s="25" t="str">
        <f>[2]Monitoring_eng!BE11</f>
        <v>partially</v>
      </c>
      <c r="AF11" s="25" t="str">
        <f>[2]Monitoring_eng!BG11</f>
        <v>yes</v>
      </c>
      <c r="AG11" s="25" t="str">
        <f>[2]Monitoring_eng!BI11</f>
        <v>partially</v>
      </c>
      <c r="AH11" s="25" t="str">
        <f>[2]Monitoring_eng!BK11</f>
        <v>partially</v>
      </c>
      <c r="AI11" s="25" t="str">
        <f>[2]Monitoring_eng!BM11</f>
        <v>partially</v>
      </c>
      <c r="AJ11" s="25" t="str">
        <f>[2]Monitoring_eng!BO11</f>
        <v>partially</v>
      </c>
      <c r="AK11" s="25" t="str">
        <f>[2]Monitoring_eng!BQ11</f>
        <v>yes</v>
      </c>
      <c r="AL11" s="25" t="str">
        <f>[2]Monitoring_eng!BS11</f>
        <v>partially</v>
      </c>
      <c r="AM11" s="25" t="str">
        <f>[2]Monitoring_eng!BU11</f>
        <v>partially</v>
      </c>
      <c r="AN11" s="25" t="str">
        <f>[2]Monitoring_eng!BW11</f>
        <v>yes</v>
      </c>
      <c r="AO11" s="25" t="str">
        <f>[2]Monitoring_eng!BY11</f>
        <v>partially</v>
      </c>
      <c r="AP11" s="25" t="str">
        <f>[2]Monitoring_eng!CA11</f>
        <v>partially</v>
      </c>
      <c r="AQ11" s="25" t="str">
        <f>[2]Monitoring_eng!CC11</f>
        <v>partially</v>
      </c>
      <c r="AR11" s="25" t="str">
        <f>[2]Monitoring_eng!CE11</f>
        <v>partially</v>
      </c>
      <c r="AS11" s="25" t="str">
        <f>[2]Monitoring_eng!CG11</f>
        <v>partially</v>
      </c>
      <c r="AT11" s="25" t="str">
        <f>[2]Monitoring_eng!CI11</f>
        <v>partially</v>
      </c>
      <c r="AU11" s="25" t="str">
        <f>[2]Monitoring_eng!CK11</f>
        <v>partially</v>
      </c>
      <c r="AV11" s="25" t="str">
        <f>[2]Monitoring_eng!CM11</f>
        <v>no</v>
      </c>
      <c r="AW11" s="25" t="str">
        <f>[2]Monitoring_eng!CO11</f>
        <v>partially</v>
      </c>
      <c r="AX11" s="25" t="str">
        <f>[2]Monitoring_eng!CQ11</f>
        <v>yes</v>
      </c>
      <c r="AY11" s="25" t="str">
        <f>[2]Monitoring_eng!CS11</f>
        <v>yes</v>
      </c>
      <c r="AZ11" s="25" t="str">
        <f>[2]Monitoring_eng!CU11</f>
        <v>partially</v>
      </c>
      <c r="BA11" s="25" t="str">
        <f>[2]Monitoring_eng!CW11</f>
        <v>partially</v>
      </c>
      <c r="BB11" s="37" t="s">
        <v>757</v>
      </c>
      <c r="BC11" s="37">
        <f t="shared" si="0"/>
        <v>18</v>
      </c>
      <c r="BD11" s="37" t="s">
        <v>758</v>
      </c>
      <c r="BE11" s="37">
        <f t="shared" si="1"/>
        <v>3</v>
      </c>
      <c r="BF11" s="37" t="s">
        <v>759</v>
      </c>
      <c r="BG11" s="37">
        <f t="shared" si="2"/>
        <v>29</v>
      </c>
      <c r="BH11" s="37" t="s">
        <v>892</v>
      </c>
      <c r="BI11" s="37">
        <f t="shared" si="3"/>
        <v>0</v>
      </c>
      <c r="BJ11" s="37">
        <f t="shared" si="4"/>
        <v>50</v>
      </c>
      <c r="BK11" s="37" t="str">
        <f t="shared" si="5"/>
        <v>yes</v>
      </c>
      <c r="BL11" s="37" t="str">
        <f t="shared" si="6"/>
        <v>no</v>
      </c>
      <c r="BM11" s="37">
        <f t="shared" si="7"/>
        <v>18</v>
      </c>
      <c r="BN11" s="37">
        <f t="shared" si="8"/>
        <v>3</v>
      </c>
      <c r="BO11" s="69">
        <f t="shared" si="9"/>
        <v>0.36</v>
      </c>
      <c r="BP11" s="69">
        <f t="shared" si="10"/>
        <v>0.06</v>
      </c>
      <c r="BQ11" s="70">
        <f>VLOOKUP($B11,[2]Analysis2016!$A:$BO,66,FALSE)</f>
        <v>0.34</v>
      </c>
      <c r="BR11" s="70">
        <f>VLOOKUP($B11,[2]Analysis2016!$A:$BO,67,FALSE)</f>
        <v>0.06</v>
      </c>
      <c r="BS11" s="70">
        <f t="shared" si="11"/>
        <v>1.9999999999999962E-2</v>
      </c>
      <c r="BT11" s="70">
        <f t="shared" si="12"/>
        <v>0</v>
      </c>
      <c r="BU11" s="70">
        <f>COUNTIFS($D11:$BA11,$BK11,[2]Results!$T$87:$BQ$87,BU$1)/(COUNTIF([2]Results!$T$87:$BQ$87,BU$1))</f>
        <v>0.29411764705882354</v>
      </c>
      <c r="BV11" s="70">
        <f>COUNTIFS($D11:$BA11,$BK11,[2]Results!$T$87:$BQ$87,BV$1)/(COUNTIF([2]Results!$T$87:$BQ$87,BV$1))</f>
        <v>0.66666666666666663</v>
      </c>
      <c r="BW11" s="70">
        <f>COUNTIFS($D11:$BA11,$BK11,[2]Results!$T$87:$BQ$87,BW$1)/(COUNTIF([2]Results!$T$87:$BQ$87,BW$1))</f>
        <v>0.25</v>
      </c>
      <c r="BX11" s="70">
        <f>COUNTIFS($D11:$BA11,$BK11,[2]Results!$T$87:$BQ$87,BX$1)/(COUNTIF([2]Results!$T$87:$BQ$87,BX$1))</f>
        <v>0.23076923076923078</v>
      </c>
      <c r="BY11" s="70">
        <f>COUNTIFS($D11:$BA11,$BK11,[2]Results!$T$89:$BQ$89,BY$1)/(COUNTIF([2]Results!$T$89:$BQ$89,BY$1))</f>
        <v>0.33333333333333331</v>
      </c>
      <c r="BZ11" s="70">
        <f>COUNTIFS($D11:$BA11,$BK11,[2]Results!$T$89:$BQ$89,BZ$1)/(COUNTIF([2]Results!$T$89:$BQ$89,BZ$1))</f>
        <v>0.40909090909090912</v>
      </c>
      <c r="CA11" s="70">
        <f>COUNTIFS($D11:$BA11,$BK11,[2]Results!$T$89:$BQ$89,CA$1)/(COUNTIF([2]Results!$T$89:$BQ$89,CA$1))</f>
        <v>0.33333333333333331</v>
      </c>
      <c r="CB11" s="70">
        <f>COUNTIFS($D11:$BA11,$BK11,[2]Results!$T$89:$BQ$89,CB$1)/(COUNTIF([2]Results!$T$89:$BQ$89,CB$1))</f>
        <v>0.25</v>
      </c>
      <c r="CC11" s="70">
        <f>COUNTIFS($D11:$BA11,$BK11,[2]Results!$T$90:$BQ$90,CC$1)/(COUNTIF([2]Results!$T$90:$BQ$90,CC$1))</f>
        <v>0.47058823529411764</v>
      </c>
      <c r="CD11" s="70">
        <f>COUNTIFS($D11:$BA11,$BK11,[2]Results!$T$90:$BQ$90,CD$1)/(COUNTIF([2]Results!$T$90:$BQ$90,CD$1))</f>
        <v>0.41176470588235292</v>
      </c>
      <c r="CE11" s="70">
        <f>COUNTIFS($D11:$BA11,$BK11,[2]Results!$T$90:$BQ$90,CE$1)/(COUNTIF([2]Results!$T$90:$BQ$90,CE$1))</f>
        <v>0.1875</v>
      </c>
      <c r="CF11" s="70">
        <f>COUNTIFS($D11:$BA11,$BK11,[2]Results!$T$91:$BQ$91,CF$1)/(COUNTIF([2]Results!$T$91:$BQ$91,CF$1))</f>
        <v>0.41176470588235292</v>
      </c>
      <c r="CG11" s="70">
        <f>COUNTIFS($D11:$BA11,$BK11,[2]Results!$T$91:$BQ$91,CG$1)/(COUNTIF([2]Results!$T$91:$BQ$91,CG$1))</f>
        <v>0.47058823529411764</v>
      </c>
      <c r="CH11" s="37"/>
    </row>
    <row r="12" spans="1:86" x14ac:dyDescent="0.3">
      <c r="A12" t="s">
        <v>3833</v>
      </c>
      <c r="B12" s="37" t="s">
        <v>313</v>
      </c>
      <c r="C12" s="38" t="s">
        <v>90</v>
      </c>
      <c r="D12" s="25" t="str">
        <f>[2]Monitoring_eng!C12</f>
        <v>no</v>
      </c>
      <c r="E12" s="25" t="str">
        <f>[2]Monitoring_eng!E12</f>
        <v>partially</v>
      </c>
      <c r="F12" s="25" t="str">
        <f>[2]Monitoring_eng!G12</f>
        <v>partially</v>
      </c>
      <c r="G12" s="25" t="str">
        <f>[2]Monitoring_eng!I12</f>
        <v>partially</v>
      </c>
      <c r="H12" s="25" t="str">
        <f>[2]Monitoring_eng!K12</f>
        <v>partially</v>
      </c>
      <c r="I12" s="25" t="str">
        <f>[2]Monitoring_eng!M12</f>
        <v>partially</v>
      </c>
      <c r="J12" s="25" t="str">
        <f>[2]Monitoring_eng!O12</f>
        <v>partially</v>
      </c>
      <c r="K12" s="25" t="str">
        <f>[2]Monitoring_eng!Q12</f>
        <v>yes</v>
      </c>
      <c r="L12" s="25" t="str">
        <f>[2]Monitoring_eng!S12</f>
        <v>partially</v>
      </c>
      <c r="M12" s="25" t="str">
        <f>[2]Monitoring_eng!U12</f>
        <v>yes</v>
      </c>
      <c r="N12" s="25" t="str">
        <f>[2]Monitoring_eng!W12</f>
        <v>yes</v>
      </c>
      <c r="O12" s="25" t="str">
        <f>[2]Monitoring_eng!Y12</f>
        <v>no</v>
      </c>
      <c r="P12" s="25" t="str">
        <f>[2]Monitoring_eng!AA12</f>
        <v>no</v>
      </c>
      <c r="Q12" s="25" t="str">
        <f>[2]Monitoring_eng!AC12</f>
        <v>partially</v>
      </c>
      <c r="R12" s="25" t="str">
        <f>[2]Monitoring_eng!AE12</f>
        <v>partially</v>
      </c>
      <c r="S12" s="25" t="str">
        <f>[2]Monitoring_eng!AG12</f>
        <v>no</v>
      </c>
      <c r="T12" s="25" t="str">
        <f>[2]Monitoring_eng!AI12</f>
        <v>partially</v>
      </c>
      <c r="U12" s="25" t="str">
        <f>[2]Monitoring_eng!AK12</f>
        <v>no</v>
      </c>
      <c r="V12" s="25" t="str">
        <f>[2]Monitoring_eng!AM12</f>
        <v>yes</v>
      </c>
      <c r="W12" s="25" t="str">
        <f>[2]Monitoring_eng!AO12</f>
        <v>partially</v>
      </c>
      <c r="X12" s="25" t="str">
        <f>[2]Monitoring_eng!AQ12</f>
        <v>partially</v>
      </c>
      <c r="Y12" s="25" t="str">
        <f>[2]Monitoring_eng!AS12</f>
        <v>yes</v>
      </c>
      <c r="Z12" s="25" t="str">
        <f>[2]Monitoring_eng!AU12</f>
        <v>no</v>
      </c>
      <c r="AA12" s="25" t="str">
        <f>[2]Monitoring_eng!AW12</f>
        <v>partially</v>
      </c>
      <c r="AB12" s="25" t="str">
        <f>[2]Monitoring_eng!AY12</f>
        <v>partially</v>
      </c>
      <c r="AC12" s="25" t="str">
        <f>[2]Monitoring_eng!BA12</f>
        <v>yes</v>
      </c>
      <c r="AD12" s="25" t="str">
        <f>[2]Monitoring_eng!BC12</f>
        <v>no</v>
      </c>
      <c r="AE12" s="25" t="str">
        <f>[2]Monitoring_eng!BE12</f>
        <v>yes</v>
      </c>
      <c r="AF12" s="25" t="str">
        <f>[2]Monitoring_eng!BG12</f>
        <v>yes</v>
      </c>
      <c r="AG12" s="25" t="str">
        <f>[2]Monitoring_eng!BI12</f>
        <v>partially</v>
      </c>
      <c r="AH12" s="25" t="str">
        <f>[2]Monitoring_eng!BK12</f>
        <v>no</v>
      </c>
      <c r="AI12" s="25" t="str">
        <f>[2]Monitoring_eng!BM12</f>
        <v>no</v>
      </c>
      <c r="AJ12" s="25" t="str">
        <f>[2]Monitoring_eng!BO12</f>
        <v>partially</v>
      </c>
      <c r="AK12" s="25" t="str">
        <f>[2]Monitoring_eng!BQ12</f>
        <v>partially</v>
      </c>
      <c r="AL12" s="25" t="str">
        <f>[2]Monitoring_eng!BS12</f>
        <v>partially</v>
      </c>
      <c r="AM12" s="25" t="str">
        <f>[2]Monitoring_eng!BU12</f>
        <v>partially</v>
      </c>
      <c r="AN12" s="25" t="str">
        <f>[2]Monitoring_eng!BW12</f>
        <v>yes</v>
      </c>
      <c r="AO12" s="25" t="str">
        <f>[2]Monitoring_eng!BY12</f>
        <v>partially</v>
      </c>
      <c r="AP12" s="25" t="str">
        <f>[2]Monitoring_eng!CA12</f>
        <v>no</v>
      </c>
      <c r="AQ12" s="25" t="str">
        <f>[2]Monitoring_eng!CC12</f>
        <v>partially</v>
      </c>
      <c r="AR12" s="25" t="str">
        <f>[2]Monitoring_eng!CE12</f>
        <v>partially</v>
      </c>
      <c r="AS12" s="25" t="str">
        <f>[2]Monitoring_eng!CG12</f>
        <v>partially</v>
      </c>
      <c r="AT12" s="25" t="str">
        <f>[2]Monitoring_eng!CI12</f>
        <v>yes</v>
      </c>
      <c r="AU12" s="25" t="str">
        <f>[2]Monitoring_eng!CK12</f>
        <v>no</v>
      </c>
      <c r="AV12" s="25" t="str">
        <f>[2]Monitoring_eng!CM12</f>
        <v>partially</v>
      </c>
      <c r="AW12" s="25" t="str">
        <f>[2]Monitoring_eng!CO12</f>
        <v>no</v>
      </c>
      <c r="AX12" s="25" t="str">
        <f>[2]Monitoring_eng!CQ12</f>
        <v>yes</v>
      </c>
      <c r="AY12" s="25" t="str">
        <f>[2]Monitoring_eng!CS12</f>
        <v>yes</v>
      </c>
      <c r="AZ12" s="25" t="str">
        <f>[2]Monitoring_eng!CU12</f>
        <v>partially</v>
      </c>
      <c r="BA12" s="25" t="str">
        <f>[2]Monitoring_eng!CW12</f>
        <v>no</v>
      </c>
      <c r="BB12" s="37" t="s">
        <v>757</v>
      </c>
      <c r="BC12" s="37">
        <f t="shared" si="0"/>
        <v>12</v>
      </c>
      <c r="BD12" s="37" t="s">
        <v>758</v>
      </c>
      <c r="BE12" s="37">
        <f t="shared" si="1"/>
        <v>13</v>
      </c>
      <c r="BF12" s="37" t="s">
        <v>759</v>
      </c>
      <c r="BG12" s="37">
        <f t="shared" si="2"/>
        <v>25</v>
      </c>
      <c r="BH12" s="37" t="s">
        <v>892</v>
      </c>
      <c r="BI12" s="37">
        <f t="shared" si="3"/>
        <v>0</v>
      </c>
      <c r="BJ12" s="37">
        <f t="shared" si="4"/>
        <v>50</v>
      </c>
      <c r="BK12" s="37" t="str">
        <f t="shared" si="5"/>
        <v>yes</v>
      </c>
      <c r="BL12" s="37" t="str">
        <f t="shared" si="6"/>
        <v>no</v>
      </c>
      <c r="BM12" s="37">
        <f t="shared" si="7"/>
        <v>12</v>
      </c>
      <c r="BN12" s="37">
        <f t="shared" si="8"/>
        <v>13</v>
      </c>
      <c r="BO12" s="69">
        <f t="shared" si="9"/>
        <v>0.24</v>
      </c>
      <c r="BP12" s="69">
        <f t="shared" si="10"/>
        <v>0.26</v>
      </c>
      <c r="BQ12" s="70">
        <f>VLOOKUP($B12,[2]Analysis2016!$A:$BO,66,FALSE)</f>
        <v>0.24</v>
      </c>
      <c r="BR12" s="70">
        <f>VLOOKUP($B12,[2]Analysis2016!$A:$BO,67,FALSE)</f>
        <v>0.26</v>
      </c>
      <c r="BS12" s="70">
        <f t="shared" si="11"/>
        <v>0</v>
      </c>
      <c r="BT12" s="70">
        <f t="shared" si="12"/>
        <v>0</v>
      </c>
      <c r="BU12" s="70">
        <f>COUNTIFS($D12:$BA12,$BK12,[2]Results!$T$87:$BQ$87,BU$1)/(COUNTIF([2]Results!$T$87:$BQ$87,BU$1))</f>
        <v>0.17647058823529413</v>
      </c>
      <c r="BV12" s="70">
        <f>COUNTIFS($D12:$BA12,$BK12,[2]Results!$T$87:$BQ$87,BV$1)/(COUNTIF([2]Results!$T$87:$BQ$87,BV$1))</f>
        <v>0.41666666666666669</v>
      </c>
      <c r="BW12" s="70">
        <f>COUNTIFS($D12:$BA12,$BK12,[2]Results!$T$87:$BQ$87,BW$1)/(COUNTIF([2]Results!$T$87:$BQ$87,BW$1))</f>
        <v>0.25</v>
      </c>
      <c r="BX12" s="70">
        <f>COUNTIFS($D12:$BA12,$BK12,[2]Results!$T$87:$BQ$87,BX$1)/(COUNTIF([2]Results!$T$87:$BQ$87,BX$1))</f>
        <v>0.15384615384615385</v>
      </c>
      <c r="BY12" s="70">
        <f>COUNTIFS($D12:$BA12,$BK12,[2]Results!$T$89:$BQ$89,BY$1)/(COUNTIF([2]Results!$T$89:$BQ$89,BY$1))</f>
        <v>0.2</v>
      </c>
      <c r="BZ12" s="70">
        <f>COUNTIFS($D12:$BA12,$BK12,[2]Results!$T$89:$BQ$89,BZ$1)/(COUNTIF([2]Results!$T$89:$BQ$89,BZ$1))</f>
        <v>0.27272727272727271</v>
      </c>
      <c r="CA12" s="70">
        <f>COUNTIFS($D12:$BA12,$BK12,[2]Results!$T$89:$BQ$89,CA$1)/(COUNTIF([2]Results!$T$89:$BQ$89,CA$1))</f>
        <v>0.33333333333333331</v>
      </c>
      <c r="CB12" s="70">
        <f>COUNTIFS($D12:$BA12,$BK12,[2]Results!$T$89:$BQ$89,CB$1)/(COUNTIF([2]Results!$T$89:$BQ$89,CB$1))</f>
        <v>0</v>
      </c>
      <c r="CC12" s="70">
        <f>COUNTIFS($D12:$BA12,$BK12,[2]Results!$T$90:$BQ$90,CC$1)/(COUNTIF([2]Results!$T$90:$BQ$90,CC$1))</f>
        <v>0.29411764705882354</v>
      </c>
      <c r="CD12" s="70">
        <f>COUNTIFS($D12:$BA12,$BK12,[2]Results!$T$90:$BQ$90,CD$1)/(COUNTIF([2]Results!$T$90:$BQ$90,CD$1))</f>
        <v>0.35294117647058826</v>
      </c>
      <c r="CE12" s="70">
        <f>COUNTIFS($D12:$BA12,$BK12,[2]Results!$T$90:$BQ$90,CE$1)/(COUNTIF([2]Results!$T$90:$BQ$90,CE$1))</f>
        <v>6.25E-2</v>
      </c>
      <c r="CF12" s="70">
        <f>COUNTIFS($D12:$BA12,$BK12,[2]Results!$T$91:$BQ$91,CF$1)/(COUNTIF([2]Results!$T$91:$BQ$91,CF$1))</f>
        <v>0.35294117647058826</v>
      </c>
      <c r="CG12" s="70">
        <f>COUNTIFS($D12:$BA12,$BK12,[2]Results!$T$91:$BQ$91,CG$1)/(COUNTIF([2]Results!$T$91:$BQ$91,CG$1))</f>
        <v>0.29411764705882354</v>
      </c>
      <c r="CH12" s="37"/>
    </row>
    <row r="13" spans="1:86" x14ac:dyDescent="0.3">
      <c r="A13" t="s">
        <v>3834</v>
      </c>
      <c r="B13" s="37" t="s">
        <v>314</v>
      </c>
      <c r="C13" s="38" t="s">
        <v>91</v>
      </c>
      <c r="D13" s="25" t="str">
        <f>[2]Monitoring_eng!C13</f>
        <v>yes</v>
      </c>
      <c r="E13" s="25" t="str">
        <f>[2]Monitoring_eng!E13</f>
        <v>no</v>
      </c>
      <c r="F13" s="25" t="str">
        <f>[2]Monitoring_eng!G13</f>
        <v>no</v>
      </c>
      <c r="G13" s="25" t="str">
        <f>[2]Monitoring_eng!I13</f>
        <v>no</v>
      </c>
      <c r="H13" s="25" t="str">
        <f>[2]Monitoring_eng!K13</f>
        <v>yes</v>
      </c>
      <c r="I13" s="25" t="str">
        <f>[2]Monitoring_eng!M13</f>
        <v>no</v>
      </c>
      <c r="J13" s="25" t="str">
        <f>[2]Monitoring_eng!O13</f>
        <v>yes</v>
      </c>
      <c r="K13" s="25" t="str">
        <f>[2]Monitoring_eng!Q13</f>
        <v>yes</v>
      </c>
      <c r="L13" s="25" t="str">
        <f>[2]Monitoring_eng!S13</f>
        <v>no</v>
      </c>
      <c r="M13" s="25" t="str">
        <f>[2]Monitoring_eng!U13</f>
        <v>no</v>
      </c>
      <c r="N13" s="25" t="str">
        <f>[2]Monitoring_eng!W13</f>
        <v>yes</v>
      </c>
      <c r="O13" s="25" t="str">
        <f>[2]Monitoring_eng!Y13</f>
        <v>no</v>
      </c>
      <c r="P13" s="25" t="str">
        <f>[2]Monitoring_eng!AA13</f>
        <v>yes</v>
      </c>
      <c r="Q13" s="25" t="str">
        <f>[2]Monitoring_eng!AC13</f>
        <v>yes</v>
      </c>
      <c r="R13" s="25" t="str">
        <f>[2]Monitoring_eng!AE13</f>
        <v>no</v>
      </c>
      <c r="S13" s="25" t="str">
        <f>[2]Monitoring_eng!AG13</f>
        <v>yes</v>
      </c>
      <c r="T13" s="25" t="str">
        <f>[2]Monitoring_eng!AI13</f>
        <v>no</v>
      </c>
      <c r="U13" s="25" t="str">
        <f>[2]Monitoring_eng!AK13</f>
        <v>no</v>
      </c>
      <c r="V13" s="25" t="str">
        <f>[2]Monitoring_eng!AM13</f>
        <v>yes</v>
      </c>
      <c r="W13" s="25" t="str">
        <f>[2]Monitoring_eng!AO13</f>
        <v>no</v>
      </c>
      <c r="X13" s="25" t="str">
        <f>[2]Monitoring_eng!AQ13</f>
        <v>no</v>
      </c>
      <c r="Y13" s="25" t="str">
        <f>[2]Monitoring_eng!AS13</f>
        <v>yes</v>
      </c>
      <c r="Z13" s="25" t="str">
        <f>[2]Monitoring_eng!AU13</f>
        <v>yes</v>
      </c>
      <c r="AA13" s="25" t="str">
        <f>[2]Monitoring_eng!AW13</f>
        <v>yes</v>
      </c>
      <c r="AB13" s="25" t="str">
        <f>[2]Monitoring_eng!AY13</f>
        <v>yes</v>
      </c>
      <c r="AC13" s="25" t="str">
        <f>[2]Monitoring_eng!BA13</f>
        <v>yes</v>
      </c>
      <c r="AD13" s="25" t="str">
        <f>[2]Monitoring_eng!BC13</f>
        <v>no</v>
      </c>
      <c r="AE13" s="25" t="str">
        <f>[2]Monitoring_eng!BE13</f>
        <v>yes</v>
      </c>
      <c r="AF13" s="25" t="str">
        <f>[2]Monitoring_eng!BG13</f>
        <v>yes</v>
      </c>
      <c r="AG13" s="25" t="str">
        <f>[2]Monitoring_eng!BI13</f>
        <v>yes</v>
      </c>
      <c r="AH13" s="25" t="str">
        <f>[2]Monitoring_eng!BK13</f>
        <v>no</v>
      </c>
      <c r="AI13" s="25" t="str">
        <f>[2]Monitoring_eng!BM13</f>
        <v>no</v>
      </c>
      <c r="AJ13" s="25" t="str">
        <f>[2]Monitoring_eng!BO13</f>
        <v>yes</v>
      </c>
      <c r="AK13" s="25" t="str">
        <f>[2]Monitoring_eng!BQ13</f>
        <v>partially</v>
      </c>
      <c r="AL13" s="25" t="str">
        <f>[2]Monitoring_eng!BS13</f>
        <v>no</v>
      </c>
      <c r="AM13" s="25" t="str">
        <f>[2]Monitoring_eng!BU13</f>
        <v>yes</v>
      </c>
      <c r="AN13" s="25" t="str">
        <f>[2]Monitoring_eng!BW13</f>
        <v>yes</v>
      </c>
      <c r="AO13" s="25" t="str">
        <f>[2]Monitoring_eng!BY13</f>
        <v>no</v>
      </c>
      <c r="AP13" s="25" t="str">
        <f>[2]Monitoring_eng!CA13</f>
        <v>no</v>
      </c>
      <c r="AQ13" s="25" t="str">
        <f>[2]Monitoring_eng!CC13</f>
        <v>partially</v>
      </c>
      <c r="AR13" s="25" t="str">
        <f>[2]Monitoring_eng!CE13</f>
        <v>yes</v>
      </c>
      <c r="AS13" s="25" t="str">
        <f>[2]Monitoring_eng!CG13</f>
        <v>no</v>
      </c>
      <c r="AT13" s="25" t="str">
        <f>[2]Monitoring_eng!CI13</f>
        <v>yes</v>
      </c>
      <c r="AU13" s="25" t="str">
        <f>[2]Monitoring_eng!CK13</f>
        <v>no</v>
      </c>
      <c r="AV13" s="25" t="str">
        <f>[2]Monitoring_eng!CM13</f>
        <v>yes</v>
      </c>
      <c r="AW13" s="25" t="str">
        <f>[2]Monitoring_eng!CO13</f>
        <v>no</v>
      </c>
      <c r="AX13" s="25" t="str">
        <f>[2]Monitoring_eng!CQ13</f>
        <v>no</v>
      </c>
      <c r="AY13" s="25" t="str">
        <f>[2]Monitoring_eng!CS13</f>
        <v>yes</v>
      </c>
      <c r="AZ13" s="25" t="str">
        <f>[2]Monitoring_eng!CU13</f>
        <v>no</v>
      </c>
      <c r="BA13" s="25" t="str">
        <f>[2]Monitoring_eng!CW13</f>
        <v>yes</v>
      </c>
      <c r="BB13" s="37" t="s">
        <v>757</v>
      </c>
      <c r="BC13" s="37">
        <f t="shared" si="0"/>
        <v>25</v>
      </c>
      <c r="BD13" s="37" t="s">
        <v>758</v>
      </c>
      <c r="BE13" s="37">
        <f t="shared" si="1"/>
        <v>23</v>
      </c>
      <c r="BF13" s="37" t="s">
        <v>759</v>
      </c>
      <c r="BG13" s="37">
        <f t="shared" si="2"/>
        <v>2</v>
      </c>
      <c r="BH13" s="37" t="s">
        <v>892</v>
      </c>
      <c r="BI13" s="37">
        <f t="shared" si="3"/>
        <v>0</v>
      </c>
      <c r="BJ13" s="37">
        <f t="shared" si="4"/>
        <v>50</v>
      </c>
      <c r="BK13" s="37" t="str">
        <f t="shared" si="5"/>
        <v>yes</v>
      </c>
      <c r="BL13" s="37" t="str">
        <f t="shared" si="6"/>
        <v>no</v>
      </c>
      <c r="BM13" s="37">
        <f t="shared" si="7"/>
        <v>25</v>
      </c>
      <c r="BN13" s="37">
        <f t="shared" si="8"/>
        <v>23</v>
      </c>
      <c r="BO13" s="69">
        <f t="shared" si="9"/>
        <v>0.5</v>
      </c>
      <c r="BP13" s="69">
        <f t="shared" si="10"/>
        <v>0.46</v>
      </c>
      <c r="BQ13" s="70">
        <f>VLOOKUP($B13,[2]Analysis2016!$A:$BO,66,FALSE)</f>
        <v>0.48</v>
      </c>
      <c r="BR13" s="70">
        <f>VLOOKUP($B13,[2]Analysis2016!$A:$BO,67,FALSE)</f>
        <v>0.48</v>
      </c>
      <c r="BS13" s="70">
        <f t="shared" si="11"/>
        <v>2.0000000000000018E-2</v>
      </c>
      <c r="BT13" s="70">
        <f t="shared" si="12"/>
        <v>1.9999999999999962E-2</v>
      </c>
      <c r="BU13" s="70">
        <f>COUNTIFS($D13:$BA13,$BK13,[2]Results!$T$87:$BQ$87,BU$1)/(COUNTIF([2]Results!$T$87:$BQ$87,BU$1))</f>
        <v>0.35294117647058826</v>
      </c>
      <c r="BV13" s="70">
        <f>COUNTIFS($D13:$BA13,$BK13,[2]Results!$T$87:$BQ$87,BV$1)/(COUNTIF([2]Results!$T$87:$BQ$87,BV$1))</f>
        <v>0.83333333333333337</v>
      </c>
      <c r="BW13" s="70">
        <f>COUNTIFS($D13:$BA13,$BK13,[2]Results!$T$87:$BQ$87,BW$1)/(COUNTIF([2]Results!$T$87:$BQ$87,BW$1))</f>
        <v>0.5</v>
      </c>
      <c r="BX13" s="70">
        <f>COUNTIFS($D13:$BA13,$BK13,[2]Results!$T$87:$BQ$87,BX$1)/(COUNTIF([2]Results!$T$87:$BQ$87,BX$1))</f>
        <v>0.38461538461538464</v>
      </c>
      <c r="BY13" s="70">
        <f>COUNTIFS($D13:$BA13,$BK13,[2]Results!$T$89:$BQ$89,BY$1)/(COUNTIF([2]Results!$T$89:$BQ$89,BY$1))</f>
        <v>0.6</v>
      </c>
      <c r="BZ13" s="70">
        <f>COUNTIFS($D13:$BA13,$BK13,[2]Results!$T$89:$BQ$89,BZ$1)/(COUNTIF([2]Results!$T$89:$BQ$89,BZ$1))</f>
        <v>0.40909090909090912</v>
      </c>
      <c r="CA13" s="70">
        <f>COUNTIFS($D13:$BA13,$BK13,[2]Results!$T$89:$BQ$89,CA$1)/(COUNTIF([2]Results!$T$89:$BQ$89,CA$1))</f>
        <v>0.55555555555555558</v>
      </c>
      <c r="CB13" s="70">
        <f>COUNTIFS($D13:$BA13,$BK13,[2]Results!$T$89:$BQ$89,CB$1)/(COUNTIF([2]Results!$T$89:$BQ$89,CB$1))</f>
        <v>0.5</v>
      </c>
      <c r="CC13" s="70">
        <f>COUNTIFS($D13:$BA13,$BK13,[2]Results!$T$90:$BQ$90,CC$1)/(COUNTIF([2]Results!$T$90:$BQ$90,CC$1))</f>
        <v>0.52941176470588236</v>
      </c>
      <c r="CD13" s="70">
        <f>COUNTIFS($D13:$BA13,$BK13,[2]Results!$T$90:$BQ$90,CD$1)/(COUNTIF([2]Results!$T$90:$BQ$90,CD$1))</f>
        <v>0.58823529411764708</v>
      </c>
      <c r="CE13" s="70">
        <f>COUNTIFS($D13:$BA13,$BK13,[2]Results!$T$90:$BQ$90,CE$1)/(COUNTIF([2]Results!$T$90:$BQ$90,CE$1))</f>
        <v>0.375</v>
      </c>
      <c r="CF13" s="70">
        <f>COUNTIFS($D13:$BA13,$BK13,[2]Results!$T$91:$BQ$91,CF$1)/(COUNTIF([2]Results!$T$91:$BQ$91,CF$1))</f>
        <v>0.58823529411764708</v>
      </c>
      <c r="CG13" s="70">
        <f>COUNTIFS($D13:$BA13,$BK13,[2]Results!$T$91:$BQ$91,CG$1)/(COUNTIF([2]Results!$T$91:$BQ$91,CG$1))</f>
        <v>0.52941176470588236</v>
      </c>
      <c r="CH13" s="37"/>
    </row>
    <row r="14" spans="1:86" x14ac:dyDescent="0.3">
      <c r="A14" t="s">
        <v>3835</v>
      </c>
      <c r="B14" s="37" t="s">
        <v>315</v>
      </c>
      <c r="C14" s="38" t="s">
        <v>92</v>
      </c>
      <c r="D14" s="25" t="str">
        <f>[2]Monitoring_eng!C14</f>
        <v>yes</v>
      </c>
      <c r="E14" s="25" t="str">
        <f>[2]Monitoring_eng!E14</f>
        <v>partially</v>
      </c>
      <c r="F14" s="25" t="str">
        <f>[2]Monitoring_eng!G14</f>
        <v>yes</v>
      </c>
      <c r="G14" s="25" t="str">
        <f>[2]Monitoring_eng!I14</f>
        <v>yes</v>
      </c>
      <c r="H14" s="25" t="str">
        <f>[2]Monitoring_eng!K14</f>
        <v>partially</v>
      </c>
      <c r="I14" s="25" t="str">
        <f>[2]Monitoring_eng!M14</f>
        <v>yes</v>
      </c>
      <c r="J14" s="25" t="str">
        <f>[2]Monitoring_eng!O14</f>
        <v>yes</v>
      </c>
      <c r="K14" s="25" t="str">
        <f>[2]Monitoring_eng!Q14</f>
        <v>yes</v>
      </c>
      <c r="L14" s="25" t="str">
        <f>[2]Monitoring_eng!S14</f>
        <v>partially</v>
      </c>
      <c r="M14" s="25" t="str">
        <f>[2]Monitoring_eng!U14</f>
        <v>yes</v>
      </c>
      <c r="N14" s="25" t="str">
        <f>[2]Monitoring_eng!W14</f>
        <v>partially</v>
      </c>
      <c r="O14" s="25" t="str">
        <f>[2]Monitoring_eng!Y14</f>
        <v>partially</v>
      </c>
      <c r="P14" s="25" t="str">
        <f>[2]Monitoring_eng!AA14</f>
        <v>yes</v>
      </c>
      <c r="Q14" s="25" t="str">
        <f>[2]Monitoring_eng!AC14</f>
        <v>partially</v>
      </c>
      <c r="R14" s="25" t="str">
        <f>[2]Monitoring_eng!AE14</f>
        <v>partially</v>
      </c>
      <c r="S14" s="25" t="str">
        <f>[2]Monitoring_eng!AG14</f>
        <v>partially</v>
      </c>
      <c r="T14" s="25" t="str">
        <f>[2]Monitoring_eng!AI14</f>
        <v>partially</v>
      </c>
      <c r="U14" s="25" t="str">
        <f>[2]Monitoring_eng!AK14</f>
        <v>yes</v>
      </c>
      <c r="V14" s="25" t="str">
        <f>[2]Monitoring_eng!AM14</f>
        <v>yes</v>
      </c>
      <c r="W14" s="25" t="str">
        <f>[2]Monitoring_eng!AO14</f>
        <v>yes</v>
      </c>
      <c r="X14" s="25" t="str">
        <f>[2]Monitoring_eng!AQ14</f>
        <v>partially</v>
      </c>
      <c r="Y14" s="25" t="str">
        <f>[2]Monitoring_eng!AS14</f>
        <v>partially</v>
      </c>
      <c r="Z14" s="25" t="str">
        <f>[2]Monitoring_eng!AU14</f>
        <v>yes</v>
      </c>
      <c r="AA14" s="25" t="str">
        <f>[2]Monitoring_eng!AW14</f>
        <v>partially</v>
      </c>
      <c r="AB14" s="25" t="str">
        <f>[2]Monitoring_eng!AY14</f>
        <v>yes</v>
      </c>
      <c r="AC14" s="25" t="str">
        <f>[2]Monitoring_eng!BA14</f>
        <v>yes</v>
      </c>
      <c r="AD14" s="25" t="str">
        <f>[2]Monitoring_eng!BC14</f>
        <v>partially</v>
      </c>
      <c r="AE14" s="25" t="str">
        <f>[2]Monitoring_eng!BE14</f>
        <v>yes</v>
      </c>
      <c r="AF14" s="25" t="str">
        <f>[2]Monitoring_eng!BG14</f>
        <v>partially</v>
      </c>
      <c r="AG14" s="25" t="str">
        <f>[2]Monitoring_eng!BI14</f>
        <v>yes</v>
      </c>
      <c r="AH14" s="25" t="str">
        <f>[2]Monitoring_eng!BK14</f>
        <v>partially</v>
      </c>
      <c r="AI14" s="25" t="str">
        <f>[2]Monitoring_eng!BM14</f>
        <v>no</v>
      </c>
      <c r="AJ14" s="25" t="str">
        <f>[2]Monitoring_eng!BO14</f>
        <v>yes</v>
      </c>
      <c r="AK14" s="25" t="str">
        <f>[2]Monitoring_eng!BQ14</f>
        <v>yes</v>
      </c>
      <c r="AL14" s="25" t="str">
        <f>[2]Monitoring_eng!BS14</f>
        <v>partially</v>
      </c>
      <c r="AM14" s="25" t="str">
        <f>[2]Monitoring_eng!BU14</f>
        <v>partially</v>
      </c>
      <c r="AN14" s="25" t="str">
        <f>[2]Monitoring_eng!BW14</f>
        <v>yes</v>
      </c>
      <c r="AO14" s="25" t="str">
        <f>[2]Monitoring_eng!BY14</f>
        <v>partially</v>
      </c>
      <c r="AP14" s="25" t="str">
        <f>[2]Monitoring_eng!CA14</f>
        <v>partially</v>
      </c>
      <c r="AQ14" s="25" t="str">
        <f>[2]Monitoring_eng!CC14</f>
        <v>partially</v>
      </c>
      <c r="AR14" s="25" t="str">
        <f>[2]Monitoring_eng!CE14</f>
        <v>yes</v>
      </c>
      <c r="AS14" s="25" t="str">
        <f>[2]Monitoring_eng!CG14</f>
        <v>yes</v>
      </c>
      <c r="AT14" s="25" t="str">
        <f>[2]Monitoring_eng!CI14</f>
        <v>yes</v>
      </c>
      <c r="AU14" s="25" t="str">
        <f>[2]Monitoring_eng!CK14</f>
        <v>yes</v>
      </c>
      <c r="AV14" s="25" t="str">
        <f>[2]Monitoring_eng!CM14</f>
        <v>partially</v>
      </c>
      <c r="AW14" s="25" t="str">
        <f>[2]Monitoring_eng!CO14</f>
        <v>yes</v>
      </c>
      <c r="AX14" s="25" t="str">
        <f>[2]Monitoring_eng!CQ14</f>
        <v>yes</v>
      </c>
      <c r="AY14" s="25" t="str">
        <f>[2]Monitoring_eng!CS14</f>
        <v>yes</v>
      </c>
      <c r="AZ14" s="25" t="str">
        <f>[2]Monitoring_eng!CU14</f>
        <v>partially</v>
      </c>
      <c r="BA14" s="25" t="str">
        <f>[2]Monitoring_eng!CW14</f>
        <v>yes</v>
      </c>
      <c r="BB14" s="37" t="s">
        <v>757</v>
      </c>
      <c r="BC14" s="37">
        <f t="shared" si="0"/>
        <v>27</v>
      </c>
      <c r="BD14" s="37" t="s">
        <v>758</v>
      </c>
      <c r="BE14" s="37">
        <f t="shared" si="1"/>
        <v>1</v>
      </c>
      <c r="BF14" s="37" t="s">
        <v>759</v>
      </c>
      <c r="BG14" s="37">
        <f t="shared" si="2"/>
        <v>22</v>
      </c>
      <c r="BH14" s="37" t="s">
        <v>892</v>
      </c>
      <c r="BI14" s="37">
        <f t="shared" si="3"/>
        <v>0</v>
      </c>
      <c r="BJ14" s="37">
        <f t="shared" si="4"/>
        <v>50</v>
      </c>
      <c r="BK14" s="37" t="str">
        <f t="shared" si="5"/>
        <v>yes</v>
      </c>
      <c r="BL14" s="37" t="str">
        <f t="shared" si="6"/>
        <v>no</v>
      </c>
      <c r="BM14" s="37">
        <f t="shared" si="7"/>
        <v>27</v>
      </c>
      <c r="BN14" s="37">
        <f t="shared" si="8"/>
        <v>1</v>
      </c>
      <c r="BO14" s="69">
        <f t="shared" si="9"/>
        <v>0.54</v>
      </c>
      <c r="BP14" s="69">
        <f t="shared" si="10"/>
        <v>0.02</v>
      </c>
      <c r="BQ14" s="70">
        <f>VLOOKUP($B14,[2]Analysis2016!$A:$BO,66,FALSE)</f>
        <v>0.54</v>
      </c>
      <c r="BR14" s="70">
        <f>VLOOKUP($B14,[2]Analysis2016!$A:$BO,67,FALSE)</f>
        <v>0.02</v>
      </c>
      <c r="BS14" s="70">
        <f t="shared" si="11"/>
        <v>0</v>
      </c>
      <c r="BT14" s="70">
        <f t="shared" si="12"/>
        <v>0</v>
      </c>
      <c r="BU14" s="70">
        <f>COUNTIFS($D14:$BA14,$BK14,[2]Results!$T$87:$BQ$87,BU$1)/(COUNTIF([2]Results!$T$87:$BQ$87,BU$1))</f>
        <v>0.47058823529411764</v>
      </c>
      <c r="BV14" s="70">
        <f>COUNTIFS($D14:$BA14,$BK14,[2]Results!$T$87:$BQ$87,BV$1)/(COUNTIF([2]Results!$T$87:$BQ$87,BV$1))</f>
        <v>0.66666666666666663</v>
      </c>
      <c r="BW14" s="70">
        <f>COUNTIFS($D14:$BA14,$BK14,[2]Results!$T$87:$BQ$87,BW$1)/(COUNTIF([2]Results!$T$87:$BQ$87,BW$1))</f>
        <v>0.75</v>
      </c>
      <c r="BX14" s="70">
        <f>COUNTIFS($D14:$BA14,$BK14,[2]Results!$T$87:$BQ$87,BX$1)/(COUNTIF([2]Results!$T$87:$BQ$87,BX$1))</f>
        <v>0.38461538461538464</v>
      </c>
      <c r="BY14" s="70">
        <f>COUNTIFS($D14:$BA14,$BK14,[2]Results!$T$89:$BQ$89,BY$1)/(COUNTIF([2]Results!$T$89:$BQ$89,BY$1))</f>
        <v>0.53333333333333333</v>
      </c>
      <c r="BZ14" s="70">
        <f>COUNTIFS($D14:$BA14,$BK14,[2]Results!$T$89:$BQ$89,BZ$1)/(COUNTIF([2]Results!$T$89:$BQ$89,BZ$1))</f>
        <v>0.5</v>
      </c>
      <c r="CA14" s="70">
        <f>COUNTIFS($D14:$BA14,$BK14,[2]Results!$T$89:$BQ$89,CA$1)/(COUNTIF([2]Results!$T$89:$BQ$89,CA$1))</f>
        <v>0.55555555555555558</v>
      </c>
      <c r="CB14" s="70">
        <f>COUNTIFS($D14:$BA14,$BK14,[2]Results!$T$89:$BQ$89,CB$1)/(COUNTIF([2]Results!$T$89:$BQ$89,CB$1))</f>
        <v>0.75</v>
      </c>
      <c r="CC14" s="70">
        <f>COUNTIFS($D14:$BA14,$BK14,[2]Results!$T$90:$BQ$90,CC$1)/(COUNTIF([2]Results!$T$90:$BQ$90,CC$1))</f>
        <v>0.47058823529411764</v>
      </c>
      <c r="CD14" s="70">
        <f>COUNTIFS($D14:$BA14,$BK14,[2]Results!$T$90:$BQ$90,CD$1)/(COUNTIF([2]Results!$T$90:$BQ$90,CD$1))</f>
        <v>0.70588235294117652</v>
      </c>
      <c r="CE14" s="70">
        <f>COUNTIFS($D14:$BA14,$BK14,[2]Results!$T$90:$BQ$90,CE$1)/(COUNTIF([2]Results!$T$90:$BQ$90,CE$1))</f>
        <v>0.4375</v>
      </c>
      <c r="CF14" s="70">
        <f>COUNTIFS($D14:$BA14,$BK14,[2]Results!$T$91:$BQ$91,CF$1)/(COUNTIF([2]Results!$T$91:$BQ$91,CF$1))</f>
        <v>0.70588235294117652</v>
      </c>
      <c r="CG14" s="70">
        <f>COUNTIFS($D14:$BA14,$BK14,[2]Results!$T$91:$BQ$91,CG$1)/(COUNTIF([2]Results!$T$91:$BQ$91,CG$1))</f>
        <v>0.47058823529411764</v>
      </c>
      <c r="CH14" s="37"/>
    </row>
    <row r="15" spans="1:86" x14ac:dyDescent="0.3">
      <c r="A15" t="s">
        <v>3836</v>
      </c>
      <c r="B15" s="37" t="s">
        <v>316</v>
      </c>
      <c r="C15" s="38" t="s">
        <v>93</v>
      </c>
      <c r="D15" s="25" t="str">
        <f>[2]Monitoring_eng!C15</f>
        <v>no</v>
      </c>
      <c r="E15" s="25" t="str">
        <f>[2]Monitoring_eng!E15</f>
        <v>partially</v>
      </c>
      <c r="F15" s="25" t="str">
        <f>[2]Monitoring_eng!G15</f>
        <v>yes</v>
      </c>
      <c r="G15" s="25" t="str">
        <f>[2]Monitoring_eng!I15</f>
        <v>yes</v>
      </c>
      <c r="H15" s="25" t="str">
        <f>[2]Monitoring_eng!K15</f>
        <v>partially</v>
      </c>
      <c r="I15" s="25" t="str">
        <f>[2]Monitoring_eng!M15</f>
        <v>partially</v>
      </c>
      <c r="J15" s="25" t="str">
        <f>[2]Monitoring_eng!O15</f>
        <v>partially</v>
      </c>
      <c r="K15" s="25" t="str">
        <f>[2]Monitoring_eng!Q15</f>
        <v>yes</v>
      </c>
      <c r="L15" s="25" t="str">
        <f>[2]Monitoring_eng!S15</f>
        <v>partially</v>
      </c>
      <c r="M15" s="25" t="str">
        <f>[2]Monitoring_eng!U15</f>
        <v>yes</v>
      </c>
      <c r="N15" s="25" t="str">
        <f>[2]Monitoring_eng!W15</f>
        <v>yes</v>
      </c>
      <c r="O15" s="25" t="str">
        <f>[2]Monitoring_eng!Y15</f>
        <v>partially</v>
      </c>
      <c r="P15" s="25" t="str">
        <f>[2]Monitoring_eng!AA15</f>
        <v>no</v>
      </c>
      <c r="Q15" s="25" t="str">
        <f>[2]Monitoring_eng!AC15</f>
        <v>partially</v>
      </c>
      <c r="R15" s="25" t="str">
        <f>[2]Monitoring_eng!AE15</f>
        <v>yes</v>
      </c>
      <c r="S15" s="25" t="str">
        <f>[2]Monitoring_eng!AG15</f>
        <v>no</v>
      </c>
      <c r="T15" s="25" t="str">
        <f>[2]Monitoring_eng!AI15</f>
        <v>partially</v>
      </c>
      <c r="U15" s="25" t="str">
        <f>[2]Monitoring_eng!AK15</f>
        <v>yes</v>
      </c>
      <c r="V15" s="25" t="str">
        <f>[2]Monitoring_eng!AM15</f>
        <v>yes</v>
      </c>
      <c r="W15" s="25" t="str">
        <f>[2]Monitoring_eng!AO15</f>
        <v>yes</v>
      </c>
      <c r="X15" s="25" t="str">
        <f>[2]Monitoring_eng!AQ15</f>
        <v>partially</v>
      </c>
      <c r="Y15" s="25" t="str">
        <f>[2]Monitoring_eng!AS15</f>
        <v>yes</v>
      </c>
      <c r="Z15" s="25" t="str">
        <f>[2]Monitoring_eng!AU15</f>
        <v>partially</v>
      </c>
      <c r="AA15" s="25" t="str">
        <f>[2]Monitoring_eng!AW15</f>
        <v>partially</v>
      </c>
      <c r="AB15" s="25" t="str">
        <f>[2]Monitoring_eng!AY15</f>
        <v>yes</v>
      </c>
      <c r="AC15" s="25" t="str">
        <f>[2]Monitoring_eng!BA15</f>
        <v>yes</v>
      </c>
      <c r="AD15" s="25" t="str">
        <f>[2]Monitoring_eng!BC15</f>
        <v>no</v>
      </c>
      <c r="AE15" s="25" t="str">
        <f>[2]Monitoring_eng!BE15</f>
        <v>yes</v>
      </c>
      <c r="AF15" s="25" t="str">
        <f>[2]Monitoring_eng!BG15</f>
        <v>yes</v>
      </c>
      <c r="AG15" s="25" t="str">
        <f>[2]Monitoring_eng!BI15</f>
        <v>yes</v>
      </c>
      <c r="AH15" s="25" t="str">
        <f>[2]Monitoring_eng!BK15</f>
        <v>yes</v>
      </c>
      <c r="AI15" s="25" t="str">
        <f>[2]Monitoring_eng!BM15</f>
        <v>partially</v>
      </c>
      <c r="AJ15" s="25" t="str">
        <f>[2]Monitoring_eng!BO15</f>
        <v>partially</v>
      </c>
      <c r="AK15" s="25" t="str">
        <f>[2]Monitoring_eng!BQ15</f>
        <v>partially</v>
      </c>
      <c r="AL15" s="25" t="str">
        <f>[2]Monitoring_eng!BS15</f>
        <v>partially</v>
      </c>
      <c r="AM15" s="25" t="str">
        <f>[2]Monitoring_eng!BU15</f>
        <v>partially</v>
      </c>
      <c r="AN15" s="25" t="str">
        <f>[2]Monitoring_eng!BW15</f>
        <v>yes</v>
      </c>
      <c r="AO15" s="25" t="str">
        <f>[2]Monitoring_eng!BY15</f>
        <v>no</v>
      </c>
      <c r="AP15" s="25" t="str">
        <f>[2]Monitoring_eng!CA15</f>
        <v>no</v>
      </c>
      <c r="AQ15" s="25" t="str">
        <f>[2]Monitoring_eng!CC15</f>
        <v>yes</v>
      </c>
      <c r="AR15" s="25" t="str">
        <f>[2]Monitoring_eng!CE15</f>
        <v>partially</v>
      </c>
      <c r="AS15" s="25" t="str">
        <f>[2]Monitoring_eng!CG15</f>
        <v>partially</v>
      </c>
      <c r="AT15" s="25" t="str">
        <f>[2]Monitoring_eng!CI15</f>
        <v>yes</v>
      </c>
      <c r="AU15" s="25" t="str">
        <f>[2]Monitoring_eng!CK15</f>
        <v>yes</v>
      </c>
      <c r="AV15" s="25" t="str">
        <f>[2]Monitoring_eng!CM15</f>
        <v>no</v>
      </c>
      <c r="AW15" s="25" t="str">
        <f>[2]Monitoring_eng!CO15</f>
        <v>partially</v>
      </c>
      <c r="AX15" s="25" t="str">
        <f>[2]Monitoring_eng!CQ15</f>
        <v>yes</v>
      </c>
      <c r="AY15" s="25" t="str">
        <f>[2]Monitoring_eng!CS15</f>
        <v>yes</v>
      </c>
      <c r="AZ15" s="25" t="str">
        <f>[2]Monitoring_eng!CU15</f>
        <v>partially</v>
      </c>
      <c r="BA15" s="25" t="str">
        <f>[2]Monitoring_eng!CW15</f>
        <v>yes</v>
      </c>
      <c r="BB15" s="37" t="s">
        <v>757</v>
      </c>
      <c r="BC15" s="37">
        <f t="shared" si="0"/>
        <v>23</v>
      </c>
      <c r="BD15" s="37" t="s">
        <v>758</v>
      </c>
      <c r="BE15" s="37">
        <f t="shared" si="1"/>
        <v>7</v>
      </c>
      <c r="BF15" s="37" t="s">
        <v>759</v>
      </c>
      <c r="BG15" s="37">
        <f t="shared" si="2"/>
        <v>20</v>
      </c>
      <c r="BH15" s="37" t="s">
        <v>892</v>
      </c>
      <c r="BI15" s="37">
        <f t="shared" si="3"/>
        <v>0</v>
      </c>
      <c r="BJ15" s="37">
        <f t="shared" si="4"/>
        <v>50</v>
      </c>
      <c r="BK15" s="37" t="str">
        <f t="shared" si="5"/>
        <v>yes</v>
      </c>
      <c r="BL15" s="37" t="str">
        <f t="shared" si="6"/>
        <v>no</v>
      </c>
      <c r="BM15" s="37">
        <f t="shared" si="7"/>
        <v>23</v>
      </c>
      <c r="BN15" s="37">
        <f t="shared" si="8"/>
        <v>7</v>
      </c>
      <c r="BO15" s="69">
        <f t="shared" si="9"/>
        <v>0.46</v>
      </c>
      <c r="BP15" s="69">
        <f t="shared" si="10"/>
        <v>0.14000000000000001</v>
      </c>
      <c r="BQ15" s="70">
        <f>VLOOKUP($B15,[2]Analysis2016!$A:$BO,66,FALSE)</f>
        <v>0.46</v>
      </c>
      <c r="BR15" s="70">
        <f>VLOOKUP($B15,[2]Analysis2016!$A:$BO,67,FALSE)</f>
        <v>0.14000000000000001</v>
      </c>
      <c r="BS15" s="70">
        <f t="shared" si="11"/>
        <v>0</v>
      </c>
      <c r="BT15" s="70">
        <f t="shared" si="12"/>
        <v>0</v>
      </c>
      <c r="BU15" s="70">
        <f>COUNTIFS($D15:$BA15,$BK15,[2]Results!$T$87:$BQ$87,BU$1)/(COUNTIF([2]Results!$T$87:$BQ$87,BU$1))</f>
        <v>0.52941176470588236</v>
      </c>
      <c r="BV15" s="70">
        <f>COUNTIFS($D15:$BA15,$BK15,[2]Results!$T$87:$BQ$87,BV$1)/(COUNTIF([2]Results!$T$87:$BQ$87,BV$1))</f>
        <v>0.5</v>
      </c>
      <c r="BW15" s="70">
        <f>COUNTIFS($D15:$BA15,$BK15,[2]Results!$T$87:$BQ$87,BW$1)/(COUNTIF([2]Results!$T$87:$BQ$87,BW$1))</f>
        <v>0.5</v>
      </c>
      <c r="BX15" s="70">
        <f>COUNTIFS($D15:$BA15,$BK15,[2]Results!$T$87:$BQ$87,BX$1)/(COUNTIF([2]Results!$T$87:$BQ$87,BX$1))</f>
        <v>0.30769230769230771</v>
      </c>
      <c r="BY15" s="70">
        <f>COUNTIFS($D15:$BA15,$BK15,[2]Results!$T$89:$BQ$89,BY$1)/(COUNTIF([2]Results!$T$89:$BQ$89,BY$1))</f>
        <v>0.4</v>
      </c>
      <c r="BZ15" s="70">
        <f>COUNTIFS($D15:$BA15,$BK15,[2]Results!$T$89:$BQ$89,BZ$1)/(COUNTIF([2]Results!$T$89:$BQ$89,BZ$1))</f>
        <v>0.5</v>
      </c>
      <c r="CA15" s="70">
        <f>COUNTIFS($D15:$BA15,$BK15,[2]Results!$T$89:$BQ$89,CA$1)/(COUNTIF([2]Results!$T$89:$BQ$89,CA$1))</f>
        <v>0.44444444444444442</v>
      </c>
      <c r="CB15" s="70">
        <f>COUNTIFS($D15:$BA15,$BK15,[2]Results!$T$89:$BQ$89,CB$1)/(COUNTIF([2]Results!$T$89:$BQ$89,CB$1))</f>
        <v>0.5</v>
      </c>
      <c r="CC15" s="70">
        <f>COUNTIFS($D15:$BA15,$BK15,[2]Results!$T$90:$BQ$90,CC$1)/(COUNTIF([2]Results!$T$90:$BQ$90,CC$1))</f>
        <v>0.47058823529411764</v>
      </c>
      <c r="CD15" s="70">
        <f>COUNTIFS($D15:$BA15,$BK15,[2]Results!$T$90:$BQ$90,CD$1)/(COUNTIF([2]Results!$T$90:$BQ$90,CD$1))</f>
        <v>0.58823529411764708</v>
      </c>
      <c r="CE15" s="70">
        <f>COUNTIFS($D15:$BA15,$BK15,[2]Results!$T$90:$BQ$90,CE$1)/(COUNTIF([2]Results!$T$90:$BQ$90,CE$1))</f>
        <v>0.3125</v>
      </c>
      <c r="CF15" s="70">
        <f>COUNTIFS($D15:$BA15,$BK15,[2]Results!$T$91:$BQ$91,CF$1)/(COUNTIF([2]Results!$T$91:$BQ$91,CF$1))</f>
        <v>0.58823529411764708</v>
      </c>
      <c r="CG15" s="70">
        <f>COUNTIFS($D15:$BA15,$BK15,[2]Results!$T$91:$BQ$91,CG$1)/(COUNTIF([2]Results!$T$91:$BQ$91,CG$1))</f>
        <v>0.47058823529411764</v>
      </c>
      <c r="CH15" s="37"/>
    </row>
    <row r="16" spans="1:86" x14ac:dyDescent="0.3">
      <c r="A16" t="s">
        <v>3837</v>
      </c>
      <c r="B16" s="37" t="s">
        <v>317</v>
      </c>
      <c r="C16" s="38" t="s">
        <v>94</v>
      </c>
      <c r="D16" s="25" t="str">
        <f>[2]Monitoring_eng!C16</f>
        <v>yes</v>
      </c>
      <c r="E16" s="25" t="str">
        <f>[2]Monitoring_eng!E16</f>
        <v>partially</v>
      </c>
      <c r="F16" s="25" t="str">
        <f>[2]Monitoring_eng!G16</f>
        <v>yes</v>
      </c>
      <c r="G16" s="25" t="str">
        <f>[2]Monitoring_eng!I16</f>
        <v>yes</v>
      </c>
      <c r="H16" s="25" t="str">
        <f>[2]Monitoring_eng!K16</f>
        <v>partially</v>
      </c>
      <c r="I16" s="25" t="str">
        <f>[2]Monitoring_eng!M16</f>
        <v>partially</v>
      </c>
      <c r="J16" s="25" t="str">
        <f>[2]Monitoring_eng!O16</f>
        <v>no</v>
      </c>
      <c r="K16" s="25" t="str">
        <f>[2]Monitoring_eng!Q16</f>
        <v>yes</v>
      </c>
      <c r="L16" s="25" t="str">
        <f>[2]Monitoring_eng!S16</f>
        <v>partially</v>
      </c>
      <c r="M16" s="25" t="str">
        <f>[2]Monitoring_eng!U16</f>
        <v>yes</v>
      </c>
      <c r="N16" s="25" t="str">
        <f>[2]Monitoring_eng!W16</f>
        <v>yes</v>
      </c>
      <c r="O16" s="25" t="str">
        <f>[2]Monitoring_eng!Y16</f>
        <v>partially</v>
      </c>
      <c r="P16" s="25" t="str">
        <f>[2]Monitoring_eng!AA16</f>
        <v>yes</v>
      </c>
      <c r="Q16" s="25" t="str">
        <f>[2]Monitoring_eng!AC16</f>
        <v>partially</v>
      </c>
      <c r="R16" s="25" t="str">
        <f>[2]Monitoring_eng!AE16</f>
        <v>yes</v>
      </c>
      <c r="S16" s="25" t="str">
        <f>[2]Monitoring_eng!AG16</f>
        <v>partially</v>
      </c>
      <c r="T16" s="25" t="str">
        <f>[2]Monitoring_eng!AI16</f>
        <v>partially</v>
      </c>
      <c r="U16" s="25" t="str">
        <f>[2]Monitoring_eng!AK16</f>
        <v>yes</v>
      </c>
      <c r="V16" s="25" t="str">
        <f>[2]Monitoring_eng!AM16</f>
        <v>yes</v>
      </c>
      <c r="W16" s="25" t="str">
        <f>[2]Monitoring_eng!AO16</f>
        <v>yes</v>
      </c>
      <c r="X16" s="25" t="str">
        <f>[2]Monitoring_eng!AQ16</f>
        <v>partially</v>
      </c>
      <c r="Y16" s="25" t="str">
        <f>[2]Monitoring_eng!AS16</f>
        <v>yes</v>
      </c>
      <c r="Z16" s="25" t="str">
        <f>[2]Monitoring_eng!AU16</f>
        <v>partially</v>
      </c>
      <c r="AA16" s="25" t="str">
        <f>[2]Monitoring_eng!AW16</f>
        <v>partially</v>
      </c>
      <c r="AB16" s="25" t="str">
        <f>[2]Monitoring_eng!AY16</f>
        <v>yes</v>
      </c>
      <c r="AC16" s="25" t="str">
        <f>[2]Monitoring_eng!BA16</f>
        <v>yes</v>
      </c>
      <c r="AD16" s="25" t="str">
        <f>[2]Monitoring_eng!BC16</f>
        <v>partially</v>
      </c>
      <c r="AE16" s="25" t="str">
        <f>[2]Monitoring_eng!BE16</f>
        <v>yes</v>
      </c>
      <c r="AF16" s="25" t="str">
        <f>[2]Monitoring_eng!BG16</f>
        <v>yes</v>
      </c>
      <c r="AG16" s="25" t="str">
        <f>[2]Monitoring_eng!BI16</f>
        <v>partially</v>
      </c>
      <c r="AH16" s="25" t="str">
        <f>[2]Monitoring_eng!BK16</f>
        <v>yes</v>
      </c>
      <c r="AI16" s="25" t="str">
        <f>[2]Monitoring_eng!BM16</f>
        <v>yes</v>
      </c>
      <c r="AJ16" s="25" t="str">
        <f>[2]Monitoring_eng!BO16</f>
        <v>yes</v>
      </c>
      <c r="AK16" s="25" t="str">
        <f>[2]Monitoring_eng!BQ16</f>
        <v>yes</v>
      </c>
      <c r="AL16" s="25" t="str">
        <f>[2]Monitoring_eng!BS16</f>
        <v>partially</v>
      </c>
      <c r="AM16" s="25" t="str">
        <f>[2]Monitoring_eng!BU16</f>
        <v>yes</v>
      </c>
      <c r="AN16" s="25" t="str">
        <f>[2]Monitoring_eng!BW16</f>
        <v>yes</v>
      </c>
      <c r="AO16" s="25" t="str">
        <f>[2]Monitoring_eng!BY16</f>
        <v>yes</v>
      </c>
      <c r="AP16" s="25" t="str">
        <f>[2]Monitoring_eng!CA16</f>
        <v>yes</v>
      </c>
      <c r="AQ16" s="25" t="str">
        <f>[2]Monitoring_eng!CC16</f>
        <v>partially</v>
      </c>
      <c r="AR16" s="25" t="str">
        <f>[2]Monitoring_eng!CE16</f>
        <v>yes</v>
      </c>
      <c r="AS16" s="25" t="str">
        <f>[2]Monitoring_eng!CG16</f>
        <v>yes</v>
      </c>
      <c r="AT16" s="25" t="str">
        <f>[2]Monitoring_eng!CI16</f>
        <v>yes</v>
      </c>
      <c r="AU16" s="25" t="str">
        <f>[2]Monitoring_eng!CK16</f>
        <v>partially</v>
      </c>
      <c r="AV16" s="25" t="str">
        <f>[2]Monitoring_eng!CM16</f>
        <v>partially</v>
      </c>
      <c r="AW16" s="25" t="str">
        <f>[2]Monitoring_eng!CO16</f>
        <v>partially</v>
      </c>
      <c r="AX16" s="25" t="str">
        <f>[2]Monitoring_eng!CQ16</f>
        <v>no</v>
      </c>
      <c r="AY16" s="25" t="str">
        <f>[2]Monitoring_eng!CS16</f>
        <v>yes</v>
      </c>
      <c r="AZ16" s="25" t="str">
        <f>[2]Monitoring_eng!CU16</f>
        <v>yes</v>
      </c>
      <c r="BA16" s="25" t="str">
        <f>[2]Monitoring_eng!CW16</f>
        <v>partially</v>
      </c>
      <c r="BB16" s="37" t="s">
        <v>757</v>
      </c>
      <c r="BC16" s="37">
        <f t="shared" si="0"/>
        <v>29</v>
      </c>
      <c r="BD16" s="37" t="s">
        <v>758</v>
      </c>
      <c r="BE16" s="37">
        <f t="shared" si="1"/>
        <v>2</v>
      </c>
      <c r="BF16" s="37" t="s">
        <v>759</v>
      </c>
      <c r="BG16" s="37">
        <f t="shared" si="2"/>
        <v>19</v>
      </c>
      <c r="BH16" s="37" t="s">
        <v>892</v>
      </c>
      <c r="BI16" s="37">
        <f t="shared" si="3"/>
        <v>0</v>
      </c>
      <c r="BJ16" s="37">
        <f t="shared" si="4"/>
        <v>50</v>
      </c>
      <c r="BK16" s="37" t="str">
        <f t="shared" si="5"/>
        <v>yes</v>
      </c>
      <c r="BL16" s="37" t="str">
        <f t="shared" si="6"/>
        <v>no</v>
      </c>
      <c r="BM16" s="37">
        <f t="shared" si="7"/>
        <v>29</v>
      </c>
      <c r="BN16" s="37">
        <f t="shared" si="8"/>
        <v>2</v>
      </c>
      <c r="BO16" s="69">
        <f t="shared" si="9"/>
        <v>0.57999999999999996</v>
      </c>
      <c r="BP16" s="69">
        <f t="shared" si="10"/>
        <v>0.04</v>
      </c>
      <c r="BQ16" s="70">
        <f>VLOOKUP($B16,[2]Analysis2016!$A:$BO,66,FALSE)</f>
        <v>0.57999999999999996</v>
      </c>
      <c r="BR16" s="70">
        <f>VLOOKUP($B16,[2]Analysis2016!$A:$BO,67,FALSE)</f>
        <v>0.04</v>
      </c>
      <c r="BS16" s="70">
        <f t="shared" si="11"/>
        <v>0</v>
      </c>
      <c r="BT16" s="70">
        <f t="shared" si="12"/>
        <v>0</v>
      </c>
      <c r="BU16" s="70">
        <f>COUNTIFS($D16:$BA16,$BK16,[2]Results!$T$87:$BQ$87,BU$1)/(COUNTIF([2]Results!$T$87:$BQ$87,BU$1))</f>
        <v>0.47058823529411764</v>
      </c>
      <c r="BV16" s="70">
        <f>COUNTIFS($D16:$BA16,$BK16,[2]Results!$T$87:$BQ$87,BV$1)/(COUNTIF([2]Results!$T$87:$BQ$87,BV$1))</f>
        <v>0.75</v>
      </c>
      <c r="BW16" s="70">
        <f>COUNTIFS($D16:$BA16,$BK16,[2]Results!$T$87:$BQ$87,BW$1)/(COUNTIF([2]Results!$T$87:$BQ$87,BW$1))</f>
        <v>0.75</v>
      </c>
      <c r="BX16" s="70">
        <f>COUNTIFS($D16:$BA16,$BK16,[2]Results!$T$87:$BQ$87,BX$1)/(COUNTIF([2]Results!$T$87:$BQ$87,BX$1))</f>
        <v>0.46153846153846156</v>
      </c>
      <c r="BY16" s="70">
        <f>COUNTIFS($D16:$BA16,$BK16,[2]Results!$T$89:$BQ$89,BY$1)/(COUNTIF([2]Results!$T$89:$BQ$89,BY$1))</f>
        <v>0.53333333333333333</v>
      </c>
      <c r="BZ16" s="70">
        <f>COUNTIFS($D16:$BA16,$BK16,[2]Results!$T$89:$BQ$89,BZ$1)/(COUNTIF([2]Results!$T$89:$BQ$89,BZ$1))</f>
        <v>0.59090909090909094</v>
      </c>
      <c r="CA16" s="70">
        <f>COUNTIFS($D16:$BA16,$BK16,[2]Results!$T$89:$BQ$89,CA$1)/(COUNTIF([2]Results!$T$89:$BQ$89,CA$1))</f>
        <v>0.66666666666666663</v>
      </c>
      <c r="CB16" s="70">
        <f>COUNTIFS($D16:$BA16,$BK16,[2]Results!$T$89:$BQ$89,CB$1)/(COUNTIF([2]Results!$T$89:$BQ$89,CB$1))</f>
        <v>0.5</v>
      </c>
      <c r="CC16" s="70">
        <f>COUNTIFS($D16:$BA16,$BK16,[2]Results!$T$90:$BQ$90,CC$1)/(COUNTIF([2]Results!$T$90:$BQ$90,CC$1))</f>
        <v>0.47058823529411764</v>
      </c>
      <c r="CD16" s="70">
        <f>COUNTIFS($D16:$BA16,$BK16,[2]Results!$T$90:$BQ$90,CD$1)/(COUNTIF([2]Results!$T$90:$BQ$90,CD$1))</f>
        <v>0.76470588235294112</v>
      </c>
      <c r="CE16" s="70">
        <f>COUNTIFS($D16:$BA16,$BK16,[2]Results!$T$90:$BQ$90,CE$1)/(COUNTIF([2]Results!$T$90:$BQ$90,CE$1))</f>
        <v>0.5</v>
      </c>
      <c r="CF16" s="70">
        <f>COUNTIFS($D16:$BA16,$BK16,[2]Results!$T$91:$BQ$91,CF$1)/(COUNTIF([2]Results!$T$91:$BQ$91,CF$1))</f>
        <v>0.76470588235294112</v>
      </c>
      <c r="CG16" s="70">
        <f>COUNTIFS($D16:$BA16,$BK16,[2]Results!$T$91:$BQ$91,CG$1)/(COUNTIF([2]Results!$T$91:$BQ$91,CG$1))</f>
        <v>0.47058823529411764</v>
      </c>
      <c r="CH16" s="37"/>
    </row>
    <row r="17" spans="1:86" x14ac:dyDescent="0.3">
      <c r="A17" t="s">
        <v>3838</v>
      </c>
      <c r="B17" s="37" t="s">
        <v>318</v>
      </c>
      <c r="C17" s="38" t="s">
        <v>95</v>
      </c>
      <c r="D17" s="25" t="str">
        <f>[2]Monitoring_eng!C17</f>
        <v>yes</v>
      </c>
      <c r="E17" s="25" t="str">
        <f>[2]Monitoring_eng!E17</f>
        <v>yes</v>
      </c>
      <c r="F17" s="25" t="str">
        <f>[2]Monitoring_eng!G17</f>
        <v>yes</v>
      </c>
      <c r="G17" s="25" t="str">
        <f>[2]Monitoring_eng!I17</f>
        <v>yes</v>
      </c>
      <c r="H17" s="25" t="str">
        <f>[2]Monitoring_eng!K17</f>
        <v>yes</v>
      </c>
      <c r="I17" s="25" t="str">
        <f>[2]Monitoring_eng!M17</f>
        <v>yes</v>
      </c>
      <c r="J17" s="25" t="str">
        <f>[2]Monitoring_eng!O17</f>
        <v>yes</v>
      </c>
      <c r="K17" s="25" t="str">
        <f>[2]Monitoring_eng!Q17</f>
        <v>yes</v>
      </c>
      <c r="L17" s="25" t="str">
        <f>[2]Monitoring_eng!S17</f>
        <v>yes</v>
      </c>
      <c r="M17" s="25" t="str">
        <f>[2]Monitoring_eng!U17</f>
        <v>partially</v>
      </c>
      <c r="N17" s="25" t="str">
        <f>[2]Monitoring_eng!W17</f>
        <v>yes</v>
      </c>
      <c r="O17" s="25" t="str">
        <f>[2]Monitoring_eng!Y17</f>
        <v>partially</v>
      </c>
      <c r="P17" s="25" t="str">
        <f>[2]Monitoring_eng!AA17</f>
        <v>yes</v>
      </c>
      <c r="Q17" s="25" t="str">
        <f>[2]Monitoring_eng!AC17</f>
        <v>yes</v>
      </c>
      <c r="R17" s="25" t="str">
        <f>[2]Monitoring_eng!AE17</f>
        <v>yes</v>
      </c>
      <c r="S17" s="25" t="str">
        <f>[2]Monitoring_eng!AG17</f>
        <v>yes</v>
      </c>
      <c r="T17" s="25" t="str">
        <f>[2]Monitoring_eng!AI17</f>
        <v>yes</v>
      </c>
      <c r="U17" s="25" t="str">
        <f>[2]Monitoring_eng!AK17</f>
        <v>yes</v>
      </c>
      <c r="V17" s="25" t="str">
        <f>[2]Monitoring_eng!AM17</f>
        <v>yes</v>
      </c>
      <c r="W17" s="25" t="str">
        <f>[2]Monitoring_eng!AO17</f>
        <v>partially</v>
      </c>
      <c r="X17" s="25" t="str">
        <f>[2]Monitoring_eng!AQ17</f>
        <v>yes</v>
      </c>
      <c r="Y17" s="25" t="str">
        <f>[2]Monitoring_eng!AS17</f>
        <v>yes</v>
      </c>
      <c r="Z17" s="25" t="str">
        <f>[2]Monitoring_eng!AU17</f>
        <v>yes</v>
      </c>
      <c r="AA17" s="25" t="str">
        <f>[2]Monitoring_eng!AW17</f>
        <v>yes</v>
      </c>
      <c r="AB17" s="25" t="str">
        <f>[2]Monitoring_eng!AY17</f>
        <v>yes</v>
      </c>
      <c r="AC17" s="25" t="str">
        <f>[2]Monitoring_eng!BA17</f>
        <v>yes</v>
      </c>
      <c r="AD17" s="25" t="str">
        <f>[2]Monitoring_eng!BC17</f>
        <v>yes</v>
      </c>
      <c r="AE17" s="25" t="str">
        <f>[2]Monitoring_eng!BE17</f>
        <v>yes</v>
      </c>
      <c r="AF17" s="25" t="str">
        <f>[2]Monitoring_eng!BG17</f>
        <v>yes</v>
      </c>
      <c r="AG17" s="25" t="str">
        <f>[2]Monitoring_eng!BI17</f>
        <v>yes</v>
      </c>
      <c r="AH17" s="25" t="str">
        <f>[2]Monitoring_eng!BK17</f>
        <v>yes</v>
      </c>
      <c r="AI17" s="25" t="str">
        <f>[2]Monitoring_eng!BM17</f>
        <v>yes</v>
      </c>
      <c r="AJ17" s="25" t="str">
        <f>[2]Monitoring_eng!BO17</f>
        <v>yes</v>
      </c>
      <c r="AK17" s="25" t="str">
        <f>[2]Monitoring_eng!BQ17</f>
        <v>yes</v>
      </c>
      <c r="AL17" s="25" t="str">
        <f>[2]Monitoring_eng!BS17</f>
        <v>partially</v>
      </c>
      <c r="AM17" s="25" t="str">
        <f>[2]Monitoring_eng!BU17</f>
        <v>yes</v>
      </c>
      <c r="AN17" s="25" t="str">
        <f>[2]Monitoring_eng!BW17</f>
        <v>yes</v>
      </c>
      <c r="AO17" s="25" t="str">
        <f>[2]Monitoring_eng!BY17</f>
        <v>yes</v>
      </c>
      <c r="AP17" s="25" t="str">
        <f>[2]Monitoring_eng!CA17</f>
        <v>yes</v>
      </c>
      <c r="AQ17" s="25" t="str">
        <f>[2]Monitoring_eng!CC17</f>
        <v>yes</v>
      </c>
      <c r="AR17" s="25" t="str">
        <f>[2]Monitoring_eng!CE17</f>
        <v>yes</v>
      </c>
      <c r="AS17" s="25" t="str">
        <f>[2]Monitoring_eng!CG17</f>
        <v>yes</v>
      </c>
      <c r="AT17" s="25" t="str">
        <f>[2]Monitoring_eng!CI17</f>
        <v>yes</v>
      </c>
      <c r="AU17" s="25" t="str">
        <f>[2]Monitoring_eng!CK17</f>
        <v>yes</v>
      </c>
      <c r="AV17" s="25" t="str">
        <f>[2]Monitoring_eng!CM17</f>
        <v>partially</v>
      </c>
      <c r="AW17" s="25" t="str">
        <f>[2]Monitoring_eng!CO17</f>
        <v>yes</v>
      </c>
      <c r="AX17" s="25" t="str">
        <f>[2]Monitoring_eng!CQ17</f>
        <v>yes</v>
      </c>
      <c r="AY17" s="25" t="str">
        <f>[2]Monitoring_eng!CS17</f>
        <v>yes</v>
      </c>
      <c r="AZ17" s="25" t="str">
        <f>[2]Monitoring_eng!CU17</f>
        <v>yes</v>
      </c>
      <c r="BA17" s="25" t="str">
        <f>[2]Monitoring_eng!CW17</f>
        <v>yes</v>
      </c>
      <c r="BB17" s="37" t="s">
        <v>757</v>
      </c>
      <c r="BC17" s="37">
        <f t="shared" si="0"/>
        <v>45</v>
      </c>
      <c r="BD17" s="37" t="s">
        <v>758</v>
      </c>
      <c r="BE17" s="37">
        <f t="shared" si="1"/>
        <v>0</v>
      </c>
      <c r="BF17" s="37" t="s">
        <v>759</v>
      </c>
      <c r="BG17" s="37">
        <f t="shared" si="2"/>
        <v>5</v>
      </c>
      <c r="BH17" s="37" t="s">
        <v>892</v>
      </c>
      <c r="BI17" s="37">
        <f t="shared" si="3"/>
        <v>0</v>
      </c>
      <c r="BJ17" s="37">
        <f t="shared" si="4"/>
        <v>50</v>
      </c>
      <c r="BK17" s="37" t="str">
        <f t="shared" si="5"/>
        <v>yes</v>
      </c>
      <c r="BL17" s="37" t="str">
        <f t="shared" si="6"/>
        <v>no</v>
      </c>
      <c r="BM17" s="37">
        <f t="shared" si="7"/>
        <v>45</v>
      </c>
      <c r="BN17" s="37">
        <f t="shared" si="8"/>
        <v>0</v>
      </c>
      <c r="BO17" s="69">
        <f t="shared" si="9"/>
        <v>0.9</v>
      </c>
      <c r="BP17" s="69">
        <f t="shared" si="10"/>
        <v>0</v>
      </c>
      <c r="BQ17" s="70">
        <f>VLOOKUP($B17,[2]Analysis2016!$A:$BO,66,FALSE)</f>
        <v>0.5</v>
      </c>
      <c r="BR17" s="70">
        <f>VLOOKUP($B17,[2]Analysis2016!$A:$BO,67,FALSE)</f>
        <v>0.16</v>
      </c>
      <c r="BS17" s="70">
        <f t="shared" si="11"/>
        <v>0.4</v>
      </c>
      <c r="BT17" s="70">
        <f t="shared" si="12"/>
        <v>0.16</v>
      </c>
      <c r="BU17" s="70">
        <f>COUNTIFS($D17:$BA17,$BK17,[2]Results!$T$87:$BQ$87,BU$1)/(COUNTIF([2]Results!$T$87:$BQ$87,BU$1))</f>
        <v>0.94117647058823528</v>
      </c>
      <c r="BV17" s="70">
        <f>COUNTIFS($D17:$BA17,$BK17,[2]Results!$T$87:$BQ$87,BV$1)/(COUNTIF([2]Results!$T$87:$BQ$87,BV$1))</f>
        <v>1</v>
      </c>
      <c r="BW17" s="70">
        <f>COUNTIFS($D17:$BA17,$BK17,[2]Results!$T$87:$BQ$87,BW$1)/(COUNTIF([2]Results!$T$87:$BQ$87,BW$1))</f>
        <v>1</v>
      </c>
      <c r="BX17" s="70">
        <f>COUNTIFS($D17:$BA17,$BK17,[2]Results!$T$87:$BQ$87,BX$1)/(COUNTIF([2]Results!$T$87:$BQ$87,BX$1))</f>
        <v>0.69230769230769229</v>
      </c>
      <c r="BY17" s="70">
        <f>COUNTIFS($D17:$BA17,$BK17,[2]Results!$T$89:$BQ$89,BY$1)/(COUNTIF([2]Results!$T$89:$BQ$89,BY$1))</f>
        <v>0.93333333333333335</v>
      </c>
      <c r="BZ17" s="70">
        <f>COUNTIFS($D17:$BA17,$BK17,[2]Results!$T$89:$BQ$89,BZ$1)/(COUNTIF([2]Results!$T$89:$BQ$89,BZ$1))</f>
        <v>0.90909090909090906</v>
      </c>
      <c r="CA17" s="70">
        <f>COUNTIFS($D17:$BA17,$BK17,[2]Results!$T$89:$BQ$89,CA$1)/(COUNTIF([2]Results!$T$89:$BQ$89,CA$1))</f>
        <v>0.77777777777777779</v>
      </c>
      <c r="CB17" s="70">
        <f>COUNTIFS($D17:$BA17,$BK17,[2]Results!$T$89:$BQ$89,CB$1)/(COUNTIF([2]Results!$T$89:$BQ$89,CB$1))</f>
        <v>1</v>
      </c>
      <c r="CC17" s="70">
        <f>COUNTIFS($D17:$BA17,$BK17,[2]Results!$T$90:$BQ$90,CC$1)/(COUNTIF([2]Results!$T$90:$BQ$90,CC$1))</f>
        <v>0.88235294117647056</v>
      </c>
      <c r="CD17" s="70">
        <f>COUNTIFS($D17:$BA17,$BK17,[2]Results!$T$90:$BQ$90,CD$1)/(COUNTIF([2]Results!$T$90:$BQ$90,CD$1))</f>
        <v>0.94117647058823528</v>
      </c>
      <c r="CE17" s="70">
        <f>COUNTIFS($D17:$BA17,$BK17,[2]Results!$T$90:$BQ$90,CE$1)/(COUNTIF([2]Results!$T$90:$BQ$90,CE$1))</f>
        <v>0.875</v>
      </c>
      <c r="CF17" s="70">
        <f>COUNTIFS($D17:$BA17,$BK17,[2]Results!$T$91:$BQ$91,CF$1)/(COUNTIF([2]Results!$T$91:$BQ$91,CF$1))</f>
        <v>0.94117647058823528</v>
      </c>
      <c r="CG17" s="70">
        <f>COUNTIFS($D17:$BA17,$BK17,[2]Results!$T$91:$BQ$91,CG$1)/(COUNTIF([2]Results!$T$91:$BQ$91,CG$1))</f>
        <v>0.88235294117647056</v>
      </c>
      <c r="CH17" s="37"/>
    </row>
    <row r="18" spans="1:86" x14ac:dyDescent="0.3">
      <c r="A18" t="s">
        <v>3839</v>
      </c>
      <c r="B18" s="37" t="s">
        <v>319</v>
      </c>
      <c r="C18" s="38" t="s">
        <v>96</v>
      </c>
      <c r="D18" s="25" t="str">
        <f>[2]Monitoring_eng!C18</f>
        <v>yes</v>
      </c>
      <c r="E18" s="25" t="str">
        <f>[2]Monitoring_eng!E18</f>
        <v>partially</v>
      </c>
      <c r="F18" s="25" t="str">
        <f>[2]Monitoring_eng!G18</f>
        <v>yes</v>
      </c>
      <c r="G18" s="25" t="str">
        <f>[2]Monitoring_eng!I18</f>
        <v>yes</v>
      </c>
      <c r="H18" s="25" t="str">
        <f>[2]Monitoring_eng!K18</f>
        <v>partially</v>
      </c>
      <c r="I18" s="25" t="str">
        <f>[2]Monitoring_eng!M18</f>
        <v>yes</v>
      </c>
      <c r="J18" s="25" t="str">
        <f>[2]Monitoring_eng!O18</f>
        <v>yes</v>
      </c>
      <c r="K18" s="25" t="str">
        <f>[2]Monitoring_eng!Q18</f>
        <v>yes</v>
      </c>
      <c r="L18" s="25" t="str">
        <f>[2]Monitoring_eng!S18</f>
        <v>yes</v>
      </c>
      <c r="M18" s="25" t="str">
        <f>[2]Monitoring_eng!U18</f>
        <v>partially</v>
      </c>
      <c r="N18" s="25" t="str">
        <f>[2]Monitoring_eng!W18</f>
        <v>yes</v>
      </c>
      <c r="O18" s="25" t="str">
        <f>[2]Monitoring_eng!Y18</f>
        <v>partially</v>
      </c>
      <c r="P18" s="25" t="str">
        <f>[2]Monitoring_eng!AA18</f>
        <v>partially</v>
      </c>
      <c r="Q18" s="25" t="str">
        <f>[2]Monitoring_eng!AC18</f>
        <v>yes</v>
      </c>
      <c r="R18" s="25" t="str">
        <f>[2]Monitoring_eng!AE18</f>
        <v>yes</v>
      </c>
      <c r="S18" s="25" t="str">
        <f>[2]Monitoring_eng!AG18</f>
        <v>partially</v>
      </c>
      <c r="T18" s="25" t="str">
        <f>[2]Monitoring_eng!AI18</f>
        <v>partially</v>
      </c>
      <c r="U18" s="25" t="str">
        <f>[2]Monitoring_eng!AK18</f>
        <v>no</v>
      </c>
      <c r="V18" s="25" t="str">
        <f>[2]Monitoring_eng!AM18</f>
        <v>yes</v>
      </c>
      <c r="W18" s="25" t="str">
        <f>[2]Monitoring_eng!AO18</f>
        <v>yes</v>
      </c>
      <c r="X18" s="25" t="str">
        <f>[2]Monitoring_eng!AQ18</f>
        <v>partially</v>
      </c>
      <c r="Y18" s="25" t="str">
        <f>[2]Monitoring_eng!AS18</f>
        <v>yes</v>
      </c>
      <c r="Z18" s="25" t="str">
        <f>[2]Monitoring_eng!AU18</f>
        <v>partially</v>
      </c>
      <c r="AA18" s="25" t="str">
        <f>[2]Monitoring_eng!AW18</f>
        <v>yes</v>
      </c>
      <c r="AB18" s="25" t="str">
        <f>[2]Monitoring_eng!AY18</f>
        <v>partially</v>
      </c>
      <c r="AC18" s="25" t="str">
        <f>[2]Monitoring_eng!BA18</f>
        <v>yes</v>
      </c>
      <c r="AD18" s="25" t="str">
        <f>[2]Monitoring_eng!BC18</f>
        <v>yes</v>
      </c>
      <c r="AE18" s="25" t="str">
        <f>[2]Monitoring_eng!BE18</f>
        <v>yes</v>
      </c>
      <c r="AF18" s="25" t="str">
        <f>[2]Monitoring_eng!BG18</f>
        <v>yes</v>
      </c>
      <c r="AG18" s="25" t="str">
        <f>[2]Monitoring_eng!BI18</f>
        <v>yes</v>
      </c>
      <c r="AH18" s="25" t="str">
        <f>[2]Monitoring_eng!BK18</f>
        <v>yes</v>
      </c>
      <c r="AI18" s="25" t="str">
        <f>[2]Monitoring_eng!BM18</f>
        <v>partially</v>
      </c>
      <c r="AJ18" s="25" t="str">
        <f>[2]Monitoring_eng!BO18</f>
        <v>yes</v>
      </c>
      <c r="AK18" s="25" t="str">
        <f>[2]Monitoring_eng!BQ18</f>
        <v>yes</v>
      </c>
      <c r="AL18" s="25" t="str">
        <f>[2]Monitoring_eng!BS18</f>
        <v>partially</v>
      </c>
      <c r="AM18" s="25" t="str">
        <f>[2]Monitoring_eng!BU18</f>
        <v>yes</v>
      </c>
      <c r="AN18" s="25" t="str">
        <f>[2]Monitoring_eng!BW18</f>
        <v>yes</v>
      </c>
      <c r="AO18" s="25" t="str">
        <f>[2]Monitoring_eng!BY18</f>
        <v>yes</v>
      </c>
      <c r="AP18" s="25" t="str">
        <f>[2]Monitoring_eng!CA18</f>
        <v>yes</v>
      </c>
      <c r="AQ18" s="25" t="str">
        <f>[2]Monitoring_eng!CC18</f>
        <v>yes</v>
      </c>
      <c r="AR18" s="25" t="str">
        <f>[2]Monitoring_eng!CE18</f>
        <v>yes</v>
      </c>
      <c r="AS18" s="25" t="str">
        <f>[2]Monitoring_eng!CG18</f>
        <v>yes</v>
      </c>
      <c r="AT18" s="25" t="str">
        <f>[2]Monitoring_eng!CI18</f>
        <v>yes</v>
      </c>
      <c r="AU18" s="25" t="str">
        <f>[2]Monitoring_eng!CK18</f>
        <v>partially</v>
      </c>
      <c r="AV18" s="25" t="str">
        <f>[2]Monitoring_eng!CM18</f>
        <v>partially</v>
      </c>
      <c r="AW18" s="25" t="str">
        <f>[2]Monitoring_eng!CO18</f>
        <v>yes</v>
      </c>
      <c r="AX18" s="25" t="str">
        <f>[2]Monitoring_eng!CQ18</f>
        <v>partially</v>
      </c>
      <c r="AY18" s="25" t="str">
        <f>[2]Monitoring_eng!CS18</f>
        <v>yes</v>
      </c>
      <c r="AZ18" s="25" t="str">
        <f>[2]Monitoring_eng!CU18</f>
        <v>yes</v>
      </c>
      <c r="BA18" s="25" t="str">
        <f>[2]Monitoring_eng!CW18</f>
        <v>yes</v>
      </c>
      <c r="BB18" s="37" t="s">
        <v>757</v>
      </c>
      <c r="BC18" s="37">
        <f t="shared" si="0"/>
        <v>34</v>
      </c>
      <c r="BD18" s="37" t="s">
        <v>758</v>
      </c>
      <c r="BE18" s="37">
        <f t="shared" si="1"/>
        <v>1</v>
      </c>
      <c r="BF18" s="37" t="s">
        <v>759</v>
      </c>
      <c r="BG18" s="37">
        <f t="shared" si="2"/>
        <v>15</v>
      </c>
      <c r="BH18" s="37" t="s">
        <v>892</v>
      </c>
      <c r="BI18" s="37">
        <f t="shared" si="3"/>
        <v>0</v>
      </c>
      <c r="BJ18" s="37">
        <f t="shared" si="4"/>
        <v>50</v>
      </c>
      <c r="BK18" s="37" t="str">
        <f t="shared" si="5"/>
        <v>yes</v>
      </c>
      <c r="BL18" s="37" t="str">
        <f t="shared" si="6"/>
        <v>no</v>
      </c>
      <c r="BM18" s="37">
        <f t="shared" si="7"/>
        <v>34</v>
      </c>
      <c r="BN18" s="37">
        <f t="shared" si="8"/>
        <v>1</v>
      </c>
      <c r="BO18" s="69">
        <f t="shared" si="9"/>
        <v>0.68</v>
      </c>
      <c r="BP18" s="69">
        <f t="shared" si="10"/>
        <v>0.02</v>
      </c>
      <c r="BQ18" s="70">
        <f>VLOOKUP($B18,[2]Analysis2016!$A:$BO,66,FALSE)</f>
        <v>0.68</v>
      </c>
      <c r="BR18" s="70">
        <f>VLOOKUP($B18,[2]Analysis2016!$A:$BO,67,FALSE)</f>
        <v>0.02</v>
      </c>
      <c r="BS18" s="70">
        <f t="shared" si="11"/>
        <v>0</v>
      </c>
      <c r="BT18" s="70">
        <f t="shared" si="12"/>
        <v>0</v>
      </c>
      <c r="BU18" s="70">
        <f>COUNTIFS($D18:$BA18,$BK18,[2]Results!$T$87:$BQ$87,BU$1)/(COUNTIF([2]Results!$T$87:$BQ$87,BU$1))</f>
        <v>0.76470588235294112</v>
      </c>
      <c r="BV18" s="70">
        <f>COUNTIFS($D18:$BA18,$BK18,[2]Results!$T$87:$BQ$87,BV$1)/(COUNTIF([2]Results!$T$87:$BQ$87,BV$1))</f>
        <v>0.75</v>
      </c>
      <c r="BW18" s="70">
        <f>COUNTIFS($D18:$BA18,$BK18,[2]Results!$T$87:$BQ$87,BW$1)/(COUNTIF([2]Results!$T$87:$BQ$87,BW$1))</f>
        <v>0.625</v>
      </c>
      <c r="BX18" s="70">
        <f>COUNTIFS($D18:$BA18,$BK18,[2]Results!$T$87:$BQ$87,BX$1)/(COUNTIF([2]Results!$T$87:$BQ$87,BX$1))</f>
        <v>0.53846153846153844</v>
      </c>
      <c r="BY18" s="70">
        <f>COUNTIFS($D18:$BA18,$BK18,[2]Results!$T$89:$BQ$89,BY$1)/(COUNTIF([2]Results!$T$89:$BQ$89,BY$1))</f>
        <v>0.46666666666666667</v>
      </c>
      <c r="BZ18" s="70">
        <f>COUNTIFS($D18:$BA18,$BK18,[2]Results!$T$89:$BQ$89,BZ$1)/(COUNTIF([2]Results!$T$89:$BQ$89,BZ$1))</f>
        <v>0.86363636363636365</v>
      </c>
      <c r="CA18" s="70">
        <f>COUNTIFS($D18:$BA18,$BK18,[2]Results!$T$89:$BQ$89,CA$1)/(COUNTIF([2]Results!$T$89:$BQ$89,CA$1))</f>
        <v>0.55555555555555558</v>
      </c>
      <c r="CB18" s="70">
        <f>COUNTIFS($D18:$BA18,$BK18,[2]Results!$T$89:$BQ$89,CB$1)/(COUNTIF([2]Results!$T$89:$BQ$89,CB$1))</f>
        <v>0.75</v>
      </c>
      <c r="CC18" s="70">
        <f>COUNTIFS($D18:$BA18,$BK18,[2]Results!$T$90:$BQ$90,CC$1)/(COUNTIF([2]Results!$T$90:$BQ$90,CC$1))</f>
        <v>0.52941176470588236</v>
      </c>
      <c r="CD18" s="70">
        <f>COUNTIFS($D18:$BA18,$BK18,[2]Results!$T$90:$BQ$90,CD$1)/(COUNTIF([2]Results!$T$90:$BQ$90,CD$1))</f>
        <v>0.76470588235294112</v>
      </c>
      <c r="CE18" s="70">
        <f>COUNTIFS($D18:$BA18,$BK18,[2]Results!$T$90:$BQ$90,CE$1)/(COUNTIF([2]Results!$T$90:$BQ$90,CE$1))</f>
        <v>0.75</v>
      </c>
      <c r="CF18" s="70">
        <f>COUNTIFS($D18:$BA18,$BK18,[2]Results!$T$91:$BQ$91,CF$1)/(COUNTIF([2]Results!$T$91:$BQ$91,CF$1))</f>
        <v>0.76470588235294112</v>
      </c>
      <c r="CG18" s="70">
        <f>COUNTIFS($D18:$BA18,$BK18,[2]Results!$T$91:$BQ$91,CG$1)/(COUNTIF([2]Results!$T$91:$BQ$91,CG$1))</f>
        <v>0.52941176470588236</v>
      </c>
      <c r="CH18" s="37"/>
    </row>
    <row r="19" spans="1:86" x14ac:dyDescent="0.3">
      <c r="A19" t="s">
        <v>3840</v>
      </c>
      <c r="B19" s="37" t="s">
        <v>320</v>
      </c>
      <c r="C19" s="39" t="s">
        <v>111</v>
      </c>
      <c r="D19" s="25" t="str">
        <f>[2]Monitoring_eng!C19</f>
        <v>no</v>
      </c>
      <c r="E19" s="25" t="str">
        <f>[2]Monitoring_eng!E19</f>
        <v>no</v>
      </c>
      <c r="F19" s="25" t="str">
        <f>[2]Monitoring_eng!G19</f>
        <v>yes</v>
      </c>
      <c r="G19" s="25" t="str">
        <f>[2]Monitoring_eng!I19</f>
        <v>yes</v>
      </c>
      <c r="H19" s="25" t="str">
        <f>[2]Monitoring_eng!K19</f>
        <v>no</v>
      </c>
      <c r="I19" s="25" t="str">
        <f>[2]Monitoring_eng!M19</f>
        <v>yes</v>
      </c>
      <c r="J19" s="25" t="str">
        <f>[2]Monitoring_eng!O19</f>
        <v>yes</v>
      </c>
      <c r="K19" s="25" t="str">
        <f>[2]Monitoring_eng!Q19</f>
        <v>yes</v>
      </c>
      <c r="L19" s="25" t="str">
        <f>[2]Monitoring_eng!S19</f>
        <v>yes</v>
      </c>
      <c r="M19" s="25" t="str">
        <f>[2]Monitoring_eng!U19</f>
        <v>yes</v>
      </c>
      <c r="N19" s="25" t="str">
        <f>[2]Monitoring_eng!W19</f>
        <v>no</v>
      </c>
      <c r="O19" s="25" t="str">
        <f>[2]Monitoring_eng!Y19</f>
        <v>no</v>
      </c>
      <c r="P19" s="25" t="str">
        <f>[2]Monitoring_eng!AA19</f>
        <v>yes</v>
      </c>
      <c r="Q19" s="25" t="str">
        <f>[2]Monitoring_eng!AC19</f>
        <v>yes</v>
      </c>
      <c r="R19" s="25" t="str">
        <f>[2]Monitoring_eng!AE19</f>
        <v>no</v>
      </c>
      <c r="S19" s="25" t="str">
        <f>[2]Monitoring_eng!AG19</f>
        <v>no</v>
      </c>
      <c r="T19" s="25" t="str">
        <f>[2]Monitoring_eng!AI19</f>
        <v>yes</v>
      </c>
      <c r="U19" s="25" t="str">
        <f>[2]Monitoring_eng!AK19</f>
        <v>no</v>
      </c>
      <c r="V19" s="25" t="str">
        <f>[2]Monitoring_eng!AM19</f>
        <v>yes</v>
      </c>
      <c r="W19" s="25" t="str">
        <f>[2]Monitoring_eng!AO19</f>
        <v>no</v>
      </c>
      <c r="X19" s="25" t="str">
        <f>[2]Monitoring_eng!AQ19</f>
        <v>yes</v>
      </c>
      <c r="Y19" s="25" t="str">
        <f>[2]Monitoring_eng!AS19</f>
        <v>yes</v>
      </c>
      <c r="Z19" s="25" t="str">
        <f>[2]Monitoring_eng!AU19</f>
        <v>partially</v>
      </c>
      <c r="AA19" s="25" t="str">
        <f>[2]Monitoring_eng!AW19</f>
        <v>yes</v>
      </c>
      <c r="AB19" s="25" t="str">
        <f>[2]Monitoring_eng!AY19</f>
        <v>yes</v>
      </c>
      <c r="AC19" s="25" t="str">
        <f>[2]Monitoring_eng!BA19</f>
        <v>no</v>
      </c>
      <c r="AD19" s="25" t="str">
        <f>[2]Monitoring_eng!BC19</f>
        <v>no</v>
      </c>
      <c r="AE19" s="25" t="str">
        <f>[2]Monitoring_eng!BE19</f>
        <v>yes</v>
      </c>
      <c r="AF19" s="25" t="str">
        <f>[2]Monitoring_eng!BG19</f>
        <v>no</v>
      </c>
      <c r="AG19" s="25" t="str">
        <f>[2]Monitoring_eng!BI19</f>
        <v>yes</v>
      </c>
      <c r="AH19" s="25" t="str">
        <f>[2]Monitoring_eng!BK19</f>
        <v>no</v>
      </c>
      <c r="AI19" s="25" t="str">
        <f>[2]Monitoring_eng!BM19</f>
        <v>no</v>
      </c>
      <c r="AJ19" s="25" t="str">
        <f>[2]Monitoring_eng!BO19</f>
        <v>no</v>
      </c>
      <c r="AK19" s="25" t="str">
        <f>[2]Monitoring_eng!BQ19</f>
        <v>partially</v>
      </c>
      <c r="AL19" s="25" t="str">
        <f>[2]Monitoring_eng!BS19</f>
        <v>no</v>
      </c>
      <c r="AM19" s="25" t="str">
        <f>[2]Monitoring_eng!BU19</f>
        <v>partially</v>
      </c>
      <c r="AN19" s="25" t="str">
        <f>[2]Monitoring_eng!BW19</f>
        <v>partially</v>
      </c>
      <c r="AO19" s="25" t="str">
        <f>[2]Monitoring_eng!BY19</f>
        <v>no</v>
      </c>
      <c r="AP19" s="25" t="str">
        <f>[2]Monitoring_eng!CA19</f>
        <v>no</v>
      </c>
      <c r="AQ19" s="25" t="str">
        <f>[2]Monitoring_eng!CC19</f>
        <v>yes</v>
      </c>
      <c r="AR19" s="25" t="str">
        <f>[2]Monitoring_eng!CE19</f>
        <v>yes</v>
      </c>
      <c r="AS19" s="25" t="str">
        <f>[2]Monitoring_eng!CG19</f>
        <v>yes</v>
      </c>
      <c r="AT19" s="25" t="str">
        <f>[2]Monitoring_eng!CI19</f>
        <v>no</v>
      </c>
      <c r="AU19" s="25" t="str">
        <f>[2]Monitoring_eng!CK19</f>
        <v>yes</v>
      </c>
      <c r="AV19" s="25" t="str">
        <f>[2]Monitoring_eng!CM19</f>
        <v>yes</v>
      </c>
      <c r="AW19" s="25" t="str">
        <f>[2]Monitoring_eng!CO19</f>
        <v>no</v>
      </c>
      <c r="AX19" s="25" t="str">
        <f>[2]Monitoring_eng!CQ19</f>
        <v>no</v>
      </c>
      <c r="AY19" s="25" t="str">
        <f>[2]Monitoring_eng!CS19</f>
        <v>partially</v>
      </c>
      <c r="AZ19" s="25" t="str">
        <f>[2]Monitoring_eng!CU19</f>
        <v>yes</v>
      </c>
      <c r="BA19" s="25" t="str">
        <f>[2]Monitoring_eng!CW19</f>
        <v>no</v>
      </c>
      <c r="BB19" s="37" t="s">
        <v>757</v>
      </c>
      <c r="BC19" s="37">
        <f t="shared" si="0"/>
        <v>23</v>
      </c>
      <c r="BD19" s="37" t="s">
        <v>758</v>
      </c>
      <c r="BE19" s="37">
        <f t="shared" si="1"/>
        <v>22</v>
      </c>
      <c r="BF19" s="37" t="s">
        <v>759</v>
      </c>
      <c r="BG19" s="37">
        <f t="shared" si="2"/>
        <v>5</v>
      </c>
      <c r="BH19" s="37" t="s">
        <v>892</v>
      </c>
      <c r="BI19" s="37">
        <f t="shared" si="3"/>
        <v>0</v>
      </c>
      <c r="BJ19" s="37">
        <f t="shared" si="4"/>
        <v>50</v>
      </c>
      <c r="BK19" s="37" t="str">
        <f t="shared" si="5"/>
        <v>yes</v>
      </c>
      <c r="BL19" s="37" t="str">
        <f t="shared" si="6"/>
        <v>no</v>
      </c>
      <c r="BM19" s="37">
        <f t="shared" si="7"/>
        <v>23</v>
      </c>
      <c r="BN19" s="37">
        <f t="shared" si="8"/>
        <v>22</v>
      </c>
      <c r="BO19" s="69">
        <f t="shared" si="9"/>
        <v>0.46</v>
      </c>
      <c r="BP19" s="69">
        <f t="shared" si="10"/>
        <v>0.44</v>
      </c>
      <c r="BQ19" s="70">
        <f>VLOOKUP($B19,[2]Analysis2016!$A:$BO,66,FALSE)</f>
        <v>0.46</v>
      </c>
      <c r="BR19" s="70">
        <f>VLOOKUP($B19,[2]Analysis2016!$A:$BO,67,FALSE)</f>
        <v>0.44</v>
      </c>
      <c r="BS19" s="70">
        <f t="shared" si="11"/>
        <v>0</v>
      </c>
      <c r="BT19" s="70">
        <f t="shared" si="12"/>
        <v>0</v>
      </c>
      <c r="BU19" s="70">
        <f>COUNTIFS($D19:$BA19,$BK19,[2]Results!$T$87:$BQ$87,BU$1)/(COUNTIF([2]Results!$T$87:$BQ$87,BU$1))</f>
        <v>0.47058823529411764</v>
      </c>
      <c r="BV19" s="70">
        <f>COUNTIFS($D19:$BA19,$BK19,[2]Results!$T$87:$BQ$87,BV$1)/(COUNTIF([2]Results!$T$87:$BQ$87,BV$1))</f>
        <v>0.5</v>
      </c>
      <c r="BW19" s="70">
        <f>COUNTIFS($D19:$BA19,$BK19,[2]Results!$T$87:$BQ$87,BW$1)/(COUNTIF([2]Results!$T$87:$BQ$87,BW$1))</f>
        <v>0.25</v>
      </c>
      <c r="BX19" s="70">
        <f>COUNTIFS($D19:$BA19,$BK19,[2]Results!$T$87:$BQ$87,BX$1)/(COUNTIF([2]Results!$T$87:$BQ$87,BX$1))</f>
        <v>0.53846153846153844</v>
      </c>
      <c r="BY19" s="70">
        <f>COUNTIFS($D19:$BA19,$BK19,[2]Results!$T$89:$BQ$89,BY$1)/(COUNTIF([2]Results!$T$89:$BQ$89,BY$1))</f>
        <v>0.26666666666666666</v>
      </c>
      <c r="BZ19" s="70">
        <f>COUNTIFS($D19:$BA19,$BK19,[2]Results!$T$89:$BQ$89,BZ$1)/(COUNTIF([2]Results!$T$89:$BQ$89,BZ$1))</f>
        <v>0.45454545454545453</v>
      </c>
      <c r="CA19" s="70">
        <f>COUNTIFS($D19:$BA19,$BK19,[2]Results!$T$89:$BQ$89,CA$1)/(COUNTIF([2]Results!$T$89:$BQ$89,CA$1))</f>
        <v>0.77777777777777779</v>
      </c>
      <c r="CB19" s="70">
        <f>COUNTIFS($D19:$BA19,$BK19,[2]Results!$T$89:$BQ$89,CB$1)/(COUNTIF([2]Results!$T$89:$BQ$89,CB$1))</f>
        <v>0.5</v>
      </c>
      <c r="CC19" s="70">
        <f>COUNTIFS($D19:$BA19,$BK19,[2]Results!$T$90:$BQ$90,CC$1)/(COUNTIF([2]Results!$T$90:$BQ$90,CC$1))</f>
        <v>0.29411764705882354</v>
      </c>
      <c r="CD19" s="70">
        <f>COUNTIFS($D19:$BA19,$BK19,[2]Results!$T$90:$BQ$90,CD$1)/(COUNTIF([2]Results!$T$90:$BQ$90,CD$1))</f>
        <v>0.58823529411764708</v>
      </c>
      <c r="CE19" s="70">
        <f>COUNTIFS($D19:$BA19,$BK19,[2]Results!$T$90:$BQ$90,CE$1)/(COUNTIF([2]Results!$T$90:$BQ$90,CE$1))</f>
        <v>0.5</v>
      </c>
      <c r="CF19" s="70">
        <f>COUNTIFS($D19:$BA19,$BK19,[2]Results!$T$91:$BQ$91,CF$1)/(COUNTIF([2]Results!$T$91:$BQ$91,CF$1))</f>
        <v>0.58823529411764708</v>
      </c>
      <c r="CG19" s="70">
        <f>COUNTIFS($D19:$BA19,$BK19,[2]Results!$T$91:$BQ$91,CG$1)/(COUNTIF([2]Results!$T$91:$BQ$91,CG$1))</f>
        <v>0.29411764705882354</v>
      </c>
      <c r="CH19" s="37"/>
    </row>
    <row r="20" spans="1:86" x14ac:dyDescent="0.3">
      <c r="A20" t="s">
        <v>3841</v>
      </c>
      <c r="B20" s="37" t="s">
        <v>321</v>
      </c>
      <c r="C20" s="39" t="s">
        <v>274</v>
      </c>
      <c r="D20" s="25" t="str">
        <f>[2]Monitoring_eng!C20</f>
        <v>no</v>
      </c>
      <c r="E20" s="25" t="str">
        <f>[2]Monitoring_eng!E20</f>
        <v>no</v>
      </c>
      <c r="F20" s="25" t="str">
        <f>[2]Monitoring_eng!G20</f>
        <v>yes</v>
      </c>
      <c r="G20" s="25" t="str">
        <f>[2]Monitoring_eng!I20</f>
        <v>no</v>
      </c>
      <c r="H20" s="25" t="str">
        <f>[2]Monitoring_eng!K20</f>
        <v>no</v>
      </c>
      <c r="I20" s="25" t="str">
        <f>[2]Monitoring_eng!M20</f>
        <v>yes</v>
      </c>
      <c r="J20" s="25" t="str">
        <f>[2]Monitoring_eng!O20</f>
        <v>yes</v>
      </c>
      <c r="K20" s="25" t="str">
        <f>[2]Monitoring_eng!Q20</f>
        <v>no</v>
      </c>
      <c r="L20" s="25" t="str">
        <f>[2]Monitoring_eng!S20</f>
        <v>yes</v>
      </c>
      <c r="M20" s="25" t="str">
        <f>[2]Monitoring_eng!U20</f>
        <v>no</v>
      </c>
      <c r="N20" s="25" t="str">
        <f>[2]Monitoring_eng!W20</f>
        <v>no</v>
      </c>
      <c r="O20" s="25" t="str">
        <f>[2]Monitoring_eng!Y20</f>
        <v>no</v>
      </c>
      <c r="P20" s="25" t="str">
        <f>[2]Monitoring_eng!AA20</f>
        <v>no</v>
      </c>
      <c r="Q20" s="25" t="str">
        <f>[2]Monitoring_eng!AC20</f>
        <v>no</v>
      </c>
      <c r="R20" s="25" t="str">
        <f>[2]Monitoring_eng!AE20</f>
        <v>partially</v>
      </c>
      <c r="S20" s="25" t="str">
        <f>[2]Monitoring_eng!AG20</f>
        <v>no</v>
      </c>
      <c r="T20" s="25" t="str">
        <f>[2]Monitoring_eng!AI20</f>
        <v>yes</v>
      </c>
      <c r="U20" s="25" t="str">
        <f>[2]Monitoring_eng!AK20</f>
        <v>no</v>
      </c>
      <c r="V20" s="25" t="str">
        <f>[2]Monitoring_eng!AM20</f>
        <v>yes</v>
      </c>
      <c r="W20" s="25" t="str">
        <f>[2]Monitoring_eng!AO20</f>
        <v>no</v>
      </c>
      <c r="X20" s="25" t="str">
        <f>[2]Monitoring_eng!AQ20</f>
        <v>no</v>
      </c>
      <c r="Y20" s="25" t="str">
        <f>[2]Monitoring_eng!AS20</f>
        <v>no</v>
      </c>
      <c r="Z20" s="25" t="str">
        <f>[2]Monitoring_eng!AU20</f>
        <v>no</v>
      </c>
      <c r="AA20" s="25" t="str">
        <f>[2]Monitoring_eng!AW20</f>
        <v>yes</v>
      </c>
      <c r="AB20" s="25" t="str">
        <f>[2]Monitoring_eng!AY20</f>
        <v>yes</v>
      </c>
      <c r="AC20" s="25" t="str">
        <f>[2]Monitoring_eng!BA20</f>
        <v>no</v>
      </c>
      <c r="AD20" s="25" t="str">
        <f>[2]Monitoring_eng!BC20</f>
        <v>yes</v>
      </c>
      <c r="AE20" s="25" t="str">
        <f>[2]Monitoring_eng!BE20</f>
        <v>no</v>
      </c>
      <c r="AF20" s="25" t="str">
        <f>[2]Monitoring_eng!BG20</f>
        <v>no</v>
      </c>
      <c r="AG20" s="25" t="str">
        <f>[2]Monitoring_eng!BI20</f>
        <v>yes</v>
      </c>
      <c r="AH20" s="25" t="str">
        <f>[2]Monitoring_eng!BK20</f>
        <v>no</v>
      </c>
      <c r="AI20" s="25" t="str">
        <f>[2]Monitoring_eng!BM20</f>
        <v>no</v>
      </c>
      <c r="AJ20" s="25" t="str">
        <f>[2]Monitoring_eng!BO20</f>
        <v>no</v>
      </c>
      <c r="AK20" s="25" t="str">
        <f>[2]Monitoring_eng!BQ20</f>
        <v>yes</v>
      </c>
      <c r="AL20" s="25" t="str">
        <f>[2]Monitoring_eng!BS20</f>
        <v>no</v>
      </c>
      <c r="AM20" s="25" t="str">
        <f>[2]Monitoring_eng!BU20</f>
        <v>no</v>
      </c>
      <c r="AN20" s="25" t="str">
        <f>[2]Monitoring_eng!BW20</f>
        <v>yes</v>
      </c>
      <c r="AO20" s="25" t="str">
        <f>[2]Monitoring_eng!BY20</f>
        <v>partially</v>
      </c>
      <c r="AP20" s="25" t="str">
        <f>[2]Monitoring_eng!CA20</f>
        <v>no</v>
      </c>
      <c r="AQ20" s="25" t="str">
        <f>[2]Monitoring_eng!CC20</f>
        <v>yes</v>
      </c>
      <c r="AR20" s="25" t="str">
        <f>[2]Monitoring_eng!CE20</f>
        <v>no</v>
      </c>
      <c r="AS20" s="25" t="str">
        <f>[2]Monitoring_eng!CG20</f>
        <v>yes</v>
      </c>
      <c r="AT20" s="25" t="str">
        <f>[2]Monitoring_eng!CI20</f>
        <v>no</v>
      </c>
      <c r="AU20" s="25" t="str">
        <f>[2]Monitoring_eng!CK20</f>
        <v>yes</v>
      </c>
      <c r="AV20" s="25" t="str">
        <f>[2]Monitoring_eng!CM20</f>
        <v>no</v>
      </c>
      <c r="AW20" s="25" t="str">
        <f>[2]Monitoring_eng!CO20</f>
        <v>no</v>
      </c>
      <c r="AX20" s="25" t="str">
        <f>[2]Monitoring_eng!CQ20</f>
        <v>no</v>
      </c>
      <c r="AY20" s="25" t="str">
        <f>[2]Monitoring_eng!CS20</f>
        <v>yes</v>
      </c>
      <c r="AZ20" s="25" t="str">
        <f>[2]Monitoring_eng!CU20</f>
        <v>yes</v>
      </c>
      <c r="BA20" s="25" t="str">
        <f>[2]Monitoring_eng!CW20</f>
        <v>no</v>
      </c>
      <c r="BB20" s="37" t="s">
        <v>757</v>
      </c>
      <c r="BC20" s="37">
        <f t="shared" si="0"/>
        <v>17</v>
      </c>
      <c r="BD20" s="37" t="s">
        <v>758</v>
      </c>
      <c r="BE20" s="37">
        <f t="shared" si="1"/>
        <v>31</v>
      </c>
      <c r="BF20" s="37" t="s">
        <v>759</v>
      </c>
      <c r="BG20" s="37">
        <f t="shared" si="2"/>
        <v>2</v>
      </c>
      <c r="BH20" s="37" t="s">
        <v>892</v>
      </c>
      <c r="BI20" s="37">
        <f t="shared" si="3"/>
        <v>0</v>
      </c>
      <c r="BJ20" s="37">
        <f t="shared" si="4"/>
        <v>50</v>
      </c>
      <c r="BK20" s="37" t="str">
        <f t="shared" si="5"/>
        <v>yes</v>
      </c>
      <c r="BL20" s="37" t="str">
        <f t="shared" si="6"/>
        <v>no</v>
      </c>
      <c r="BM20" s="37">
        <f t="shared" si="7"/>
        <v>17</v>
      </c>
      <c r="BN20" s="37">
        <f t="shared" si="8"/>
        <v>31</v>
      </c>
      <c r="BO20" s="69">
        <f t="shared" si="9"/>
        <v>0.34</v>
      </c>
      <c r="BP20" s="69">
        <f t="shared" si="10"/>
        <v>0.62</v>
      </c>
      <c r="BQ20" s="70">
        <f>VLOOKUP($B20,[2]Analysis2016!$A:$BO,66,FALSE)</f>
        <v>0.34</v>
      </c>
      <c r="BR20" s="70">
        <f>VLOOKUP($B20,[2]Analysis2016!$A:$BO,67,FALSE)</f>
        <v>0.62</v>
      </c>
      <c r="BS20" s="70">
        <f t="shared" si="11"/>
        <v>0</v>
      </c>
      <c r="BT20" s="70">
        <f t="shared" si="12"/>
        <v>0</v>
      </c>
      <c r="BU20" s="70">
        <f>COUNTIFS($D20:$BA20,$BK20,[2]Results!$T$87:$BQ$87,BU$1)/(COUNTIF([2]Results!$T$87:$BQ$87,BU$1))</f>
        <v>0.41176470588235292</v>
      </c>
      <c r="BV20" s="70">
        <f>COUNTIFS($D20:$BA20,$BK20,[2]Results!$T$87:$BQ$87,BV$1)/(COUNTIF([2]Results!$T$87:$BQ$87,BV$1))</f>
        <v>0.41666666666666669</v>
      </c>
      <c r="BW20" s="70">
        <f>COUNTIFS($D20:$BA20,$BK20,[2]Results!$T$87:$BQ$87,BW$1)/(COUNTIF([2]Results!$T$87:$BQ$87,BW$1))</f>
        <v>0.25</v>
      </c>
      <c r="BX20" s="70">
        <f>COUNTIFS($D20:$BA20,$BK20,[2]Results!$T$87:$BQ$87,BX$1)/(COUNTIF([2]Results!$T$87:$BQ$87,BX$1))</f>
        <v>0.23076923076923078</v>
      </c>
      <c r="BY20" s="70">
        <f>COUNTIFS($D20:$BA20,$BK20,[2]Results!$T$89:$BQ$89,BY$1)/(COUNTIF([2]Results!$T$89:$BQ$89,BY$1))</f>
        <v>0.2</v>
      </c>
      <c r="BZ20" s="70">
        <f>COUNTIFS($D20:$BA20,$BK20,[2]Results!$T$89:$BQ$89,BZ$1)/(COUNTIF([2]Results!$T$89:$BQ$89,BZ$1))</f>
        <v>0.40909090909090912</v>
      </c>
      <c r="CA20" s="70">
        <f>COUNTIFS($D20:$BA20,$BK20,[2]Results!$T$89:$BQ$89,CA$1)/(COUNTIF([2]Results!$T$89:$BQ$89,CA$1))</f>
        <v>0.33333333333333331</v>
      </c>
      <c r="CB20" s="70">
        <f>COUNTIFS($D20:$BA20,$BK20,[2]Results!$T$89:$BQ$89,CB$1)/(COUNTIF([2]Results!$T$89:$BQ$89,CB$1))</f>
        <v>0.5</v>
      </c>
      <c r="CC20" s="70">
        <f>COUNTIFS($D20:$BA20,$BK20,[2]Results!$T$90:$BQ$90,CC$1)/(COUNTIF([2]Results!$T$90:$BQ$90,CC$1))</f>
        <v>0.11764705882352941</v>
      </c>
      <c r="CD20" s="70">
        <f>COUNTIFS($D20:$BA20,$BK20,[2]Results!$T$90:$BQ$90,CD$1)/(COUNTIF([2]Results!$T$90:$BQ$90,CD$1))</f>
        <v>0.41176470588235292</v>
      </c>
      <c r="CE20" s="70">
        <f>COUNTIFS($D20:$BA20,$BK20,[2]Results!$T$90:$BQ$90,CE$1)/(COUNTIF([2]Results!$T$90:$BQ$90,CE$1))</f>
        <v>0.5</v>
      </c>
      <c r="CF20" s="70">
        <f>COUNTIFS($D20:$BA20,$BK20,[2]Results!$T$91:$BQ$91,CF$1)/(COUNTIF([2]Results!$T$91:$BQ$91,CF$1))</f>
        <v>0.41176470588235292</v>
      </c>
      <c r="CG20" s="70">
        <f>COUNTIFS($D20:$BA20,$BK20,[2]Results!$T$91:$BQ$91,CG$1)/(COUNTIF([2]Results!$T$91:$BQ$91,CG$1))</f>
        <v>0.11764705882352941</v>
      </c>
      <c r="CH20" s="37"/>
    </row>
    <row r="21" spans="1:86" x14ac:dyDescent="0.3">
      <c r="A21" t="s">
        <v>3842</v>
      </c>
      <c r="B21" s="37" t="s">
        <v>322</v>
      </c>
      <c r="C21" s="39" t="s">
        <v>112</v>
      </c>
      <c r="D21" s="25" t="str">
        <f>[2]Monitoring_eng!C21</f>
        <v>yes</v>
      </c>
      <c r="E21" s="25" t="str">
        <f>[2]Monitoring_eng!E21</f>
        <v>no</v>
      </c>
      <c r="F21" s="25" t="str">
        <f>[2]Monitoring_eng!G21</f>
        <v>yes</v>
      </c>
      <c r="G21" s="25" t="str">
        <f>[2]Monitoring_eng!I21</f>
        <v>yes</v>
      </c>
      <c r="H21" s="25" t="str">
        <f>[2]Monitoring_eng!K21</f>
        <v>yes</v>
      </c>
      <c r="I21" s="25" t="str">
        <f>[2]Monitoring_eng!M21</f>
        <v>yes</v>
      </c>
      <c r="J21" s="25" t="str">
        <f>[2]Monitoring_eng!O21</f>
        <v>yes</v>
      </c>
      <c r="K21" s="25" t="str">
        <f>[2]Monitoring_eng!Q21</f>
        <v>no</v>
      </c>
      <c r="L21" s="25" t="str">
        <f>[2]Monitoring_eng!S21</f>
        <v>yes</v>
      </c>
      <c r="M21" s="25" t="str">
        <f>[2]Monitoring_eng!U21</f>
        <v>no</v>
      </c>
      <c r="N21" s="25" t="str">
        <f>[2]Monitoring_eng!W21</f>
        <v>no</v>
      </c>
      <c r="O21" s="25" t="str">
        <f>[2]Monitoring_eng!Y21</f>
        <v>no</v>
      </c>
      <c r="P21" s="25" t="str">
        <f>[2]Monitoring_eng!AA21</f>
        <v>yes</v>
      </c>
      <c r="Q21" s="25" t="str">
        <f>[2]Monitoring_eng!AC21</f>
        <v>yes</v>
      </c>
      <c r="R21" s="25" t="str">
        <f>[2]Monitoring_eng!AE21</f>
        <v>yes</v>
      </c>
      <c r="S21" s="25" t="str">
        <f>[2]Monitoring_eng!AG21</f>
        <v>no</v>
      </c>
      <c r="T21" s="25" t="str">
        <f>[2]Monitoring_eng!AI21</f>
        <v>yes</v>
      </c>
      <c r="U21" s="25" t="str">
        <f>[2]Monitoring_eng!AK21</f>
        <v>no</v>
      </c>
      <c r="V21" s="25" t="str">
        <f>[2]Monitoring_eng!AM21</f>
        <v>yes</v>
      </c>
      <c r="W21" s="25" t="str">
        <f>[2]Monitoring_eng!AO21</f>
        <v>no</v>
      </c>
      <c r="X21" s="25" t="str">
        <f>[2]Monitoring_eng!AQ21</f>
        <v>yes</v>
      </c>
      <c r="Y21" s="25" t="str">
        <f>[2]Monitoring_eng!AS21</f>
        <v>yes</v>
      </c>
      <c r="Z21" s="25" t="str">
        <f>[2]Monitoring_eng!AU21</f>
        <v>no</v>
      </c>
      <c r="AA21" s="25" t="str">
        <f>[2]Monitoring_eng!AW21</f>
        <v>yes</v>
      </c>
      <c r="AB21" s="25" t="str">
        <f>[2]Monitoring_eng!AY21</f>
        <v>yes</v>
      </c>
      <c r="AC21" s="25" t="str">
        <f>[2]Monitoring_eng!BA21</f>
        <v>yes</v>
      </c>
      <c r="AD21" s="25" t="str">
        <f>[2]Monitoring_eng!BC21</f>
        <v>yes</v>
      </c>
      <c r="AE21" s="25" t="str">
        <f>[2]Monitoring_eng!BE21</f>
        <v>yes</v>
      </c>
      <c r="AF21" s="25" t="str">
        <f>[2]Monitoring_eng!BG21</f>
        <v>no</v>
      </c>
      <c r="AG21" s="25" t="str">
        <f>[2]Monitoring_eng!BI21</f>
        <v>yes</v>
      </c>
      <c r="AH21" s="25" t="str">
        <f>[2]Monitoring_eng!BK21</f>
        <v>yes</v>
      </c>
      <c r="AI21" s="25" t="str">
        <f>[2]Monitoring_eng!BM21</f>
        <v>no</v>
      </c>
      <c r="AJ21" s="25" t="str">
        <f>[2]Monitoring_eng!BO21</f>
        <v>yes</v>
      </c>
      <c r="AK21" s="25" t="str">
        <f>[2]Monitoring_eng!BQ21</f>
        <v>no</v>
      </c>
      <c r="AL21" s="25" t="str">
        <f>[2]Monitoring_eng!BS21</f>
        <v>no</v>
      </c>
      <c r="AM21" s="25" t="str">
        <f>[2]Monitoring_eng!BU21</f>
        <v>yes</v>
      </c>
      <c r="AN21" s="25" t="str">
        <f>[2]Monitoring_eng!BW21</f>
        <v>no</v>
      </c>
      <c r="AO21" s="25" t="str">
        <f>[2]Monitoring_eng!BY21</f>
        <v>partially</v>
      </c>
      <c r="AP21" s="25" t="str">
        <f>[2]Monitoring_eng!CA21</f>
        <v>no</v>
      </c>
      <c r="AQ21" s="25" t="str">
        <f>[2]Monitoring_eng!CC21</f>
        <v>yes</v>
      </c>
      <c r="AR21" s="25" t="str">
        <f>[2]Monitoring_eng!CE21</f>
        <v>yes</v>
      </c>
      <c r="AS21" s="25" t="str">
        <f>[2]Monitoring_eng!CG21</f>
        <v>yes</v>
      </c>
      <c r="AT21" s="25" t="str">
        <f>[2]Monitoring_eng!CI21</f>
        <v>yes</v>
      </c>
      <c r="AU21" s="25" t="str">
        <f>[2]Monitoring_eng!CK21</f>
        <v>no</v>
      </c>
      <c r="AV21" s="25" t="str">
        <f>[2]Monitoring_eng!CM21</f>
        <v>no</v>
      </c>
      <c r="AW21" s="25" t="str">
        <f>[2]Monitoring_eng!CO21</f>
        <v>no</v>
      </c>
      <c r="AX21" s="25" t="str">
        <f>[2]Monitoring_eng!CQ21</f>
        <v>no</v>
      </c>
      <c r="AY21" s="25" t="str">
        <f>[2]Monitoring_eng!CS21</f>
        <v>yes</v>
      </c>
      <c r="AZ21" s="25" t="str">
        <f>[2]Monitoring_eng!CU21</f>
        <v>no</v>
      </c>
      <c r="BA21" s="25" t="str">
        <f>[2]Monitoring_eng!CW21</f>
        <v>no</v>
      </c>
      <c r="BB21" s="37" t="s">
        <v>757</v>
      </c>
      <c r="BC21" s="37">
        <f t="shared" si="0"/>
        <v>28</v>
      </c>
      <c r="BD21" s="37" t="s">
        <v>758</v>
      </c>
      <c r="BE21" s="37">
        <f t="shared" si="1"/>
        <v>21</v>
      </c>
      <c r="BF21" s="37" t="s">
        <v>759</v>
      </c>
      <c r="BG21" s="37">
        <f t="shared" si="2"/>
        <v>1</v>
      </c>
      <c r="BH21" s="37" t="s">
        <v>892</v>
      </c>
      <c r="BI21" s="37">
        <f t="shared" si="3"/>
        <v>0</v>
      </c>
      <c r="BJ21" s="37">
        <f t="shared" si="4"/>
        <v>50</v>
      </c>
      <c r="BK21" s="37" t="str">
        <f t="shared" si="5"/>
        <v>yes</v>
      </c>
      <c r="BL21" s="37" t="str">
        <f t="shared" si="6"/>
        <v>no</v>
      </c>
      <c r="BM21" s="37">
        <f t="shared" si="7"/>
        <v>28</v>
      </c>
      <c r="BN21" s="37">
        <f t="shared" si="8"/>
        <v>21</v>
      </c>
      <c r="BO21" s="69">
        <f t="shared" si="9"/>
        <v>0.56000000000000005</v>
      </c>
      <c r="BP21" s="69">
        <f t="shared" si="10"/>
        <v>0.42</v>
      </c>
      <c r="BQ21" s="70">
        <f>VLOOKUP($B21,[2]Analysis2016!$A:$BO,66,FALSE)</f>
        <v>0.12</v>
      </c>
      <c r="BR21" s="70">
        <f>VLOOKUP($B21,[2]Analysis2016!$A:$BO,67,FALSE)</f>
        <v>0.82</v>
      </c>
      <c r="BS21" s="70">
        <f t="shared" si="11"/>
        <v>0.44000000000000006</v>
      </c>
      <c r="BT21" s="70">
        <f t="shared" si="12"/>
        <v>0.39999999999999997</v>
      </c>
      <c r="BU21" s="70">
        <f>COUNTIFS($D21:$BA21,$BK21,[2]Results!$T$87:$BQ$87,BU$1)/(COUNTIF([2]Results!$T$87:$BQ$87,BU$1))</f>
        <v>0.6470588235294118</v>
      </c>
      <c r="BV21" s="70">
        <f>COUNTIFS($D21:$BA21,$BK21,[2]Results!$T$87:$BQ$87,BV$1)/(COUNTIF([2]Results!$T$87:$BQ$87,BV$1))</f>
        <v>0.5</v>
      </c>
      <c r="BW21" s="70">
        <f>COUNTIFS($D21:$BA21,$BK21,[2]Results!$T$87:$BQ$87,BW$1)/(COUNTIF([2]Results!$T$87:$BQ$87,BW$1))</f>
        <v>0.375</v>
      </c>
      <c r="BX21" s="70">
        <f>COUNTIFS($D21:$BA21,$BK21,[2]Results!$T$87:$BQ$87,BX$1)/(COUNTIF([2]Results!$T$87:$BQ$87,BX$1))</f>
        <v>0.61538461538461542</v>
      </c>
      <c r="BY21" s="70">
        <f>COUNTIFS($D21:$BA21,$BK21,[2]Results!$T$89:$BQ$89,BY$1)/(COUNTIF([2]Results!$T$89:$BQ$89,BY$1))</f>
        <v>0.4</v>
      </c>
      <c r="BZ21" s="70">
        <f>COUNTIFS($D21:$BA21,$BK21,[2]Results!$T$89:$BQ$89,BZ$1)/(COUNTIF([2]Results!$T$89:$BQ$89,BZ$1))</f>
        <v>0.59090909090909094</v>
      </c>
      <c r="CA21" s="70">
        <f>COUNTIFS($D21:$BA21,$BK21,[2]Results!$T$89:$BQ$89,CA$1)/(COUNTIF([2]Results!$T$89:$BQ$89,CA$1))</f>
        <v>0.66666666666666663</v>
      </c>
      <c r="CB21" s="70">
        <f>COUNTIFS($D21:$BA21,$BK21,[2]Results!$T$89:$BQ$89,CB$1)/(COUNTIF([2]Results!$T$89:$BQ$89,CB$1))</f>
        <v>0.75</v>
      </c>
      <c r="CC21" s="70">
        <f>COUNTIFS($D21:$BA21,$BK21,[2]Results!$T$90:$BQ$90,CC$1)/(COUNTIF([2]Results!$T$90:$BQ$90,CC$1))</f>
        <v>0.29411764705882354</v>
      </c>
      <c r="CD21" s="70">
        <f>COUNTIFS($D21:$BA21,$BK21,[2]Results!$T$90:$BQ$90,CD$1)/(COUNTIF([2]Results!$T$90:$BQ$90,CD$1))</f>
        <v>0.6470588235294118</v>
      </c>
      <c r="CE21" s="70">
        <f>COUNTIFS($D21:$BA21,$BK21,[2]Results!$T$90:$BQ$90,CE$1)/(COUNTIF([2]Results!$T$90:$BQ$90,CE$1))</f>
        <v>0.75</v>
      </c>
      <c r="CF21" s="70">
        <f>COUNTIFS($D21:$BA21,$BK21,[2]Results!$T$91:$BQ$91,CF$1)/(COUNTIF([2]Results!$T$91:$BQ$91,CF$1))</f>
        <v>0.6470588235294118</v>
      </c>
      <c r="CG21" s="70">
        <f>COUNTIFS($D21:$BA21,$BK21,[2]Results!$T$91:$BQ$91,CG$1)/(COUNTIF([2]Results!$T$91:$BQ$91,CG$1))</f>
        <v>0.29411764705882354</v>
      </c>
      <c r="CH21" s="37"/>
    </row>
    <row r="22" spans="1:86" x14ac:dyDescent="0.3">
      <c r="A22" t="s">
        <v>3843</v>
      </c>
      <c r="B22" s="37" t="s">
        <v>323</v>
      </c>
      <c r="C22" s="39" t="s">
        <v>276</v>
      </c>
      <c r="D22" s="25" t="str">
        <f>[2]Monitoring_eng!C22</f>
        <v>yes</v>
      </c>
      <c r="E22" s="25" t="str">
        <f>[2]Monitoring_eng!E22</f>
        <v>no</v>
      </c>
      <c r="F22" s="25" t="str">
        <f>[2]Monitoring_eng!G22</f>
        <v>no</v>
      </c>
      <c r="G22" s="25" t="str">
        <f>[2]Monitoring_eng!I22</f>
        <v>no</v>
      </c>
      <c r="H22" s="25" t="str">
        <f>[2]Monitoring_eng!K22</f>
        <v>no</v>
      </c>
      <c r="I22" s="25" t="str">
        <f>[2]Monitoring_eng!M22</f>
        <v>no</v>
      </c>
      <c r="J22" s="25" t="str">
        <f>[2]Monitoring_eng!O22</f>
        <v>no</v>
      </c>
      <c r="K22" s="25" t="str">
        <f>[2]Monitoring_eng!Q22</f>
        <v>no</v>
      </c>
      <c r="L22" s="25" t="str">
        <f>[2]Monitoring_eng!S22</f>
        <v>no</v>
      </c>
      <c r="M22" s="25" t="str">
        <f>[2]Monitoring_eng!U22</f>
        <v>no</v>
      </c>
      <c r="N22" s="25" t="str">
        <f>[2]Monitoring_eng!W22</f>
        <v>no</v>
      </c>
      <c r="O22" s="25" t="str">
        <f>[2]Monitoring_eng!Y22</f>
        <v>no</v>
      </c>
      <c r="P22" s="25" t="str">
        <f>[2]Monitoring_eng!AA22</f>
        <v>no</v>
      </c>
      <c r="Q22" s="25" t="str">
        <f>[2]Monitoring_eng!AC22</f>
        <v>no</v>
      </c>
      <c r="R22" s="25" t="str">
        <f>[2]Monitoring_eng!AE22</f>
        <v>no</v>
      </c>
      <c r="S22" s="25" t="str">
        <f>[2]Monitoring_eng!AG22</f>
        <v>no</v>
      </c>
      <c r="T22" s="25" t="str">
        <f>[2]Monitoring_eng!AI22</f>
        <v>no</v>
      </c>
      <c r="U22" s="25" t="str">
        <f>[2]Monitoring_eng!AK22</f>
        <v>no</v>
      </c>
      <c r="V22" s="25" t="str">
        <f>[2]Monitoring_eng!AM22</f>
        <v>no</v>
      </c>
      <c r="W22" s="25" t="str">
        <f>[2]Monitoring_eng!AO22</f>
        <v>no</v>
      </c>
      <c r="X22" s="25" t="str">
        <f>[2]Monitoring_eng!AQ22</f>
        <v>no</v>
      </c>
      <c r="Y22" s="25" t="str">
        <f>[2]Monitoring_eng!AS22</f>
        <v>no</v>
      </c>
      <c r="Z22" s="25" t="str">
        <f>[2]Monitoring_eng!AU22</f>
        <v>no</v>
      </c>
      <c r="AA22" s="25" t="str">
        <f>[2]Monitoring_eng!AW22</f>
        <v>yes</v>
      </c>
      <c r="AB22" s="25" t="str">
        <f>[2]Monitoring_eng!AY22</f>
        <v>no</v>
      </c>
      <c r="AC22" s="25" t="str">
        <f>[2]Monitoring_eng!BA22</f>
        <v>no</v>
      </c>
      <c r="AD22" s="25" t="str">
        <f>[2]Monitoring_eng!BC22</f>
        <v>no</v>
      </c>
      <c r="AE22" s="25" t="str">
        <f>[2]Monitoring_eng!BE22</f>
        <v>yes</v>
      </c>
      <c r="AF22" s="25" t="str">
        <f>[2]Monitoring_eng!BG22</f>
        <v>no</v>
      </c>
      <c r="AG22" s="25" t="str">
        <f>[2]Monitoring_eng!BI22</f>
        <v>yes</v>
      </c>
      <c r="AH22" s="25" t="str">
        <f>[2]Monitoring_eng!BK22</f>
        <v>no</v>
      </c>
      <c r="AI22" s="25" t="str">
        <f>[2]Monitoring_eng!BM22</f>
        <v>no</v>
      </c>
      <c r="AJ22" s="25" t="str">
        <f>[2]Monitoring_eng!BO22</f>
        <v>no</v>
      </c>
      <c r="AK22" s="25" t="str">
        <f>[2]Monitoring_eng!BQ22</f>
        <v>yes</v>
      </c>
      <c r="AL22" s="25" t="str">
        <f>[2]Monitoring_eng!BS22</f>
        <v>no</v>
      </c>
      <c r="AM22" s="25" t="str">
        <f>[2]Monitoring_eng!BU22</f>
        <v>no</v>
      </c>
      <c r="AN22" s="25" t="str">
        <f>[2]Monitoring_eng!BW22</f>
        <v>no</v>
      </c>
      <c r="AO22" s="25" t="str">
        <f>[2]Monitoring_eng!BY22</f>
        <v>no</v>
      </c>
      <c r="AP22" s="25" t="str">
        <f>[2]Monitoring_eng!CA22</f>
        <v>no</v>
      </c>
      <c r="AQ22" s="25" t="str">
        <f>[2]Monitoring_eng!CC22</f>
        <v>no</v>
      </c>
      <c r="AR22" s="25" t="str">
        <f>[2]Monitoring_eng!CE22</f>
        <v>no</v>
      </c>
      <c r="AS22" s="25" t="str">
        <f>[2]Monitoring_eng!CG22</f>
        <v>no</v>
      </c>
      <c r="AT22" s="25" t="str">
        <f>[2]Monitoring_eng!CI22</f>
        <v>no</v>
      </c>
      <c r="AU22" s="25" t="str">
        <f>[2]Monitoring_eng!CK22</f>
        <v>no</v>
      </c>
      <c r="AV22" s="25" t="str">
        <f>[2]Monitoring_eng!CM22</f>
        <v>no</v>
      </c>
      <c r="AW22" s="25" t="str">
        <f>[2]Monitoring_eng!CO22</f>
        <v>no</v>
      </c>
      <c r="AX22" s="25" t="str">
        <f>[2]Monitoring_eng!CQ22</f>
        <v>no</v>
      </c>
      <c r="AY22" s="25" t="str">
        <f>[2]Monitoring_eng!CS22</f>
        <v>no</v>
      </c>
      <c r="AZ22" s="25" t="str">
        <f>[2]Monitoring_eng!CU22</f>
        <v>no</v>
      </c>
      <c r="BA22" s="25" t="str">
        <f>[2]Monitoring_eng!CW22</f>
        <v>no</v>
      </c>
      <c r="BB22" s="37" t="s">
        <v>757</v>
      </c>
      <c r="BC22" s="37">
        <f t="shared" si="0"/>
        <v>5</v>
      </c>
      <c r="BD22" s="37" t="s">
        <v>758</v>
      </c>
      <c r="BE22" s="37">
        <f t="shared" si="1"/>
        <v>45</v>
      </c>
      <c r="BF22" s="37" t="s">
        <v>759</v>
      </c>
      <c r="BG22" s="37">
        <f t="shared" si="2"/>
        <v>0</v>
      </c>
      <c r="BH22" s="37" t="s">
        <v>892</v>
      </c>
      <c r="BI22" s="37">
        <f t="shared" si="3"/>
        <v>0</v>
      </c>
      <c r="BJ22" s="37">
        <f t="shared" si="4"/>
        <v>50</v>
      </c>
      <c r="BK22" s="37" t="str">
        <f t="shared" si="5"/>
        <v>yes</v>
      </c>
      <c r="BL22" s="37" t="str">
        <f t="shared" si="6"/>
        <v>no</v>
      </c>
      <c r="BM22" s="37">
        <f t="shared" si="7"/>
        <v>5</v>
      </c>
      <c r="BN22" s="37">
        <f t="shared" si="8"/>
        <v>45</v>
      </c>
      <c r="BO22" s="69">
        <f t="shared" si="9"/>
        <v>0.1</v>
      </c>
      <c r="BP22" s="69">
        <f t="shared" si="10"/>
        <v>0.9</v>
      </c>
      <c r="BQ22" s="70">
        <f>VLOOKUP($B22,[2]Analysis2016!$A:$BO,66,FALSE)</f>
        <v>0.1</v>
      </c>
      <c r="BR22" s="70">
        <f>VLOOKUP($B22,[2]Analysis2016!$A:$BO,67,FALSE)</f>
        <v>0.9</v>
      </c>
      <c r="BS22" s="70">
        <f t="shared" si="11"/>
        <v>0</v>
      </c>
      <c r="BT22" s="70">
        <f t="shared" si="12"/>
        <v>0</v>
      </c>
      <c r="BU22" s="70">
        <f>COUNTIFS($D22:$BA22,$BK22,[2]Results!$T$87:$BQ$87,BU$1)/(COUNTIF([2]Results!$T$87:$BQ$87,BU$1))</f>
        <v>0.11764705882352941</v>
      </c>
      <c r="BV22" s="70">
        <f>COUNTIFS($D22:$BA22,$BK22,[2]Results!$T$87:$BQ$87,BV$1)/(COUNTIF([2]Results!$T$87:$BQ$87,BV$1))</f>
        <v>8.3333333333333329E-2</v>
      </c>
      <c r="BW22" s="70">
        <f>COUNTIFS($D22:$BA22,$BK22,[2]Results!$T$87:$BQ$87,BW$1)/(COUNTIF([2]Results!$T$87:$BQ$87,BW$1))</f>
        <v>0.125</v>
      </c>
      <c r="BX22" s="70">
        <f>COUNTIFS($D22:$BA22,$BK22,[2]Results!$T$87:$BQ$87,BX$1)/(COUNTIF([2]Results!$T$87:$BQ$87,BX$1))</f>
        <v>7.6923076923076927E-2</v>
      </c>
      <c r="BY22" s="70">
        <f>COUNTIFS($D22:$BA22,$BK22,[2]Results!$T$89:$BQ$89,BY$1)/(COUNTIF([2]Results!$T$89:$BQ$89,BY$1))</f>
        <v>0.2</v>
      </c>
      <c r="BZ22" s="70">
        <f>COUNTIFS($D22:$BA22,$BK22,[2]Results!$T$89:$BQ$89,BZ$1)/(COUNTIF([2]Results!$T$89:$BQ$89,BZ$1))</f>
        <v>4.5454545454545456E-2</v>
      </c>
      <c r="CA22" s="70">
        <f>COUNTIFS($D22:$BA22,$BK22,[2]Results!$T$89:$BQ$89,CA$1)/(COUNTIF([2]Results!$T$89:$BQ$89,CA$1))</f>
        <v>0.1111111111111111</v>
      </c>
      <c r="CB22" s="70">
        <f>COUNTIFS($D22:$BA22,$BK22,[2]Results!$T$89:$BQ$89,CB$1)/(COUNTIF([2]Results!$T$89:$BQ$89,CB$1))</f>
        <v>0</v>
      </c>
      <c r="CC22" s="70">
        <f>COUNTIFS($D22:$BA22,$BK22,[2]Results!$T$90:$BQ$90,CC$1)/(COUNTIF([2]Results!$T$90:$BQ$90,CC$1))</f>
        <v>0</v>
      </c>
      <c r="CD22" s="70">
        <f>COUNTIFS($D22:$BA22,$BK22,[2]Results!$T$90:$BQ$90,CD$1)/(COUNTIF([2]Results!$T$90:$BQ$90,CD$1))</f>
        <v>0.17647058823529413</v>
      </c>
      <c r="CE22" s="70">
        <f>COUNTIFS($D22:$BA22,$BK22,[2]Results!$T$90:$BQ$90,CE$1)/(COUNTIF([2]Results!$T$90:$BQ$90,CE$1))</f>
        <v>0.125</v>
      </c>
      <c r="CF22" s="70">
        <f>COUNTIFS($D22:$BA22,$BK22,[2]Results!$T$91:$BQ$91,CF$1)/(COUNTIF([2]Results!$T$91:$BQ$91,CF$1))</f>
        <v>0.17647058823529413</v>
      </c>
      <c r="CG22" s="70">
        <f>COUNTIFS($D22:$BA22,$BK22,[2]Results!$T$91:$BQ$91,CG$1)/(COUNTIF([2]Results!$T$91:$BQ$91,CG$1))</f>
        <v>0</v>
      </c>
      <c r="CH22" s="37"/>
    </row>
    <row r="23" spans="1:86" x14ac:dyDescent="0.3">
      <c r="A23" t="s">
        <v>3844</v>
      </c>
      <c r="B23" s="37" t="s">
        <v>324</v>
      </c>
      <c r="C23" s="39" t="s">
        <v>113</v>
      </c>
      <c r="D23" s="25" t="str">
        <f>[2]Monitoring_eng!C23</f>
        <v>yes</v>
      </c>
      <c r="E23" s="25" t="str">
        <f>[2]Monitoring_eng!E23</f>
        <v>yes</v>
      </c>
      <c r="F23" s="25" t="str">
        <f>[2]Monitoring_eng!G23</f>
        <v>yes</v>
      </c>
      <c r="G23" s="25" t="str">
        <f>[2]Monitoring_eng!I23</f>
        <v>yes</v>
      </c>
      <c r="H23" s="25" t="str">
        <f>[2]Monitoring_eng!K23</f>
        <v>yes</v>
      </c>
      <c r="I23" s="25" t="str">
        <f>[2]Monitoring_eng!M23</f>
        <v>partially</v>
      </c>
      <c r="J23" s="25" t="str">
        <f>[2]Monitoring_eng!O23</f>
        <v>partially</v>
      </c>
      <c r="K23" s="25" t="str">
        <f>[2]Monitoring_eng!Q23</f>
        <v>yes</v>
      </c>
      <c r="L23" s="25" t="str">
        <f>[2]Monitoring_eng!S23</f>
        <v>yes</v>
      </c>
      <c r="M23" s="25" t="str">
        <f>[2]Monitoring_eng!U23</f>
        <v>partially</v>
      </c>
      <c r="N23" s="25" t="str">
        <f>[2]Monitoring_eng!W23</f>
        <v>yes</v>
      </c>
      <c r="O23" s="25" t="str">
        <f>[2]Monitoring_eng!Y23</f>
        <v>yes</v>
      </c>
      <c r="P23" s="25" t="str">
        <f>[2]Monitoring_eng!AA23</f>
        <v>yes</v>
      </c>
      <c r="Q23" s="25" t="str">
        <f>[2]Monitoring_eng!AC23</f>
        <v>yes</v>
      </c>
      <c r="R23" s="25" t="str">
        <f>[2]Monitoring_eng!AE23</f>
        <v>yes</v>
      </c>
      <c r="S23" s="25" t="str">
        <f>[2]Monitoring_eng!AG23</f>
        <v>yes</v>
      </c>
      <c r="T23" s="25" t="str">
        <f>[2]Monitoring_eng!AI23</f>
        <v>no</v>
      </c>
      <c r="U23" s="25" t="str">
        <f>[2]Monitoring_eng!AK23</f>
        <v>yes</v>
      </c>
      <c r="V23" s="25" t="str">
        <f>[2]Monitoring_eng!AM23</f>
        <v>yes</v>
      </c>
      <c r="W23" s="25" t="str">
        <f>[2]Monitoring_eng!AO23</f>
        <v>yes</v>
      </c>
      <c r="X23" s="25" t="str">
        <f>[2]Monitoring_eng!AQ23</f>
        <v>yes</v>
      </c>
      <c r="Y23" s="25" t="str">
        <f>[2]Monitoring_eng!AS23</f>
        <v>yes</v>
      </c>
      <c r="Z23" s="25" t="str">
        <f>[2]Monitoring_eng!AU23</f>
        <v>partially</v>
      </c>
      <c r="AA23" s="25" t="str">
        <f>[2]Monitoring_eng!AW23</f>
        <v>partially</v>
      </c>
      <c r="AB23" s="25" t="str">
        <f>[2]Monitoring_eng!AY23</f>
        <v>partially</v>
      </c>
      <c r="AC23" s="25" t="str">
        <f>[2]Monitoring_eng!BA23</f>
        <v>yes</v>
      </c>
      <c r="AD23" s="25" t="str">
        <f>[2]Monitoring_eng!BC23</f>
        <v>yes</v>
      </c>
      <c r="AE23" s="25" t="str">
        <f>[2]Monitoring_eng!BE23</f>
        <v>yes</v>
      </c>
      <c r="AF23" s="25" t="str">
        <f>[2]Monitoring_eng!BG23</f>
        <v>yes</v>
      </c>
      <c r="AG23" s="25" t="str">
        <f>[2]Monitoring_eng!BI23</f>
        <v>yes</v>
      </c>
      <c r="AH23" s="25" t="str">
        <f>[2]Monitoring_eng!BK23</f>
        <v>yes</v>
      </c>
      <c r="AI23" s="25" t="str">
        <f>[2]Monitoring_eng!BM23</f>
        <v>yes</v>
      </c>
      <c r="AJ23" s="25" t="str">
        <f>[2]Monitoring_eng!BO23</f>
        <v>yes</v>
      </c>
      <c r="AK23" s="25" t="str">
        <f>[2]Monitoring_eng!BQ23</f>
        <v>yes</v>
      </c>
      <c r="AL23" s="25" t="str">
        <f>[2]Monitoring_eng!BS23</f>
        <v>partially</v>
      </c>
      <c r="AM23" s="25" t="str">
        <f>[2]Monitoring_eng!BU23</f>
        <v>yes</v>
      </c>
      <c r="AN23" s="25" t="str">
        <f>[2]Monitoring_eng!BW23</f>
        <v>yes</v>
      </c>
      <c r="AO23" s="25" t="str">
        <f>[2]Monitoring_eng!BY23</f>
        <v>yes</v>
      </c>
      <c r="AP23" s="25" t="str">
        <f>[2]Monitoring_eng!CA23</f>
        <v>yes</v>
      </c>
      <c r="AQ23" s="25" t="str">
        <f>[2]Monitoring_eng!CC23</f>
        <v>yes</v>
      </c>
      <c r="AR23" s="25" t="str">
        <f>[2]Monitoring_eng!CE23</f>
        <v>yes</v>
      </c>
      <c r="AS23" s="25" t="str">
        <f>[2]Monitoring_eng!CG23</f>
        <v>yes</v>
      </c>
      <c r="AT23" s="25" t="str">
        <f>[2]Monitoring_eng!CI23</f>
        <v>no</v>
      </c>
      <c r="AU23" s="25" t="str">
        <f>[2]Monitoring_eng!CK23</f>
        <v>partially</v>
      </c>
      <c r="AV23" s="25" t="str">
        <f>[2]Monitoring_eng!CM23</f>
        <v>no</v>
      </c>
      <c r="AW23" s="25" t="str">
        <f>[2]Monitoring_eng!CO23</f>
        <v>no</v>
      </c>
      <c r="AX23" s="25" t="str">
        <f>[2]Monitoring_eng!CQ23</f>
        <v>yes</v>
      </c>
      <c r="AY23" s="25" t="str">
        <f>[2]Monitoring_eng!CS23</f>
        <v>yes</v>
      </c>
      <c r="AZ23" s="25" t="str">
        <f>[2]Monitoring_eng!CU23</f>
        <v>no</v>
      </c>
      <c r="BA23" s="25" t="str">
        <f>[2]Monitoring_eng!CW23</f>
        <v>yes</v>
      </c>
      <c r="BB23" s="37" t="s">
        <v>757</v>
      </c>
      <c r="BC23" s="37">
        <f t="shared" si="0"/>
        <v>37</v>
      </c>
      <c r="BD23" s="37" t="s">
        <v>758</v>
      </c>
      <c r="BE23" s="37">
        <f t="shared" si="1"/>
        <v>5</v>
      </c>
      <c r="BF23" s="37" t="s">
        <v>759</v>
      </c>
      <c r="BG23" s="37">
        <f t="shared" si="2"/>
        <v>8</v>
      </c>
      <c r="BH23" s="37" t="s">
        <v>892</v>
      </c>
      <c r="BI23" s="37">
        <f t="shared" si="3"/>
        <v>0</v>
      </c>
      <c r="BJ23" s="37">
        <f t="shared" si="4"/>
        <v>50</v>
      </c>
      <c r="BK23" s="37" t="str">
        <f t="shared" si="5"/>
        <v>yes</v>
      </c>
      <c r="BL23" s="37" t="str">
        <f t="shared" si="6"/>
        <v>no</v>
      </c>
      <c r="BM23" s="37">
        <f t="shared" si="7"/>
        <v>37</v>
      </c>
      <c r="BN23" s="37">
        <f t="shared" si="8"/>
        <v>5</v>
      </c>
      <c r="BO23" s="69">
        <f t="shared" si="9"/>
        <v>0.74</v>
      </c>
      <c r="BP23" s="69">
        <f t="shared" si="10"/>
        <v>0.1</v>
      </c>
      <c r="BQ23" s="70">
        <f>VLOOKUP($B23,[2]Analysis2016!$A:$BO,66,FALSE)</f>
        <v>0.74</v>
      </c>
      <c r="BR23" s="70">
        <f>VLOOKUP($B23,[2]Analysis2016!$A:$BO,67,FALSE)</f>
        <v>0.1</v>
      </c>
      <c r="BS23" s="70">
        <f t="shared" si="11"/>
        <v>0</v>
      </c>
      <c r="BT23" s="70">
        <f t="shared" si="12"/>
        <v>0</v>
      </c>
      <c r="BU23" s="70">
        <f>COUNTIFS($D23:$BA23,$BK23,[2]Results!$T$87:$BQ$87,BU$1)/(COUNTIF([2]Results!$T$87:$BQ$87,BU$1))</f>
        <v>0.76470588235294112</v>
      </c>
      <c r="BV23" s="70">
        <f>COUNTIFS($D23:$BA23,$BK23,[2]Results!$T$87:$BQ$87,BV$1)/(COUNTIF([2]Results!$T$87:$BQ$87,BV$1))</f>
        <v>0.75</v>
      </c>
      <c r="BW23" s="70">
        <f>COUNTIFS($D23:$BA23,$BK23,[2]Results!$T$87:$BQ$87,BW$1)/(COUNTIF([2]Results!$T$87:$BQ$87,BW$1))</f>
        <v>0.75</v>
      </c>
      <c r="BX23" s="70">
        <f>COUNTIFS($D23:$BA23,$BK23,[2]Results!$T$87:$BQ$87,BX$1)/(COUNTIF([2]Results!$T$87:$BQ$87,BX$1))</f>
        <v>0.69230769230769229</v>
      </c>
      <c r="BY23" s="70">
        <f>COUNTIFS($D23:$BA23,$BK23,[2]Results!$T$89:$BQ$89,BY$1)/(COUNTIF([2]Results!$T$89:$BQ$89,BY$1))</f>
        <v>0.8666666666666667</v>
      </c>
      <c r="BZ23" s="70">
        <f>COUNTIFS($D23:$BA23,$BK23,[2]Results!$T$89:$BQ$89,BZ$1)/(COUNTIF([2]Results!$T$89:$BQ$89,BZ$1))</f>
        <v>0.81818181818181823</v>
      </c>
      <c r="CA23" s="70">
        <f>COUNTIFS($D23:$BA23,$BK23,[2]Results!$T$89:$BQ$89,CA$1)/(COUNTIF([2]Results!$T$89:$BQ$89,CA$1))</f>
        <v>0.44444444444444442</v>
      </c>
      <c r="CB23" s="70">
        <f>COUNTIFS($D23:$BA23,$BK23,[2]Results!$T$89:$BQ$89,CB$1)/(COUNTIF([2]Results!$T$89:$BQ$89,CB$1))</f>
        <v>0.5</v>
      </c>
      <c r="CC23" s="70">
        <f>COUNTIFS($D23:$BA23,$BK23,[2]Results!$T$90:$BQ$90,CC$1)/(COUNTIF([2]Results!$T$90:$BQ$90,CC$1))</f>
        <v>0.76470588235294112</v>
      </c>
      <c r="CD23" s="70">
        <f>COUNTIFS($D23:$BA23,$BK23,[2]Results!$T$90:$BQ$90,CD$1)/(COUNTIF([2]Results!$T$90:$BQ$90,CD$1))</f>
        <v>0.6470588235294118</v>
      </c>
      <c r="CE23" s="70">
        <f>COUNTIFS($D23:$BA23,$BK23,[2]Results!$T$90:$BQ$90,CE$1)/(COUNTIF([2]Results!$T$90:$BQ$90,CE$1))</f>
        <v>0.8125</v>
      </c>
      <c r="CF23" s="70">
        <f>COUNTIFS($D23:$BA23,$BK23,[2]Results!$T$91:$BQ$91,CF$1)/(COUNTIF([2]Results!$T$91:$BQ$91,CF$1))</f>
        <v>0.6470588235294118</v>
      </c>
      <c r="CG23" s="70">
        <f>COUNTIFS($D23:$BA23,$BK23,[2]Results!$T$91:$BQ$91,CG$1)/(COUNTIF([2]Results!$T$91:$BQ$91,CG$1))</f>
        <v>0.76470588235294112</v>
      </c>
      <c r="CH23" s="37"/>
    </row>
    <row r="24" spans="1:86" x14ac:dyDescent="0.3">
      <c r="A24" t="s">
        <v>3845</v>
      </c>
      <c r="B24" s="37" t="s">
        <v>325</v>
      </c>
      <c r="C24" s="39" t="s">
        <v>114</v>
      </c>
      <c r="D24" s="25" t="str">
        <f>[2]Monitoring_eng!C24</f>
        <v>yes</v>
      </c>
      <c r="E24" s="25" t="str">
        <f>[2]Monitoring_eng!E24</f>
        <v>partially</v>
      </c>
      <c r="F24" s="25" t="str">
        <f>[2]Monitoring_eng!G24</f>
        <v>yes</v>
      </c>
      <c r="G24" s="25" t="str">
        <f>[2]Monitoring_eng!I24</f>
        <v>yes</v>
      </c>
      <c r="H24" s="25" t="str">
        <f>[2]Monitoring_eng!K24</f>
        <v>yes</v>
      </c>
      <c r="I24" s="25" t="str">
        <f>[2]Monitoring_eng!M24</f>
        <v>partially</v>
      </c>
      <c r="J24" s="25" t="str">
        <f>[2]Monitoring_eng!O24</f>
        <v>no</v>
      </c>
      <c r="K24" s="25" t="str">
        <f>[2]Monitoring_eng!Q24</f>
        <v>yes</v>
      </c>
      <c r="L24" s="25" t="str">
        <f>[2]Monitoring_eng!S24</f>
        <v>yes</v>
      </c>
      <c r="M24" s="25" t="str">
        <f>[2]Monitoring_eng!U24</f>
        <v>partially</v>
      </c>
      <c r="N24" s="25" t="str">
        <f>[2]Monitoring_eng!W24</f>
        <v>yes</v>
      </c>
      <c r="O24" s="25" t="str">
        <f>[2]Monitoring_eng!Y24</f>
        <v>partially</v>
      </c>
      <c r="P24" s="25" t="str">
        <f>[2]Monitoring_eng!AA24</f>
        <v>yes</v>
      </c>
      <c r="Q24" s="25" t="str">
        <f>[2]Monitoring_eng!AC24</f>
        <v>yes</v>
      </c>
      <c r="R24" s="25" t="str">
        <f>[2]Monitoring_eng!AE24</f>
        <v>yes</v>
      </c>
      <c r="S24" s="25" t="str">
        <f>[2]Monitoring_eng!AG24</f>
        <v>no</v>
      </c>
      <c r="T24" s="25" t="str">
        <f>[2]Monitoring_eng!AI24</f>
        <v>partially</v>
      </c>
      <c r="U24" s="25" t="str">
        <f>[2]Monitoring_eng!AK24</f>
        <v>partially</v>
      </c>
      <c r="V24" s="25" t="str">
        <f>[2]Monitoring_eng!AM24</f>
        <v>yes</v>
      </c>
      <c r="W24" s="25" t="str">
        <f>[2]Monitoring_eng!AO24</f>
        <v>partially</v>
      </c>
      <c r="X24" s="25" t="str">
        <f>[2]Monitoring_eng!AQ24</f>
        <v>yes</v>
      </c>
      <c r="Y24" s="25" t="str">
        <f>[2]Monitoring_eng!AS24</f>
        <v>yes</v>
      </c>
      <c r="Z24" s="25" t="str">
        <f>[2]Monitoring_eng!AU24</f>
        <v>partially</v>
      </c>
      <c r="AA24" s="25" t="str">
        <f>[2]Monitoring_eng!AW24</f>
        <v>partially</v>
      </c>
      <c r="AB24" s="25" t="str">
        <f>[2]Monitoring_eng!AY24</f>
        <v>no</v>
      </c>
      <c r="AC24" s="25" t="str">
        <f>[2]Monitoring_eng!BA24</f>
        <v>yes</v>
      </c>
      <c r="AD24" s="25" t="str">
        <f>[2]Monitoring_eng!BC24</f>
        <v>yes</v>
      </c>
      <c r="AE24" s="25" t="str">
        <f>[2]Monitoring_eng!BE24</f>
        <v>yes</v>
      </c>
      <c r="AF24" s="25" t="str">
        <f>[2]Monitoring_eng!BG24</f>
        <v>yes</v>
      </c>
      <c r="AG24" s="25" t="str">
        <f>[2]Monitoring_eng!BI24</f>
        <v>no</v>
      </c>
      <c r="AH24" s="25" t="str">
        <f>[2]Monitoring_eng!BK24</f>
        <v>yes</v>
      </c>
      <c r="AI24" s="25" t="str">
        <f>[2]Monitoring_eng!BM24</f>
        <v>partially</v>
      </c>
      <c r="AJ24" s="25" t="str">
        <f>[2]Monitoring_eng!BO24</f>
        <v>yes</v>
      </c>
      <c r="AK24" s="25" t="str">
        <f>[2]Monitoring_eng!BQ24</f>
        <v>no</v>
      </c>
      <c r="AL24" s="25" t="str">
        <f>[2]Monitoring_eng!BS24</f>
        <v>partially</v>
      </c>
      <c r="AM24" s="25" t="str">
        <f>[2]Monitoring_eng!BU24</f>
        <v>yes</v>
      </c>
      <c r="AN24" s="25" t="str">
        <f>[2]Monitoring_eng!BW24</f>
        <v>yes</v>
      </c>
      <c r="AO24" s="25" t="str">
        <f>[2]Monitoring_eng!BY24</f>
        <v>yes</v>
      </c>
      <c r="AP24" s="25" t="str">
        <f>[2]Monitoring_eng!CA24</f>
        <v>yes</v>
      </c>
      <c r="AQ24" s="25" t="str">
        <f>[2]Monitoring_eng!CC24</f>
        <v>yes</v>
      </c>
      <c r="AR24" s="25" t="str">
        <f>[2]Monitoring_eng!CE24</f>
        <v>partially</v>
      </c>
      <c r="AS24" s="25" t="str">
        <f>[2]Monitoring_eng!CG24</f>
        <v>yes</v>
      </c>
      <c r="AT24" s="25" t="str">
        <f>[2]Monitoring_eng!CI24</f>
        <v>partially</v>
      </c>
      <c r="AU24" s="25" t="str">
        <f>[2]Monitoring_eng!CK24</f>
        <v>no</v>
      </c>
      <c r="AV24" s="25" t="str">
        <f>[2]Monitoring_eng!CM24</f>
        <v>partially</v>
      </c>
      <c r="AW24" s="25" t="str">
        <f>[2]Monitoring_eng!CO24</f>
        <v>yes</v>
      </c>
      <c r="AX24" s="25" t="str">
        <f>[2]Monitoring_eng!CQ24</f>
        <v>yes</v>
      </c>
      <c r="AY24" s="25" t="str">
        <f>[2]Monitoring_eng!CS24</f>
        <v>yes</v>
      </c>
      <c r="AZ24" s="25" t="str">
        <f>[2]Monitoring_eng!CU24</f>
        <v>yes</v>
      </c>
      <c r="BA24" s="25" t="str">
        <f>[2]Monitoring_eng!CW24</f>
        <v>no</v>
      </c>
      <c r="BB24" s="37" t="s">
        <v>757</v>
      </c>
      <c r="BC24" s="37">
        <f t="shared" si="0"/>
        <v>29</v>
      </c>
      <c r="BD24" s="37" t="s">
        <v>758</v>
      </c>
      <c r="BE24" s="37">
        <f t="shared" si="1"/>
        <v>7</v>
      </c>
      <c r="BF24" s="37" t="s">
        <v>759</v>
      </c>
      <c r="BG24" s="37">
        <f t="shared" si="2"/>
        <v>14</v>
      </c>
      <c r="BH24" s="37" t="s">
        <v>892</v>
      </c>
      <c r="BI24" s="37">
        <f t="shared" si="3"/>
        <v>0</v>
      </c>
      <c r="BJ24" s="37">
        <f t="shared" si="4"/>
        <v>50</v>
      </c>
      <c r="BK24" s="37" t="str">
        <f t="shared" si="5"/>
        <v>yes</v>
      </c>
      <c r="BL24" s="37" t="str">
        <f t="shared" si="6"/>
        <v>no</v>
      </c>
      <c r="BM24" s="37">
        <f t="shared" si="7"/>
        <v>29</v>
      </c>
      <c r="BN24" s="37">
        <f t="shared" si="8"/>
        <v>7</v>
      </c>
      <c r="BO24" s="69">
        <f t="shared" si="9"/>
        <v>0.57999999999999996</v>
      </c>
      <c r="BP24" s="69">
        <f t="shared" si="10"/>
        <v>0.14000000000000001</v>
      </c>
      <c r="BQ24" s="70">
        <f>VLOOKUP($B24,[2]Analysis2016!$A:$BO,66,FALSE)</f>
        <v>0.57999999999999996</v>
      </c>
      <c r="BR24" s="70">
        <f>VLOOKUP($B24,[2]Analysis2016!$A:$BO,67,FALSE)</f>
        <v>0.14000000000000001</v>
      </c>
      <c r="BS24" s="70">
        <f t="shared" si="11"/>
        <v>0</v>
      </c>
      <c r="BT24" s="70">
        <f t="shared" si="12"/>
        <v>0</v>
      </c>
      <c r="BU24" s="70">
        <f>COUNTIFS($D24:$BA24,$BK24,[2]Results!$T$87:$BQ$87,BU$1)/(COUNTIF([2]Results!$T$87:$BQ$87,BU$1))</f>
        <v>0.52941176470588236</v>
      </c>
      <c r="BV24" s="70">
        <f>COUNTIFS($D24:$BA24,$BK24,[2]Results!$T$87:$BQ$87,BV$1)/(COUNTIF([2]Results!$T$87:$BQ$87,BV$1))</f>
        <v>0.66666666666666663</v>
      </c>
      <c r="BW24" s="70">
        <f>COUNTIFS($D24:$BA24,$BK24,[2]Results!$T$87:$BQ$87,BW$1)/(COUNTIF([2]Results!$T$87:$BQ$87,BW$1))</f>
        <v>0.625</v>
      </c>
      <c r="BX24" s="70">
        <f>COUNTIFS($D24:$BA24,$BK24,[2]Results!$T$87:$BQ$87,BX$1)/(COUNTIF([2]Results!$T$87:$BQ$87,BX$1))</f>
        <v>0.53846153846153844</v>
      </c>
      <c r="BY24" s="70">
        <f>COUNTIFS($D24:$BA24,$BK24,[2]Results!$T$89:$BQ$89,BY$1)/(COUNTIF([2]Results!$T$89:$BQ$89,BY$1))</f>
        <v>0.33333333333333331</v>
      </c>
      <c r="BZ24" s="70">
        <f>COUNTIFS($D24:$BA24,$BK24,[2]Results!$T$89:$BQ$89,BZ$1)/(COUNTIF([2]Results!$T$89:$BQ$89,BZ$1))</f>
        <v>0.77272727272727271</v>
      </c>
      <c r="CA24" s="70">
        <f>COUNTIFS($D24:$BA24,$BK24,[2]Results!$T$89:$BQ$89,CA$1)/(COUNTIF([2]Results!$T$89:$BQ$89,CA$1))</f>
        <v>0.55555555555555558</v>
      </c>
      <c r="CB24" s="70">
        <f>COUNTIFS($D24:$BA24,$BK24,[2]Results!$T$89:$BQ$89,CB$1)/(COUNTIF([2]Results!$T$89:$BQ$89,CB$1))</f>
        <v>0.5</v>
      </c>
      <c r="CC24" s="70">
        <f>COUNTIFS($D24:$BA24,$BK24,[2]Results!$T$90:$BQ$90,CC$1)/(COUNTIF([2]Results!$T$90:$BQ$90,CC$1))</f>
        <v>0.47058823529411764</v>
      </c>
      <c r="CD24" s="70">
        <f>COUNTIFS($D24:$BA24,$BK24,[2]Results!$T$90:$BQ$90,CD$1)/(COUNTIF([2]Results!$T$90:$BQ$90,CD$1))</f>
        <v>0.6470588235294118</v>
      </c>
      <c r="CE24" s="70">
        <f>COUNTIFS($D24:$BA24,$BK24,[2]Results!$T$90:$BQ$90,CE$1)/(COUNTIF([2]Results!$T$90:$BQ$90,CE$1))</f>
        <v>0.625</v>
      </c>
      <c r="CF24" s="70">
        <f>COUNTIFS($D24:$BA24,$BK24,[2]Results!$T$91:$BQ$91,CF$1)/(COUNTIF([2]Results!$T$91:$BQ$91,CF$1))</f>
        <v>0.6470588235294118</v>
      </c>
      <c r="CG24" s="70">
        <f>COUNTIFS($D24:$BA24,$BK24,[2]Results!$T$91:$BQ$91,CG$1)/(COUNTIF([2]Results!$T$91:$BQ$91,CG$1))</f>
        <v>0.47058823529411764</v>
      </c>
      <c r="CH24" s="37"/>
    </row>
    <row r="25" spans="1:86" x14ac:dyDescent="0.3">
      <c r="A25" t="s">
        <v>3846</v>
      </c>
      <c r="B25" s="37" t="s">
        <v>326</v>
      </c>
      <c r="C25" s="39" t="s">
        <v>115</v>
      </c>
      <c r="D25" s="25" t="str">
        <f>[2]Monitoring_eng!C25</f>
        <v>yes</v>
      </c>
      <c r="E25" s="25" t="str">
        <f>[2]Monitoring_eng!E25</f>
        <v>no</v>
      </c>
      <c r="F25" s="25" t="str">
        <f>[2]Monitoring_eng!G25</f>
        <v>yes</v>
      </c>
      <c r="G25" s="25" t="str">
        <f>[2]Monitoring_eng!I25</f>
        <v>yes</v>
      </c>
      <c r="H25" s="25" t="str">
        <f>[2]Monitoring_eng!K25</f>
        <v>no</v>
      </c>
      <c r="I25" s="25" t="str">
        <f>[2]Monitoring_eng!M25</f>
        <v>yes</v>
      </c>
      <c r="J25" s="25" t="str">
        <f>[2]Monitoring_eng!O25</f>
        <v>no</v>
      </c>
      <c r="K25" s="25" t="str">
        <f>[2]Monitoring_eng!Q25</f>
        <v>yes</v>
      </c>
      <c r="L25" s="25" t="str">
        <f>[2]Monitoring_eng!S25</f>
        <v>yes</v>
      </c>
      <c r="M25" s="25" t="str">
        <f>[2]Monitoring_eng!U25</f>
        <v>no</v>
      </c>
      <c r="N25" s="25" t="str">
        <f>[2]Monitoring_eng!W25</f>
        <v>yes</v>
      </c>
      <c r="O25" s="25" t="str">
        <f>[2]Monitoring_eng!Y25</f>
        <v>no</v>
      </c>
      <c r="P25" s="25" t="str">
        <f>[2]Monitoring_eng!AA25</f>
        <v>yes</v>
      </c>
      <c r="Q25" s="25" t="str">
        <f>[2]Monitoring_eng!AC25</f>
        <v>no</v>
      </c>
      <c r="R25" s="25" t="str">
        <f>[2]Monitoring_eng!AE25</f>
        <v>yes</v>
      </c>
      <c r="S25" s="25" t="str">
        <f>[2]Monitoring_eng!AG25</f>
        <v>yes</v>
      </c>
      <c r="T25" s="25" t="str">
        <f>[2]Monitoring_eng!AI25</f>
        <v>no</v>
      </c>
      <c r="U25" s="25" t="str">
        <f>[2]Monitoring_eng!AK25</f>
        <v>yes</v>
      </c>
      <c r="V25" s="25" t="str">
        <f>[2]Monitoring_eng!AM25</f>
        <v>yes</v>
      </c>
      <c r="W25" s="25" t="str">
        <f>[2]Monitoring_eng!AO25</f>
        <v>yes</v>
      </c>
      <c r="X25" s="25" t="str">
        <f>[2]Monitoring_eng!AQ25</f>
        <v>yes</v>
      </c>
      <c r="Y25" s="25" t="str">
        <f>[2]Monitoring_eng!AS25</f>
        <v>no</v>
      </c>
      <c r="Z25" s="25" t="str">
        <f>[2]Monitoring_eng!AU25</f>
        <v>yes</v>
      </c>
      <c r="AA25" s="25" t="str">
        <f>[2]Monitoring_eng!AW25</f>
        <v>yes</v>
      </c>
      <c r="AB25" s="25" t="str">
        <f>[2]Monitoring_eng!AY25</f>
        <v>yes</v>
      </c>
      <c r="AC25" s="25" t="str">
        <f>[2]Monitoring_eng!BA25</f>
        <v>yes</v>
      </c>
      <c r="AD25" s="25" t="str">
        <f>[2]Monitoring_eng!BC25</f>
        <v>no</v>
      </c>
      <c r="AE25" s="25" t="str">
        <f>[2]Monitoring_eng!BE25</f>
        <v>yes</v>
      </c>
      <c r="AF25" s="25" t="str">
        <f>[2]Monitoring_eng!BG25</f>
        <v>no</v>
      </c>
      <c r="AG25" s="25" t="str">
        <f>[2]Monitoring_eng!BI25</f>
        <v>no</v>
      </c>
      <c r="AH25" s="25" t="str">
        <f>[2]Monitoring_eng!BK25</f>
        <v>partially</v>
      </c>
      <c r="AI25" s="25" t="str">
        <f>[2]Monitoring_eng!BM25</f>
        <v>no</v>
      </c>
      <c r="AJ25" s="25" t="str">
        <f>[2]Monitoring_eng!BO25</f>
        <v>no</v>
      </c>
      <c r="AK25" s="25" t="str">
        <f>[2]Monitoring_eng!BQ25</f>
        <v>no</v>
      </c>
      <c r="AL25" s="25" t="str">
        <f>[2]Monitoring_eng!BS25</f>
        <v>yes</v>
      </c>
      <c r="AM25" s="25" t="str">
        <f>[2]Monitoring_eng!BU25</f>
        <v>yes</v>
      </c>
      <c r="AN25" s="25" t="str">
        <f>[2]Monitoring_eng!BW25</f>
        <v>yes</v>
      </c>
      <c r="AO25" s="25" t="str">
        <f>[2]Monitoring_eng!BY25</f>
        <v>partially</v>
      </c>
      <c r="AP25" s="25" t="str">
        <f>[2]Monitoring_eng!CA25</f>
        <v>yes</v>
      </c>
      <c r="AQ25" s="25" t="str">
        <f>[2]Monitoring_eng!CC25</f>
        <v>yes</v>
      </c>
      <c r="AR25" s="25" t="str">
        <f>[2]Monitoring_eng!CE25</f>
        <v>yes</v>
      </c>
      <c r="AS25" s="25" t="str">
        <f>[2]Monitoring_eng!CG25</f>
        <v>yes</v>
      </c>
      <c r="AT25" s="25" t="str">
        <f>[2]Monitoring_eng!CI25</f>
        <v>partially</v>
      </c>
      <c r="AU25" s="25" t="str">
        <f>[2]Monitoring_eng!CK25</f>
        <v>yes</v>
      </c>
      <c r="AV25" s="25" t="str">
        <f>[2]Monitoring_eng!CM25</f>
        <v>yes</v>
      </c>
      <c r="AW25" s="25" t="str">
        <f>[2]Monitoring_eng!CO25</f>
        <v>no</v>
      </c>
      <c r="AX25" s="25" t="str">
        <f>[2]Monitoring_eng!CQ25</f>
        <v>yes</v>
      </c>
      <c r="AY25" s="25" t="str">
        <f>[2]Monitoring_eng!CS25</f>
        <v>yes</v>
      </c>
      <c r="AZ25" s="25" t="str">
        <f>[2]Monitoring_eng!CU25</f>
        <v>yes</v>
      </c>
      <c r="BA25" s="25" t="str">
        <f>[2]Monitoring_eng!CW25</f>
        <v>no</v>
      </c>
      <c r="BB25" s="37" t="s">
        <v>757</v>
      </c>
      <c r="BC25" s="37">
        <f t="shared" si="0"/>
        <v>31</v>
      </c>
      <c r="BD25" s="37" t="s">
        <v>758</v>
      </c>
      <c r="BE25" s="37">
        <f t="shared" si="1"/>
        <v>16</v>
      </c>
      <c r="BF25" s="37" t="s">
        <v>759</v>
      </c>
      <c r="BG25" s="37">
        <f t="shared" si="2"/>
        <v>3</v>
      </c>
      <c r="BH25" s="37" t="s">
        <v>892</v>
      </c>
      <c r="BI25" s="37">
        <f t="shared" si="3"/>
        <v>0</v>
      </c>
      <c r="BJ25" s="37">
        <f t="shared" si="4"/>
        <v>50</v>
      </c>
      <c r="BK25" s="37" t="str">
        <f t="shared" si="5"/>
        <v>yes</v>
      </c>
      <c r="BL25" s="37" t="str">
        <f t="shared" si="6"/>
        <v>no</v>
      </c>
      <c r="BM25" s="37">
        <f t="shared" si="7"/>
        <v>31</v>
      </c>
      <c r="BN25" s="37">
        <f t="shared" si="8"/>
        <v>16</v>
      </c>
      <c r="BO25" s="69">
        <f t="shared" si="9"/>
        <v>0.62</v>
      </c>
      <c r="BP25" s="69">
        <f t="shared" si="10"/>
        <v>0.32</v>
      </c>
      <c r="BQ25" s="70">
        <f>VLOOKUP($B25,[2]Analysis2016!$A:$BO,66,FALSE)</f>
        <v>0.62</v>
      </c>
      <c r="BR25" s="70">
        <f>VLOOKUP($B25,[2]Analysis2016!$A:$BO,67,FALSE)</f>
        <v>0.32</v>
      </c>
      <c r="BS25" s="70">
        <f t="shared" si="11"/>
        <v>0</v>
      </c>
      <c r="BT25" s="70">
        <f t="shared" si="12"/>
        <v>0</v>
      </c>
      <c r="BU25" s="70">
        <f>COUNTIFS($D25:$BA25,$BK25,[2]Results!$T$87:$BQ$87,BU$1)/(COUNTIF([2]Results!$T$87:$BQ$87,BU$1))</f>
        <v>0.52941176470588236</v>
      </c>
      <c r="BV25" s="70">
        <f>COUNTIFS($D25:$BA25,$BK25,[2]Results!$T$87:$BQ$87,BV$1)/(COUNTIF([2]Results!$T$87:$BQ$87,BV$1))</f>
        <v>0.83333333333333337</v>
      </c>
      <c r="BW25" s="70">
        <f>COUNTIFS($D25:$BA25,$BK25,[2]Results!$T$87:$BQ$87,BW$1)/(COUNTIF([2]Results!$T$87:$BQ$87,BW$1))</f>
        <v>0.875</v>
      </c>
      <c r="BX25" s="70">
        <f>COUNTIFS($D25:$BA25,$BK25,[2]Results!$T$87:$BQ$87,BX$1)/(COUNTIF([2]Results!$T$87:$BQ$87,BX$1))</f>
        <v>0.38461538461538464</v>
      </c>
      <c r="BY25" s="70">
        <f>COUNTIFS($D25:$BA25,$BK25,[2]Results!$T$89:$BQ$89,BY$1)/(COUNTIF([2]Results!$T$89:$BQ$89,BY$1))</f>
        <v>0.33333333333333331</v>
      </c>
      <c r="BZ25" s="70">
        <f>COUNTIFS($D25:$BA25,$BK25,[2]Results!$T$89:$BQ$89,BZ$1)/(COUNTIF([2]Results!$T$89:$BQ$89,BZ$1))</f>
        <v>0.72727272727272729</v>
      </c>
      <c r="CA25" s="70">
        <f>COUNTIFS($D25:$BA25,$BK25,[2]Results!$T$89:$BQ$89,CA$1)/(COUNTIF([2]Results!$T$89:$BQ$89,CA$1))</f>
        <v>0.88888888888888884</v>
      </c>
      <c r="CB25" s="70">
        <f>COUNTIFS($D25:$BA25,$BK25,[2]Results!$T$89:$BQ$89,CB$1)/(COUNTIF([2]Results!$T$89:$BQ$89,CB$1))</f>
        <v>0.5</v>
      </c>
      <c r="CC25" s="70">
        <f>COUNTIFS($D25:$BA25,$BK25,[2]Results!$T$90:$BQ$90,CC$1)/(COUNTIF([2]Results!$T$90:$BQ$90,CC$1))</f>
        <v>0.52941176470588236</v>
      </c>
      <c r="CD25" s="70">
        <f>COUNTIFS($D25:$BA25,$BK25,[2]Results!$T$90:$BQ$90,CD$1)/(COUNTIF([2]Results!$T$90:$BQ$90,CD$1))</f>
        <v>0.58823529411764708</v>
      </c>
      <c r="CE25" s="70">
        <f>COUNTIFS($D25:$BA25,$BK25,[2]Results!$T$90:$BQ$90,CE$1)/(COUNTIF([2]Results!$T$90:$BQ$90,CE$1))</f>
        <v>0.75</v>
      </c>
      <c r="CF25" s="70">
        <f>COUNTIFS($D25:$BA25,$BK25,[2]Results!$T$91:$BQ$91,CF$1)/(COUNTIF([2]Results!$T$91:$BQ$91,CF$1))</f>
        <v>0.58823529411764708</v>
      </c>
      <c r="CG25" s="70">
        <f>COUNTIFS($D25:$BA25,$BK25,[2]Results!$T$91:$BQ$91,CG$1)/(COUNTIF([2]Results!$T$91:$BQ$91,CG$1))</f>
        <v>0.52941176470588236</v>
      </c>
      <c r="CH25" s="37"/>
    </row>
    <row r="26" spans="1:86" x14ac:dyDescent="0.3">
      <c r="A26" t="s">
        <v>3847</v>
      </c>
      <c r="B26" s="37" t="s">
        <v>327</v>
      </c>
      <c r="C26" s="39" t="s">
        <v>116</v>
      </c>
      <c r="D26" s="25" t="str">
        <f>[2]Monitoring_eng!C26</f>
        <v>yes</v>
      </c>
      <c r="E26" s="25" t="str">
        <f>[2]Monitoring_eng!E26</f>
        <v>no</v>
      </c>
      <c r="F26" s="25" t="str">
        <f>[2]Monitoring_eng!G26</f>
        <v>yes</v>
      </c>
      <c r="G26" s="25" t="str">
        <f>[2]Monitoring_eng!I26</f>
        <v>no</v>
      </c>
      <c r="H26" s="25" t="str">
        <f>[2]Monitoring_eng!K26</f>
        <v>no</v>
      </c>
      <c r="I26" s="25" t="str">
        <f>[2]Monitoring_eng!M26</f>
        <v>yes</v>
      </c>
      <c r="J26" s="25" t="str">
        <f>[2]Monitoring_eng!O26</f>
        <v>yes</v>
      </c>
      <c r="K26" s="25" t="str">
        <f>[2]Monitoring_eng!Q26</f>
        <v>no</v>
      </c>
      <c r="L26" s="25" t="str">
        <f>[2]Monitoring_eng!S26</f>
        <v>yes</v>
      </c>
      <c r="M26" s="25" t="str">
        <f>[2]Monitoring_eng!U26</f>
        <v>yes</v>
      </c>
      <c r="N26" s="25" t="str">
        <f>[2]Monitoring_eng!W26</f>
        <v>yes</v>
      </c>
      <c r="O26" s="25" t="str">
        <f>[2]Monitoring_eng!Y26</f>
        <v>no</v>
      </c>
      <c r="P26" s="25" t="str">
        <f>[2]Monitoring_eng!AA26</f>
        <v>no</v>
      </c>
      <c r="Q26" s="25" t="str">
        <f>[2]Monitoring_eng!AC26</f>
        <v>no</v>
      </c>
      <c r="R26" s="25" t="str">
        <f>[2]Monitoring_eng!AE26</f>
        <v>no</v>
      </c>
      <c r="S26" s="25" t="str">
        <f>[2]Monitoring_eng!AG26</f>
        <v>partially</v>
      </c>
      <c r="T26" s="25" t="str">
        <f>[2]Monitoring_eng!AI26</f>
        <v>yes</v>
      </c>
      <c r="U26" s="25" t="str">
        <f>[2]Monitoring_eng!AK26</f>
        <v>no</v>
      </c>
      <c r="V26" s="25" t="str">
        <f>[2]Monitoring_eng!AM26</f>
        <v>yes</v>
      </c>
      <c r="W26" s="25" t="str">
        <f>[2]Monitoring_eng!AO26</f>
        <v>yes</v>
      </c>
      <c r="X26" s="25" t="str">
        <f>[2]Monitoring_eng!AQ26</f>
        <v>yes</v>
      </c>
      <c r="Y26" s="25" t="str">
        <f>[2]Monitoring_eng!AS26</f>
        <v>no</v>
      </c>
      <c r="Z26" s="25" t="str">
        <f>[2]Monitoring_eng!AU26</f>
        <v>no</v>
      </c>
      <c r="AA26" s="25" t="str">
        <f>[2]Monitoring_eng!AW26</f>
        <v>no</v>
      </c>
      <c r="AB26" s="25" t="str">
        <f>[2]Monitoring_eng!AY26</f>
        <v>yes</v>
      </c>
      <c r="AC26" s="25" t="str">
        <f>[2]Monitoring_eng!BA26</f>
        <v>yes</v>
      </c>
      <c r="AD26" s="25" t="str">
        <f>[2]Monitoring_eng!BC26</f>
        <v>yes</v>
      </c>
      <c r="AE26" s="25" t="str">
        <f>[2]Monitoring_eng!BE26</f>
        <v>no</v>
      </c>
      <c r="AF26" s="25" t="str">
        <f>[2]Monitoring_eng!BG26</f>
        <v>no</v>
      </c>
      <c r="AG26" s="25" t="str">
        <f>[2]Monitoring_eng!BI26</f>
        <v>yes</v>
      </c>
      <c r="AH26" s="25" t="str">
        <f>[2]Monitoring_eng!BK26</f>
        <v>no</v>
      </c>
      <c r="AI26" s="25" t="str">
        <f>[2]Monitoring_eng!BM26</f>
        <v>no</v>
      </c>
      <c r="AJ26" s="25" t="str">
        <f>[2]Monitoring_eng!BO26</f>
        <v>no</v>
      </c>
      <c r="AK26" s="25" t="str">
        <f>[2]Monitoring_eng!BQ26</f>
        <v>no</v>
      </c>
      <c r="AL26" s="25" t="str">
        <f>[2]Monitoring_eng!BS26</f>
        <v>no</v>
      </c>
      <c r="AM26" s="25" t="str">
        <f>[2]Monitoring_eng!BU26</f>
        <v>no</v>
      </c>
      <c r="AN26" s="25" t="str">
        <f>[2]Monitoring_eng!BW26</f>
        <v>no</v>
      </c>
      <c r="AO26" s="25" t="str">
        <f>[2]Monitoring_eng!BY26</f>
        <v>no</v>
      </c>
      <c r="AP26" s="25" t="str">
        <f>[2]Monitoring_eng!CA26</f>
        <v>no</v>
      </c>
      <c r="AQ26" s="25" t="str">
        <f>[2]Monitoring_eng!CC26</f>
        <v>yes</v>
      </c>
      <c r="AR26" s="25" t="str">
        <f>[2]Monitoring_eng!CE26</f>
        <v>no</v>
      </c>
      <c r="AS26" s="25" t="str">
        <f>[2]Monitoring_eng!CG26</f>
        <v>no</v>
      </c>
      <c r="AT26" s="25" t="str">
        <f>[2]Monitoring_eng!CI26</f>
        <v>no</v>
      </c>
      <c r="AU26" s="25" t="str">
        <f>[2]Monitoring_eng!CK26</f>
        <v>no</v>
      </c>
      <c r="AV26" s="25" t="str">
        <f>[2]Monitoring_eng!CM26</f>
        <v>no</v>
      </c>
      <c r="AW26" s="25" t="str">
        <f>[2]Monitoring_eng!CO26</f>
        <v>no</v>
      </c>
      <c r="AX26" s="25" t="str">
        <f>[2]Monitoring_eng!CQ26</f>
        <v>no</v>
      </c>
      <c r="AY26" s="25" t="str">
        <f>[2]Monitoring_eng!CS26</f>
        <v>yes</v>
      </c>
      <c r="AZ26" s="25" t="str">
        <f>[2]Monitoring_eng!CU26</f>
        <v>yes</v>
      </c>
      <c r="BA26" s="25" t="str">
        <f>[2]Monitoring_eng!CW26</f>
        <v>no</v>
      </c>
      <c r="BB26" s="37" t="s">
        <v>757</v>
      </c>
      <c r="BC26" s="37">
        <f t="shared" si="0"/>
        <v>18</v>
      </c>
      <c r="BD26" s="37" t="s">
        <v>758</v>
      </c>
      <c r="BE26" s="37">
        <f t="shared" si="1"/>
        <v>31</v>
      </c>
      <c r="BF26" s="37" t="s">
        <v>759</v>
      </c>
      <c r="BG26" s="37">
        <f t="shared" si="2"/>
        <v>1</v>
      </c>
      <c r="BH26" s="37" t="s">
        <v>892</v>
      </c>
      <c r="BI26" s="37">
        <f t="shared" si="3"/>
        <v>0</v>
      </c>
      <c r="BJ26" s="37">
        <f t="shared" si="4"/>
        <v>50</v>
      </c>
      <c r="BK26" s="37" t="str">
        <f t="shared" si="5"/>
        <v>yes</v>
      </c>
      <c r="BL26" s="37" t="str">
        <f t="shared" si="6"/>
        <v>no</v>
      </c>
      <c r="BM26" s="37">
        <f t="shared" si="7"/>
        <v>18</v>
      </c>
      <c r="BN26" s="37">
        <f t="shared" si="8"/>
        <v>31</v>
      </c>
      <c r="BO26" s="69">
        <f t="shared" si="9"/>
        <v>0.36</v>
      </c>
      <c r="BP26" s="69">
        <f t="shared" si="10"/>
        <v>0.62</v>
      </c>
      <c r="BQ26" s="70">
        <f>VLOOKUP($B26,[2]Analysis2016!$A:$BO,66,FALSE)</f>
        <v>0.36</v>
      </c>
      <c r="BR26" s="70">
        <f>VLOOKUP($B26,[2]Analysis2016!$A:$BO,67,FALSE)</f>
        <v>0.62</v>
      </c>
      <c r="BS26" s="70">
        <f t="shared" si="11"/>
        <v>0</v>
      </c>
      <c r="BT26" s="70">
        <f t="shared" si="12"/>
        <v>0</v>
      </c>
      <c r="BU26" s="70">
        <f>COUNTIFS($D26:$BA26,$BK26,[2]Results!$T$87:$BQ$87,BU$1)/(COUNTIF([2]Results!$T$87:$BQ$87,BU$1))</f>
        <v>0.41176470588235292</v>
      </c>
      <c r="BV26" s="70">
        <f>COUNTIFS($D26:$BA26,$BK26,[2]Results!$T$87:$BQ$87,BV$1)/(COUNTIF([2]Results!$T$87:$BQ$87,BV$1))</f>
        <v>0.25</v>
      </c>
      <c r="BW26" s="70">
        <f>COUNTIFS($D26:$BA26,$BK26,[2]Results!$T$87:$BQ$87,BW$1)/(COUNTIF([2]Results!$T$87:$BQ$87,BW$1))</f>
        <v>0.375</v>
      </c>
      <c r="BX26" s="70">
        <f>COUNTIFS($D26:$BA26,$BK26,[2]Results!$T$87:$BQ$87,BX$1)/(COUNTIF([2]Results!$T$87:$BQ$87,BX$1))</f>
        <v>0.38461538461538464</v>
      </c>
      <c r="BY26" s="70">
        <f>COUNTIFS($D26:$BA26,$BK26,[2]Results!$T$89:$BQ$89,BY$1)/(COUNTIF([2]Results!$T$89:$BQ$89,BY$1))</f>
        <v>0.2</v>
      </c>
      <c r="BZ26" s="70">
        <f>COUNTIFS($D26:$BA26,$BK26,[2]Results!$T$89:$BQ$89,BZ$1)/(COUNTIF([2]Results!$T$89:$BQ$89,BZ$1))</f>
        <v>0.36363636363636365</v>
      </c>
      <c r="CA26" s="70">
        <f>COUNTIFS($D26:$BA26,$BK26,[2]Results!$T$89:$BQ$89,CA$1)/(COUNTIF([2]Results!$T$89:$BQ$89,CA$1))</f>
        <v>0.66666666666666663</v>
      </c>
      <c r="CB26" s="70">
        <f>COUNTIFS($D26:$BA26,$BK26,[2]Results!$T$89:$BQ$89,CB$1)/(COUNTIF([2]Results!$T$89:$BQ$89,CB$1))</f>
        <v>0.25</v>
      </c>
      <c r="CC26" s="70">
        <f>COUNTIFS($D26:$BA26,$BK26,[2]Results!$T$90:$BQ$90,CC$1)/(COUNTIF([2]Results!$T$90:$BQ$90,CC$1))</f>
        <v>0.23529411764705882</v>
      </c>
      <c r="CD26" s="70">
        <f>COUNTIFS($D26:$BA26,$BK26,[2]Results!$T$90:$BQ$90,CD$1)/(COUNTIF([2]Results!$T$90:$BQ$90,CD$1))</f>
        <v>0.41176470588235292</v>
      </c>
      <c r="CE26" s="70">
        <f>COUNTIFS($D26:$BA26,$BK26,[2]Results!$T$90:$BQ$90,CE$1)/(COUNTIF([2]Results!$T$90:$BQ$90,CE$1))</f>
        <v>0.4375</v>
      </c>
      <c r="CF26" s="70">
        <f>COUNTIFS($D26:$BA26,$BK26,[2]Results!$T$91:$BQ$91,CF$1)/(COUNTIF([2]Results!$T$91:$BQ$91,CF$1))</f>
        <v>0.41176470588235292</v>
      </c>
      <c r="CG26" s="70">
        <f>COUNTIFS($D26:$BA26,$BK26,[2]Results!$T$91:$BQ$91,CG$1)/(COUNTIF([2]Results!$T$91:$BQ$91,CG$1))</f>
        <v>0.23529411764705882</v>
      </c>
      <c r="CH26" s="37"/>
    </row>
    <row r="27" spans="1:86" x14ac:dyDescent="0.3">
      <c r="A27" t="s">
        <v>3848</v>
      </c>
      <c r="B27" s="37" t="s">
        <v>328</v>
      </c>
      <c r="C27" s="39" t="s">
        <v>117</v>
      </c>
      <c r="D27" s="25" t="str">
        <f>[2]Monitoring_eng!C27</f>
        <v>no</v>
      </c>
      <c r="E27" s="25" t="str">
        <f>[2]Monitoring_eng!E27</f>
        <v>no</v>
      </c>
      <c r="F27" s="25" t="str">
        <f>[2]Monitoring_eng!G27</f>
        <v>yes</v>
      </c>
      <c r="G27" s="25" t="str">
        <f>[2]Monitoring_eng!I27</f>
        <v>no</v>
      </c>
      <c r="H27" s="25" t="str">
        <f>[2]Monitoring_eng!K27</f>
        <v>no</v>
      </c>
      <c r="I27" s="25" t="str">
        <f>[2]Monitoring_eng!M27</f>
        <v>yes</v>
      </c>
      <c r="J27" s="25" t="str">
        <f>[2]Monitoring_eng!O27</f>
        <v>no</v>
      </c>
      <c r="K27" s="25" t="str">
        <f>[2]Monitoring_eng!Q27</f>
        <v>no</v>
      </c>
      <c r="L27" s="25" t="str">
        <f>[2]Monitoring_eng!S27</f>
        <v>yes</v>
      </c>
      <c r="M27" s="25" t="str">
        <f>[2]Monitoring_eng!U27</f>
        <v>no</v>
      </c>
      <c r="N27" s="25" t="str">
        <f>[2]Monitoring_eng!W27</f>
        <v>yes</v>
      </c>
      <c r="O27" s="25" t="str">
        <f>[2]Monitoring_eng!Y27</f>
        <v>no</v>
      </c>
      <c r="P27" s="25" t="str">
        <f>[2]Monitoring_eng!AA27</f>
        <v>yes</v>
      </c>
      <c r="Q27" s="25" t="str">
        <f>[2]Monitoring_eng!AC27</f>
        <v>no</v>
      </c>
      <c r="R27" s="25" t="str">
        <f>[2]Monitoring_eng!AE27</f>
        <v>no</v>
      </c>
      <c r="S27" s="25" t="str">
        <f>[2]Monitoring_eng!AG27</f>
        <v>no</v>
      </c>
      <c r="T27" s="25" t="str">
        <f>[2]Monitoring_eng!AI27</f>
        <v>no</v>
      </c>
      <c r="U27" s="25" t="str">
        <f>[2]Monitoring_eng!AK27</f>
        <v>no</v>
      </c>
      <c r="V27" s="25" t="str">
        <f>[2]Monitoring_eng!AM27</f>
        <v>yes</v>
      </c>
      <c r="W27" s="25" t="str">
        <f>[2]Monitoring_eng!AO27</f>
        <v>yes</v>
      </c>
      <c r="X27" s="25" t="str">
        <f>[2]Monitoring_eng!AQ27</f>
        <v>no</v>
      </c>
      <c r="Y27" s="25" t="str">
        <f>[2]Monitoring_eng!AS27</f>
        <v>no</v>
      </c>
      <c r="Z27" s="25" t="str">
        <f>[2]Monitoring_eng!AU27</f>
        <v>no</v>
      </c>
      <c r="AA27" s="25" t="str">
        <f>[2]Monitoring_eng!AW27</f>
        <v>no</v>
      </c>
      <c r="AB27" s="25" t="str">
        <f>[2]Monitoring_eng!AY27</f>
        <v>yes</v>
      </c>
      <c r="AC27" s="25" t="str">
        <f>[2]Monitoring_eng!BA27</f>
        <v>yes</v>
      </c>
      <c r="AD27" s="25" t="str">
        <f>[2]Monitoring_eng!BC27</f>
        <v>yes</v>
      </c>
      <c r="AE27" s="25" t="str">
        <f>[2]Monitoring_eng!BE27</f>
        <v>no</v>
      </c>
      <c r="AF27" s="25" t="str">
        <f>[2]Monitoring_eng!BG27</f>
        <v>no</v>
      </c>
      <c r="AG27" s="25" t="str">
        <f>[2]Monitoring_eng!BI27</f>
        <v>no</v>
      </c>
      <c r="AH27" s="25" t="str">
        <f>[2]Monitoring_eng!BK27</f>
        <v>no</v>
      </c>
      <c r="AI27" s="25" t="str">
        <f>[2]Monitoring_eng!BM27</f>
        <v>no</v>
      </c>
      <c r="AJ27" s="25" t="str">
        <f>[2]Monitoring_eng!BO27</f>
        <v>no</v>
      </c>
      <c r="AK27" s="25" t="str">
        <f>[2]Monitoring_eng!BQ27</f>
        <v>yes</v>
      </c>
      <c r="AL27" s="25" t="str">
        <f>[2]Monitoring_eng!BS27</f>
        <v>no</v>
      </c>
      <c r="AM27" s="25" t="str">
        <f>[2]Monitoring_eng!BU27</f>
        <v>no</v>
      </c>
      <c r="AN27" s="25" t="str">
        <f>[2]Monitoring_eng!BW27</f>
        <v>no</v>
      </c>
      <c r="AO27" s="25" t="str">
        <f>[2]Monitoring_eng!BY27</f>
        <v>no</v>
      </c>
      <c r="AP27" s="25" t="str">
        <f>[2]Monitoring_eng!CA27</f>
        <v>yes</v>
      </c>
      <c r="AQ27" s="25" t="str">
        <f>[2]Monitoring_eng!CC27</f>
        <v>yes</v>
      </c>
      <c r="AR27" s="25" t="str">
        <f>[2]Monitoring_eng!CE27</f>
        <v>no</v>
      </c>
      <c r="AS27" s="25" t="str">
        <f>[2]Monitoring_eng!CG27</f>
        <v>no</v>
      </c>
      <c r="AT27" s="25" t="str">
        <f>[2]Monitoring_eng!CI27</f>
        <v>no</v>
      </c>
      <c r="AU27" s="25" t="str">
        <f>[2]Monitoring_eng!CK27</f>
        <v>no</v>
      </c>
      <c r="AV27" s="25" t="str">
        <f>[2]Monitoring_eng!CM27</f>
        <v>no</v>
      </c>
      <c r="AW27" s="25" t="str">
        <f>[2]Monitoring_eng!CO27</f>
        <v>yes</v>
      </c>
      <c r="AX27" s="25" t="str">
        <f>[2]Monitoring_eng!CQ27</f>
        <v>yes</v>
      </c>
      <c r="AY27" s="25" t="str">
        <f>[2]Monitoring_eng!CS27</f>
        <v>no</v>
      </c>
      <c r="AZ27" s="25" t="str">
        <f>[2]Monitoring_eng!CU27</f>
        <v>yes</v>
      </c>
      <c r="BA27" s="25" t="str">
        <f>[2]Monitoring_eng!CW27</f>
        <v>no</v>
      </c>
      <c r="BB27" s="37" t="s">
        <v>757</v>
      </c>
      <c r="BC27" s="37">
        <f t="shared" si="0"/>
        <v>16</v>
      </c>
      <c r="BD27" s="37" t="s">
        <v>758</v>
      </c>
      <c r="BE27" s="37">
        <f t="shared" si="1"/>
        <v>34</v>
      </c>
      <c r="BF27" s="37" t="s">
        <v>759</v>
      </c>
      <c r="BG27" s="37">
        <f t="shared" si="2"/>
        <v>0</v>
      </c>
      <c r="BH27" s="37" t="s">
        <v>892</v>
      </c>
      <c r="BI27" s="37">
        <f t="shared" si="3"/>
        <v>0</v>
      </c>
      <c r="BJ27" s="37">
        <f t="shared" si="4"/>
        <v>50</v>
      </c>
      <c r="BK27" s="37" t="str">
        <f t="shared" si="5"/>
        <v>yes</v>
      </c>
      <c r="BL27" s="37" t="str">
        <f t="shared" si="6"/>
        <v>no</v>
      </c>
      <c r="BM27" s="37">
        <f t="shared" si="7"/>
        <v>16</v>
      </c>
      <c r="BN27" s="37">
        <f t="shared" si="8"/>
        <v>34</v>
      </c>
      <c r="BO27" s="69">
        <f t="shared" si="9"/>
        <v>0.32</v>
      </c>
      <c r="BP27" s="69">
        <f t="shared" si="10"/>
        <v>0.68</v>
      </c>
      <c r="BQ27" s="70">
        <f>VLOOKUP($B27,[2]Analysis2016!$A:$BO,66,FALSE)</f>
        <v>0.32</v>
      </c>
      <c r="BR27" s="70">
        <f>VLOOKUP($B27,[2]Analysis2016!$A:$BO,67,FALSE)</f>
        <v>0.68</v>
      </c>
      <c r="BS27" s="70">
        <f t="shared" si="11"/>
        <v>0</v>
      </c>
      <c r="BT27" s="70">
        <f t="shared" si="12"/>
        <v>0</v>
      </c>
      <c r="BU27" s="70">
        <f>COUNTIFS($D27:$BA27,$BK27,[2]Results!$T$87:$BQ$87,BU$1)/(COUNTIF([2]Results!$T$87:$BQ$87,BU$1))</f>
        <v>0.41176470588235292</v>
      </c>
      <c r="BV27" s="70">
        <f>COUNTIFS($D27:$BA27,$BK27,[2]Results!$T$87:$BQ$87,BV$1)/(COUNTIF([2]Results!$T$87:$BQ$87,BV$1))</f>
        <v>0.33333333333333331</v>
      </c>
      <c r="BW27" s="70">
        <f>COUNTIFS($D27:$BA27,$BK27,[2]Results!$T$87:$BQ$87,BW$1)/(COUNTIF([2]Results!$T$87:$BQ$87,BW$1))</f>
        <v>0.375</v>
      </c>
      <c r="BX27" s="70">
        <f>COUNTIFS($D27:$BA27,$BK27,[2]Results!$T$87:$BQ$87,BX$1)/(COUNTIF([2]Results!$T$87:$BQ$87,BX$1))</f>
        <v>0.15384615384615385</v>
      </c>
      <c r="BY27" s="70">
        <f>COUNTIFS($D27:$BA27,$BK27,[2]Results!$T$89:$BQ$89,BY$1)/(COUNTIF([2]Results!$T$89:$BQ$89,BY$1))</f>
        <v>0.13333333333333333</v>
      </c>
      <c r="BZ27" s="70">
        <f>COUNTIFS($D27:$BA27,$BK27,[2]Results!$T$89:$BQ$89,BZ$1)/(COUNTIF([2]Results!$T$89:$BQ$89,BZ$1))</f>
        <v>0.45454545454545453</v>
      </c>
      <c r="CA27" s="70">
        <f>COUNTIFS($D27:$BA27,$BK27,[2]Results!$T$89:$BQ$89,CA$1)/(COUNTIF([2]Results!$T$89:$BQ$89,CA$1))</f>
        <v>0.44444444444444442</v>
      </c>
      <c r="CB27" s="70">
        <f>COUNTIFS($D27:$BA27,$BK27,[2]Results!$T$89:$BQ$89,CB$1)/(COUNTIF([2]Results!$T$89:$BQ$89,CB$1))</f>
        <v>0</v>
      </c>
      <c r="CC27" s="70">
        <f>COUNTIFS($D27:$BA27,$BK27,[2]Results!$T$90:$BQ$90,CC$1)/(COUNTIF([2]Results!$T$90:$BQ$90,CC$1))</f>
        <v>0.23529411764705882</v>
      </c>
      <c r="CD27" s="70">
        <f>COUNTIFS($D27:$BA27,$BK27,[2]Results!$T$90:$BQ$90,CD$1)/(COUNTIF([2]Results!$T$90:$BQ$90,CD$1))</f>
        <v>0.41176470588235292</v>
      </c>
      <c r="CE27" s="70">
        <f>COUNTIFS($D27:$BA27,$BK27,[2]Results!$T$90:$BQ$90,CE$1)/(COUNTIF([2]Results!$T$90:$BQ$90,CE$1))</f>
        <v>0.3125</v>
      </c>
      <c r="CF27" s="70">
        <f>COUNTIFS($D27:$BA27,$BK27,[2]Results!$T$91:$BQ$91,CF$1)/(COUNTIF([2]Results!$T$91:$BQ$91,CF$1))</f>
        <v>0.41176470588235292</v>
      </c>
      <c r="CG27" s="70">
        <f>COUNTIFS($D27:$BA27,$BK27,[2]Results!$T$91:$BQ$91,CG$1)/(COUNTIF([2]Results!$T$91:$BQ$91,CG$1))</f>
        <v>0.23529411764705882</v>
      </c>
      <c r="CH27" s="37"/>
    </row>
    <row r="28" spans="1:86" x14ac:dyDescent="0.3">
      <c r="A28" t="s">
        <v>3849</v>
      </c>
      <c r="B28" s="37" t="s">
        <v>329</v>
      </c>
      <c r="C28" s="39" t="s">
        <v>118</v>
      </c>
      <c r="D28" s="25" t="str">
        <f>[2]Monitoring_eng!C28</f>
        <v>no</v>
      </c>
      <c r="E28" s="25" t="str">
        <f>[2]Monitoring_eng!E28</f>
        <v>partially</v>
      </c>
      <c r="F28" s="25" t="str">
        <f>[2]Monitoring_eng!G28</f>
        <v>partially</v>
      </c>
      <c r="G28" s="25" t="str">
        <f>[2]Monitoring_eng!I28</f>
        <v>partially</v>
      </c>
      <c r="H28" s="25" t="str">
        <f>[2]Monitoring_eng!K28</f>
        <v>partially</v>
      </c>
      <c r="I28" s="25" t="str">
        <f>[2]Monitoring_eng!M28</f>
        <v>partially</v>
      </c>
      <c r="J28" s="25" t="str">
        <f>[2]Monitoring_eng!O28</f>
        <v>no</v>
      </c>
      <c r="K28" s="25" t="str">
        <f>[2]Monitoring_eng!Q28</f>
        <v>partially</v>
      </c>
      <c r="L28" s="25" t="str">
        <f>[2]Monitoring_eng!S28</f>
        <v>no</v>
      </c>
      <c r="M28" s="25" t="str">
        <f>[2]Monitoring_eng!U28</f>
        <v>no</v>
      </c>
      <c r="N28" s="25" t="str">
        <f>[2]Monitoring_eng!W28</f>
        <v>yes</v>
      </c>
      <c r="O28" s="25" t="str">
        <f>[2]Monitoring_eng!Y28</f>
        <v>no</v>
      </c>
      <c r="P28" s="25" t="str">
        <f>[2]Monitoring_eng!AA28</f>
        <v>partially</v>
      </c>
      <c r="Q28" s="25" t="str">
        <f>[2]Monitoring_eng!AC28</f>
        <v>no</v>
      </c>
      <c r="R28" s="25" t="str">
        <f>[2]Monitoring_eng!AE28</f>
        <v>no</v>
      </c>
      <c r="S28" s="25" t="str">
        <f>[2]Monitoring_eng!AG28</f>
        <v>partially</v>
      </c>
      <c r="T28" s="25" t="str">
        <f>[2]Monitoring_eng!AI28</f>
        <v>yes</v>
      </c>
      <c r="U28" s="25" t="str">
        <f>[2]Monitoring_eng!AK28</f>
        <v>no</v>
      </c>
      <c r="V28" s="25" t="str">
        <f>[2]Monitoring_eng!AM28</f>
        <v>no</v>
      </c>
      <c r="W28" s="25" t="str">
        <f>[2]Monitoring_eng!AO28</f>
        <v>partially</v>
      </c>
      <c r="X28" s="25" t="str">
        <f>[2]Monitoring_eng!AQ28</f>
        <v>partially</v>
      </c>
      <c r="Y28" s="25" t="str">
        <f>[2]Monitoring_eng!AS28</f>
        <v>no</v>
      </c>
      <c r="Z28" s="25" t="str">
        <f>[2]Monitoring_eng!AU28</f>
        <v>no</v>
      </c>
      <c r="AA28" s="25" t="str">
        <f>[2]Monitoring_eng!AW28</f>
        <v>yes</v>
      </c>
      <c r="AB28" s="25" t="str">
        <f>[2]Monitoring_eng!AY28</f>
        <v>partially</v>
      </c>
      <c r="AC28" s="25" t="str">
        <f>[2]Monitoring_eng!BA28</f>
        <v>yes</v>
      </c>
      <c r="AD28" s="25" t="str">
        <f>[2]Monitoring_eng!BC28</f>
        <v>no</v>
      </c>
      <c r="AE28" s="25" t="str">
        <f>[2]Monitoring_eng!BE28</f>
        <v>yes</v>
      </c>
      <c r="AF28" s="25" t="str">
        <f>[2]Monitoring_eng!BG28</f>
        <v>yes</v>
      </c>
      <c r="AG28" s="25" t="str">
        <f>[2]Monitoring_eng!BI28</f>
        <v>no</v>
      </c>
      <c r="AH28" s="25" t="str">
        <f>[2]Monitoring_eng!BK28</f>
        <v>no</v>
      </c>
      <c r="AI28" s="25" t="str">
        <f>[2]Monitoring_eng!BM28</f>
        <v>no</v>
      </c>
      <c r="AJ28" s="25" t="str">
        <f>[2]Monitoring_eng!BO28</f>
        <v>no</v>
      </c>
      <c r="AK28" s="25" t="str">
        <f>[2]Monitoring_eng!BQ28</f>
        <v>no</v>
      </c>
      <c r="AL28" s="25" t="str">
        <f>[2]Monitoring_eng!BS28</f>
        <v>no</v>
      </c>
      <c r="AM28" s="25" t="str">
        <f>[2]Monitoring_eng!BU28</f>
        <v>partially</v>
      </c>
      <c r="AN28" s="25" t="str">
        <f>[2]Monitoring_eng!BW28</f>
        <v>yes</v>
      </c>
      <c r="AO28" s="25" t="str">
        <f>[2]Monitoring_eng!BY28</f>
        <v>no</v>
      </c>
      <c r="AP28" s="25" t="str">
        <f>[2]Monitoring_eng!CA28</f>
        <v>no</v>
      </c>
      <c r="AQ28" s="25" t="str">
        <f>[2]Monitoring_eng!CC28</f>
        <v>yes</v>
      </c>
      <c r="AR28" s="25" t="str">
        <f>[2]Monitoring_eng!CE28</f>
        <v>partially</v>
      </c>
      <c r="AS28" s="25" t="str">
        <f>[2]Monitoring_eng!CG28</f>
        <v>partially</v>
      </c>
      <c r="AT28" s="25" t="str">
        <f>[2]Monitoring_eng!CI28</f>
        <v>yes</v>
      </c>
      <c r="AU28" s="25" t="str">
        <f>[2]Monitoring_eng!CK28</f>
        <v>yes</v>
      </c>
      <c r="AV28" s="25" t="str">
        <f>[2]Monitoring_eng!CM28</f>
        <v>no</v>
      </c>
      <c r="AW28" s="25" t="str">
        <f>[2]Monitoring_eng!CO28</f>
        <v>partially</v>
      </c>
      <c r="AX28" s="25" t="str">
        <f>[2]Monitoring_eng!CQ28</f>
        <v>partially</v>
      </c>
      <c r="AY28" s="25" t="str">
        <f>[2]Monitoring_eng!CS28</f>
        <v>yes</v>
      </c>
      <c r="AZ28" s="25" t="str">
        <f>[2]Monitoring_eng!CU28</f>
        <v>partially</v>
      </c>
      <c r="BA28" s="25" t="str">
        <f>[2]Monitoring_eng!CW28</f>
        <v>partially</v>
      </c>
      <c r="BB28" s="37" t="s">
        <v>757</v>
      </c>
      <c r="BC28" s="37">
        <f t="shared" si="0"/>
        <v>11</v>
      </c>
      <c r="BD28" s="37" t="s">
        <v>758</v>
      </c>
      <c r="BE28" s="37">
        <f t="shared" si="1"/>
        <v>21</v>
      </c>
      <c r="BF28" s="37" t="s">
        <v>759</v>
      </c>
      <c r="BG28" s="37">
        <f t="shared" si="2"/>
        <v>18</v>
      </c>
      <c r="BH28" s="37" t="s">
        <v>892</v>
      </c>
      <c r="BI28" s="37">
        <f t="shared" si="3"/>
        <v>0</v>
      </c>
      <c r="BJ28" s="37">
        <f t="shared" si="4"/>
        <v>50</v>
      </c>
      <c r="BK28" s="37" t="str">
        <f t="shared" si="5"/>
        <v>yes</v>
      </c>
      <c r="BL28" s="37" t="str">
        <f t="shared" si="6"/>
        <v>no</v>
      </c>
      <c r="BM28" s="37">
        <f t="shared" si="7"/>
        <v>11</v>
      </c>
      <c r="BN28" s="37">
        <f t="shared" si="8"/>
        <v>21</v>
      </c>
      <c r="BO28" s="69">
        <f t="shared" si="9"/>
        <v>0.22</v>
      </c>
      <c r="BP28" s="69">
        <f t="shared" si="10"/>
        <v>0.42</v>
      </c>
      <c r="BQ28" s="70">
        <f>VLOOKUP($B28,[2]Analysis2016!$A:$BO,66,FALSE)</f>
        <v>0.22</v>
      </c>
      <c r="BR28" s="70">
        <f>VLOOKUP($B28,[2]Analysis2016!$A:$BO,67,FALSE)</f>
        <v>0.42</v>
      </c>
      <c r="BS28" s="70">
        <f t="shared" si="11"/>
        <v>0</v>
      </c>
      <c r="BT28" s="70">
        <f t="shared" si="12"/>
        <v>0</v>
      </c>
      <c r="BU28" s="70">
        <f>COUNTIFS($D28:$BA28,$BK28,[2]Results!$T$87:$BQ$87,BU$1)/(COUNTIF([2]Results!$T$87:$BQ$87,BU$1))</f>
        <v>0.17647058823529413</v>
      </c>
      <c r="BV28" s="70">
        <f>COUNTIFS($D28:$BA28,$BK28,[2]Results!$T$87:$BQ$87,BV$1)/(COUNTIF([2]Results!$T$87:$BQ$87,BV$1))</f>
        <v>0.41666666666666669</v>
      </c>
      <c r="BW28" s="70">
        <f>COUNTIFS($D28:$BA28,$BK28,[2]Results!$T$87:$BQ$87,BW$1)/(COUNTIF([2]Results!$T$87:$BQ$87,BW$1))</f>
        <v>0.25</v>
      </c>
      <c r="BX28" s="70">
        <f>COUNTIFS($D28:$BA28,$BK28,[2]Results!$T$87:$BQ$87,BX$1)/(COUNTIF([2]Results!$T$87:$BQ$87,BX$1))</f>
        <v>7.6923076923076927E-2</v>
      </c>
      <c r="BY28" s="70">
        <f>COUNTIFS($D28:$BA28,$BK28,[2]Results!$T$89:$BQ$89,BY$1)/(COUNTIF([2]Results!$T$89:$BQ$89,BY$1))</f>
        <v>0.2</v>
      </c>
      <c r="BZ28" s="70">
        <f>COUNTIFS($D28:$BA28,$BK28,[2]Results!$T$89:$BQ$89,BZ$1)/(COUNTIF([2]Results!$T$89:$BQ$89,BZ$1))</f>
        <v>0.22727272727272727</v>
      </c>
      <c r="CA28" s="70">
        <f>COUNTIFS($D28:$BA28,$BK28,[2]Results!$T$89:$BQ$89,CA$1)/(COUNTIF([2]Results!$T$89:$BQ$89,CA$1))</f>
        <v>0.22222222222222221</v>
      </c>
      <c r="CB28" s="70">
        <f>COUNTIFS($D28:$BA28,$BK28,[2]Results!$T$89:$BQ$89,CB$1)/(COUNTIF([2]Results!$T$89:$BQ$89,CB$1))</f>
        <v>0.25</v>
      </c>
      <c r="CC28" s="70">
        <f>COUNTIFS($D28:$BA28,$BK28,[2]Results!$T$90:$BQ$90,CC$1)/(COUNTIF([2]Results!$T$90:$BQ$90,CC$1))</f>
        <v>0.29411764705882354</v>
      </c>
      <c r="CD28" s="70">
        <f>COUNTIFS($D28:$BA28,$BK28,[2]Results!$T$90:$BQ$90,CD$1)/(COUNTIF([2]Results!$T$90:$BQ$90,CD$1))</f>
        <v>0.23529411764705882</v>
      </c>
      <c r="CE28" s="70">
        <f>COUNTIFS($D28:$BA28,$BK28,[2]Results!$T$90:$BQ$90,CE$1)/(COUNTIF([2]Results!$T$90:$BQ$90,CE$1))</f>
        <v>0.125</v>
      </c>
      <c r="CF28" s="70">
        <f>COUNTIFS($D28:$BA28,$BK28,[2]Results!$T$91:$BQ$91,CF$1)/(COUNTIF([2]Results!$T$91:$BQ$91,CF$1))</f>
        <v>0.23529411764705882</v>
      </c>
      <c r="CG28" s="70">
        <f>COUNTIFS($D28:$BA28,$BK28,[2]Results!$T$91:$BQ$91,CG$1)/(COUNTIF([2]Results!$T$91:$BQ$91,CG$1))</f>
        <v>0.29411764705882354</v>
      </c>
      <c r="CH28" s="37"/>
    </row>
    <row r="29" spans="1:86" x14ac:dyDescent="0.3">
      <c r="A29" t="s">
        <v>3850</v>
      </c>
      <c r="B29" s="37" t="s">
        <v>330</v>
      </c>
      <c r="C29" s="39" t="s">
        <v>119</v>
      </c>
      <c r="D29" s="25" t="str">
        <f>[2]Monitoring_eng!C29</f>
        <v>no</v>
      </c>
      <c r="E29" s="25" t="str">
        <f>[2]Monitoring_eng!E29</f>
        <v>no</v>
      </c>
      <c r="F29" s="25" t="str">
        <f>[2]Monitoring_eng!G29</f>
        <v>yes</v>
      </c>
      <c r="G29" s="25" t="str">
        <f>[2]Monitoring_eng!I29</f>
        <v>no</v>
      </c>
      <c r="H29" s="25" t="str">
        <f>[2]Monitoring_eng!K29</f>
        <v>no</v>
      </c>
      <c r="I29" s="25" t="str">
        <f>[2]Monitoring_eng!M29</f>
        <v>yes</v>
      </c>
      <c r="J29" s="25" t="str">
        <f>[2]Monitoring_eng!O29</f>
        <v>no</v>
      </c>
      <c r="K29" s="25" t="str">
        <f>[2]Monitoring_eng!Q29</f>
        <v>yes</v>
      </c>
      <c r="L29" s="25" t="str">
        <f>[2]Monitoring_eng!S29</f>
        <v>no</v>
      </c>
      <c r="M29" s="25" t="str">
        <f>[2]Monitoring_eng!U29</f>
        <v>no</v>
      </c>
      <c r="N29" s="25" t="str">
        <f>[2]Monitoring_eng!W29</f>
        <v>yes</v>
      </c>
      <c r="O29" s="25" t="str">
        <f>[2]Monitoring_eng!Y29</f>
        <v>no</v>
      </c>
      <c r="P29" s="25" t="str">
        <f>[2]Monitoring_eng!AA29</f>
        <v>yes</v>
      </c>
      <c r="Q29" s="25" t="str">
        <f>[2]Monitoring_eng!AC29</f>
        <v>no</v>
      </c>
      <c r="R29" s="25" t="str">
        <f>[2]Monitoring_eng!AE29</f>
        <v>no</v>
      </c>
      <c r="S29" s="25" t="str">
        <f>[2]Monitoring_eng!AG29</f>
        <v>no</v>
      </c>
      <c r="T29" s="25" t="str">
        <f>[2]Monitoring_eng!AI29</f>
        <v>no</v>
      </c>
      <c r="U29" s="25" t="str">
        <f>[2]Monitoring_eng!AK29</f>
        <v>no</v>
      </c>
      <c r="V29" s="25" t="str">
        <f>[2]Monitoring_eng!AM29</f>
        <v>yes</v>
      </c>
      <c r="W29" s="25" t="str">
        <f>[2]Monitoring_eng!AO29</f>
        <v>no</v>
      </c>
      <c r="X29" s="25" t="str">
        <f>[2]Monitoring_eng!AQ29</f>
        <v>no</v>
      </c>
      <c r="Y29" s="25" t="str">
        <f>[2]Monitoring_eng!AS29</f>
        <v>no</v>
      </c>
      <c r="Z29" s="25" t="str">
        <f>[2]Monitoring_eng!AU29</f>
        <v>no</v>
      </c>
      <c r="AA29" s="25" t="str">
        <f>[2]Monitoring_eng!AW29</f>
        <v>yes</v>
      </c>
      <c r="AB29" s="25" t="str">
        <f>[2]Monitoring_eng!AY29</f>
        <v>no</v>
      </c>
      <c r="AC29" s="25" t="str">
        <f>[2]Monitoring_eng!BA29</f>
        <v>yes</v>
      </c>
      <c r="AD29" s="25" t="str">
        <f>[2]Monitoring_eng!BC29</f>
        <v>no</v>
      </c>
      <c r="AE29" s="25" t="str">
        <f>[2]Monitoring_eng!BE29</f>
        <v>no</v>
      </c>
      <c r="AF29" s="25" t="str">
        <f>[2]Monitoring_eng!BG29</f>
        <v>yes</v>
      </c>
      <c r="AG29" s="25" t="str">
        <f>[2]Monitoring_eng!BI29</f>
        <v>no</v>
      </c>
      <c r="AH29" s="25" t="str">
        <f>[2]Monitoring_eng!BK29</f>
        <v>no</v>
      </c>
      <c r="AI29" s="25" t="str">
        <f>[2]Monitoring_eng!BM29</f>
        <v>no</v>
      </c>
      <c r="AJ29" s="25" t="str">
        <f>[2]Monitoring_eng!BO29</f>
        <v>yes</v>
      </c>
      <c r="AK29" s="25" t="str">
        <f>[2]Monitoring_eng!BQ29</f>
        <v>no</v>
      </c>
      <c r="AL29" s="25" t="str">
        <f>[2]Monitoring_eng!BS29</f>
        <v>partially</v>
      </c>
      <c r="AM29" s="25" t="str">
        <f>[2]Monitoring_eng!BU29</f>
        <v>no</v>
      </c>
      <c r="AN29" s="25" t="str">
        <f>[2]Monitoring_eng!BW29</f>
        <v>yes</v>
      </c>
      <c r="AO29" s="25" t="str">
        <f>[2]Monitoring_eng!BY29</f>
        <v>yes</v>
      </c>
      <c r="AP29" s="25" t="str">
        <f>[2]Monitoring_eng!CA29</f>
        <v>no</v>
      </c>
      <c r="AQ29" s="25" t="str">
        <f>[2]Monitoring_eng!CC29</f>
        <v>partially</v>
      </c>
      <c r="AR29" s="25" t="str">
        <f>[2]Monitoring_eng!CE29</f>
        <v>no</v>
      </c>
      <c r="AS29" s="25" t="str">
        <f>[2]Monitoring_eng!CG29</f>
        <v>no</v>
      </c>
      <c r="AT29" s="25" t="str">
        <f>[2]Monitoring_eng!CI29</f>
        <v>no</v>
      </c>
      <c r="AU29" s="25" t="str">
        <f>[2]Monitoring_eng!CK29</f>
        <v>no</v>
      </c>
      <c r="AV29" s="25" t="str">
        <f>[2]Monitoring_eng!CM29</f>
        <v>no</v>
      </c>
      <c r="AW29" s="25" t="str">
        <f>[2]Monitoring_eng!CO29</f>
        <v>no</v>
      </c>
      <c r="AX29" s="25" t="str">
        <f>[2]Monitoring_eng!CQ29</f>
        <v>no</v>
      </c>
      <c r="AY29" s="25" t="str">
        <f>[2]Monitoring_eng!CS29</f>
        <v>no</v>
      </c>
      <c r="AZ29" s="25" t="str">
        <f>[2]Monitoring_eng!CU29</f>
        <v>no</v>
      </c>
      <c r="BA29" s="25" t="str">
        <f>[2]Monitoring_eng!CW29</f>
        <v>no</v>
      </c>
      <c r="BB29" s="37" t="s">
        <v>757</v>
      </c>
      <c r="BC29" s="37">
        <f t="shared" si="0"/>
        <v>12</v>
      </c>
      <c r="BD29" s="37" t="s">
        <v>758</v>
      </c>
      <c r="BE29" s="37">
        <f t="shared" si="1"/>
        <v>36</v>
      </c>
      <c r="BF29" s="37" t="s">
        <v>759</v>
      </c>
      <c r="BG29" s="37">
        <f t="shared" si="2"/>
        <v>2</v>
      </c>
      <c r="BH29" s="37" t="s">
        <v>892</v>
      </c>
      <c r="BI29" s="37">
        <f t="shared" si="3"/>
        <v>0</v>
      </c>
      <c r="BJ29" s="37">
        <f t="shared" si="4"/>
        <v>50</v>
      </c>
      <c r="BK29" s="37" t="str">
        <f t="shared" si="5"/>
        <v>yes</v>
      </c>
      <c r="BL29" s="37" t="str">
        <f t="shared" si="6"/>
        <v>no</v>
      </c>
      <c r="BM29" s="37">
        <f t="shared" si="7"/>
        <v>12</v>
      </c>
      <c r="BN29" s="37">
        <f t="shared" si="8"/>
        <v>36</v>
      </c>
      <c r="BO29" s="69">
        <f t="shared" si="9"/>
        <v>0.24</v>
      </c>
      <c r="BP29" s="69">
        <f t="shared" si="10"/>
        <v>0.72</v>
      </c>
      <c r="BQ29" s="70">
        <f>VLOOKUP($B29,[2]Analysis2016!$A:$BO,66,FALSE)</f>
        <v>0.24</v>
      </c>
      <c r="BR29" s="70">
        <f>VLOOKUP($B29,[2]Analysis2016!$A:$BO,67,FALSE)</f>
        <v>0.72</v>
      </c>
      <c r="BS29" s="70">
        <f t="shared" si="11"/>
        <v>0</v>
      </c>
      <c r="BT29" s="70">
        <f t="shared" si="12"/>
        <v>0</v>
      </c>
      <c r="BU29" s="70">
        <f>COUNTIFS($D29:$BA29,$BK29,[2]Results!$T$87:$BQ$87,BU$1)/(COUNTIF([2]Results!$T$87:$BQ$87,BU$1))</f>
        <v>5.8823529411764705E-2</v>
      </c>
      <c r="BV29" s="70">
        <f>COUNTIFS($D29:$BA29,$BK29,[2]Results!$T$87:$BQ$87,BV$1)/(COUNTIF([2]Results!$T$87:$BQ$87,BV$1))</f>
        <v>0.5</v>
      </c>
      <c r="BW29" s="70">
        <f>COUNTIFS($D29:$BA29,$BK29,[2]Results!$T$87:$BQ$87,BW$1)/(COUNTIF([2]Results!$T$87:$BQ$87,BW$1))</f>
        <v>0.375</v>
      </c>
      <c r="BX29" s="70">
        <f>COUNTIFS($D29:$BA29,$BK29,[2]Results!$T$87:$BQ$87,BX$1)/(COUNTIF([2]Results!$T$87:$BQ$87,BX$1))</f>
        <v>0.15384615384615385</v>
      </c>
      <c r="BY29" s="70">
        <f>COUNTIFS($D29:$BA29,$BK29,[2]Results!$T$89:$BQ$89,BY$1)/(COUNTIF([2]Results!$T$89:$BQ$89,BY$1))</f>
        <v>0.2</v>
      </c>
      <c r="BZ29" s="70">
        <f>COUNTIFS($D29:$BA29,$BK29,[2]Results!$T$89:$BQ$89,BZ$1)/(COUNTIF([2]Results!$T$89:$BQ$89,BZ$1))</f>
        <v>0.27272727272727271</v>
      </c>
      <c r="CA29" s="70">
        <f>COUNTIFS($D29:$BA29,$BK29,[2]Results!$T$89:$BQ$89,CA$1)/(COUNTIF([2]Results!$T$89:$BQ$89,CA$1))</f>
        <v>0.22222222222222221</v>
      </c>
      <c r="CB29" s="70">
        <f>COUNTIFS($D29:$BA29,$BK29,[2]Results!$T$89:$BQ$89,CB$1)/(COUNTIF([2]Results!$T$89:$BQ$89,CB$1))</f>
        <v>0.25</v>
      </c>
      <c r="CC29" s="70">
        <f>COUNTIFS($D29:$BA29,$BK29,[2]Results!$T$90:$BQ$90,CC$1)/(COUNTIF([2]Results!$T$90:$BQ$90,CC$1))</f>
        <v>0.29411764705882354</v>
      </c>
      <c r="CD29" s="70">
        <f>COUNTIFS($D29:$BA29,$BK29,[2]Results!$T$90:$BQ$90,CD$1)/(COUNTIF([2]Results!$T$90:$BQ$90,CD$1))</f>
        <v>0.17647058823529413</v>
      </c>
      <c r="CE29" s="70">
        <f>COUNTIFS($D29:$BA29,$BK29,[2]Results!$T$90:$BQ$90,CE$1)/(COUNTIF([2]Results!$T$90:$BQ$90,CE$1))</f>
        <v>0.25</v>
      </c>
      <c r="CF29" s="70">
        <f>COUNTIFS($D29:$BA29,$BK29,[2]Results!$T$91:$BQ$91,CF$1)/(COUNTIF([2]Results!$T$91:$BQ$91,CF$1))</f>
        <v>0.17647058823529413</v>
      </c>
      <c r="CG29" s="70">
        <f>COUNTIFS($D29:$BA29,$BK29,[2]Results!$T$91:$BQ$91,CG$1)/(COUNTIF([2]Results!$T$91:$BQ$91,CG$1))</f>
        <v>0.29411764705882354</v>
      </c>
      <c r="CH29" s="37"/>
    </row>
    <row r="30" spans="1:86" x14ac:dyDescent="0.3">
      <c r="A30" t="s">
        <v>3851</v>
      </c>
      <c r="B30" s="37" t="s">
        <v>331</v>
      </c>
      <c r="C30" s="39" t="s">
        <v>120</v>
      </c>
      <c r="D30" s="25" t="str">
        <f>[2]Monitoring_eng!C30</f>
        <v>no</v>
      </c>
      <c r="E30" s="25" t="str">
        <f>[2]Monitoring_eng!E30</f>
        <v>yes</v>
      </c>
      <c r="F30" s="25" t="str">
        <f>[2]Monitoring_eng!G30</f>
        <v>no</v>
      </c>
      <c r="G30" s="25" t="str">
        <f>[2]Monitoring_eng!I30</f>
        <v>no</v>
      </c>
      <c r="H30" s="25" t="str">
        <f>[2]Monitoring_eng!K30</f>
        <v>no</v>
      </c>
      <c r="I30" s="25" t="str">
        <f>[2]Monitoring_eng!M30</f>
        <v>yes</v>
      </c>
      <c r="J30" s="25" t="str">
        <f>[2]Monitoring_eng!O30</f>
        <v>yes</v>
      </c>
      <c r="K30" s="25" t="str">
        <f>[2]Monitoring_eng!Q30</f>
        <v>no</v>
      </c>
      <c r="L30" s="25" t="str">
        <f>[2]Monitoring_eng!S30</f>
        <v>no</v>
      </c>
      <c r="M30" s="25" t="str">
        <f>[2]Monitoring_eng!U30</f>
        <v>no</v>
      </c>
      <c r="N30" s="25" t="str">
        <f>[2]Monitoring_eng!W30</f>
        <v>yes</v>
      </c>
      <c r="O30" s="25" t="str">
        <f>[2]Monitoring_eng!Y30</f>
        <v>no</v>
      </c>
      <c r="P30" s="25" t="str">
        <f>[2]Monitoring_eng!AA30</f>
        <v>no</v>
      </c>
      <c r="Q30" s="25" t="str">
        <f>[2]Monitoring_eng!AC30</f>
        <v>yes</v>
      </c>
      <c r="R30" s="25" t="str">
        <f>[2]Monitoring_eng!AE30</f>
        <v>no</v>
      </c>
      <c r="S30" s="25" t="str">
        <f>[2]Monitoring_eng!AG30</f>
        <v>yes</v>
      </c>
      <c r="T30" s="25" t="str">
        <f>[2]Monitoring_eng!AI30</f>
        <v>yes</v>
      </c>
      <c r="U30" s="25" t="str">
        <f>[2]Monitoring_eng!AK30</f>
        <v>no</v>
      </c>
      <c r="V30" s="25" t="str">
        <f>[2]Monitoring_eng!AM30</f>
        <v>no</v>
      </c>
      <c r="W30" s="25" t="str">
        <f>[2]Monitoring_eng!AO30</f>
        <v>no</v>
      </c>
      <c r="X30" s="25" t="str">
        <f>[2]Monitoring_eng!AQ30</f>
        <v>yes</v>
      </c>
      <c r="Y30" s="25" t="str">
        <f>[2]Monitoring_eng!AS30</f>
        <v>no</v>
      </c>
      <c r="Z30" s="25" t="str">
        <f>[2]Monitoring_eng!AU30</f>
        <v>no</v>
      </c>
      <c r="AA30" s="25" t="str">
        <f>[2]Monitoring_eng!AW30</f>
        <v>no</v>
      </c>
      <c r="AB30" s="25" t="str">
        <f>[2]Monitoring_eng!AY30</f>
        <v>yes</v>
      </c>
      <c r="AC30" s="25" t="str">
        <f>[2]Monitoring_eng!BA30</f>
        <v>yes</v>
      </c>
      <c r="AD30" s="25" t="str">
        <f>[2]Monitoring_eng!BC30</f>
        <v>yes</v>
      </c>
      <c r="AE30" s="25" t="str">
        <f>[2]Monitoring_eng!BE30</f>
        <v>no</v>
      </c>
      <c r="AF30" s="25" t="str">
        <f>[2]Monitoring_eng!BG30</f>
        <v>no</v>
      </c>
      <c r="AG30" s="25" t="str">
        <f>[2]Monitoring_eng!BI30</f>
        <v>yes</v>
      </c>
      <c r="AH30" s="25" t="str">
        <f>[2]Monitoring_eng!BK30</f>
        <v>no</v>
      </c>
      <c r="AI30" s="25" t="str">
        <f>[2]Monitoring_eng!BM30</f>
        <v>no</v>
      </c>
      <c r="AJ30" s="25" t="str">
        <f>[2]Monitoring_eng!BO30</f>
        <v>no</v>
      </c>
      <c r="AK30" s="25" t="str">
        <f>[2]Monitoring_eng!BQ30</f>
        <v>no</v>
      </c>
      <c r="AL30" s="25" t="str">
        <f>[2]Monitoring_eng!BS30</f>
        <v>no</v>
      </c>
      <c r="AM30" s="25" t="str">
        <f>[2]Monitoring_eng!BU30</f>
        <v>partially</v>
      </c>
      <c r="AN30" s="25" t="str">
        <f>[2]Monitoring_eng!BW30</f>
        <v>no</v>
      </c>
      <c r="AO30" s="25" t="str">
        <f>[2]Monitoring_eng!BY30</f>
        <v>no</v>
      </c>
      <c r="AP30" s="25" t="str">
        <f>[2]Monitoring_eng!CA30</f>
        <v>no</v>
      </c>
      <c r="AQ30" s="25" t="str">
        <f>[2]Monitoring_eng!CC30</f>
        <v>no</v>
      </c>
      <c r="AR30" s="25" t="str">
        <f>[2]Monitoring_eng!CE30</f>
        <v>no</v>
      </c>
      <c r="AS30" s="25" t="str">
        <f>[2]Monitoring_eng!CG30</f>
        <v>yes</v>
      </c>
      <c r="AT30" s="25" t="str">
        <f>[2]Monitoring_eng!CI30</f>
        <v>no</v>
      </c>
      <c r="AU30" s="25" t="str">
        <f>[2]Monitoring_eng!CK30</f>
        <v>no</v>
      </c>
      <c r="AV30" s="25" t="str">
        <f>[2]Monitoring_eng!CM30</f>
        <v>no</v>
      </c>
      <c r="AW30" s="25" t="str">
        <f>[2]Monitoring_eng!CO30</f>
        <v>no</v>
      </c>
      <c r="AX30" s="25" t="str">
        <f>[2]Monitoring_eng!CQ30</f>
        <v>no</v>
      </c>
      <c r="AY30" s="25" t="str">
        <f>[2]Monitoring_eng!CS30</f>
        <v>no</v>
      </c>
      <c r="AZ30" s="25" t="str">
        <f>[2]Monitoring_eng!CU30</f>
        <v>partially</v>
      </c>
      <c r="BA30" s="25" t="str">
        <f>[2]Monitoring_eng!CW30</f>
        <v>no</v>
      </c>
      <c r="BB30" s="37" t="s">
        <v>757</v>
      </c>
      <c r="BC30" s="37">
        <f t="shared" si="0"/>
        <v>13</v>
      </c>
      <c r="BD30" s="37" t="s">
        <v>758</v>
      </c>
      <c r="BE30" s="37">
        <f t="shared" si="1"/>
        <v>35</v>
      </c>
      <c r="BF30" s="37" t="s">
        <v>759</v>
      </c>
      <c r="BG30" s="37">
        <f t="shared" si="2"/>
        <v>2</v>
      </c>
      <c r="BH30" s="37" t="s">
        <v>892</v>
      </c>
      <c r="BI30" s="37">
        <f t="shared" si="3"/>
        <v>0</v>
      </c>
      <c r="BJ30" s="37">
        <f t="shared" si="4"/>
        <v>50</v>
      </c>
      <c r="BK30" s="37" t="str">
        <f t="shared" si="5"/>
        <v>yes</v>
      </c>
      <c r="BL30" s="37" t="str">
        <f t="shared" si="6"/>
        <v>no</v>
      </c>
      <c r="BM30" s="37">
        <f t="shared" si="7"/>
        <v>13</v>
      </c>
      <c r="BN30" s="37">
        <f t="shared" si="8"/>
        <v>35</v>
      </c>
      <c r="BO30" s="69">
        <f t="shared" si="9"/>
        <v>0.26</v>
      </c>
      <c r="BP30" s="69">
        <f t="shared" si="10"/>
        <v>0.7</v>
      </c>
      <c r="BQ30" s="70">
        <f>VLOOKUP($B30,[2]Analysis2016!$A:$BO,66,FALSE)</f>
        <v>0.26</v>
      </c>
      <c r="BR30" s="70">
        <f>VLOOKUP($B30,[2]Analysis2016!$A:$BO,67,FALSE)</f>
        <v>0.7</v>
      </c>
      <c r="BS30" s="70">
        <f t="shared" si="11"/>
        <v>0</v>
      </c>
      <c r="BT30" s="70">
        <f t="shared" si="12"/>
        <v>0</v>
      </c>
      <c r="BU30" s="70">
        <f>COUNTIFS($D30:$BA30,$BK30,[2]Results!$T$87:$BQ$87,BU$1)/(COUNTIF([2]Results!$T$87:$BQ$87,BU$1))</f>
        <v>0.23529411764705882</v>
      </c>
      <c r="BV30" s="70">
        <f>COUNTIFS($D30:$BA30,$BK30,[2]Results!$T$87:$BQ$87,BV$1)/(COUNTIF([2]Results!$T$87:$BQ$87,BV$1))</f>
        <v>0.33333333333333331</v>
      </c>
      <c r="BW30" s="70">
        <f>COUNTIFS($D30:$BA30,$BK30,[2]Results!$T$87:$BQ$87,BW$1)/(COUNTIF([2]Results!$T$87:$BQ$87,BW$1))</f>
        <v>0.125</v>
      </c>
      <c r="BX30" s="70">
        <f>COUNTIFS($D30:$BA30,$BK30,[2]Results!$T$87:$BQ$87,BX$1)/(COUNTIF([2]Results!$T$87:$BQ$87,BX$1))</f>
        <v>0.30769230769230771</v>
      </c>
      <c r="BY30" s="70">
        <f>COUNTIFS($D30:$BA30,$BK30,[2]Results!$T$89:$BQ$89,BY$1)/(COUNTIF([2]Results!$T$89:$BQ$89,BY$1))</f>
        <v>0.26666666666666666</v>
      </c>
      <c r="BZ30" s="70">
        <f>COUNTIFS($D30:$BA30,$BK30,[2]Results!$T$89:$BQ$89,BZ$1)/(COUNTIF([2]Results!$T$89:$BQ$89,BZ$1))</f>
        <v>0.18181818181818182</v>
      </c>
      <c r="CA30" s="70">
        <f>COUNTIFS($D30:$BA30,$BK30,[2]Results!$T$89:$BQ$89,CA$1)/(COUNTIF([2]Results!$T$89:$BQ$89,CA$1))</f>
        <v>0.44444444444444442</v>
      </c>
      <c r="CB30" s="70">
        <f>COUNTIFS($D30:$BA30,$BK30,[2]Results!$T$89:$BQ$89,CB$1)/(COUNTIF([2]Results!$T$89:$BQ$89,CB$1))</f>
        <v>0.25</v>
      </c>
      <c r="CC30" s="70">
        <f>COUNTIFS($D30:$BA30,$BK30,[2]Results!$T$90:$BQ$90,CC$1)/(COUNTIF([2]Results!$T$90:$BQ$90,CC$1))</f>
        <v>0.29411764705882354</v>
      </c>
      <c r="CD30" s="70">
        <f>COUNTIFS($D30:$BA30,$BK30,[2]Results!$T$90:$BQ$90,CD$1)/(COUNTIF([2]Results!$T$90:$BQ$90,CD$1))</f>
        <v>0.17647058823529413</v>
      </c>
      <c r="CE30" s="70">
        <f>COUNTIFS($D30:$BA30,$BK30,[2]Results!$T$90:$BQ$90,CE$1)/(COUNTIF([2]Results!$T$90:$BQ$90,CE$1))</f>
        <v>0.3125</v>
      </c>
      <c r="CF30" s="70">
        <f>COUNTIFS($D30:$BA30,$BK30,[2]Results!$T$91:$BQ$91,CF$1)/(COUNTIF([2]Results!$T$91:$BQ$91,CF$1))</f>
        <v>0.17647058823529413</v>
      </c>
      <c r="CG30" s="70">
        <f>COUNTIFS($D30:$BA30,$BK30,[2]Results!$T$91:$BQ$91,CG$1)/(COUNTIF([2]Results!$T$91:$BQ$91,CG$1))</f>
        <v>0.29411764705882354</v>
      </c>
      <c r="CH30" s="37"/>
    </row>
    <row r="31" spans="1:86" x14ac:dyDescent="0.3">
      <c r="A31" t="s">
        <v>3852</v>
      </c>
      <c r="B31" s="37" t="s">
        <v>332</v>
      </c>
      <c r="C31" s="39" t="s">
        <v>121</v>
      </c>
      <c r="D31" s="25" t="str">
        <f>[2]Monitoring_eng!C31</f>
        <v>no</v>
      </c>
      <c r="E31" s="25" t="str">
        <f>[2]Monitoring_eng!E31</f>
        <v>no</v>
      </c>
      <c r="F31" s="25" t="str">
        <f>[2]Monitoring_eng!G31</f>
        <v>yes</v>
      </c>
      <c r="G31" s="25" t="str">
        <f>[2]Monitoring_eng!I31</f>
        <v>no</v>
      </c>
      <c r="H31" s="25" t="str">
        <f>[2]Monitoring_eng!K31</f>
        <v>no</v>
      </c>
      <c r="I31" s="25" t="str">
        <f>[2]Monitoring_eng!M31</f>
        <v>partially</v>
      </c>
      <c r="J31" s="25" t="str">
        <f>[2]Monitoring_eng!O31</f>
        <v>no</v>
      </c>
      <c r="K31" s="25" t="str">
        <f>[2]Monitoring_eng!Q31</f>
        <v>no</v>
      </c>
      <c r="L31" s="25" t="str">
        <f>[2]Monitoring_eng!S31</f>
        <v>no</v>
      </c>
      <c r="M31" s="25" t="str">
        <f>[2]Monitoring_eng!U31</f>
        <v>no</v>
      </c>
      <c r="N31" s="25" t="str">
        <f>[2]Monitoring_eng!W31</f>
        <v>partially</v>
      </c>
      <c r="O31" s="25" t="str">
        <f>[2]Monitoring_eng!Y31</f>
        <v>yes</v>
      </c>
      <c r="P31" s="25" t="str">
        <f>[2]Monitoring_eng!AA31</f>
        <v>yes</v>
      </c>
      <c r="Q31" s="25" t="str">
        <f>[2]Monitoring_eng!AC31</f>
        <v>no</v>
      </c>
      <c r="R31" s="25" t="str">
        <f>[2]Monitoring_eng!AE31</f>
        <v>yes</v>
      </c>
      <c r="S31" s="25" t="str">
        <f>[2]Monitoring_eng!AG31</f>
        <v>yes</v>
      </c>
      <c r="T31" s="25" t="str">
        <f>[2]Monitoring_eng!AI31</f>
        <v>no</v>
      </c>
      <c r="U31" s="25" t="str">
        <f>[2]Monitoring_eng!AK31</f>
        <v>yes</v>
      </c>
      <c r="V31" s="25" t="str">
        <f>[2]Monitoring_eng!AM31</f>
        <v>yes</v>
      </c>
      <c r="W31" s="25" t="str">
        <f>[2]Monitoring_eng!AO31</f>
        <v>no</v>
      </c>
      <c r="X31" s="25" t="str">
        <f>[2]Monitoring_eng!AQ31</f>
        <v>no</v>
      </c>
      <c r="Y31" s="25" t="str">
        <f>[2]Monitoring_eng!AS31</f>
        <v>no</v>
      </c>
      <c r="Z31" s="25" t="str">
        <f>[2]Monitoring_eng!AU31</f>
        <v>no</v>
      </c>
      <c r="AA31" s="25" t="str">
        <f>[2]Monitoring_eng!AW31</f>
        <v>no</v>
      </c>
      <c r="AB31" s="25" t="str">
        <f>[2]Monitoring_eng!AY31</f>
        <v>yes</v>
      </c>
      <c r="AC31" s="25" t="str">
        <f>[2]Monitoring_eng!BA31</f>
        <v>yes</v>
      </c>
      <c r="AD31" s="25" t="str">
        <f>[2]Monitoring_eng!BC31</f>
        <v>no</v>
      </c>
      <c r="AE31" s="25" t="str">
        <f>[2]Monitoring_eng!BE31</f>
        <v>yes</v>
      </c>
      <c r="AF31" s="25" t="str">
        <f>[2]Monitoring_eng!BG31</f>
        <v>no</v>
      </c>
      <c r="AG31" s="25" t="str">
        <f>[2]Monitoring_eng!BI31</f>
        <v>no</v>
      </c>
      <c r="AH31" s="25" t="str">
        <f>[2]Monitoring_eng!BK31</f>
        <v>no</v>
      </c>
      <c r="AI31" s="25" t="str">
        <f>[2]Monitoring_eng!BM31</f>
        <v>no</v>
      </c>
      <c r="AJ31" s="25" t="str">
        <f>[2]Monitoring_eng!BO31</f>
        <v>no</v>
      </c>
      <c r="AK31" s="25" t="str">
        <f>[2]Monitoring_eng!BQ31</f>
        <v>no</v>
      </c>
      <c r="AL31" s="25" t="str">
        <f>[2]Monitoring_eng!BS31</f>
        <v>no</v>
      </c>
      <c r="AM31" s="25" t="str">
        <f>[2]Monitoring_eng!BU31</f>
        <v>no</v>
      </c>
      <c r="AN31" s="25" t="str">
        <f>[2]Monitoring_eng!BW31</f>
        <v>yes</v>
      </c>
      <c r="AO31" s="25" t="str">
        <f>[2]Monitoring_eng!BY31</f>
        <v>partially</v>
      </c>
      <c r="AP31" s="25" t="str">
        <f>[2]Monitoring_eng!CA31</f>
        <v>no</v>
      </c>
      <c r="AQ31" s="25" t="str">
        <f>[2]Monitoring_eng!CC31</f>
        <v>yes</v>
      </c>
      <c r="AR31" s="25" t="str">
        <f>[2]Monitoring_eng!CE31</f>
        <v>yes</v>
      </c>
      <c r="AS31" s="25" t="str">
        <f>[2]Monitoring_eng!CG31</f>
        <v>no</v>
      </c>
      <c r="AT31" s="25" t="str">
        <f>[2]Monitoring_eng!CI31</f>
        <v>yes</v>
      </c>
      <c r="AU31" s="25" t="str">
        <f>[2]Monitoring_eng!CK31</f>
        <v>no</v>
      </c>
      <c r="AV31" s="25" t="str">
        <f>[2]Monitoring_eng!CM31</f>
        <v>no</v>
      </c>
      <c r="AW31" s="25" t="str">
        <f>[2]Monitoring_eng!CO31</f>
        <v>no</v>
      </c>
      <c r="AX31" s="25" t="str">
        <f>[2]Monitoring_eng!CQ31</f>
        <v>yes</v>
      </c>
      <c r="AY31" s="25" t="str">
        <f>[2]Monitoring_eng!CS31</f>
        <v>yes</v>
      </c>
      <c r="AZ31" s="25" t="str">
        <f>[2]Monitoring_eng!CU31</f>
        <v>partially</v>
      </c>
      <c r="BA31" s="25" t="str">
        <f>[2]Monitoring_eng!CW31</f>
        <v>no</v>
      </c>
      <c r="BB31" s="37" t="s">
        <v>757</v>
      </c>
      <c r="BC31" s="37">
        <f t="shared" si="0"/>
        <v>16</v>
      </c>
      <c r="BD31" s="37" t="s">
        <v>758</v>
      </c>
      <c r="BE31" s="37">
        <f t="shared" si="1"/>
        <v>30</v>
      </c>
      <c r="BF31" s="37" t="s">
        <v>759</v>
      </c>
      <c r="BG31" s="37">
        <f t="shared" si="2"/>
        <v>4</v>
      </c>
      <c r="BH31" s="37" t="s">
        <v>892</v>
      </c>
      <c r="BI31" s="37">
        <f t="shared" si="3"/>
        <v>0</v>
      </c>
      <c r="BJ31" s="37">
        <f t="shared" si="4"/>
        <v>50</v>
      </c>
      <c r="BK31" s="37" t="str">
        <f t="shared" si="5"/>
        <v>yes</v>
      </c>
      <c r="BL31" s="37" t="str">
        <f t="shared" si="6"/>
        <v>no</v>
      </c>
      <c r="BM31" s="37">
        <f t="shared" si="7"/>
        <v>16</v>
      </c>
      <c r="BN31" s="37">
        <f t="shared" si="8"/>
        <v>30</v>
      </c>
      <c r="BO31" s="69">
        <f t="shared" si="9"/>
        <v>0.32</v>
      </c>
      <c r="BP31" s="69">
        <f t="shared" si="10"/>
        <v>0.6</v>
      </c>
      <c r="BQ31" s="70">
        <f>VLOOKUP($B31,[2]Analysis2016!$A:$BO,66,FALSE)</f>
        <v>0.32</v>
      </c>
      <c r="BR31" s="70">
        <f>VLOOKUP($B31,[2]Analysis2016!$A:$BO,67,FALSE)</f>
        <v>0.6</v>
      </c>
      <c r="BS31" s="70">
        <f t="shared" si="11"/>
        <v>0</v>
      </c>
      <c r="BT31" s="70">
        <f t="shared" si="12"/>
        <v>0</v>
      </c>
      <c r="BU31" s="70">
        <f>COUNTIFS($D31:$BA31,$BK31,[2]Results!$T$87:$BQ$87,BU$1)/(COUNTIF([2]Results!$T$87:$BQ$87,BU$1))</f>
        <v>0.23529411764705882</v>
      </c>
      <c r="BV31" s="70">
        <f>COUNTIFS($D31:$BA31,$BK31,[2]Results!$T$87:$BQ$87,BV$1)/(COUNTIF([2]Results!$T$87:$BQ$87,BV$1))</f>
        <v>0.5</v>
      </c>
      <c r="BW31" s="70">
        <f>COUNTIFS($D31:$BA31,$BK31,[2]Results!$T$87:$BQ$87,BW$1)/(COUNTIF([2]Results!$T$87:$BQ$87,BW$1))</f>
        <v>0.375</v>
      </c>
      <c r="BX31" s="70">
        <f>COUNTIFS($D31:$BA31,$BK31,[2]Results!$T$87:$BQ$87,BX$1)/(COUNTIF([2]Results!$T$87:$BQ$87,BX$1))</f>
        <v>0.23076923076923078</v>
      </c>
      <c r="BY31" s="70">
        <f>COUNTIFS($D31:$BA31,$BK31,[2]Results!$T$89:$BQ$89,BY$1)/(COUNTIF([2]Results!$T$89:$BQ$89,BY$1))</f>
        <v>0.33333333333333331</v>
      </c>
      <c r="BZ31" s="70">
        <f>COUNTIFS($D31:$BA31,$BK31,[2]Results!$T$89:$BQ$89,BZ$1)/(COUNTIF([2]Results!$T$89:$BQ$89,BZ$1))</f>
        <v>0.31818181818181818</v>
      </c>
      <c r="CA31" s="70">
        <f>COUNTIFS($D31:$BA31,$BK31,[2]Results!$T$89:$BQ$89,CA$1)/(COUNTIF([2]Results!$T$89:$BQ$89,CA$1))</f>
        <v>0.33333333333333331</v>
      </c>
      <c r="CB31" s="70">
        <f>COUNTIFS($D31:$BA31,$BK31,[2]Results!$T$89:$BQ$89,CB$1)/(COUNTIF([2]Results!$T$89:$BQ$89,CB$1))</f>
        <v>0.25</v>
      </c>
      <c r="CC31" s="70">
        <f>COUNTIFS($D31:$BA31,$BK31,[2]Results!$T$90:$BQ$90,CC$1)/(COUNTIF([2]Results!$T$90:$BQ$90,CC$1))</f>
        <v>0.17647058823529413</v>
      </c>
      <c r="CD31" s="70">
        <f>COUNTIFS($D31:$BA31,$BK31,[2]Results!$T$90:$BQ$90,CD$1)/(COUNTIF([2]Results!$T$90:$BQ$90,CD$1))</f>
        <v>0.47058823529411764</v>
      </c>
      <c r="CE31" s="70">
        <f>COUNTIFS($D31:$BA31,$BK31,[2]Results!$T$90:$BQ$90,CE$1)/(COUNTIF([2]Results!$T$90:$BQ$90,CE$1))</f>
        <v>0.3125</v>
      </c>
      <c r="CF31" s="70">
        <f>COUNTIFS($D31:$BA31,$BK31,[2]Results!$T$91:$BQ$91,CF$1)/(COUNTIF([2]Results!$T$91:$BQ$91,CF$1))</f>
        <v>0.47058823529411764</v>
      </c>
      <c r="CG31" s="70">
        <f>COUNTIFS($D31:$BA31,$BK31,[2]Results!$T$91:$BQ$91,CG$1)/(COUNTIF([2]Results!$T$91:$BQ$91,CG$1))</f>
        <v>0.17647058823529413</v>
      </c>
      <c r="CH31" s="37"/>
    </row>
    <row r="32" spans="1:86" x14ac:dyDescent="0.3">
      <c r="A32" t="s">
        <v>3853</v>
      </c>
      <c r="B32" s="37" t="s">
        <v>333</v>
      </c>
      <c r="C32" s="39" t="s">
        <v>122</v>
      </c>
      <c r="D32" s="25" t="str">
        <f>[2]Monitoring_eng!C32</f>
        <v>no</v>
      </c>
      <c r="E32" s="25" t="str">
        <f>[2]Monitoring_eng!E32</f>
        <v>no</v>
      </c>
      <c r="F32" s="25" t="str">
        <f>[2]Monitoring_eng!G32</f>
        <v>no</v>
      </c>
      <c r="G32" s="25" t="str">
        <f>[2]Monitoring_eng!I32</f>
        <v>no</v>
      </c>
      <c r="H32" s="25" t="str">
        <f>[2]Monitoring_eng!K32</f>
        <v>no</v>
      </c>
      <c r="I32" s="25" t="str">
        <f>[2]Monitoring_eng!M32</f>
        <v>no</v>
      </c>
      <c r="J32" s="25" t="str">
        <f>[2]Monitoring_eng!O32</f>
        <v>no</v>
      </c>
      <c r="K32" s="25" t="str">
        <f>[2]Monitoring_eng!Q32</f>
        <v>no</v>
      </c>
      <c r="L32" s="25" t="str">
        <f>[2]Monitoring_eng!S32</f>
        <v>no</v>
      </c>
      <c r="M32" s="25" t="str">
        <f>[2]Monitoring_eng!U32</f>
        <v>no</v>
      </c>
      <c r="N32" s="25" t="str">
        <f>[2]Monitoring_eng!W32</f>
        <v>no</v>
      </c>
      <c r="O32" s="25" t="str">
        <f>[2]Monitoring_eng!Y32</f>
        <v>no</v>
      </c>
      <c r="P32" s="25" t="str">
        <f>[2]Monitoring_eng!AA32</f>
        <v>no</v>
      </c>
      <c r="Q32" s="25" t="str">
        <f>[2]Monitoring_eng!AC32</f>
        <v>no</v>
      </c>
      <c r="R32" s="25" t="str">
        <f>[2]Monitoring_eng!AE32</f>
        <v>no</v>
      </c>
      <c r="S32" s="25" t="str">
        <f>[2]Monitoring_eng!AG32</f>
        <v>no</v>
      </c>
      <c r="T32" s="25" t="str">
        <f>[2]Monitoring_eng!AI32</f>
        <v>no</v>
      </c>
      <c r="U32" s="25" t="str">
        <f>[2]Monitoring_eng!AK32</f>
        <v>no</v>
      </c>
      <c r="V32" s="25" t="str">
        <f>[2]Monitoring_eng!AM32</f>
        <v>yes</v>
      </c>
      <c r="W32" s="25" t="str">
        <f>[2]Monitoring_eng!AO32</f>
        <v>no</v>
      </c>
      <c r="X32" s="25" t="str">
        <f>[2]Monitoring_eng!AQ32</f>
        <v>no</v>
      </c>
      <c r="Y32" s="25" t="str">
        <f>[2]Monitoring_eng!AS32</f>
        <v>no</v>
      </c>
      <c r="Z32" s="25" t="str">
        <f>[2]Monitoring_eng!AU32</f>
        <v>no</v>
      </c>
      <c r="AA32" s="25" t="str">
        <f>[2]Monitoring_eng!AW32</f>
        <v>no</v>
      </c>
      <c r="AB32" s="25" t="str">
        <f>[2]Monitoring_eng!AY32</f>
        <v>yes</v>
      </c>
      <c r="AC32" s="25" t="str">
        <f>[2]Monitoring_eng!BA32</f>
        <v>no</v>
      </c>
      <c r="AD32" s="25" t="str">
        <f>[2]Monitoring_eng!BC32</f>
        <v>no</v>
      </c>
      <c r="AE32" s="25" t="str">
        <f>[2]Monitoring_eng!BE32</f>
        <v>no</v>
      </c>
      <c r="AF32" s="25" t="str">
        <f>[2]Monitoring_eng!BG32</f>
        <v>no</v>
      </c>
      <c r="AG32" s="25" t="str">
        <f>[2]Monitoring_eng!BI32</f>
        <v>no</v>
      </c>
      <c r="AH32" s="25" t="str">
        <f>[2]Monitoring_eng!BK32</f>
        <v>no</v>
      </c>
      <c r="AI32" s="25" t="str">
        <f>[2]Monitoring_eng!BM32</f>
        <v>no</v>
      </c>
      <c r="AJ32" s="25" t="str">
        <f>[2]Monitoring_eng!BO32</f>
        <v>no</v>
      </c>
      <c r="AK32" s="25" t="str">
        <f>[2]Monitoring_eng!BQ32</f>
        <v>no</v>
      </c>
      <c r="AL32" s="25" t="str">
        <f>[2]Monitoring_eng!BS32</f>
        <v>no</v>
      </c>
      <c r="AM32" s="25" t="str">
        <f>[2]Monitoring_eng!BU32</f>
        <v>no</v>
      </c>
      <c r="AN32" s="25" t="str">
        <f>[2]Monitoring_eng!BW32</f>
        <v>no</v>
      </c>
      <c r="AO32" s="25" t="str">
        <f>[2]Monitoring_eng!BY32</f>
        <v>no</v>
      </c>
      <c r="AP32" s="25" t="str">
        <f>[2]Monitoring_eng!CA32</f>
        <v>no</v>
      </c>
      <c r="AQ32" s="25" t="str">
        <f>[2]Monitoring_eng!CC32</f>
        <v>partially</v>
      </c>
      <c r="AR32" s="25" t="str">
        <f>[2]Monitoring_eng!CE32</f>
        <v>no</v>
      </c>
      <c r="AS32" s="25" t="str">
        <f>[2]Monitoring_eng!CG32</f>
        <v>no</v>
      </c>
      <c r="AT32" s="25" t="str">
        <f>[2]Monitoring_eng!CI32</f>
        <v>no</v>
      </c>
      <c r="AU32" s="25" t="str">
        <f>[2]Monitoring_eng!CK32</f>
        <v>no</v>
      </c>
      <c r="AV32" s="25" t="str">
        <f>[2]Monitoring_eng!CM32</f>
        <v>no</v>
      </c>
      <c r="AW32" s="25" t="str">
        <f>[2]Monitoring_eng!CO32</f>
        <v>no</v>
      </c>
      <c r="AX32" s="25" t="str">
        <f>[2]Monitoring_eng!CQ32</f>
        <v>no</v>
      </c>
      <c r="AY32" s="25" t="str">
        <f>[2]Monitoring_eng!CS32</f>
        <v>no</v>
      </c>
      <c r="AZ32" s="25" t="str">
        <f>[2]Monitoring_eng!CU32</f>
        <v>no</v>
      </c>
      <c r="BA32" s="25" t="str">
        <f>[2]Monitoring_eng!CW32</f>
        <v>no</v>
      </c>
      <c r="BB32" s="37" t="s">
        <v>757</v>
      </c>
      <c r="BC32" s="37">
        <f t="shared" si="0"/>
        <v>2</v>
      </c>
      <c r="BD32" s="37" t="s">
        <v>758</v>
      </c>
      <c r="BE32" s="37">
        <f t="shared" si="1"/>
        <v>47</v>
      </c>
      <c r="BF32" s="37" t="s">
        <v>759</v>
      </c>
      <c r="BG32" s="37">
        <f t="shared" si="2"/>
        <v>1</v>
      </c>
      <c r="BH32" s="37" t="s">
        <v>892</v>
      </c>
      <c r="BI32" s="37">
        <f t="shared" si="3"/>
        <v>0</v>
      </c>
      <c r="BJ32" s="37">
        <f t="shared" si="4"/>
        <v>50</v>
      </c>
      <c r="BK32" s="37" t="str">
        <f t="shared" si="5"/>
        <v>yes</v>
      </c>
      <c r="BL32" s="37" t="str">
        <f t="shared" si="6"/>
        <v>no</v>
      </c>
      <c r="BM32" s="37">
        <f t="shared" si="7"/>
        <v>2</v>
      </c>
      <c r="BN32" s="37">
        <f t="shared" si="8"/>
        <v>47</v>
      </c>
      <c r="BO32" s="69">
        <f t="shared" si="9"/>
        <v>0.04</v>
      </c>
      <c r="BP32" s="69">
        <f t="shared" si="10"/>
        <v>0.94</v>
      </c>
      <c r="BQ32" s="70">
        <f>VLOOKUP($B32,[2]Analysis2016!$A:$BO,66,FALSE)</f>
        <v>0.04</v>
      </c>
      <c r="BR32" s="70">
        <f>VLOOKUP($B32,[2]Analysis2016!$A:$BO,67,FALSE)</f>
        <v>0.94</v>
      </c>
      <c r="BS32" s="70">
        <f t="shared" si="11"/>
        <v>0</v>
      </c>
      <c r="BT32" s="70">
        <f t="shared" si="12"/>
        <v>0</v>
      </c>
      <c r="BU32" s="70">
        <f>COUNTIFS($D32:$BA32,$BK32,[2]Results!$T$87:$BQ$87,BU$1)/(COUNTIF([2]Results!$T$87:$BQ$87,BU$1))</f>
        <v>0</v>
      </c>
      <c r="BV32" s="70">
        <f>COUNTIFS($D32:$BA32,$BK32,[2]Results!$T$87:$BQ$87,BV$1)/(COUNTIF([2]Results!$T$87:$BQ$87,BV$1))</f>
        <v>8.3333333333333329E-2</v>
      </c>
      <c r="BW32" s="70">
        <f>COUNTIFS($D32:$BA32,$BK32,[2]Results!$T$87:$BQ$87,BW$1)/(COUNTIF([2]Results!$T$87:$BQ$87,BW$1))</f>
        <v>0.125</v>
      </c>
      <c r="BX32" s="70">
        <f>COUNTIFS($D32:$BA32,$BK32,[2]Results!$T$87:$BQ$87,BX$1)/(COUNTIF([2]Results!$T$87:$BQ$87,BX$1))</f>
        <v>0</v>
      </c>
      <c r="BY32" s="70">
        <f>COUNTIFS($D32:$BA32,$BK32,[2]Results!$T$89:$BQ$89,BY$1)/(COUNTIF([2]Results!$T$89:$BQ$89,BY$1))</f>
        <v>0</v>
      </c>
      <c r="BZ32" s="70">
        <f>COUNTIFS($D32:$BA32,$BK32,[2]Results!$T$89:$BQ$89,BZ$1)/(COUNTIF([2]Results!$T$89:$BQ$89,BZ$1))</f>
        <v>4.5454545454545456E-2</v>
      </c>
      <c r="CA32" s="70">
        <f>COUNTIFS($D32:$BA32,$BK32,[2]Results!$T$89:$BQ$89,CA$1)/(COUNTIF([2]Results!$T$89:$BQ$89,CA$1))</f>
        <v>0.1111111111111111</v>
      </c>
      <c r="CB32" s="70">
        <f>COUNTIFS($D32:$BA32,$BK32,[2]Results!$T$89:$BQ$89,CB$1)/(COUNTIF([2]Results!$T$89:$BQ$89,CB$1))</f>
        <v>0</v>
      </c>
      <c r="CC32" s="70">
        <f>COUNTIFS($D32:$BA32,$BK32,[2]Results!$T$90:$BQ$90,CC$1)/(COUNTIF([2]Results!$T$90:$BQ$90,CC$1))</f>
        <v>0</v>
      </c>
      <c r="CD32" s="70">
        <f>COUNTIFS($D32:$BA32,$BK32,[2]Results!$T$90:$BQ$90,CD$1)/(COUNTIF([2]Results!$T$90:$BQ$90,CD$1))</f>
        <v>0.11764705882352941</v>
      </c>
      <c r="CE32" s="70">
        <f>COUNTIFS($D32:$BA32,$BK32,[2]Results!$T$90:$BQ$90,CE$1)/(COUNTIF([2]Results!$T$90:$BQ$90,CE$1))</f>
        <v>0</v>
      </c>
      <c r="CF32" s="70">
        <f>COUNTIFS($D32:$BA32,$BK32,[2]Results!$T$91:$BQ$91,CF$1)/(COUNTIF([2]Results!$T$91:$BQ$91,CF$1))</f>
        <v>0.11764705882352941</v>
      </c>
      <c r="CG32" s="70">
        <f>COUNTIFS($D32:$BA32,$BK32,[2]Results!$T$91:$BQ$91,CG$1)/(COUNTIF([2]Results!$T$91:$BQ$91,CG$1))</f>
        <v>0</v>
      </c>
      <c r="CH32" s="37"/>
    </row>
    <row r="33" spans="1:86" x14ac:dyDescent="0.3">
      <c r="A33" t="s">
        <v>3854</v>
      </c>
      <c r="B33" s="37" t="s">
        <v>334</v>
      </c>
      <c r="C33" s="39" t="s">
        <v>123</v>
      </c>
      <c r="D33" s="25" t="str">
        <f>[2]Monitoring_eng!C33</f>
        <v>yes</v>
      </c>
      <c r="E33" s="25" t="str">
        <f>[2]Monitoring_eng!E33</f>
        <v>no</v>
      </c>
      <c r="F33" s="25" t="str">
        <f>[2]Monitoring_eng!G33</f>
        <v>yes</v>
      </c>
      <c r="G33" s="25" t="str">
        <f>[2]Monitoring_eng!I33</f>
        <v>no</v>
      </c>
      <c r="H33" s="25" t="str">
        <f>[2]Monitoring_eng!K33</f>
        <v>no</v>
      </c>
      <c r="I33" s="25" t="str">
        <f>[2]Monitoring_eng!M33</f>
        <v>yes</v>
      </c>
      <c r="J33" s="25" t="str">
        <f>[2]Monitoring_eng!O33</f>
        <v>no</v>
      </c>
      <c r="K33" s="25" t="str">
        <f>[2]Monitoring_eng!Q33</f>
        <v>no</v>
      </c>
      <c r="L33" s="25" t="str">
        <f>[2]Monitoring_eng!S33</f>
        <v>no</v>
      </c>
      <c r="M33" s="25" t="str">
        <f>[2]Monitoring_eng!U33</f>
        <v>no</v>
      </c>
      <c r="N33" s="25" t="str">
        <f>[2]Monitoring_eng!W33</f>
        <v>yes</v>
      </c>
      <c r="O33" s="25" t="str">
        <f>[2]Monitoring_eng!Y33</f>
        <v>no</v>
      </c>
      <c r="P33" s="25" t="str">
        <f>[2]Monitoring_eng!AA33</f>
        <v>partially</v>
      </c>
      <c r="Q33" s="25" t="str">
        <f>[2]Monitoring_eng!AC33</f>
        <v>no</v>
      </c>
      <c r="R33" s="25" t="str">
        <f>[2]Monitoring_eng!AE33</f>
        <v>partially</v>
      </c>
      <c r="S33" s="25" t="str">
        <f>[2]Monitoring_eng!AG33</f>
        <v>no</v>
      </c>
      <c r="T33" s="25" t="str">
        <f>[2]Monitoring_eng!AI33</f>
        <v>no</v>
      </c>
      <c r="U33" s="25" t="str">
        <f>[2]Monitoring_eng!AK33</f>
        <v>no</v>
      </c>
      <c r="V33" s="25" t="str">
        <f>[2]Monitoring_eng!AM33</f>
        <v>no</v>
      </c>
      <c r="W33" s="25" t="str">
        <f>[2]Monitoring_eng!AO33</f>
        <v>no</v>
      </c>
      <c r="X33" s="25" t="str">
        <f>[2]Monitoring_eng!AQ33</f>
        <v>no</v>
      </c>
      <c r="Y33" s="25" t="str">
        <f>[2]Monitoring_eng!AS33</f>
        <v>yes</v>
      </c>
      <c r="Z33" s="25" t="str">
        <f>[2]Monitoring_eng!AU33</f>
        <v>no</v>
      </c>
      <c r="AA33" s="25" t="str">
        <f>[2]Monitoring_eng!AW33</f>
        <v>yes</v>
      </c>
      <c r="AB33" s="25" t="str">
        <f>[2]Monitoring_eng!AY33</f>
        <v>no</v>
      </c>
      <c r="AC33" s="25" t="str">
        <f>[2]Monitoring_eng!BA33</f>
        <v>yes</v>
      </c>
      <c r="AD33" s="25" t="str">
        <f>[2]Monitoring_eng!BC33</f>
        <v>yes</v>
      </c>
      <c r="AE33" s="25" t="str">
        <f>[2]Monitoring_eng!BE33</f>
        <v>yes</v>
      </c>
      <c r="AF33" s="25" t="str">
        <f>[2]Monitoring_eng!BG33</f>
        <v>no</v>
      </c>
      <c r="AG33" s="25" t="str">
        <f>[2]Monitoring_eng!BI33</f>
        <v>no</v>
      </c>
      <c r="AH33" s="25" t="str">
        <f>[2]Monitoring_eng!BK33</f>
        <v>no</v>
      </c>
      <c r="AI33" s="25" t="str">
        <f>[2]Monitoring_eng!BM33</f>
        <v>no</v>
      </c>
      <c r="AJ33" s="25" t="str">
        <f>[2]Monitoring_eng!BO33</f>
        <v>yes</v>
      </c>
      <c r="AK33" s="25" t="str">
        <f>[2]Monitoring_eng!BQ33</f>
        <v>yes</v>
      </c>
      <c r="AL33" s="25" t="str">
        <f>[2]Monitoring_eng!BS33</f>
        <v>no</v>
      </c>
      <c r="AM33" s="25" t="str">
        <f>[2]Monitoring_eng!BU33</f>
        <v>partially</v>
      </c>
      <c r="AN33" s="25" t="str">
        <f>[2]Monitoring_eng!BW33</f>
        <v>no</v>
      </c>
      <c r="AO33" s="25" t="str">
        <f>[2]Monitoring_eng!BY33</f>
        <v>no</v>
      </c>
      <c r="AP33" s="25" t="str">
        <f>[2]Monitoring_eng!CA33</f>
        <v>no</v>
      </c>
      <c r="AQ33" s="25" t="str">
        <f>[2]Monitoring_eng!CC33</f>
        <v>no</v>
      </c>
      <c r="AR33" s="25" t="str">
        <f>[2]Monitoring_eng!CE33</f>
        <v>partially</v>
      </c>
      <c r="AS33" s="25" t="str">
        <f>[2]Monitoring_eng!CG33</f>
        <v>no</v>
      </c>
      <c r="AT33" s="25" t="str">
        <f>[2]Monitoring_eng!CI33</f>
        <v>no</v>
      </c>
      <c r="AU33" s="25" t="str">
        <f>[2]Monitoring_eng!CK33</f>
        <v>no</v>
      </c>
      <c r="AV33" s="25" t="str">
        <f>[2]Monitoring_eng!CM33</f>
        <v>no</v>
      </c>
      <c r="AW33" s="25" t="str">
        <f>[2]Monitoring_eng!CO33</f>
        <v>no</v>
      </c>
      <c r="AX33" s="25" t="str">
        <f>[2]Monitoring_eng!CQ33</f>
        <v>no</v>
      </c>
      <c r="AY33" s="25" t="str">
        <f>[2]Monitoring_eng!CS33</f>
        <v>no</v>
      </c>
      <c r="AZ33" s="25" t="str">
        <f>[2]Monitoring_eng!CU33</f>
        <v>no</v>
      </c>
      <c r="BA33" s="25" t="str">
        <f>[2]Monitoring_eng!CW33</f>
        <v>no</v>
      </c>
      <c r="BB33" s="37" t="s">
        <v>757</v>
      </c>
      <c r="BC33" s="37">
        <f t="shared" si="0"/>
        <v>11</v>
      </c>
      <c r="BD33" s="37" t="s">
        <v>758</v>
      </c>
      <c r="BE33" s="37">
        <f t="shared" si="1"/>
        <v>35</v>
      </c>
      <c r="BF33" s="37" t="s">
        <v>759</v>
      </c>
      <c r="BG33" s="37">
        <f t="shared" si="2"/>
        <v>4</v>
      </c>
      <c r="BH33" s="37" t="s">
        <v>892</v>
      </c>
      <c r="BI33" s="37">
        <f t="shared" si="3"/>
        <v>0</v>
      </c>
      <c r="BJ33" s="37">
        <f t="shared" si="4"/>
        <v>50</v>
      </c>
      <c r="BK33" s="37" t="str">
        <f t="shared" si="5"/>
        <v>yes</v>
      </c>
      <c r="BL33" s="37" t="str">
        <f t="shared" si="6"/>
        <v>no</v>
      </c>
      <c r="BM33" s="37">
        <f t="shared" si="7"/>
        <v>11</v>
      </c>
      <c r="BN33" s="37">
        <f t="shared" si="8"/>
        <v>35</v>
      </c>
      <c r="BO33" s="69">
        <f t="shared" si="9"/>
        <v>0.22</v>
      </c>
      <c r="BP33" s="69">
        <f t="shared" si="10"/>
        <v>0.7</v>
      </c>
      <c r="BQ33" s="70">
        <f>VLOOKUP($B33,[2]Analysis2016!$A:$BO,66,FALSE)</f>
        <v>0.12</v>
      </c>
      <c r="BR33" s="70">
        <f>VLOOKUP($B33,[2]Analysis2016!$A:$BO,67,FALSE)</f>
        <v>0.76</v>
      </c>
      <c r="BS33" s="70">
        <f t="shared" si="11"/>
        <v>0.1</v>
      </c>
      <c r="BT33" s="70">
        <f t="shared" si="12"/>
        <v>6.0000000000000053E-2</v>
      </c>
      <c r="BU33" s="70">
        <f>COUNTIFS($D33:$BA33,$BK33,[2]Results!$T$87:$BQ$87,BU$1)/(COUNTIF([2]Results!$T$87:$BQ$87,BU$1))</f>
        <v>0.17647058823529413</v>
      </c>
      <c r="BV33" s="70">
        <f>COUNTIFS($D33:$BA33,$BK33,[2]Results!$T$87:$BQ$87,BV$1)/(COUNTIF([2]Results!$T$87:$BQ$87,BV$1))</f>
        <v>0.16666666666666666</v>
      </c>
      <c r="BW33" s="70">
        <f>COUNTIFS($D33:$BA33,$BK33,[2]Results!$T$87:$BQ$87,BW$1)/(COUNTIF([2]Results!$T$87:$BQ$87,BW$1))</f>
        <v>0.25</v>
      </c>
      <c r="BX33" s="70">
        <f>COUNTIFS($D33:$BA33,$BK33,[2]Results!$T$87:$BQ$87,BX$1)/(COUNTIF([2]Results!$T$87:$BQ$87,BX$1))</f>
        <v>0.30769230769230771</v>
      </c>
      <c r="BY33" s="70">
        <f>COUNTIFS($D33:$BA33,$BK33,[2]Results!$T$89:$BQ$89,BY$1)/(COUNTIF([2]Results!$T$89:$BQ$89,BY$1))</f>
        <v>0.13333333333333333</v>
      </c>
      <c r="BZ33" s="70">
        <f>COUNTIFS($D33:$BA33,$BK33,[2]Results!$T$89:$BQ$89,BZ$1)/(COUNTIF([2]Results!$T$89:$BQ$89,BZ$1))</f>
        <v>0.22727272727272727</v>
      </c>
      <c r="CA33" s="70">
        <f>COUNTIFS($D33:$BA33,$BK33,[2]Results!$T$89:$BQ$89,CA$1)/(COUNTIF([2]Results!$T$89:$BQ$89,CA$1))</f>
        <v>0.33333333333333331</v>
      </c>
      <c r="CB33" s="70">
        <f>COUNTIFS($D33:$BA33,$BK33,[2]Results!$T$89:$BQ$89,CB$1)/(COUNTIF([2]Results!$T$89:$BQ$89,CB$1))</f>
        <v>0.25</v>
      </c>
      <c r="CC33" s="70">
        <f>COUNTIFS($D33:$BA33,$BK33,[2]Results!$T$90:$BQ$90,CC$1)/(COUNTIF([2]Results!$T$90:$BQ$90,CC$1))</f>
        <v>0.11764705882352941</v>
      </c>
      <c r="CD33" s="70">
        <f>COUNTIFS($D33:$BA33,$BK33,[2]Results!$T$90:$BQ$90,CD$1)/(COUNTIF([2]Results!$T$90:$BQ$90,CD$1))</f>
        <v>0.23529411764705882</v>
      </c>
      <c r="CE33" s="70">
        <f>COUNTIFS($D33:$BA33,$BK33,[2]Results!$T$90:$BQ$90,CE$1)/(COUNTIF([2]Results!$T$90:$BQ$90,CE$1))</f>
        <v>0.3125</v>
      </c>
      <c r="CF33" s="70">
        <f>COUNTIFS($D33:$BA33,$BK33,[2]Results!$T$91:$BQ$91,CF$1)/(COUNTIF([2]Results!$T$91:$BQ$91,CF$1))</f>
        <v>0.23529411764705882</v>
      </c>
      <c r="CG33" s="70">
        <f>COUNTIFS($D33:$BA33,$BK33,[2]Results!$T$91:$BQ$91,CG$1)/(COUNTIF([2]Results!$T$91:$BQ$91,CG$1))</f>
        <v>0.11764705882352941</v>
      </c>
      <c r="CH33" s="37"/>
    </row>
    <row r="34" spans="1:86" x14ac:dyDescent="0.3">
      <c r="A34" t="s">
        <v>3855</v>
      </c>
      <c r="B34" s="37" t="s">
        <v>335</v>
      </c>
      <c r="C34" s="200" t="s">
        <v>136</v>
      </c>
      <c r="D34" s="25" t="str">
        <f>[2]Monitoring_eng!C34</f>
        <v>yes</v>
      </c>
      <c r="E34" s="25" t="str">
        <f>[2]Monitoring_eng!E34</f>
        <v>yes</v>
      </c>
      <c r="F34" s="25" t="str">
        <f>[2]Monitoring_eng!G34</f>
        <v>yes</v>
      </c>
      <c r="G34" s="25" t="str">
        <f>[2]Monitoring_eng!I34</f>
        <v>yes</v>
      </c>
      <c r="H34" s="25" t="str">
        <f>[2]Monitoring_eng!K34</f>
        <v>yes</v>
      </c>
      <c r="I34" s="25" t="str">
        <f>[2]Monitoring_eng!M34</f>
        <v>yes</v>
      </c>
      <c r="J34" s="25" t="str">
        <f>[2]Monitoring_eng!O34</f>
        <v>yes</v>
      </c>
      <c r="K34" s="25" t="str">
        <f>[2]Monitoring_eng!Q34</f>
        <v>no</v>
      </c>
      <c r="L34" s="25" t="str">
        <f>[2]Monitoring_eng!S34</f>
        <v>yes</v>
      </c>
      <c r="M34" s="25" t="str">
        <f>[2]Monitoring_eng!U34</f>
        <v>yes</v>
      </c>
      <c r="N34" s="25" t="str">
        <f>[2]Monitoring_eng!W34</f>
        <v>yes</v>
      </c>
      <c r="O34" s="25" t="str">
        <f>[2]Monitoring_eng!Y34</f>
        <v>yes</v>
      </c>
      <c r="P34" s="25" t="str">
        <f>[2]Monitoring_eng!AA34</f>
        <v>partially</v>
      </c>
      <c r="Q34" s="25" t="str">
        <f>[2]Monitoring_eng!AC34</f>
        <v>yes</v>
      </c>
      <c r="R34" s="25" t="str">
        <f>[2]Monitoring_eng!AE34</f>
        <v>partially</v>
      </c>
      <c r="S34" s="25" t="str">
        <f>[2]Monitoring_eng!AG34</f>
        <v>yes</v>
      </c>
      <c r="T34" s="25" t="str">
        <f>[2]Monitoring_eng!AI34</f>
        <v>yes</v>
      </c>
      <c r="U34" s="25" t="str">
        <f>[2]Monitoring_eng!AK34</f>
        <v>yes</v>
      </c>
      <c r="V34" s="25" t="str">
        <f>[2]Monitoring_eng!AM34</f>
        <v>yes</v>
      </c>
      <c r="W34" s="25" t="str">
        <f>[2]Monitoring_eng!AO34</f>
        <v>yes</v>
      </c>
      <c r="X34" s="25" t="str">
        <f>[2]Monitoring_eng!AQ34</f>
        <v>yes</v>
      </c>
      <c r="Y34" s="25" t="str">
        <f>[2]Monitoring_eng!AS34</f>
        <v>yes</v>
      </c>
      <c r="Z34" s="25" t="str">
        <f>[2]Monitoring_eng!AU34</f>
        <v>yes</v>
      </c>
      <c r="AA34" s="25" t="str">
        <f>[2]Monitoring_eng!AW34</f>
        <v>yes</v>
      </c>
      <c r="AB34" s="25" t="str">
        <f>[2]Monitoring_eng!AY34</f>
        <v>yes</v>
      </c>
      <c r="AC34" s="25" t="str">
        <f>[2]Monitoring_eng!BA34</f>
        <v>yes</v>
      </c>
      <c r="AD34" s="25" t="str">
        <f>[2]Monitoring_eng!BC34</f>
        <v>partially</v>
      </c>
      <c r="AE34" s="25" t="str">
        <f>[2]Monitoring_eng!BE34</f>
        <v>yes</v>
      </c>
      <c r="AF34" s="25" t="str">
        <f>[2]Monitoring_eng!BG34</f>
        <v>yes</v>
      </c>
      <c r="AG34" s="25" t="str">
        <f>[2]Monitoring_eng!BI34</f>
        <v>yes</v>
      </c>
      <c r="AH34" s="25" t="str">
        <f>[2]Monitoring_eng!BK34</f>
        <v>yes</v>
      </c>
      <c r="AI34" s="25" t="str">
        <f>[2]Monitoring_eng!BM34</f>
        <v>yes</v>
      </c>
      <c r="AJ34" s="25" t="str">
        <f>[2]Monitoring_eng!BO34</f>
        <v>yes</v>
      </c>
      <c r="AK34" s="25" t="str">
        <f>[2]Monitoring_eng!BQ34</f>
        <v>yes</v>
      </c>
      <c r="AL34" s="25" t="str">
        <f>[2]Monitoring_eng!BS34</f>
        <v>yes</v>
      </c>
      <c r="AM34" s="25" t="str">
        <f>[2]Monitoring_eng!BU34</f>
        <v>yes</v>
      </c>
      <c r="AN34" s="25" t="str">
        <f>[2]Monitoring_eng!BW34</f>
        <v>yes</v>
      </c>
      <c r="AO34" s="25" t="str">
        <f>[2]Monitoring_eng!BY34</f>
        <v>yes</v>
      </c>
      <c r="AP34" s="25" t="str">
        <f>[2]Monitoring_eng!CA34</f>
        <v>yes</v>
      </c>
      <c r="AQ34" s="25" t="str">
        <f>[2]Monitoring_eng!CC34</f>
        <v>yes</v>
      </c>
      <c r="AR34" s="25" t="str">
        <f>[2]Monitoring_eng!CE34</f>
        <v>yes</v>
      </c>
      <c r="AS34" s="25" t="str">
        <f>[2]Monitoring_eng!CG34</f>
        <v>yes</v>
      </c>
      <c r="AT34" s="25" t="str">
        <f>[2]Monitoring_eng!CI34</f>
        <v>yes</v>
      </c>
      <c r="AU34" s="25" t="str">
        <f>[2]Monitoring_eng!CK34</f>
        <v>yes</v>
      </c>
      <c r="AV34" s="25" t="str">
        <f>[2]Monitoring_eng!CM34</f>
        <v>yes</v>
      </c>
      <c r="AW34" s="25" t="str">
        <f>[2]Monitoring_eng!CO34</f>
        <v>yes</v>
      </c>
      <c r="AX34" s="25" t="str">
        <f>[2]Monitoring_eng!CQ34</f>
        <v>no</v>
      </c>
      <c r="AY34" s="25" t="str">
        <f>[2]Monitoring_eng!CS34</f>
        <v>yes</v>
      </c>
      <c r="AZ34" s="25" t="str">
        <f>[2]Monitoring_eng!CU34</f>
        <v>yes</v>
      </c>
      <c r="BA34" s="25" t="str">
        <f>[2]Monitoring_eng!CW34</f>
        <v>partially</v>
      </c>
      <c r="BB34" s="37" t="s">
        <v>757</v>
      </c>
      <c r="BC34" s="37">
        <f t="shared" ref="BC34:BC65" si="13">COUNTIF($D34:$BA34,$BB34)</f>
        <v>44</v>
      </c>
      <c r="BD34" s="37" t="s">
        <v>758</v>
      </c>
      <c r="BE34" s="37">
        <f t="shared" ref="BE34:BE65" si="14">COUNTIF($D34:$BA34,$BD34)</f>
        <v>2</v>
      </c>
      <c r="BF34" s="37" t="s">
        <v>759</v>
      </c>
      <c r="BG34" s="37">
        <f t="shared" ref="BG34:BG65" si="15">COUNTIF($D34:$BA34,$BF34)</f>
        <v>4</v>
      </c>
      <c r="BH34" s="37" t="s">
        <v>892</v>
      </c>
      <c r="BI34" s="37">
        <f t="shared" ref="BI34:BI65" si="16">COUNTIF($D34:$BA34,$BH34)</f>
        <v>0</v>
      </c>
      <c r="BJ34" s="37">
        <f t="shared" ref="BJ34:BJ65" si="17">BC34+BE34+BG34+BI34</f>
        <v>50</v>
      </c>
      <c r="BK34" s="37" t="str">
        <f t="shared" ref="BK34:BK65" si="18">BB34</f>
        <v>yes</v>
      </c>
      <c r="BL34" s="37" t="str">
        <f t="shared" ref="BL34:BL65" si="19">BD34</f>
        <v>no</v>
      </c>
      <c r="BM34" s="37">
        <f t="shared" ref="BM34:BM65" si="20">BC34</f>
        <v>44</v>
      </c>
      <c r="BN34" s="37">
        <f t="shared" ref="BN34:BN65" si="21">BE34</f>
        <v>2</v>
      </c>
      <c r="BO34" s="69">
        <f t="shared" ref="BO34:BO65" si="22">BM34/50</f>
        <v>0.88</v>
      </c>
      <c r="BP34" s="69">
        <f t="shared" ref="BP34:BP65" si="23">BN34/50</f>
        <v>0.04</v>
      </c>
      <c r="BQ34" s="70">
        <f>VLOOKUP($B34,[2]Analysis2016!$A:$BO,66,FALSE)</f>
        <v>0.84</v>
      </c>
      <c r="BR34" s="70">
        <f>VLOOKUP($B34,[2]Analysis2016!$A:$BO,67,FALSE)</f>
        <v>0.16</v>
      </c>
      <c r="BS34" s="70">
        <f t="shared" ref="BS34:BS65" si="24">BO34-BQ34</f>
        <v>4.0000000000000036E-2</v>
      </c>
      <c r="BT34" s="70">
        <f t="shared" ref="BT34:BT65" si="25">BR34-BP34</f>
        <v>0.12</v>
      </c>
      <c r="BU34" s="70">
        <f>COUNTIFS($D34:$BA34,$BK34,[2]Results!$T$87:$BQ$87,BU$1)/(COUNTIF([2]Results!$T$87:$BQ$87,BU$1))</f>
        <v>0.82352941176470584</v>
      </c>
      <c r="BV34" s="70">
        <f>COUNTIFS($D34:$BA34,$BK34,[2]Results!$T$87:$BQ$87,BV$1)/(COUNTIF([2]Results!$T$87:$BQ$87,BV$1))</f>
        <v>0.83333333333333337</v>
      </c>
      <c r="BW34" s="70">
        <f>COUNTIFS($D34:$BA34,$BK34,[2]Results!$T$87:$BQ$87,BW$1)/(COUNTIF([2]Results!$T$87:$BQ$87,BW$1))</f>
        <v>1</v>
      </c>
      <c r="BX34" s="70">
        <f>COUNTIFS($D34:$BA34,$BK34,[2]Results!$T$87:$BQ$87,BX$1)/(COUNTIF([2]Results!$T$87:$BQ$87,BX$1))</f>
        <v>0.92307692307692313</v>
      </c>
      <c r="BY34" s="70">
        <f>COUNTIFS($D34:$BA34,$BK34,[2]Results!$T$89:$BQ$89,BY$1)/(COUNTIF([2]Results!$T$89:$BQ$89,BY$1))</f>
        <v>0.8</v>
      </c>
      <c r="BZ34" s="70">
        <f>COUNTIFS($D34:$BA34,$BK34,[2]Results!$T$89:$BQ$89,BZ$1)/(COUNTIF([2]Results!$T$89:$BQ$89,BZ$1))</f>
        <v>0.90909090909090906</v>
      </c>
      <c r="CA34" s="70">
        <f>COUNTIFS($D34:$BA34,$BK34,[2]Results!$T$89:$BQ$89,CA$1)/(COUNTIF([2]Results!$T$89:$BQ$89,CA$1))</f>
        <v>1</v>
      </c>
      <c r="CB34" s="70">
        <f>COUNTIFS($D34:$BA34,$BK34,[2]Results!$T$89:$BQ$89,CB$1)/(COUNTIF([2]Results!$T$89:$BQ$89,CB$1))</f>
        <v>0.75</v>
      </c>
      <c r="CC34" s="70">
        <f>COUNTIFS($D34:$BA34,$BK34,[2]Results!$T$90:$BQ$90,CC$1)/(COUNTIF([2]Results!$T$90:$BQ$90,CC$1))</f>
        <v>0.82352941176470584</v>
      </c>
      <c r="CD34" s="70">
        <f>COUNTIFS($D34:$BA34,$BK34,[2]Results!$T$90:$BQ$90,CD$1)/(COUNTIF([2]Results!$T$90:$BQ$90,CD$1))</f>
        <v>0.94117647058823528</v>
      </c>
      <c r="CE34" s="70">
        <f>COUNTIFS($D34:$BA34,$BK34,[2]Results!$T$90:$BQ$90,CE$1)/(COUNTIF([2]Results!$T$90:$BQ$90,CE$1))</f>
        <v>0.875</v>
      </c>
      <c r="CF34" s="70">
        <f>COUNTIFS($D34:$BA34,$BK34,[2]Results!$T$91:$BQ$91,CF$1)/(COUNTIF([2]Results!$T$91:$BQ$91,CF$1))</f>
        <v>0.94117647058823528</v>
      </c>
      <c r="CG34" s="70">
        <f>COUNTIFS($D34:$BA34,$BK34,[2]Results!$T$91:$BQ$91,CG$1)/(COUNTIF([2]Results!$T$91:$BQ$91,CG$1))</f>
        <v>0.82352941176470584</v>
      </c>
      <c r="CH34" s="37"/>
    </row>
    <row r="35" spans="1:86" x14ac:dyDescent="0.3">
      <c r="A35" t="s">
        <v>3856</v>
      </c>
      <c r="B35" s="37" t="s">
        <v>336</v>
      </c>
      <c r="C35" s="200" t="s">
        <v>137</v>
      </c>
      <c r="D35" s="25" t="str">
        <f>[2]Monitoring_eng!C35</f>
        <v>yes</v>
      </c>
      <c r="E35" s="25" t="str">
        <f>[2]Monitoring_eng!E35</f>
        <v>no</v>
      </c>
      <c r="F35" s="25" t="str">
        <f>[2]Monitoring_eng!G35</f>
        <v>yes</v>
      </c>
      <c r="G35" s="25" t="str">
        <f>[2]Monitoring_eng!I35</f>
        <v>yes</v>
      </c>
      <c r="H35" s="25" t="str">
        <f>[2]Monitoring_eng!K35</f>
        <v>yes</v>
      </c>
      <c r="I35" s="25" t="str">
        <f>[2]Monitoring_eng!M35</f>
        <v>yes</v>
      </c>
      <c r="J35" s="25" t="str">
        <f>[2]Monitoring_eng!O35</f>
        <v>yes</v>
      </c>
      <c r="K35" s="25" t="str">
        <f>[2]Monitoring_eng!Q35</f>
        <v>yes</v>
      </c>
      <c r="L35" s="25" t="str">
        <f>[2]Monitoring_eng!S35</f>
        <v>yes</v>
      </c>
      <c r="M35" s="25" t="str">
        <f>[2]Monitoring_eng!U35</f>
        <v>no</v>
      </c>
      <c r="N35" s="25" t="str">
        <f>[2]Monitoring_eng!W35</f>
        <v>yes</v>
      </c>
      <c r="O35" s="25" t="str">
        <f>[2]Monitoring_eng!Y35</f>
        <v>no</v>
      </c>
      <c r="P35" s="25" t="str">
        <f>[2]Monitoring_eng!AA35</f>
        <v>yes</v>
      </c>
      <c r="Q35" s="25" t="str">
        <f>[2]Monitoring_eng!AC35</f>
        <v>yes</v>
      </c>
      <c r="R35" s="25" t="str">
        <f>[2]Monitoring_eng!AE35</f>
        <v>yes</v>
      </c>
      <c r="S35" s="25" t="str">
        <f>[2]Monitoring_eng!AG35</f>
        <v>partially</v>
      </c>
      <c r="T35" s="25" t="str">
        <f>[2]Monitoring_eng!AI35</f>
        <v>partially</v>
      </c>
      <c r="U35" s="25" t="str">
        <f>[2]Monitoring_eng!AK35</f>
        <v>yes</v>
      </c>
      <c r="V35" s="25" t="str">
        <f>[2]Monitoring_eng!AM35</f>
        <v>yes</v>
      </c>
      <c r="W35" s="25" t="str">
        <f>[2]Monitoring_eng!AO35</f>
        <v>no</v>
      </c>
      <c r="X35" s="25" t="str">
        <f>[2]Monitoring_eng!AQ35</f>
        <v>partially</v>
      </c>
      <c r="Y35" s="25" t="str">
        <f>[2]Monitoring_eng!AS35</f>
        <v>yes</v>
      </c>
      <c r="Z35" s="25" t="str">
        <f>[2]Monitoring_eng!AU35</f>
        <v>yes</v>
      </c>
      <c r="AA35" s="25" t="str">
        <f>[2]Monitoring_eng!AW35</f>
        <v>yes</v>
      </c>
      <c r="AB35" s="25" t="str">
        <f>[2]Monitoring_eng!AY35</f>
        <v>yes</v>
      </c>
      <c r="AC35" s="25" t="str">
        <f>[2]Monitoring_eng!BA35</f>
        <v>yes</v>
      </c>
      <c r="AD35" s="25" t="str">
        <f>[2]Monitoring_eng!BC35</f>
        <v>no</v>
      </c>
      <c r="AE35" s="25" t="str">
        <f>[2]Monitoring_eng!BE35</f>
        <v>yes</v>
      </c>
      <c r="AF35" s="25" t="str">
        <f>[2]Monitoring_eng!BG35</f>
        <v>yes</v>
      </c>
      <c r="AG35" s="25" t="str">
        <f>[2]Monitoring_eng!BI35</f>
        <v>partially</v>
      </c>
      <c r="AH35" s="25" t="str">
        <f>[2]Monitoring_eng!BK35</f>
        <v>partially</v>
      </c>
      <c r="AI35" s="25" t="str">
        <f>[2]Monitoring_eng!BM35</f>
        <v>yes</v>
      </c>
      <c r="AJ35" s="25" t="str">
        <f>[2]Monitoring_eng!BO35</f>
        <v>yes</v>
      </c>
      <c r="AK35" s="25" t="str">
        <f>[2]Monitoring_eng!BQ35</f>
        <v>yes</v>
      </c>
      <c r="AL35" s="25" t="str">
        <f>[2]Monitoring_eng!BS35</f>
        <v>yes</v>
      </c>
      <c r="AM35" s="25" t="str">
        <f>[2]Monitoring_eng!BU35</f>
        <v>yes</v>
      </c>
      <c r="AN35" s="25" t="str">
        <f>[2]Monitoring_eng!BW35</f>
        <v>yes</v>
      </c>
      <c r="AO35" s="25" t="str">
        <f>[2]Monitoring_eng!BY35</f>
        <v>yes</v>
      </c>
      <c r="AP35" s="25" t="str">
        <f>[2]Monitoring_eng!CA35</f>
        <v>partially</v>
      </c>
      <c r="AQ35" s="25" t="str">
        <f>[2]Monitoring_eng!CC35</f>
        <v>yes</v>
      </c>
      <c r="AR35" s="25" t="str">
        <f>[2]Monitoring_eng!CE35</f>
        <v>yes</v>
      </c>
      <c r="AS35" s="25" t="str">
        <f>[2]Monitoring_eng!CG35</f>
        <v>yes</v>
      </c>
      <c r="AT35" s="25" t="str">
        <f>[2]Monitoring_eng!CI35</f>
        <v>no</v>
      </c>
      <c r="AU35" s="25" t="str">
        <f>[2]Monitoring_eng!CK35</f>
        <v>no</v>
      </c>
      <c r="AV35" s="25" t="str">
        <f>[2]Monitoring_eng!CM35</f>
        <v>yes</v>
      </c>
      <c r="AW35" s="25" t="str">
        <f>[2]Monitoring_eng!CO35</f>
        <v>yes</v>
      </c>
      <c r="AX35" s="25" t="str">
        <f>[2]Monitoring_eng!CQ35</f>
        <v>yes</v>
      </c>
      <c r="AY35" s="25" t="str">
        <f>[2]Monitoring_eng!CS35</f>
        <v>yes</v>
      </c>
      <c r="AZ35" s="25" t="str">
        <f>[2]Monitoring_eng!CU35</f>
        <v>yes</v>
      </c>
      <c r="BA35" s="25" t="str">
        <f>[2]Monitoring_eng!CW35</f>
        <v>yes</v>
      </c>
      <c r="BB35" s="37" t="s">
        <v>757</v>
      </c>
      <c r="BC35" s="37">
        <f t="shared" si="13"/>
        <v>37</v>
      </c>
      <c r="BD35" s="37" t="s">
        <v>758</v>
      </c>
      <c r="BE35" s="37">
        <f t="shared" si="14"/>
        <v>7</v>
      </c>
      <c r="BF35" s="37" t="s">
        <v>759</v>
      </c>
      <c r="BG35" s="37">
        <f t="shared" si="15"/>
        <v>6</v>
      </c>
      <c r="BH35" s="37" t="s">
        <v>892</v>
      </c>
      <c r="BI35" s="37">
        <f t="shared" si="16"/>
        <v>0</v>
      </c>
      <c r="BJ35" s="37">
        <f t="shared" si="17"/>
        <v>50</v>
      </c>
      <c r="BK35" s="37" t="str">
        <f t="shared" si="18"/>
        <v>yes</v>
      </c>
      <c r="BL35" s="37" t="str">
        <f t="shared" si="19"/>
        <v>no</v>
      </c>
      <c r="BM35" s="37">
        <f t="shared" si="20"/>
        <v>37</v>
      </c>
      <c r="BN35" s="37">
        <f t="shared" si="21"/>
        <v>7</v>
      </c>
      <c r="BO35" s="69">
        <f t="shared" si="22"/>
        <v>0.74</v>
      </c>
      <c r="BP35" s="69">
        <f t="shared" si="23"/>
        <v>0.14000000000000001</v>
      </c>
      <c r="BQ35" s="70">
        <f>VLOOKUP($B35,[2]Analysis2016!$A:$BO,66,FALSE)</f>
        <v>0.7</v>
      </c>
      <c r="BR35" s="70">
        <f>VLOOKUP($B35,[2]Analysis2016!$A:$BO,67,FALSE)</f>
        <v>0.16</v>
      </c>
      <c r="BS35" s="70">
        <f t="shared" si="24"/>
        <v>4.0000000000000036E-2</v>
      </c>
      <c r="BT35" s="70">
        <f t="shared" si="25"/>
        <v>1.999999999999999E-2</v>
      </c>
      <c r="BU35" s="70">
        <f>COUNTIFS($D35:$BA35,$BK35,[2]Results!$T$87:$BQ$87,BU$1)/(COUNTIF([2]Results!$T$87:$BQ$87,BU$1))</f>
        <v>0.70588235294117652</v>
      </c>
      <c r="BV35" s="70">
        <f>COUNTIFS($D35:$BA35,$BK35,[2]Results!$T$87:$BQ$87,BV$1)/(COUNTIF([2]Results!$T$87:$BQ$87,BV$1))</f>
        <v>0.91666666666666663</v>
      </c>
      <c r="BW35" s="70">
        <f>COUNTIFS($D35:$BA35,$BK35,[2]Results!$T$87:$BQ$87,BW$1)/(COUNTIF([2]Results!$T$87:$BQ$87,BW$1))</f>
        <v>0.75</v>
      </c>
      <c r="BX35" s="70">
        <f>COUNTIFS($D35:$BA35,$BK35,[2]Results!$T$87:$BQ$87,BX$1)/(COUNTIF([2]Results!$T$87:$BQ$87,BX$1))</f>
        <v>0.61538461538461542</v>
      </c>
      <c r="BY35" s="70">
        <f>COUNTIFS($D35:$BA35,$BK35,[2]Results!$T$89:$BQ$89,BY$1)/(COUNTIF([2]Results!$T$89:$BQ$89,BY$1))</f>
        <v>0.6</v>
      </c>
      <c r="BZ35" s="70">
        <f>COUNTIFS($D35:$BA35,$BK35,[2]Results!$T$89:$BQ$89,BZ$1)/(COUNTIF([2]Results!$T$89:$BQ$89,BZ$1))</f>
        <v>0.81818181818181823</v>
      </c>
      <c r="CA35" s="70">
        <f>COUNTIFS($D35:$BA35,$BK35,[2]Results!$T$89:$BQ$89,CA$1)/(COUNTIF([2]Results!$T$89:$BQ$89,CA$1))</f>
        <v>0.77777777777777779</v>
      </c>
      <c r="CB35" s="70">
        <f>COUNTIFS($D35:$BA35,$BK35,[2]Results!$T$89:$BQ$89,CB$1)/(COUNTIF([2]Results!$T$89:$BQ$89,CB$1))</f>
        <v>0.75</v>
      </c>
      <c r="CC35" s="70">
        <f>COUNTIFS($D35:$BA35,$BK35,[2]Results!$T$90:$BQ$90,CC$1)/(COUNTIF([2]Results!$T$90:$BQ$90,CC$1))</f>
        <v>0.76470588235294112</v>
      </c>
      <c r="CD35" s="70">
        <f>COUNTIFS($D35:$BA35,$BK35,[2]Results!$T$90:$BQ$90,CD$1)/(COUNTIF([2]Results!$T$90:$BQ$90,CD$1))</f>
        <v>0.76470588235294112</v>
      </c>
      <c r="CE35" s="70">
        <f>COUNTIFS($D35:$BA35,$BK35,[2]Results!$T$90:$BQ$90,CE$1)/(COUNTIF([2]Results!$T$90:$BQ$90,CE$1))</f>
        <v>0.6875</v>
      </c>
      <c r="CF35" s="70">
        <f>COUNTIFS($D35:$BA35,$BK35,[2]Results!$T$91:$BQ$91,CF$1)/(COUNTIF([2]Results!$T$91:$BQ$91,CF$1))</f>
        <v>0.76470588235294112</v>
      </c>
      <c r="CG35" s="70">
        <f>COUNTIFS($D35:$BA35,$BK35,[2]Results!$T$91:$BQ$91,CG$1)/(COUNTIF([2]Results!$T$91:$BQ$91,CG$1))</f>
        <v>0.76470588235294112</v>
      </c>
      <c r="CH35" s="37"/>
    </row>
    <row r="36" spans="1:86" x14ac:dyDescent="0.3">
      <c r="A36" t="s">
        <v>3857</v>
      </c>
      <c r="B36" s="37" t="s">
        <v>337</v>
      </c>
      <c r="C36" s="200" t="s">
        <v>138</v>
      </c>
      <c r="D36" s="25" t="str">
        <f>[2]Monitoring_eng!C36</f>
        <v>yes</v>
      </c>
      <c r="E36" s="25" t="str">
        <f>[2]Monitoring_eng!E36</f>
        <v>no</v>
      </c>
      <c r="F36" s="25" t="str">
        <f>[2]Monitoring_eng!G36</f>
        <v>yes</v>
      </c>
      <c r="G36" s="25" t="str">
        <f>[2]Monitoring_eng!I36</f>
        <v>yes</v>
      </c>
      <c r="H36" s="25" t="str">
        <f>[2]Monitoring_eng!K36</f>
        <v>no</v>
      </c>
      <c r="I36" s="25" t="str">
        <f>[2]Monitoring_eng!M36</f>
        <v>yes</v>
      </c>
      <c r="J36" s="25" t="str">
        <f>[2]Monitoring_eng!O36</f>
        <v>yes</v>
      </c>
      <c r="K36" s="25" t="str">
        <f>[2]Monitoring_eng!Q36</f>
        <v>no</v>
      </c>
      <c r="L36" s="25" t="str">
        <f>[2]Monitoring_eng!S36</f>
        <v>yes</v>
      </c>
      <c r="M36" s="25" t="str">
        <f>[2]Monitoring_eng!U36</f>
        <v>no</v>
      </c>
      <c r="N36" s="25" t="str">
        <f>[2]Monitoring_eng!W36</f>
        <v>yes</v>
      </c>
      <c r="O36" s="25" t="str">
        <f>[2]Monitoring_eng!Y36</f>
        <v>no</v>
      </c>
      <c r="P36" s="25" t="str">
        <f>[2]Monitoring_eng!AA36</f>
        <v>partially</v>
      </c>
      <c r="Q36" s="25" t="str">
        <f>[2]Monitoring_eng!AC36</f>
        <v>yes</v>
      </c>
      <c r="R36" s="25" t="str">
        <f>[2]Monitoring_eng!AE36</f>
        <v>partially</v>
      </c>
      <c r="S36" s="25" t="str">
        <f>[2]Monitoring_eng!AG36</f>
        <v>partially</v>
      </c>
      <c r="T36" s="25" t="str">
        <f>[2]Monitoring_eng!AI36</f>
        <v>yes</v>
      </c>
      <c r="U36" s="25" t="str">
        <f>[2]Monitoring_eng!AK36</f>
        <v>no</v>
      </c>
      <c r="V36" s="25" t="str">
        <f>[2]Monitoring_eng!AM36</f>
        <v>yes</v>
      </c>
      <c r="W36" s="25" t="str">
        <f>[2]Monitoring_eng!AO36</f>
        <v>no</v>
      </c>
      <c r="X36" s="25" t="str">
        <f>[2]Monitoring_eng!AQ36</f>
        <v>yes</v>
      </c>
      <c r="Y36" s="25" t="str">
        <f>[2]Monitoring_eng!AS36</f>
        <v>yes</v>
      </c>
      <c r="Z36" s="25" t="str">
        <f>[2]Monitoring_eng!AU36</f>
        <v>yes</v>
      </c>
      <c r="AA36" s="25" t="str">
        <f>[2]Monitoring_eng!AW36</f>
        <v>yes</v>
      </c>
      <c r="AB36" s="25" t="str">
        <f>[2]Monitoring_eng!AY36</f>
        <v>yes</v>
      </c>
      <c r="AC36" s="25" t="str">
        <f>[2]Monitoring_eng!BA36</f>
        <v>yes</v>
      </c>
      <c r="AD36" s="25" t="str">
        <f>[2]Monitoring_eng!BC36</f>
        <v>partially</v>
      </c>
      <c r="AE36" s="25" t="str">
        <f>[2]Monitoring_eng!BE36</f>
        <v>yes</v>
      </c>
      <c r="AF36" s="25" t="str">
        <f>[2]Monitoring_eng!BG36</f>
        <v>yes</v>
      </c>
      <c r="AG36" s="25" t="str">
        <f>[2]Monitoring_eng!BI36</f>
        <v>yes</v>
      </c>
      <c r="AH36" s="25" t="str">
        <f>[2]Monitoring_eng!BK36</f>
        <v>yes</v>
      </c>
      <c r="AI36" s="25" t="str">
        <f>[2]Monitoring_eng!BM36</f>
        <v>yes</v>
      </c>
      <c r="AJ36" s="25" t="str">
        <f>[2]Monitoring_eng!BO36</f>
        <v>partially</v>
      </c>
      <c r="AK36" s="25" t="str">
        <f>[2]Monitoring_eng!BQ36</f>
        <v>yes</v>
      </c>
      <c r="AL36" s="25" t="str">
        <f>[2]Monitoring_eng!BS36</f>
        <v>no</v>
      </c>
      <c r="AM36" s="25" t="str">
        <f>[2]Monitoring_eng!BU36</f>
        <v>yes</v>
      </c>
      <c r="AN36" s="25" t="str">
        <f>[2]Monitoring_eng!BW36</f>
        <v>no</v>
      </c>
      <c r="AO36" s="25" t="str">
        <f>[2]Monitoring_eng!BY36</f>
        <v>partially</v>
      </c>
      <c r="AP36" s="25" t="str">
        <f>[2]Monitoring_eng!CA36</f>
        <v>yes</v>
      </c>
      <c r="AQ36" s="25" t="str">
        <f>[2]Monitoring_eng!CC36</f>
        <v>yes</v>
      </c>
      <c r="AR36" s="25" t="str">
        <f>[2]Monitoring_eng!CE36</f>
        <v>yes</v>
      </c>
      <c r="AS36" s="25" t="str">
        <f>[2]Monitoring_eng!CG36</f>
        <v>yes</v>
      </c>
      <c r="AT36" s="25" t="str">
        <f>[2]Monitoring_eng!CI36</f>
        <v>yes</v>
      </c>
      <c r="AU36" s="25" t="str">
        <f>[2]Monitoring_eng!CK36</f>
        <v>yes</v>
      </c>
      <c r="AV36" s="25" t="str">
        <f>[2]Monitoring_eng!CM36</f>
        <v>no</v>
      </c>
      <c r="AW36" s="25" t="str">
        <f>[2]Monitoring_eng!CO36</f>
        <v>no</v>
      </c>
      <c r="AX36" s="25" t="str">
        <f>[2]Monitoring_eng!CQ36</f>
        <v>no</v>
      </c>
      <c r="AY36" s="25" t="str">
        <f>[2]Monitoring_eng!CS36</f>
        <v>yes</v>
      </c>
      <c r="AZ36" s="25" t="str">
        <f>[2]Monitoring_eng!CU36</f>
        <v>yes</v>
      </c>
      <c r="BA36" s="25" t="str">
        <f>[2]Monitoring_eng!CW36</f>
        <v>partially</v>
      </c>
      <c r="BB36" s="37" t="s">
        <v>757</v>
      </c>
      <c r="BC36" s="37">
        <f t="shared" si="13"/>
        <v>31</v>
      </c>
      <c r="BD36" s="37" t="s">
        <v>758</v>
      </c>
      <c r="BE36" s="37">
        <f t="shared" si="14"/>
        <v>12</v>
      </c>
      <c r="BF36" s="37" t="s">
        <v>759</v>
      </c>
      <c r="BG36" s="37">
        <f t="shared" si="15"/>
        <v>7</v>
      </c>
      <c r="BH36" s="37" t="s">
        <v>892</v>
      </c>
      <c r="BI36" s="37">
        <f t="shared" si="16"/>
        <v>0</v>
      </c>
      <c r="BJ36" s="37">
        <f t="shared" si="17"/>
        <v>50</v>
      </c>
      <c r="BK36" s="37" t="str">
        <f t="shared" si="18"/>
        <v>yes</v>
      </c>
      <c r="BL36" s="37" t="str">
        <f t="shared" si="19"/>
        <v>no</v>
      </c>
      <c r="BM36" s="37">
        <f t="shared" si="20"/>
        <v>31</v>
      </c>
      <c r="BN36" s="37">
        <f t="shared" si="21"/>
        <v>12</v>
      </c>
      <c r="BO36" s="69">
        <f t="shared" si="22"/>
        <v>0.62</v>
      </c>
      <c r="BP36" s="69">
        <f t="shared" si="23"/>
        <v>0.24</v>
      </c>
      <c r="BQ36" s="70">
        <f>VLOOKUP($B36,[2]Analysis2016!$A:$BO,66,FALSE)</f>
        <v>0.24</v>
      </c>
      <c r="BR36" s="70">
        <f>VLOOKUP($B36,[2]Analysis2016!$A:$BO,67,FALSE)</f>
        <v>0.56000000000000005</v>
      </c>
      <c r="BS36" s="70">
        <f t="shared" si="24"/>
        <v>0.38</v>
      </c>
      <c r="BT36" s="70">
        <f t="shared" si="25"/>
        <v>0.32000000000000006</v>
      </c>
      <c r="BU36" s="70">
        <f>COUNTIFS($D36:$BA36,$BK36,[2]Results!$T$87:$BQ$87,BU$1)/(COUNTIF([2]Results!$T$87:$BQ$87,BU$1))</f>
        <v>0.6470588235294118</v>
      </c>
      <c r="BV36" s="70">
        <f>COUNTIFS($D36:$BA36,$BK36,[2]Results!$T$87:$BQ$87,BV$1)/(COUNTIF([2]Results!$T$87:$BQ$87,BV$1))</f>
        <v>0.58333333333333337</v>
      </c>
      <c r="BW36" s="70">
        <f>COUNTIFS($D36:$BA36,$BK36,[2]Results!$T$87:$BQ$87,BW$1)/(COUNTIF([2]Results!$T$87:$BQ$87,BW$1))</f>
        <v>0.75</v>
      </c>
      <c r="BX36" s="70">
        <f>COUNTIFS($D36:$BA36,$BK36,[2]Results!$T$87:$BQ$87,BX$1)/(COUNTIF([2]Results!$T$87:$BQ$87,BX$1))</f>
        <v>0.53846153846153844</v>
      </c>
      <c r="BY36" s="70">
        <f>COUNTIFS($D36:$BA36,$BK36,[2]Results!$T$89:$BQ$89,BY$1)/(COUNTIF([2]Results!$T$89:$BQ$89,BY$1))</f>
        <v>0.46666666666666667</v>
      </c>
      <c r="BZ36" s="70">
        <f>COUNTIFS($D36:$BA36,$BK36,[2]Results!$T$89:$BQ$89,BZ$1)/(COUNTIF([2]Results!$T$89:$BQ$89,BZ$1))</f>
        <v>0.68181818181818177</v>
      </c>
      <c r="CA36" s="70">
        <f>COUNTIFS($D36:$BA36,$BK36,[2]Results!$T$89:$BQ$89,CA$1)/(COUNTIF([2]Results!$T$89:$BQ$89,CA$1))</f>
        <v>0.77777777777777779</v>
      </c>
      <c r="CB36" s="70">
        <f>COUNTIFS($D36:$BA36,$BK36,[2]Results!$T$89:$BQ$89,CB$1)/(COUNTIF([2]Results!$T$89:$BQ$89,CB$1))</f>
        <v>0.5</v>
      </c>
      <c r="CC36" s="70">
        <f>COUNTIFS($D36:$BA36,$BK36,[2]Results!$T$90:$BQ$90,CC$1)/(COUNTIF([2]Results!$T$90:$BQ$90,CC$1))</f>
        <v>0.52941176470588236</v>
      </c>
      <c r="CD36" s="70">
        <f>COUNTIFS($D36:$BA36,$BK36,[2]Results!$T$90:$BQ$90,CD$1)/(COUNTIF([2]Results!$T$90:$BQ$90,CD$1))</f>
        <v>0.70588235294117652</v>
      </c>
      <c r="CE36" s="70">
        <f>COUNTIFS($D36:$BA36,$BK36,[2]Results!$T$90:$BQ$90,CE$1)/(COUNTIF([2]Results!$T$90:$BQ$90,CE$1))</f>
        <v>0.625</v>
      </c>
      <c r="CF36" s="70">
        <f>COUNTIFS($D36:$BA36,$BK36,[2]Results!$T$91:$BQ$91,CF$1)/(COUNTIF([2]Results!$T$91:$BQ$91,CF$1))</f>
        <v>0.70588235294117652</v>
      </c>
      <c r="CG36" s="70">
        <f>COUNTIFS($D36:$BA36,$BK36,[2]Results!$T$91:$BQ$91,CG$1)/(COUNTIF([2]Results!$T$91:$BQ$91,CG$1))</f>
        <v>0.52941176470588236</v>
      </c>
      <c r="CH36" s="37"/>
    </row>
    <row r="37" spans="1:86" x14ac:dyDescent="0.3">
      <c r="A37" t="s">
        <v>3858</v>
      </c>
      <c r="B37" s="37" t="s">
        <v>338</v>
      </c>
      <c r="C37" s="200" t="s">
        <v>139</v>
      </c>
      <c r="D37" s="25" t="str">
        <f>[2]Monitoring_eng!C37</f>
        <v>no</v>
      </c>
      <c r="E37" s="25" t="str">
        <f>[2]Monitoring_eng!E37</f>
        <v>no</v>
      </c>
      <c r="F37" s="25" t="str">
        <f>[2]Monitoring_eng!G37</f>
        <v>no</v>
      </c>
      <c r="G37" s="25" t="str">
        <f>[2]Monitoring_eng!I37</f>
        <v>yes</v>
      </c>
      <c r="H37" s="25" t="str">
        <f>[2]Monitoring_eng!K37</f>
        <v>no</v>
      </c>
      <c r="I37" s="25" t="str">
        <f>[2]Monitoring_eng!M37</f>
        <v>no</v>
      </c>
      <c r="J37" s="25" t="str">
        <f>[2]Monitoring_eng!O37</f>
        <v>yes</v>
      </c>
      <c r="K37" s="25" t="str">
        <f>[2]Monitoring_eng!Q37</f>
        <v>no</v>
      </c>
      <c r="L37" s="25" t="str">
        <f>[2]Monitoring_eng!S37</f>
        <v>no</v>
      </c>
      <c r="M37" s="25" t="str">
        <f>[2]Monitoring_eng!U37</f>
        <v>no</v>
      </c>
      <c r="N37" s="25" t="str">
        <f>[2]Monitoring_eng!W37</f>
        <v>yes</v>
      </c>
      <c r="O37" s="25" t="str">
        <f>[2]Monitoring_eng!Y37</f>
        <v>no</v>
      </c>
      <c r="P37" s="25" t="str">
        <f>[2]Monitoring_eng!AA37</f>
        <v>no</v>
      </c>
      <c r="Q37" s="25" t="str">
        <f>[2]Monitoring_eng!AC37</f>
        <v>partially</v>
      </c>
      <c r="R37" s="25" t="str">
        <f>[2]Monitoring_eng!AE37</f>
        <v>no</v>
      </c>
      <c r="S37" s="25" t="str">
        <f>[2]Monitoring_eng!AG37</f>
        <v>no</v>
      </c>
      <c r="T37" s="25" t="str">
        <f>[2]Monitoring_eng!AI37</f>
        <v>partially</v>
      </c>
      <c r="U37" s="25" t="str">
        <f>[2]Monitoring_eng!AK37</f>
        <v>no</v>
      </c>
      <c r="V37" s="25" t="str">
        <f>[2]Monitoring_eng!AM37</f>
        <v>no</v>
      </c>
      <c r="W37" s="25" t="str">
        <f>[2]Monitoring_eng!AO37</f>
        <v>no</v>
      </c>
      <c r="X37" s="25" t="str">
        <f>[2]Monitoring_eng!AQ37</f>
        <v>no</v>
      </c>
      <c r="Y37" s="25" t="str">
        <f>[2]Monitoring_eng!AS37</f>
        <v>partially</v>
      </c>
      <c r="Z37" s="25" t="str">
        <f>[2]Monitoring_eng!AU37</f>
        <v>no</v>
      </c>
      <c r="AA37" s="25" t="str">
        <f>[2]Monitoring_eng!AW37</f>
        <v>no</v>
      </c>
      <c r="AB37" s="25" t="str">
        <f>[2]Monitoring_eng!AY37</f>
        <v>no</v>
      </c>
      <c r="AC37" s="25" t="str">
        <f>[2]Monitoring_eng!BA37</f>
        <v>yes</v>
      </c>
      <c r="AD37" s="25" t="str">
        <f>[2]Monitoring_eng!BC37</f>
        <v>no</v>
      </c>
      <c r="AE37" s="25" t="str">
        <f>[2]Monitoring_eng!BE37</f>
        <v>no</v>
      </c>
      <c r="AF37" s="25" t="str">
        <f>[2]Monitoring_eng!BG37</f>
        <v>yes</v>
      </c>
      <c r="AG37" s="25" t="str">
        <f>[2]Monitoring_eng!BI37</f>
        <v>no</v>
      </c>
      <c r="AH37" s="25" t="str">
        <f>[2]Monitoring_eng!BK37</f>
        <v>yes</v>
      </c>
      <c r="AI37" s="25" t="str">
        <f>[2]Monitoring_eng!BM37</f>
        <v>no</v>
      </c>
      <c r="AJ37" s="25" t="str">
        <f>[2]Monitoring_eng!BO37</f>
        <v>no</v>
      </c>
      <c r="AK37" s="25" t="str">
        <f>[2]Monitoring_eng!BQ37</f>
        <v>no</v>
      </c>
      <c r="AL37" s="25" t="str">
        <f>[2]Monitoring_eng!BS37</f>
        <v>no</v>
      </c>
      <c r="AM37" s="25" t="str">
        <f>[2]Monitoring_eng!BU37</f>
        <v>no</v>
      </c>
      <c r="AN37" s="25" t="str">
        <f>[2]Monitoring_eng!BW37</f>
        <v>yes</v>
      </c>
      <c r="AO37" s="25" t="str">
        <f>[2]Monitoring_eng!BY37</f>
        <v>yes</v>
      </c>
      <c r="AP37" s="25" t="str">
        <f>[2]Monitoring_eng!CA37</f>
        <v>no</v>
      </c>
      <c r="AQ37" s="25" t="str">
        <f>[2]Monitoring_eng!CC37</f>
        <v>no</v>
      </c>
      <c r="AR37" s="25" t="str">
        <f>[2]Monitoring_eng!CE37</f>
        <v>no</v>
      </c>
      <c r="AS37" s="25" t="str">
        <f>[2]Monitoring_eng!CG37</f>
        <v>no</v>
      </c>
      <c r="AT37" s="25" t="str">
        <f>[2]Monitoring_eng!CI37</f>
        <v>no</v>
      </c>
      <c r="AU37" s="25" t="str">
        <f>[2]Monitoring_eng!CK37</f>
        <v>no</v>
      </c>
      <c r="AV37" s="25" t="str">
        <f>[2]Monitoring_eng!CM37</f>
        <v>no</v>
      </c>
      <c r="AW37" s="25" t="str">
        <f>[2]Monitoring_eng!CO37</f>
        <v>no</v>
      </c>
      <c r="AX37" s="25" t="str">
        <f>[2]Monitoring_eng!CQ37</f>
        <v>no</v>
      </c>
      <c r="AY37" s="25" t="str">
        <f>[2]Monitoring_eng!CS37</f>
        <v>no</v>
      </c>
      <c r="AZ37" s="25" t="str">
        <f>[2]Monitoring_eng!CU37</f>
        <v>no</v>
      </c>
      <c r="BA37" s="25" t="str">
        <f>[2]Monitoring_eng!CW37</f>
        <v>no</v>
      </c>
      <c r="BB37" s="37" t="s">
        <v>757</v>
      </c>
      <c r="BC37" s="37">
        <f t="shared" si="13"/>
        <v>8</v>
      </c>
      <c r="BD37" s="37" t="s">
        <v>758</v>
      </c>
      <c r="BE37" s="37">
        <f t="shared" si="14"/>
        <v>39</v>
      </c>
      <c r="BF37" s="37" t="s">
        <v>759</v>
      </c>
      <c r="BG37" s="37">
        <f t="shared" si="15"/>
        <v>3</v>
      </c>
      <c r="BH37" s="37" t="s">
        <v>892</v>
      </c>
      <c r="BI37" s="37">
        <f t="shared" si="16"/>
        <v>0</v>
      </c>
      <c r="BJ37" s="37">
        <f t="shared" si="17"/>
        <v>50</v>
      </c>
      <c r="BK37" s="37" t="str">
        <f t="shared" si="18"/>
        <v>yes</v>
      </c>
      <c r="BL37" s="37" t="str">
        <f t="shared" si="19"/>
        <v>no</v>
      </c>
      <c r="BM37" s="37">
        <f t="shared" si="20"/>
        <v>8</v>
      </c>
      <c r="BN37" s="37">
        <f t="shared" si="21"/>
        <v>39</v>
      </c>
      <c r="BO37" s="69">
        <f t="shared" si="22"/>
        <v>0.16</v>
      </c>
      <c r="BP37" s="69">
        <f t="shared" si="23"/>
        <v>0.78</v>
      </c>
      <c r="BQ37" s="70">
        <f>VLOOKUP($B37,[2]Analysis2016!$A:$BO,66,FALSE)</f>
        <v>0.12</v>
      </c>
      <c r="BR37" s="70">
        <f>VLOOKUP($B37,[2]Analysis2016!$A:$BO,67,FALSE)</f>
        <v>0.82</v>
      </c>
      <c r="BS37" s="70">
        <f t="shared" si="24"/>
        <v>4.0000000000000008E-2</v>
      </c>
      <c r="BT37" s="70">
        <f t="shared" si="25"/>
        <v>3.9999999999999925E-2</v>
      </c>
      <c r="BU37" s="70">
        <f>COUNTIFS($D37:$BA37,$BK37,[2]Results!$T$87:$BQ$87,BU$1)/(COUNTIF([2]Results!$T$87:$BQ$87,BU$1))</f>
        <v>5.8823529411764705E-2</v>
      </c>
      <c r="BV37" s="70">
        <f>COUNTIFS($D37:$BA37,$BK37,[2]Results!$T$87:$BQ$87,BV$1)/(COUNTIF([2]Results!$T$87:$BQ$87,BV$1))</f>
        <v>0.25</v>
      </c>
      <c r="BW37" s="70">
        <f>COUNTIFS($D37:$BA37,$BK37,[2]Results!$T$87:$BQ$87,BW$1)/(COUNTIF([2]Results!$T$87:$BQ$87,BW$1))</f>
        <v>0.25</v>
      </c>
      <c r="BX37" s="70">
        <f>COUNTIFS($D37:$BA37,$BK37,[2]Results!$T$87:$BQ$87,BX$1)/(COUNTIF([2]Results!$T$87:$BQ$87,BX$1))</f>
        <v>0.15384615384615385</v>
      </c>
      <c r="BY37" s="70">
        <f>COUNTIFS($D37:$BA37,$BK37,[2]Results!$T$89:$BQ$89,BY$1)/(COUNTIF([2]Results!$T$89:$BQ$89,BY$1))</f>
        <v>6.6666666666666666E-2</v>
      </c>
      <c r="BZ37" s="70">
        <f>COUNTIFS($D37:$BA37,$BK37,[2]Results!$T$89:$BQ$89,BZ$1)/(COUNTIF([2]Results!$T$89:$BQ$89,BZ$1))</f>
        <v>0.22727272727272727</v>
      </c>
      <c r="CA37" s="70">
        <f>COUNTIFS($D37:$BA37,$BK37,[2]Results!$T$89:$BQ$89,CA$1)/(COUNTIF([2]Results!$T$89:$BQ$89,CA$1))</f>
        <v>0.1111111111111111</v>
      </c>
      <c r="CB37" s="70">
        <f>COUNTIFS($D37:$BA37,$BK37,[2]Results!$T$89:$BQ$89,CB$1)/(COUNTIF([2]Results!$T$89:$BQ$89,CB$1))</f>
        <v>0.25</v>
      </c>
      <c r="CC37" s="70">
        <f>COUNTIFS($D37:$BA37,$BK37,[2]Results!$T$90:$BQ$90,CC$1)/(COUNTIF([2]Results!$T$90:$BQ$90,CC$1))</f>
        <v>0.23529411764705882</v>
      </c>
      <c r="CD37" s="70">
        <f>COUNTIFS($D37:$BA37,$BK37,[2]Results!$T$90:$BQ$90,CD$1)/(COUNTIF([2]Results!$T$90:$BQ$90,CD$1))</f>
        <v>0.23529411764705882</v>
      </c>
      <c r="CE37" s="70">
        <f>COUNTIFS($D37:$BA37,$BK37,[2]Results!$T$90:$BQ$90,CE$1)/(COUNTIF([2]Results!$T$90:$BQ$90,CE$1))</f>
        <v>0</v>
      </c>
      <c r="CF37" s="70">
        <f>COUNTIFS($D37:$BA37,$BK37,[2]Results!$T$91:$BQ$91,CF$1)/(COUNTIF([2]Results!$T$91:$BQ$91,CF$1))</f>
        <v>0.23529411764705882</v>
      </c>
      <c r="CG37" s="70">
        <f>COUNTIFS($D37:$BA37,$BK37,[2]Results!$T$91:$BQ$91,CG$1)/(COUNTIF([2]Results!$T$91:$BQ$91,CG$1))</f>
        <v>0.23529411764705882</v>
      </c>
      <c r="CH37" s="37"/>
    </row>
    <row r="38" spans="1:86" x14ac:dyDescent="0.3">
      <c r="A38" t="s">
        <v>3859</v>
      </c>
      <c r="B38" s="37" t="s">
        <v>339</v>
      </c>
      <c r="C38" s="200" t="s">
        <v>140</v>
      </c>
      <c r="D38" s="25" t="str">
        <f>[2]Monitoring_eng!C38</f>
        <v>no</v>
      </c>
      <c r="E38" s="25" t="str">
        <f>[2]Monitoring_eng!E38</f>
        <v>no</v>
      </c>
      <c r="F38" s="25" t="str">
        <f>[2]Monitoring_eng!G38</f>
        <v>yes</v>
      </c>
      <c r="G38" s="25" t="str">
        <f>[2]Monitoring_eng!I38</f>
        <v>no</v>
      </c>
      <c r="H38" s="25" t="str">
        <f>[2]Monitoring_eng!K38</f>
        <v>no</v>
      </c>
      <c r="I38" s="25" t="str">
        <f>[2]Monitoring_eng!M38</f>
        <v>yes</v>
      </c>
      <c r="J38" s="25" t="str">
        <f>[2]Monitoring_eng!O38</f>
        <v>yes</v>
      </c>
      <c r="K38" s="25" t="str">
        <f>[2]Monitoring_eng!Q38</f>
        <v>yes</v>
      </c>
      <c r="L38" s="25" t="str">
        <f>[2]Monitoring_eng!S38</f>
        <v>yes</v>
      </c>
      <c r="M38" s="25" t="str">
        <f>[2]Monitoring_eng!U38</f>
        <v>no</v>
      </c>
      <c r="N38" s="25" t="str">
        <f>[2]Monitoring_eng!W38</f>
        <v>no</v>
      </c>
      <c r="O38" s="25" t="str">
        <f>[2]Monitoring_eng!Y38</f>
        <v>no</v>
      </c>
      <c r="P38" s="25" t="str">
        <f>[2]Monitoring_eng!AA38</f>
        <v>no</v>
      </c>
      <c r="Q38" s="25" t="str">
        <f>[2]Monitoring_eng!AC38</f>
        <v>partially</v>
      </c>
      <c r="R38" s="25" t="str">
        <f>[2]Monitoring_eng!AE38</f>
        <v>no</v>
      </c>
      <c r="S38" s="25" t="str">
        <f>[2]Monitoring_eng!AG38</f>
        <v>no</v>
      </c>
      <c r="T38" s="25" t="str">
        <f>[2]Monitoring_eng!AI38</f>
        <v>no</v>
      </c>
      <c r="U38" s="25" t="str">
        <f>[2]Monitoring_eng!AK38</f>
        <v>no</v>
      </c>
      <c r="V38" s="25" t="str">
        <f>[2]Monitoring_eng!AM38</f>
        <v>no</v>
      </c>
      <c r="W38" s="25" t="str">
        <f>[2]Monitoring_eng!AO38</f>
        <v>no</v>
      </c>
      <c r="X38" s="25" t="str">
        <f>[2]Monitoring_eng!AQ38</f>
        <v>no</v>
      </c>
      <c r="Y38" s="25" t="str">
        <f>[2]Monitoring_eng!AS38</f>
        <v>no</v>
      </c>
      <c r="Z38" s="25" t="str">
        <f>[2]Monitoring_eng!AU38</f>
        <v>no</v>
      </c>
      <c r="AA38" s="25" t="str">
        <f>[2]Monitoring_eng!AW38</f>
        <v>no</v>
      </c>
      <c r="AB38" s="25" t="str">
        <f>[2]Monitoring_eng!AY38</f>
        <v>yes</v>
      </c>
      <c r="AC38" s="25" t="str">
        <f>[2]Monitoring_eng!BA38</f>
        <v>yes</v>
      </c>
      <c r="AD38" s="25" t="str">
        <f>[2]Monitoring_eng!BC38</f>
        <v>no</v>
      </c>
      <c r="AE38" s="25" t="str">
        <f>[2]Monitoring_eng!BE38</f>
        <v>yes</v>
      </c>
      <c r="AF38" s="25" t="str">
        <f>[2]Monitoring_eng!BG38</f>
        <v>yes</v>
      </c>
      <c r="AG38" s="25" t="str">
        <f>[2]Monitoring_eng!BI38</f>
        <v>no</v>
      </c>
      <c r="AH38" s="25" t="str">
        <f>[2]Monitoring_eng!BK38</f>
        <v>no</v>
      </c>
      <c r="AI38" s="25" t="str">
        <f>[2]Monitoring_eng!BM38</f>
        <v>no</v>
      </c>
      <c r="AJ38" s="25" t="str">
        <f>[2]Monitoring_eng!BO38</f>
        <v>no</v>
      </c>
      <c r="AK38" s="25" t="str">
        <f>[2]Monitoring_eng!BQ38</f>
        <v>no</v>
      </c>
      <c r="AL38" s="25" t="str">
        <f>[2]Monitoring_eng!BS38</f>
        <v>no</v>
      </c>
      <c r="AM38" s="25" t="str">
        <f>[2]Monitoring_eng!BU38</f>
        <v>no</v>
      </c>
      <c r="AN38" s="25" t="str">
        <f>[2]Monitoring_eng!BW38</f>
        <v>no</v>
      </c>
      <c r="AO38" s="25" t="str">
        <f>[2]Monitoring_eng!BY38</f>
        <v>no</v>
      </c>
      <c r="AP38" s="25" t="str">
        <f>[2]Monitoring_eng!CA38</f>
        <v>yes</v>
      </c>
      <c r="AQ38" s="25" t="str">
        <f>[2]Monitoring_eng!CC38</f>
        <v>no</v>
      </c>
      <c r="AR38" s="25" t="str">
        <f>[2]Monitoring_eng!CE38</f>
        <v>yes</v>
      </c>
      <c r="AS38" s="25" t="str">
        <f>[2]Monitoring_eng!CG38</f>
        <v>no</v>
      </c>
      <c r="AT38" s="25" t="str">
        <f>[2]Monitoring_eng!CI38</f>
        <v>no</v>
      </c>
      <c r="AU38" s="25" t="str">
        <f>[2]Monitoring_eng!CK38</f>
        <v>no</v>
      </c>
      <c r="AV38" s="25" t="str">
        <f>[2]Monitoring_eng!CM38</f>
        <v>no</v>
      </c>
      <c r="AW38" s="25" t="str">
        <f>[2]Monitoring_eng!CO38</f>
        <v>no</v>
      </c>
      <c r="AX38" s="25" t="str">
        <f>[2]Monitoring_eng!CQ38</f>
        <v>no</v>
      </c>
      <c r="AY38" s="25" t="str">
        <f>[2]Monitoring_eng!CS38</f>
        <v>no</v>
      </c>
      <c r="AZ38" s="25" t="str">
        <f>[2]Monitoring_eng!CU38</f>
        <v>yes</v>
      </c>
      <c r="BA38" s="25" t="str">
        <f>[2]Monitoring_eng!CW38</f>
        <v>no</v>
      </c>
      <c r="BB38" s="37" t="s">
        <v>757</v>
      </c>
      <c r="BC38" s="37">
        <f t="shared" si="13"/>
        <v>12</v>
      </c>
      <c r="BD38" s="37" t="s">
        <v>758</v>
      </c>
      <c r="BE38" s="37">
        <f t="shared" si="14"/>
        <v>37</v>
      </c>
      <c r="BF38" s="37" t="s">
        <v>759</v>
      </c>
      <c r="BG38" s="37">
        <f t="shared" si="15"/>
        <v>1</v>
      </c>
      <c r="BH38" s="37" t="s">
        <v>892</v>
      </c>
      <c r="BI38" s="37">
        <f t="shared" si="16"/>
        <v>0</v>
      </c>
      <c r="BJ38" s="37">
        <f t="shared" si="17"/>
        <v>50</v>
      </c>
      <c r="BK38" s="37" t="str">
        <f t="shared" si="18"/>
        <v>yes</v>
      </c>
      <c r="BL38" s="37" t="str">
        <f t="shared" si="19"/>
        <v>no</v>
      </c>
      <c r="BM38" s="37">
        <f t="shared" si="20"/>
        <v>12</v>
      </c>
      <c r="BN38" s="37">
        <f t="shared" si="21"/>
        <v>37</v>
      </c>
      <c r="BO38" s="69">
        <f t="shared" si="22"/>
        <v>0.24</v>
      </c>
      <c r="BP38" s="69">
        <f t="shared" si="23"/>
        <v>0.74</v>
      </c>
      <c r="BQ38" s="70">
        <f>VLOOKUP($B38,[2]Analysis2016!$A:$BO,66,FALSE)</f>
        <v>0.18</v>
      </c>
      <c r="BR38" s="70">
        <f>VLOOKUP($B38,[2]Analysis2016!$A:$BO,67,FALSE)</f>
        <v>0.8</v>
      </c>
      <c r="BS38" s="70">
        <f t="shared" si="24"/>
        <v>0.06</v>
      </c>
      <c r="BT38" s="70">
        <f t="shared" si="25"/>
        <v>6.0000000000000053E-2</v>
      </c>
      <c r="BU38" s="70">
        <f>COUNTIFS($D38:$BA38,$BK38,[2]Results!$T$87:$BQ$87,BU$1)/(COUNTIF([2]Results!$T$87:$BQ$87,BU$1))</f>
        <v>0.17647058823529413</v>
      </c>
      <c r="BV38" s="70">
        <f>COUNTIFS($D38:$BA38,$BK38,[2]Results!$T$87:$BQ$87,BV$1)/(COUNTIF([2]Results!$T$87:$BQ$87,BV$1))</f>
        <v>0.33333333333333331</v>
      </c>
      <c r="BW38" s="70">
        <f>COUNTIFS($D38:$BA38,$BK38,[2]Results!$T$87:$BQ$87,BW$1)/(COUNTIF([2]Results!$T$87:$BQ$87,BW$1))</f>
        <v>0.25</v>
      </c>
      <c r="BX38" s="70">
        <f>COUNTIFS($D38:$BA38,$BK38,[2]Results!$T$87:$BQ$87,BX$1)/(COUNTIF([2]Results!$T$87:$BQ$87,BX$1))</f>
        <v>0.23076923076923078</v>
      </c>
      <c r="BY38" s="70">
        <f>COUNTIFS($D38:$BA38,$BK38,[2]Results!$T$89:$BQ$89,BY$1)/(COUNTIF([2]Results!$T$89:$BQ$89,BY$1))</f>
        <v>0.13333333333333333</v>
      </c>
      <c r="BZ38" s="70">
        <f>COUNTIFS($D38:$BA38,$BK38,[2]Results!$T$89:$BQ$89,BZ$1)/(COUNTIF([2]Results!$T$89:$BQ$89,BZ$1))</f>
        <v>0.18181818181818182</v>
      </c>
      <c r="CA38" s="70">
        <f>COUNTIFS($D38:$BA38,$BK38,[2]Results!$T$89:$BQ$89,CA$1)/(COUNTIF([2]Results!$T$89:$BQ$89,CA$1))</f>
        <v>0.55555555555555558</v>
      </c>
      <c r="CB38" s="70">
        <f>COUNTIFS($D38:$BA38,$BK38,[2]Results!$T$89:$BQ$89,CB$1)/(COUNTIF([2]Results!$T$89:$BQ$89,CB$1))</f>
        <v>0.25</v>
      </c>
      <c r="CC38" s="70">
        <f>COUNTIFS($D38:$BA38,$BK38,[2]Results!$T$90:$BQ$90,CC$1)/(COUNTIF([2]Results!$T$90:$BQ$90,CC$1))</f>
        <v>0.23529411764705882</v>
      </c>
      <c r="CD38" s="70">
        <f>COUNTIFS($D38:$BA38,$BK38,[2]Results!$T$90:$BQ$90,CD$1)/(COUNTIF([2]Results!$T$90:$BQ$90,CD$1))</f>
        <v>0.23529411764705882</v>
      </c>
      <c r="CE38" s="70">
        <f>COUNTIFS($D38:$BA38,$BK38,[2]Results!$T$90:$BQ$90,CE$1)/(COUNTIF([2]Results!$T$90:$BQ$90,CE$1))</f>
        <v>0.25</v>
      </c>
      <c r="CF38" s="70">
        <f>COUNTIFS($D38:$BA38,$BK38,[2]Results!$T$91:$BQ$91,CF$1)/(COUNTIF([2]Results!$T$91:$BQ$91,CF$1))</f>
        <v>0.23529411764705882</v>
      </c>
      <c r="CG38" s="70">
        <f>COUNTIFS($D38:$BA38,$BK38,[2]Results!$T$91:$BQ$91,CG$1)/(COUNTIF([2]Results!$T$91:$BQ$91,CG$1))</f>
        <v>0.23529411764705882</v>
      </c>
      <c r="CH38" s="37"/>
    </row>
    <row r="39" spans="1:86" x14ac:dyDescent="0.3">
      <c r="A39" t="s">
        <v>3860</v>
      </c>
      <c r="B39" s="37" t="s">
        <v>340</v>
      </c>
      <c r="C39" s="45" t="s">
        <v>278</v>
      </c>
      <c r="D39" s="25" t="str">
        <f>[2]Monitoring_eng!C39</f>
        <v>yes</v>
      </c>
      <c r="E39" s="25" t="str">
        <f>[2]Monitoring_eng!E39</f>
        <v>no</v>
      </c>
      <c r="F39" s="25" t="str">
        <f>[2]Monitoring_eng!G39</f>
        <v>yes</v>
      </c>
      <c r="G39" s="25" t="str">
        <f>[2]Monitoring_eng!I39</f>
        <v>yes</v>
      </c>
      <c r="H39" s="25" t="str">
        <f>[2]Monitoring_eng!K39</f>
        <v>no</v>
      </c>
      <c r="I39" s="25" t="str">
        <f>[2]Monitoring_eng!M39</f>
        <v>no</v>
      </c>
      <c r="J39" s="25" t="str">
        <f>[2]Monitoring_eng!O39</f>
        <v>no</v>
      </c>
      <c r="K39" s="25" t="str">
        <f>[2]Monitoring_eng!Q39</f>
        <v>no</v>
      </c>
      <c r="L39" s="25" t="str">
        <f>[2]Monitoring_eng!S39</f>
        <v>no</v>
      </c>
      <c r="M39" s="25" t="str">
        <f>[2]Monitoring_eng!U39</f>
        <v>yes</v>
      </c>
      <c r="N39" s="25" t="str">
        <f>[2]Monitoring_eng!W39</f>
        <v>no</v>
      </c>
      <c r="O39" s="25" t="str">
        <f>[2]Monitoring_eng!Y39</f>
        <v>no</v>
      </c>
      <c r="P39" s="25" t="str">
        <f>[2]Monitoring_eng!AA39</f>
        <v>no</v>
      </c>
      <c r="Q39" s="25" t="str">
        <f>[2]Monitoring_eng!AC39</f>
        <v>no</v>
      </c>
      <c r="R39" s="25" t="str">
        <f>[2]Monitoring_eng!AE39</f>
        <v>no</v>
      </c>
      <c r="S39" s="25" t="str">
        <f>[2]Monitoring_eng!AG39</f>
        <v>yes</v>
      </c>
      <c r="T39" s="25" t="str">
        <f>[2]Monitoring_eng!AI39</f>
        <v>no</v>
      </c>
      <c r="U39" s="25" t="str">
        <f>[2]Monitoring_eng!AK39</f>
        <v>no</v>
      </c>
      <c r="V39" s="25" t="str">
        <f>[2]Monitoring_eng!AM39</f>
        <v>no</v>
      </c>
      <c r="W39" s="25" t="str">
        <f>[2]Monitoring_eng!AO39</f>
        <v>no</v>
      </c>
      <c r="X39" s="25" t="str">
        <f>[2]Monitoring_eng!AQ39</f>
        <v>no</v>
      </c>
      <c r="Y39" s="25" t="str">
        <f>[2]Monitoring_eng!AS39</f>
        <v>yes</v>
      </c>
      <c r="Z39" s="25" t="str">
        <f>[2]Monitoring_eng!AU39</f>
        <v>no</v>
      </c>
      <c r="AA39" s="25" t="str">
        <f>[2]Monitoring_eng!AW39</f>
        <v>no</v>
      </c>
      <c r="AB39" s="25" t="str">
        <f>[2]Monitoring_eng!AY39</f>
        <v>partially</v>
      </c>
      <c r="AC39" s="25" t="str">
        <f>[2]Monitoring_eng!BA39</f>
        <v>no</v>
      </c>
      <c r="AD39" s="25" t="str">
        <f>[2]Monitoring_eng!BC39</f>
        <v>no</v>
      </c>
      <c r="AE39" s="25" t="str">
        <f>[2]Monitoring_eng!BE39</f>
        <v>no</v>
      </c>
      <c r="AF39" s="25" t="str">
        <f>[2]Monitoring_eng!BG39</f>
        <v>no</v>
      </c>
      <c r="AG39" s="25" t="str">
        <f>[2]Monitoring_eng!BI39</f>
        <v>no</v>
      </c>
      <c r="AH39" s="25" t="str">
        <f>[2]Monitoring_eng!BK39</f>
        <v>yes</v>
      </c>
      <c r="AI39" s="25" t="str">
        <f>[2]Monitoring_eng!BM39</f>
        <v>no</v>
      </c>
      <c r="AJ39" s="25" t="str">
        <f>[2]Monitoring_eng!BO39</f>
        <v>no</v>
      </c>
      <c r="AK39" s="25" t="str">
        <f>[2]Monitoring_eng!BQ39</f>
        <v>no</v>
      </c>
      <c r="AL39" s="25" t="str">
        <f>[2]Monitoring_eng!BS39</f>
        <v>no</v>
      </c>
      <c r="AM39" s="25" t="str">
        <f>[2]Monitoring_eng!BU39</f>
        <v>partially</v>
      </c>
      <c r="AN39" s="25" t="str">
        <f>[2]Monitoring_eng!BW39</f>
        <v>no</v>
      </c>
      <c r="AO39" s="25" t="str">
        <f>[2]Monitoring_eng!BY39</f>
        <v>no</v>
      </c>
      <c r="AP39" s="25" t="str">
        <f>[2]Monitoring_eng!CA39</f>
        <v>yes</v>
      </c>
      <c r="AQ39" s="25" t="str">
        <f>[2]Monitoring_eng!CC39</f>
        <v>no</v>
      </c>
      <c r="AR39" s="25" t="str">
        <f>[2]Monitoring_eng!CE39</f>
        <v>no</v>
      </c>
      <c r="AS39" s="25" t="str">
        <f>[2]Monitoring_eng!CG39</f>
        <v>yes</v>
      </c>
      <c r="AT39" s="25" t="str">
        <f>[2]Monitoring_eng!CI39</f>
        <v>yes</v>
      </c>
      <c r="AU39" s="25" t="str">
        <f>[2]Monitoring_eng!CK39</f>
        <v>no</v>
      </c>
      <c r="AV39" s="25" t="str">
        <f>[2]Monitoring_eng!CM39</f>
        <v>no</v>
      </c>
      <c r="AW39" s="25" t="str">
        <f>[2]Monitoring_eng!CO39</f>
        <v>no</v>
      </c>
      <c r="AX39" s="25" t="str">
        <f>[2]Monitoring_eng!CQ39</f>
        <v>no</v>
      </c>
      <c r="AY39" s="25" t="str">
        <f>[2]Monitoring_eng!CS39</f>
        <v>no</v>
      </c>
      <c r="AZ39" s="25" t="str">
        <f>[2]Monitoring_eng!CU39</f>
        <v>partially</v>
      </c>
      <c r="BA39" s="25" t="str">
        <f>[2]Monitoring_eng!CW39</f>
        <v>yes</v>
      </c>
      <c r="BB39" s="37" t="s">
        <v>757</v>
      </c>
      <c r="BC39" s="37">
        <f t="shared" si="13"/>
        <v>11</v>
      </c>
      <c r="BD39" s="37" t="s">
        <v>758</v>
      </c>
      <c r="BE39" s="37">
        <f t="shared" si="14"/>
        <v>36</v>
      </c>
      <c r="BF39" s="37" t="s">
        <v>759</v>
      </c>
      <c r="BG39" s="37">
        <f t="shared" si="15"/>
        <v>3</v>
      </c>
      <c r="BH39" s="37" t="s">
        <v>892</v>
      </c>
      <c r="BI39" s="37">
        <f t="shared" si="16"/>
        <v>0</v>
      </c>
      <c r="BJ39" s="37">
        <f t="shared" si="17"/>
        <v>50</v>
      </c>
      <c r="BK39" s="37" t="str">
        <f t="shared" si="18"/>
        <v>yes</v>
      </c>
      <c r="BL39" s="37" t="str">
        <f t="shared" si="19"/>
        <v>no</v>
      </c>
      <c r="BM39" s="37">
        <f t="shared" si="20"/>
        <v>11</v>
      </c>
      <c r="BN39" s="37">
        <f t="shared" si="21"/>
        <v>36</v>
      </c>
      <c r="BO39" s="69">
        <f t="shared" si="22"/>
        <v>0.22</v>
      </c>
      <c r="BP39" s="69">
        <f t="shared" si="23"/>
        <v>0.72</v>
      </c>
      <c r="BQ39" s="70">
        <f>VLOOKUP($B39,[2]Analysis2016!$A:$BO,66,FALSE)</f>
        <v>0.22</v>
      </c>
      <c r="BR39" s="70">
        <f>VLOOKUP($B39,[2]Analysis2016!$A:$BO,67,FALSE)</f>
        <v>0.72</v>
      </c>
      <c r="BS39" s="70">
        <f t="shared" si="24"/>
        <v>0</v>
      </c>
      <c r="BT39" s="70">
        <f t="shared" si="25"/>
        <v>0</v>
      </c>
      <c r="BU39" s="70">
        <f>COUNTIFS($D39:$BA39,$BK39,[2]Results!$T$87:$BQ$87,BU$1)/(COUNTIF([2]Results!$T$87:$BQ$87,BU$1))</f>
        <v>0.23529411764705882</v>
      </c>
      <c r="BV39" s="70">
        <f>COUNTIFS($D39:$BA39,$BK39,[2]Results!$T$87:$BQ$87,BV$1)/(COUNTIF([2]Results!$T$87:$BQ$87,BV$1))</f>
        <v>0.16666666666666666</v>
      </c>
      <c r="BW39" s="70">
        <f>COUNTIFS($D39:$BA39,$BK39,[2]Results!$T$87:$BQ$87,BW$1)/(COUNTIF([2]Results!$T$87:$BQ$87,BW$1))</f>
        <v>0.25</v>
      </c>
      <c r="BX39" s="70">
        <f>COUNTIFS($D39:$BA39,$BK39,[2]Results!$T$87:$BQ$87,BX$1)/(COUNTIF([2]Results!$T$87:$BQ$87,BX$1))</f>
        <v>0.23076923076923078</v>
      </c>
      <c r="BY39" s="70">
        <f>COUNTIFS($D39:$BA39,$BK39,[2]Results!$T$89:$BQ$89,BY$1)/(COUNTIF([2]Results!$T$89:$BQ$89,BY$1))</f>
        <v>0.26666666666666666</v>
      </c>
      <c r="BZ39" s="70">
        <f>COUNTIFS($D39:$BA39,$BK39,[2]Results!$T$89:$BQ$89,BZ$1)/(COUNTIF([2]Results!$T$89:$BQ$89,BZ$1))</f>
        <v>0.27272727272727271</v>
      </c>
      <c r="CA39" s="70">
        <f>COUNTIFS($D39:$BA39,$BK39,[2]Results!$T$89:$BQ$89,CA$1)/(COUNTIF([2]Results!$T$89:$BQ$89,CA$1))</f>
        <v>0.1111111111111111</v>
      </c>
      <c r="CB39" s="70">
        <f>COUNTIFS($D39:$BA39,$BK39,[2]Results!$T$89:$BQ$89,CB$1)/(COUNTIF([2]Results!$T$89:$BQ$89,CB$1))</f>
        <v>0</v>
      </c>
      <c r="CC39" s="70">
        <f>COUNTIFS($D39:$BA39,$BK39,[2]Results!$T$90:$BQ$90,CC$1)/(COUNTIF([2]Results!$T$90:$BQ$90,CC$1))</f>
        <v>5.8823529411764705E-2</v>
      </c>
      <c r="CD39" s="70">
        <f>COUNTIFS($D39:$BA39,$BK39,[2]Results!$T$90:$BQ$90,CD$1)/(COUNTIF([2]Results!$T$90:$BQ$90,CD$1))</f>
        <v>0.41176470588235292</v>
      </c>
      <c r="CE39" s="70">
        <f>COUNTIFS($D39:$BA39,$BK39,[2]Results!$T$90:$BQ$90,CE$1)/(COUNTIF([2]Results!$T$90:$BQ$90,CE$1))</f>
        <v>0.1875</v>
      </c>
      <c r="CF39" s="70">
        <f>COUNTIFS($D39:$BA39,$BK39,[2]Results!$T$91:$BQ$91,CF$1)/(COUNTIF([2]Results!$T$91:$BQ$91,CF$1))</f>
        <v>0.41176470588235292</v>
      </c>
      <c r="CG39" s="70">
        <f>COUNTIFS($D39:$BA39,$BK39,[2]Results!$T$91:$BQ$91,CG$1)/(COUNTIF([2]Results!$T$91:$BQ$91,CG$1))</f>
        <v>5.8823529411764705E-2</v>
      </c>
      <c r="CH39" s="37"/>
    </row>
    <row r="40" spans="1:86" x14ac:dyDescent="0.3">
      <c r="A40" t="s">
        <v>3861</v>
      </c>
      <c r="B40" s="37" t="s">
        <v>341</v>
      </c>
      <c r="C40" s="45" t="s">
        <v>280</v>
      </c>
      <c r="D40" s="25" t="str">
        <f>[2]Monitoring_eng!C40</f>
        <v>no</v>
      </c>
      <c r="E40" s="25" t="str">
        <f>[2]Monitoring_eng!E40</f>
        <v>no</v>
      </c>
      <c r="F40" s="25" t="str">
        <f>[2]Monitoring_eng!G40</f>
        <v>no</v>
      </c>
      <c r="G40" s="25" t="str">
        <f>[2]Monitoring_eng!I40</f>
        <v>no</v>
      </c>
      <c r="H40" s="25" t="str">
        <f>[2]Monitoring_eng!K40</f>
        <v>no</v>
      </c>
      <c r="I40" s="25" t="str">
        <f>[2]Monitoring_eng!M40</f>
        <v>no</v>
      </c>
      <c r="J40" s="25" t="str">
        <f>[2]Monitoring_eng!O40</f>
        <v>no</v>
      </c>
      <c r="K40" s="25" t="str">
        <f>[2]Monitoring_eng!Q40</f>
        <v>no</v>
      </c>
      <c r="L40" s="25" t="str">
        <f>[2]Monitoring_eng!S40</f>
        <v>no</v>
      </c>
      <c r="M40" s="25" t="str">
        <f>[2]Monitoring_eng!U40</f>
        <v>yes</v>
      </c>
      <c r="N40" s="25" t="str">
        <f>[2]Monitoring_eng!W40</f>
        <v>no</v>
      </c>
      <c r="O40" s="25" t="str">
        <f>[2]Monitoring_eng!Y40</f>
        <v>no</v>
      </c>
      <c r="P40" s="25" t="str">
        <f>[2]Monitoring_eng!AA40</f>
        <v>no</v>
      </c>
      <c r="Q40" s="25" t="str">
        <f>[2]Monitoring_eng!AC40</f>
        <v>no</v>
      </c>
      <c r="R40" s="25" t="str">
        <f>[2]Monitoring_eng!AE40</f>
        <v>no</v>
      </c>
      <c r="S40" s="25" t="str">
        <f>[2]Monitoring_eng!AG40</f>
        <v>no</v>
      </c>
      <c r="T40" s="25" t="str">
        <f>[2]Monitoring_eng!AI40</f>
        <v>no</v>
      </c>
      <c r="U40" s="25" t="str">
        <f>[2]Monitoring_eng!AK40</f>
        <v>no</v>
      </c>
      <c r="V40" s="25" t="str">
        <f>[2]Monitoring_eng!AM40</f>
        <v>no</v>
      </c>
      <c r="W40" s="25" t="str">
        <f>[2]Monitoring_eng!AO40</f>
        <v>no</v>
      </c>
      <c r="X40" s="25" t="str">
        <f>[2]Monitoring_eng!AQ40</f>
        <v>no</v>
      </c>
      <c r="Y40" s="25" t="str">
        <f>[2]Monitoring_eng!AS40</f>
        <v>no</v>
      </c>
      <c r="Z40" s="25" t="str">
        <f>[2]Monitoring_eng!AU40</f>
        <v>no</v>
      </c>
      <c r="AA40" s="25" t="str">
        <f>[2]Monitoring_eng!AW40</f>
        <v>no</v>
      </c>
      <c r="AB40" s="25" t="str">
        <f>[2]Monitoring_eng!AY40</f>
        <v>partially</v>
      </c>
      <c r="AC40" s="25" t="str">
        <f>[2]Monitoring_eng!BA40</f>
        <v>no</v>
      </c>
      <c r="AD40" s="25" t="str">
        <f>[2]Monitoring_eng!BC40</f>
        <v>no</v>
      </c>
      <c r="AE40" s="25" t="str">
        <f>[2]Monitoring_eng!BE40</f>
        <v>partially</v>
      </c>
      <c r="AF40" s="25" t="str">
        <f>[2]Monitoring_eng!BG40</f>
        <v>no</v>
      </c>
      <c r="AG40" s="25" t="str">
        <f>[2]Monitoring_eng!BI40</f>
        <v>no</v>
      </c>
      <c r="AH40" s="25" t="str">
        <f>[2]Monitoring_eng!BK40</f>
        <v>no</v>
      </c>
      <c r="AI40" s="25" t="str">
        <f>[2]Monitoring_eng!BM40</f>
        <v>no</v>
      </c>
      <c r="AJ40" s="25" t="str">
        <f>[2]Monitoring_eng!BO40</f>
        <v>no</v>
      </c>
      <c r="AK40" s="25" t="str">
        <f>[2]Monitoring_eng!BQ40</f>
        <v>no</v>
      </c>
      <c r="AL40" s="25" t="str">
        <f>[2]Monitoring_eng!BS40</f>
        <v>no</v>
      </c>
      <c r="AM40" s="25" t="str">
        <f>[2]Monitoring_eng!BU40</f>
        <v>no</v>
      </c>
      <c r="AN40" s="25" t="str">
        <f>[2]Monitoring_eng!BW40</f>
        <v>no</v>
      </c>
      <c r="AO40" s="25" t="str">
        <f>[2]Monitoring_eng!BY40</f>
        <v>yes</v>
      </c>
      <c r="AP40" s="25" t="str">
        <f>[2]Monitoring_eng!CA40</f>
        <v>no</v>
      </c>
      <c r="AQ40" s="25" t="str">
        <f>[2]Monitoring_eng!CC40</f>
        <v>no</v>
      </c>
      <c r="AR40" s="25" t="str">
        <f>[2]Monitoring_eng!CE40</f>
        <v>no</v>
      </c>
      <c r="AS40" s="25" t="str">
        <f>[2]Monitoring_eng!CG40</f>
        <v>no</v>
      </c>
      <c r="AT40" s="25" t="str">
        <f>[2]Monitoring_eng!CI40</f>
        <v>no</v>
      </c>
      <c r="AU40" s="25" t="str">
        <f>[2]Monitoring_eng!CK40</f>
        <v>no</v>
      </c>
      <c r="AV40" s="25" t="str">
        <f>[2]Monitoring_eng!CM40</f>
        <v>no</v>
      </c>
      <c r="AW40" s="25" t="str">
        <f>[2]Monitoring_eng!CO40</f>
        <v>no</v>
      </c>
      <c r="AX40" s="25" t="str">
        <f>[2]Monitoring_eng!CQ40</f>
        <v>no</v>
      </c>
      <c r="AY40" s="25" t="str">
        <f>[2]Monitoring_eng!CS40</f>
        <v>no</v>
      </c>
      <c r="AZ40" s="25" t="str">
        <f>[2]Monitoring_eng!CU40</f>
        <v>yes</v>
      </c>
      <c r="BA40" s="25" t="str">
        <f>[2]Monitoring_eng!CW40</f>
        <v>yes</v>
      </c>
      <c r="BB40" s="37" t="s">
        <v>757</v>
      </c>
      <c r="BC40" s="37">
        <f t="shared" si="13"/>
        <v>4</v>
      </c>
      <c r="BD40" s="37" t="s">
        <v>758</v>
      </c>
      <c r="BE40" s="37">
        <f t="shared" si="14"/>
        <v>44</v>
      </c>
      <c r="BF40" s="37" t="s">
        <v>759</v>
      </c>
      <c r="BG40" s="37">
        <f t="shared" si="15"/>
        <v>2</v>
      </c>
      <c r="BH40" s="37" t="s">
        <v>892</v>
      </c>
      <c r="BI40" s="37">
        <f t="shared" si="16"/>
        <v>0</v>
      </c>
      <c r="BJ40" s="37">
        <f t="shared" si="17"/>
        <v>50</v>
      </c>
      <c r="BK40" s="37" t="str">
        <f t="shared" si="18"/>
        <v>yes</v>
      </c>
      <c r="BL40" s="37" t="str">
        <f t="shared" si="19"/>
        <v>no</v>
      </c>
      <c r="BM40" s="37">
        <f t="shared" si="20"/>
        <v>4</v>
      </c>
      <c r="BN40" s="37">
        <f t="shared" si="21"/>
        <v>44</v>
      </c>
      <c r="BO40" s="69">
        <f t="shared" si="22"/>
        <v>0.08</v>
      </c>
      <c r="BP40" s="69">
        <f t="shared" si="23"/>
        <v>0.88</v>
      </c>
      <c r="BQ40" s="70">
        <f>VLOOKUP($B40,[2]Analysis2016!$A:$BO,66,FALSE)</f>
        <v>0.08</v>
      </c>
      <c r="BR40" s="70">
        <f>VLOOKUP($B40,[2]Analysis2016!$A:$BO,67,FALSE)</f>
        <v>0.88</v>
      </c>
      <c r="BS40" s="70">
        <f t="shared" si="24"/>
        <v>0</v>
      </c>
      <c r="BT40" s="70">
        <f t="shared" si="25"/>
        <v>0</v>
      </c>
      <c r="BU40" s="70">
        <f>COUNTIFS($D40:$BA40,$BK40,[2]Results!$T$87:$BQ$87,BU$1)/(COUNTIF([2]Results!$T$87:$BQ$87,BU$1))</f>
        <v>0.11764705882352941</v>
      </c>
      <c r="BV40" s="70">
        <f>COUNTIFS($D40:$BA40,$BK40,[2]Results!$T$87:$BQ$87,BV$1)/(COUNTIF([2]Results!$T$87:$BQ$87,BV$1))</f>
        <v>0</v>
      </c>
      <c r="BW40" s="70">
        <f>COUNTIFS($D40:$BA40,$BK40,[2]Results!$T$87:$BQ$87,BW$1)/(COUNTIF([2]Results!$T$87:$BQ$87,BW$1))</f>
        <v>0.125</v>
      </c>
      <c r="BX40" s="70">
        <f>COUNTIFS($D40:$BA40,$BK40,[2]Results!$T$87:$BQ$87,BX$1)/(COUNTIF([2]Results!$T$87:$BQ$87,BX$1))</f>
        <v>7.6923076923076927E-2</v>
      </c>
      <c r="BY40" s="70">
        <f>COUNTIFS($D40:$BA40,$BK40,[2]Results!$T$89:$BQ$89,BY$1)/(COUNTIF([2]Results!$T$89:$BQ$89,BY$1))</f>
        <v>6.6666666666666666E-2</v>
      </c>
      <c r="BZ40" s="70">
        <f>COUNTIFS($D40:$BA40,$BK40,[2]Results!$T$89:$BQ$89,BZ$1)/(COUNTIF([2]Results!$T$89:$BQ$89,BZ$1))</f>
        <v>4.5454545454545456E-2</v>
      </c>
      <c r="CA40" s="70">
        <f>COUNTIFS($D40:$BA40,$BK40,[2]Results!$T$89:$BQ$89,CA$1)/(COUNTIF([2]Results!$T$89:$BQ$89,CA$1))</f>
        <v>0.22222222222222221</v>
      </c>
      <c r="CB40" s="70">
        <f>COUNTIFS($D40:$BA40,$BK40,[2]Results!$T$89:$BQ$89,CB$1)/(COUNTIF([2]Results!$T$89:$BQ$89,CB$1))</f>
        <v>0</v>
      </c>
      <c r="CC40" s="70">
        <f>COUNTIFS($D40:$BA40,$BK40,[2]Results!$T$90:$BQ$90,CC$1)/(COUNTIF([2]Results!$T$90:$BQ$90,CC$1))</f>
        <v>0.11764705882352941</v>
      </c>
      <c r="CD40" s="70">
        <f>COUNTIFS($D40:$BA40,$BK40,[2]Results!$T$90:$BQ$90,CD$1)/(COUNTIF([2]Results!$T$90:$BQ$90,CD$1))</f>
        <v>0.11764705882352941</v>
      </c>
      <c r="CE40" s="70">
        <f>COUNTIFS($D40:$BA40,$BK40,[2]Results!$T$90:$BQ$90,CE$1)/(COUNTIF([2]Results!$T$90:$BQ$90,CE$1))</f>
        <v>0</v>
      </c>
      <c r="CF40" s="70">
        <f>COUNTIFS($D40:$BA40,$BK40,[2]Results!$T$91:$BQ$91,CF$1)/(COUNTIF([2]Results!$T$91:$BQ$91,CF$1))</f>
        <v>0.11764705882352941</v>
      </c>
      <c r="CG40" s="70">
        <f>COUNTIFS($D40:$BA40,$BK40,[2]Results!$T$91:$BQ$91,CG$1)/(COUNTIF([2]Results!$T$91:$BQ$91,CG$1))</f>
        <v>0.11764705882352941</v>
      </c>
      <c r="CH40" s="37"/>
    </row>
    <row r="41" spans="1:86" x14ac:dyDescent="0.3">
      <c r="A41" t="s">
        <v>3862</v>
      </c>
      <c r="B41" s="37" t="s">
        <v>342</v>
      </c>
      <c r="C41" s="45" t="s">
        <v>282</v>
      </c>
      <c r="D41" s="25" t="str">
        <f>[2]Monitoring_eng!C41</f>
        <v>yes</v>
      </c>
      <c r="E41" s="25" t="str">
        <f>[2]Monitoring_eng!E41</f>
        <v>no</v>
      </c>
      <c r="F41" s="25" t="str">
        <f>[2]Monitoring_eng!G41</f>
        <v>yes</v>
      </c>
      <c r="G41" s="25" t="str">
        <f>[2]Monitoring_eng!I41</f>
        <v>no</v>
      </c>
      <c r="H41" s="25" t="str">
        <f>[2]Monitoring_eng!K41</f>
        <v>no</v>
      </c>
      <c r="I41" s="25" t="str">
        <f>[2]Monitoring_eng!M41</f>
        <v>yes</v>
      </c>
      <c r="J41" s="25" t="str">
        <f>[2]Monitoring_eng!O41</f>
        <v>no</v>
      </c>
      <c r="K41" s="25" t="str">
        <f>[2]Monitoring_eng!Q41</f>
        <v>no</v>
      </c>
      <c r="L41" s="25" t="str">
        <f>[2]Monitoring_eng!S41</f>
        <v>no</v>
      </c>
      <c r="M41" s="25" t="str">
        <f>[2]Monitoring_eng!U41</f>
        <v>no</v>
      </c>
      <c r="N41" s="25" t="str">
        <f>[2]Monitoring_eng!W41</f>
        <v>no</v>
      </c>
      <c r="O41" s="25" t="str">
        <f>[2]Monitoring_eng!Y41</f>
        <v>no</v>
      </c>
      <c r="P41" s="25" t="str">
        <f>[2]Monitoring_eng!AA41</f>
        <v>yes</v>
      </c>
      <c r="Q41" s="25" t="str">
        <f>[2]Monitoring_eng!AC41</f>
        <v>no</v>
      </c>
      <c r="R41" s="25" t="str">
        <f>[2]Monitoring_eng!AE41</f>
        <v>no</v>
      </c>
      <c r="S41" s="25" t="str">
        <f>[2]Monitoring_eng!AG41</f>
        <v>yes</v>
      </c>
      <c r="T41" s="25" t="str">
        <f>[2]Monitoring_eng!AI41</f>
        <v>no</v>
      </c>
      <c r="U41" s="25" t="str">
        <f>[2]Monitoring_eng!AK41</f>
        <v>no</v>
      </c>
      <c r="V41" s="25" t="str">
        <f>[2]Monitoring_eng!AM41</f>
        <v>yes</v>
      </c>
      <c r="W41" s="25" t="str">
        <f>[2]Monitoring_eng!AO41</f>
        <v>no</v>
      </c>
      <c r="X41" s="25" t="str">
        <f>[2]Monitoring_eng!AQ41</f>
        <v>yes</v>
      </c>
      <c r="Y41" s="25" t="str">
        <f>[2]Monitoring_eng!AS41</f>
        <v>no</v>
      </c>
      <c r="Z41" s="25" t="str">
        <f>[2]Monitoring_eng!AU41</f>
        <v>no</v>
      </c>
      <c r="AA41" s="25" t="str">
        <f>[2]Monitoring_eng!AW41</f>
        <v>no</v>
      </c>
      <c r="AB41" s="25" t="str">
        <f>[2]Monitoring_eng!AY41</f>
        <v>yes</v>
      </c>
      <c r="AC41" s="25" t="str">
        <f>[2]Monitoring_eng!BA41</f>
        <v>no</v>
      </c>
      <c r="AD41" s="25" t="str">
        <f>[2]Monitoring_eng!BC41</f>
        <v>no</v>
      </c>
      <c r="AE41" s="25" t="str">
        <f>[2]Monitoring_eng!BE41</f>
        <v>no</v>
      </c>
      <c r="AF41" s="25" t="str">
        <f>[2]Monitoring_eng!BG41</f>
        <v>no</v>
      </c>
      <c r="AG41" s="25" t="str">
        <f>[2]Monitoring_eng!BI41</f>
        <v>no</v>
      </c>
      <c r="AH41" s="25" t="str">
        <f>[2]Monitoring_eng!BK41</f>
        <v>yes</v>
      </c>
      <c r="AI41" s="25" t="str">
        <f>[2]Monitoring_eng!BM41</f>
        <v>no</v>
      </c>
      <c r="AJ41" s="25" t="str">
        <f>[2]Monitoring_eng!BO41</f>
        <v>no</v>
      </c>
      <c r="AK41" s="25" t="str">
        <f>[2]Monitoring_eng!BQ41</f>
        <v>no</v>
      </c>
      <c r="AL41" s="25" t="str">
        <f>[2]Monitoring_eng!BS41</f>
        <v>yes</v>
      </c>
      <c r="AM41" s="25" t="str">
        <f>[2]Monitoring_eng!BU41</f>
        <v>no</v>
      </c>
      <c r="AN41" s="25" t="str">
        <f>[2]Monitoring_eng!BW41</f>
        <v>no</v>
      </c>
      <c r="AO41" s="25" t="str">
        <f>[2]Monitoring_eng!BY41</f>
        <v>yes</v>
      </c>
      <c r="AP41" s="25" t="str">
        <f>[2]Monitoring_eng!CA41</f>
        <v>no</v>
      </c>
      <c r="AQ41" s="25" t="str">
        <f>[2]Monitoring_eng!CC41</f>
        <v>yes</v>
      </c>
      <c r="AR41" s="25" t="str">
        <f>[2]Monitoring_eng!CE41</f>
        <v>no</v>
      </c>
      <c r="AS41" s="25" t="str">
        <f>[2]Monitoring_eng!CG41</f>
        <v>no</v>
      </c>
      <c r="AT41" s="25" t="str">
        <f>[2]Monitoring_eng!CI41</f>
        <v>yes</v>
      </c>
      <c r="AU41" s="25" t="str">
        <f>[2]Monitoring_eng!CK41</f>
        <v>no</v>
      </c>
      <c r="AV41" s="25" t="str">
        <f>[2]Monitoring_eng!CM41</f>
        <v>yes</v>
      </c>
      <c r="AW41" s="25" t="str">
        <f>[2]Monitoring_eng!CO41</f>
        <v>no</v>
      </c>
      <c r="AX41" s="25" t="str">
        <f>[2]Monitoring_eng!CQ41</f>
        <v>no</v>
      </c>
      <c r="AY41" s="25" t="str">
        <f>[2]Monitoring_eng!CS41</f>
        <v>no</v>
      </c>
      <c r="AZ41" s="25" t="str">
        <f>[2]Monitoring_eng!CU41</f>
        <v>yes</v>
      </c>
      <c r="BA41" s="25" t="str">
        <f>[2]Monitoring_eng!CW41</f>
        <v>yes</v>
      </c>
      <c r="BB41" s="37" t="s">
        <v>757</v>
      </c>
      <c r="BC41" s="37">
        <f t="shared" si="13"/>
        <v>16</v>
      </c>
      <c r="BD41" s="37" t="s">
        <v>758</v>
      </c>
      <c r="BE41" s="37">
        <f t="shared" si="14"/>
        <v>34</v>
      </c>
      <c r="BF41" s="37" t="s">
        <v>759</v>
      </c>
      <c r="BG41" s="37">
        <f t="shared" si="15"/>
        <v>0</v>
      </c>
      <c r="BH41" s="37" t="s">
        <v>892</v>
      </c>
      <c r="BI41" s="37">
        <f t="shared" si="16"/>
        <v>0</v>
      </c>
      <c r="BJ41" s="37">
        <f t="shared" si="17"/>
        <v>50</v>
      </c>
      <c r="BK41" s="37" t="str">
        <f t="shared" si="18"/>
        <v>yes</v>
      </c>
      <c r="BL41" s="37" t="str">
        <f t="shared" si="19"/>
        <v>no</v>
      </c>
      <c r="BM41" s="37">
        <f t="shared" si="20"/>
        <v>16</v>
      </c>
      <c r="BN41" s="37">
        <f t="shared" si="21"/>
        <v>34</v>
      </c>
      <c r="BO41" s="69">
        <f t="shared" si="22"/>
        <v>0.32</v>
      </c>
      <c r="BP41" s="69">
        <f t="shared" si="23"/>
        <v>0.68</v>
      </c>
      <c r="BQ41" s="70">
        <f>VLOOKUP($B41,[2]Analysis2016!$A:$BO,66,FALSE)</f>
        <v>0.32</v>
      </c>
      <c r="BR41" s="70">
        <f>VLOOKUP($B41,[2]Analysis2016!$A:$BO,67,FALSE)</f>
        <v>0.68</v>
      </c>
      <c r="BS41" s="70">
        <f t="shared" si="24"/>
        <v>0</v>
      </c>
      <c r="BT41" s="70">
        <f t="shared" si="25"/>
        <v>0</v>
      </c>
      <c r="BU41" s="70">
        <f>COUNTIFS($D41:$BA41,$BK41,[2]Results!$T$87:$BQ$87,BU$1)/(COUNTIF([2]Results!$T$87:$BQ$87,BU$1))</f>
        <v>0.29411764705882354</v>
      </c>
      <c r="BV41" s="70">
        <f>COUNTIFS($D41:$BA41,$BK41,[2]Results!$T$87:$BQ$87,BV$1)/(COUNTIF([2]Results!$T$87:$BQ$87,BV$1))</f>
        <v>0.25</v>
      </c>
      <c r="BW41" s="70">
        <f>COUNTIFS($D41:$BA41,$BK41,[2]Results!$T$87:$BQ$87,BW$1)/(COUNTIF([2]Results!$T$87:$BQ$87,BW$1))</f>
        <v>0.375</v>
      </c>
      <c r="BX41" s="70">
        <f>COUNTIFS($D41:$BA41,$BK41,[2]Results!$T$87:$BQ$87,BX$1)/(COUNTIF([2]Results!$T$87:$BQ$87,BX$1))</f>
        <v>0.38461538461538464</v>
      </c>
      <c r="BY41" s="70">
        <f>COUNTIFS($D41:$BA41,$BK41,[2]Results!$T$89:$BQ$89,BY$1)/(COUNTIF([2]Results!$T$89:$BQ$89,BY$1))</f>
        <v>0.33333333333333331</v>
      </c>
      <c r="BZ41" s="70">
        <f>COUNTIFS($D41:$BA41,$BK41,[2]Results!$T$89:$BQ$89,BZ$1)/(COUNTIF([2]Results!$T$89:$BQ$89,BZ$1))</f>
        <v>0.27272727272727271</v>
      </c>
      <c r="CA41" s="70">
        <f>COUNTIFS($D41:$BA41,$BK41,[2]Results!$T$89:$BQ$89,CA$1)/(COUNTIF([2]Results!$T$89:$BQ$89,CA$1))</f>
        <v>0.55555555555555558</v>
      </c>
      <c r="CB41" s="70">
        <f>COUNTIFS($D41:$BA41,$BK41,[2]Results!$T$89:$BQ$89,CB$1)/(COUNTIF([2]Results!$T$89:$BQ$89,CB$1))</f>
        <v>0</v>
      </c>
      <c r="CC41" s="70">
        <f>COUNTIFS($D41:$BA41,$BK41,[2]Results!$T$90:$BQ$90,CC$1)/(COUNTIF([2]Results!$T$90:$BQ$90,CC$1))</f>
        <v>0.17647058823529413</v>
      </c>
      <c r="CD41" s="70">
        <f>COUNTIFS($D41:$BA41,$BK41,[2]Results!$T$90:$BQ$90,CD$1)/(COUNTIF([2]Results!$T$90:$BQ$90,CD$1))</f>
        <v>0.52941176470588236</v>
      </c>
      <c r="CE41" s="70">
        <f>COUNTIFS($D41:$BA41,$BK41,[2]Results!$T$90:$BQ$90,CE$1)/(COUNTIF([2]Results!$T$90:$BQ$90,CE$1))</f>
        <v>0.25</v>
      </c>
      <c r="CF41" s="70">
        <f>COUNTIFS($D41:$BA41,$BK41,[2]Results!$T$91:$BQ$91,CF$1)/(COUNTIF([2]Results!$T$91:$BQ$91,CF$1))</f>
        <v>0.52941176470588236</v>
      </c>
      <c r="CG41" s="70">
        <f>COUNTIFS($D41:$BA41,$BK41,[2]Results!$T$91:$BQ$91,CG$1)/(COUNTIF([2]Results!$T$91:$BQ$91,CG$1))</f>
        <v>0.17647058823529413</v>
      </c>
      <c r="CH41" s="37"/>
    </row>
    <row r="42" spans="1:86" x14ac:dyDescent="0.3">
      <c r="A42" t="s">
        <v>3863</v>
      </c>
      <c r="B42" s="37" t="s">
        <v>343</v>
      </c>
      <c r="C42" s="45" t="s">
        <v>298</v>
      </c>
      <c r="D42" s="25" t="str">
        <f>[2]Monitoring_eng!C42</f>
        <v>yes</v>
      </c>
      <c r="E42" s="25" t="str">
        <f>[2]Monitoring_eng!E42</f>
        <v>no</v>
      </c>
      <c r="F42" s="25" t="str">
        <f>[2]Monitoring_eng!G42</f>
        <v>yes</v>
      </c>
      <c r="G42" s="25" t="str">
        <f>[2]Monitoring_eng!I42</f>
        <v>no</v>
      </c>
      <c r="H42" s="25" t="str">
        <f>[2]Monitoring_eng!K42</f>
        <v>no</v>
      </c>
      <c r="I42" s="25" t="str">
        <f>[2]Monitoring_eng!M42</f>
        <v>partially</v>
      </c>
      <c r="J42" s="25" t="str">
        <f>[2]Monitoring_eng!O42</f>
        <v>yes</v>
      </c>
      <c r="K42" s="25" t="str">
        <f>[2]Monitoring_eng!Q42</f>
        <v>no</v>
      </c>
      <c r="L42" s="25" t="str">
        <f>[2]Monitoring_eng!S42</f>
        <v>no</v>
      </c>
      <c r="M42" s="25" t="str">
        <f>[2]Monitoring_eng!U42</f>
        <v>yes</v>
      </c>
      <c r="N42" s="25" t="str">
        <f>[2]Monitoring_eng!W42</f>
        <v>yes</v>
      </c>
      <c r="O42" s="25" t="str">
        <f>[2]Monitoring_eng!Y42</f>
        <v>no</v>
      </c>
      <c r="P42" s="25" t="str">
        <f>[2]Monitoring_eng!AA42</f>
        <v>no</v>
      </c>
      <c r="Q42" s="25" t="str">
        <f>[2]Monitoring_eng!AC42</f>
        <v>no</v>
      </c>
      <c r="R42" s="25" t="str">
        <f>[2]Monitoring_eng!AE42</f>
        <v>no</v>
      </c>
      <c r="S42" s="25" t="str">
        <f>[2]Monitoring_eng!AG42</f>
        <v>yes</v>
      </c>
      <c r="T42" s="25" t="str">
        <f>[2]Monitoring_eng!AI42</f>
        <v>no</v>
      </c>
      <c r="U42" s="25" t="str">
        <f>[2]Monitoring_eng!AK42</f>
        <v>no</v>
      </c>
      <c r="V42" s="25" t="str">
        <f>[2]Monitoring_eng!AM42</f>
        <v>no</v>
      </c>
      <c r="W42" s="25" t="str">
        <f>[2]Monitoring_eng!AO42</f>
        <v>no</v>
      </c>
      <c r="X42" s="25" t="str">
        <f>[2]Monitoring_eng!AQ42</f>
        <v>yes</v>
      </c>
      <c r="Y42" s="25" t="str">
        <f>[2]Monitoring_eng!AS42</f>
        <v>no</v>
      </c>
      <c r="Z42" s="25" t="str">
        <f>[2]Monitoring_eng!AU42</f>
        <v>no</v>
      </c>
      <c r="AA42" s="25" t="str">
        <f>[2]Monitoring_eng!AW42</f>
        <v>no</v>
      </c>
      <c r="AB42" s="25" t="str">
        <f>[2]Monitoring_eng!AY42</f>
        <v>yes</v>
      </c>
      <c r="AC42" s="25" t="str">
        <f>[2]Monitoring_eng!BA42</f>
        <v>no</v>
      </c>
      <c r="AD42" s="25" t="str">
        <f>[2]Monitoring_eng!BC42</f>
        <v>no</v>
      </c>
      <c r="AE42" s="25" t="str">
        <f>[2]Monitoring_eng!BE42</f>
        <v>no</v>
      </c>
      <c r="AF42" s="25" t="str">
        <f>[2]Monitoring_eng!BG42</f>
        <v>no</v>
      </c>
      <c r="AG42" s="25" t="str">
        <f>[2]Monitoring_eng!BI42</f>
        <v>no</v>
      </c>
      <c r="AH42" s="25" t="str">
        <f>[2]Monitoring_eng!BK42</f>
        <v>no</v>
      </c>
      <c r="AI42" s="25" t="str">
        <f>[2]Monitoring_eng!BM42</f>
        <v>no</v>
      </c>
      <c r="AJ42" s="25" t="str">
        <f>[2]Monitoring_eng!BO42</f>
        <v>no</v>
      </c>
      <c r="AK42" s="25" t="str">
        <f>[2]Monitoring_eng!BQ42</f>
        <v>no</v>
      </c>
      <c r="AL42" s="25" t="str">
        <f>[2]Monitoring_eng!BS42</f>
        <v>no</v>
      </c>
      <c r="AM42" s="25" t="str">
        <f>[2]Monitoring_eng!BU42</f>
        <v>no</v>
      </c>
      <c r="AN42" s="25" t="str">
        <f>[2]Monitoring_eng!BW42</f>
        <v>no</v>
      </c>
      <c r="AO42" s="25" t="str">
        <f>[2]Monitoring_eng!BY42</f>
        <v>yes</v>
      </c>
      <c r="AP42" s="25" t="str">
        <f>[2]Monitoring_eng!CA42</f>
        <v>no</v>
      </c>
      <c r="AQ42" s="25" t="str">
        <f>[2]Monitoring_eng!CC42</f>
        <v>yes</v>
      </c>
      <c r="AR42" s="25" t="str">
        <f>[2]Monitoring_eng!CE42</f>
        <v>no</v>
      </c>
      <c r="AS42" s="25" t="str">
        <f>[2]Monitoring_eng!CG42</f>
        <v>no</v>
      </c>
      <c r="AT42" s="25" t="str">
        <f>[2]Monitoring_eng!CI42</f>
        <v>yes</v>
      </c>
      <c r="AU42" s="25" t="str">
        <f>[2]Monitoring_eng!CK42</f>
        <v>no</v>
      </c>
      <c r="AV42" s="25" t="str">
        <f>[2]Monitoring_eng!CM42</f>
        <v>yes</v>
      </c>
      <c r="AW42" s="25" t="str">
        <f>[2]Monitoring_eng!CO42</f>
        <v>no</v>
      </c>
      <c r="AX42" s="25" t="str">
        <f>[2]Monitoring_eng!CQ42</f>
        <v>no</v>
      </c>
      <c r="AY42" s="25" t="str">
        <f>[2]Monitoring_eng!CS42</f>
        <v>no</v>
      </c>
      <c r="AZ42" s="25" t="str">
        <f>[2]Monitoring_eng!CU42</f>
        <v>yes</v>
      </c>
      <c r="BA42" s="25" t="str">
        <f>[2]Monitoring_eng!CW42</f>
        <v>no</v>
      </c>
      <c r="BB42" s="37" t="s">
        <v>757</v>
      </c>
      <c r="BC42" s="37">
        <f t="shared" si="13"/>
        <v>13</v>
      </c>
      <c r="BD42" s="37" t="s">
        <v>758</v>
      </c>
      <c r="BE42" s="37">
        <f t="shared" si="14"/>
        <v>36</v>
      </c>
      <c r="BF42" s="37" t="s">
        <v>759</v>
      </c>
      <c r="BG42" s="37">
        <f t="shared" si="15"/>
        <v>1</v>
      </c>
      <c r="BH42" s="37" t="s">
        <v>892</v>
      </c>
      <c r="BI42" s="37">
        <f t="shared" si="16"/>
        <v>0</v>
      </c>
      <c r="BJ42" s="37">
        <f t="shared" si="17"/>
        <v>50</v>
      </c>
      <c r="BK42" s="37" t="str">
        <f t="shared" si="18"/>
        <v>yes</v>
      </c>
      <c r="BL42" s="37" t="str">
        <f t="shared" si="19"/>
        <v>no</v>
      </c>
      <c r="BM42" s="37">
        <f t="shared" si="20"/>
        <v>13</v>
      </c>
      <c r="BN42" s="37">
        <f t="shared" si="21"/>
        <v>36</v>
      </c>
      <c r="BO42" s="69">
        <f t="shared" si="22"/>
        <v>0.26</v>
      </c>
      <c r="BP42" s="69">
        <f t="shared" si="23"/>
        <v>0.72</v>
      </c>
      <c r="BQ42" s="70">
        <f>VLOOKUP($B42,[2]Analysis2016!$A:$BO,66,FALSE)</f>
        <v>0.26</v>
      </c>
      <c r="BR42" s="70">
        <f>VLOOKUP($B42,[2]Analysis2016!$A:$BO,67,FALSE)</f>
        <v>0.72</v>
      </c>
      <c r="BS42" s="70">
        <f t="shared" si="24"/>
        <v>0</v>
      </c>
      <c r="BT42" s="70">
        <f t="shared" si="25"/>
        <v>0</v>
      </c>
      <c r="BU42" s="70">
        <f>COUNTIFS($D42:$BA42,$BK42,[2]Results!$T$87:$BQ$87,BU$1)/(COUNTIF([2]Results!$T$87:$BQ$87,BU$1))</f>
        <v>0.17647058823529413</v>
      </c>
      <c r="BV42" s="70">
        <f>COUNTIFS($D42:$BA42,$BK42,[2]Results!$T$87:$BQ$87,BV$1)/(COUNTIF([2]Results!$T$87:$BQ$87,BV$1))</f>
        <v>0.25</v>
      </c>
      <c r="BW42" s="70">
        <f>COUNTIFS($D42:$BA42,$BK42,[2]Results!$T$87:$BQ$87,BW$1)/(COUNTIF([2]Results!$T$87:$BQ$87,BW$1))</f>
        <v>0.25</v>
      </c>
      <c r="BX42" s="70">
        <f>COUNTIFS($D42:$BA42,$BK42,[2]Results!$T$87:$BQ$87,BX$1)/(COUNTIF([2]Results!$T$87:$BQ$87,BX$1))</f>
        <v>0.38461538461538464</v>
      </c>
      <c r="BY42" s="70">
        <f>COUNTIFS($D42:$BA42,$BK42,[2]Results!$T$89:$BQ$89,BY$1)/(COUNTIF([2]Results!$T$89:$BQ$89,BY$1))</f>
        <v>0.2</v>
      </c>
      <c r="BZ42" s="70">
        <f>COUNTIFS($D42:$BA42,$BK42,[2]Results!$T$89:$BQ$89,BZ$1)/(COUNTIF([2]Results!$T$89:$BQ$89,BZ$1))</f>
        <v>0.18181818181818182</v>
      </c>
      <c r="CA42" s="70">
        <f>COUNTIFS($D42:$BA42,$BK42,[2]Results!$T$89:$BQ$89,CA$1)/(COUNTIF([2]Results!$T$89:$BQ$89,CA$1))</f>
        <v>0.55555555555555558</v>
      </c>
      <c r="CB42" s="70">
        <f>COUNTIFS($D42:$BA42,$BK42,[2]Results!$T$89:$BQ$89,CB$1)/(COUNTIF([2]Results!$T$89:$BQ$89,CB$1))</f>
        <v>0.25</v>
      </c>
      <c r="CC42" s="70">
        <f>COUNTIFS($D42:$BA42,$BK42,[2]Results!$T$90:$BQ$90,CC$1)/(COUNTIF([2]Results!$T$90:$BQ$90,CC$1))</f>
        <v>0.11764705882352941</v>
      </c>
      <c r="CD42" s="70">
        <f>COUNTIFS($D42:$BA42,$BK42,[2]Results!$T$90:$BQ$90,CD$1)/(COUNTIF([2]Results!$T$90:$BQ$90,CD$1))</f>
        <v>0.47058823529411764</v>
      </c>
      <c r="CE42" s="70">
        <f>COUNTIFS($D42:$BA42,$BK42,[2]Results!$T$90:$BQ$90,CE$1)/(COUNTIF([2]Results!$T$90:$BQ$90,CE$1))</f>
        <v>0.1875</v>
      </c>
      <c r="CF42" s="70">
        <f>COUNTIFS($D42:$BA42,$BK42,[2]Results!$T$91:$BQ$91,CF$1)/(COUNTIF([2]Results!$T$91:$BQ$91,CF$1))</f>
        <v>0.47058823529411764</v>
      </c>
      <c r="CG42" s="70">
        <f>COUNTIFS($D42:$BA42,$BK42,[2]Results!$T$91:$BQ$91,CG$1)/(COUNTIF([2]Results!$T$91:$BQ$91,CG$1))</f>
        <v>0.11764705882352941</v>
      </c>
      <c r="CH42" s="37"/>
    </row>
    <row r="43" spans="1:86" x14ac:dyDescent="0.3">
      <c r="A43" t="s">
        <v>3864</v>
      </c>
      <c r="B43" s="37" t="s">
        <v>344</v>
      </c>
      <c r="C43" s="45" t="s">
        <v>145</v>
      </c>
      <c r="D43" s="25" t="str">
        <f>[2]Monitoring_eng!C43</f>
        <v>yes</v>
      </c>
      <c r="E43" s="25" t="str">
        <f>[2]Monitoring_eng!E43</f>
        <v>yes</v>
      </c>
      <c r="F43" s="25" t="str">
        <f>[2]Monitoring_eng!G43</f>
        <v>yes</v>
      </c>
      <c r="G43" s="25" t="str">
        <f>[2]Monitoring_eng!I43</f>
        <v>yes</v>
      </c>
      <c r="H43" s="25" t="str">
        <f>[2]Monitoring_eng!K43</f>
        <v>yes</v>
      </c>
      <c r="I43" s="25" t="str">
        <f>[2]Monitoring_eng!M43</f>
        <v>yes</v>
      </c>
      <c r="J43" s="25" t="str">
        <f>[2]Monitoring_eng!O43</f>
        <v>yes</v>
      </c>
      <c r="K43" s="25" t="str">
        <f>[2]Monitoring_eng!Q43</f>
        <v>yes</v>
      </c>
      <c r="L43" s="25" t="str">
        <f>[2]Monitoring_eng!S43</f>
        <v>yes</v>
      </c>
      <c r="M43" s="25" t="str">
        <f>[2]Monitoring_eng!U43</f>
        <v>yes</v>
      </c>
      <c r="N43" s="25" t="str">
        <f>[2]Monitoring_eng!W43</f>
        <v>yes</v>
      </c>
      <c r="O43" s="25" t="str">
        <f>[2]Monitoring_eng!Y43</f>
        <v>no</v>
      </c>
      <c r="P43" s="25" t="str">
        <f>[2]Monitoring_eng!AA43</f>
        <v>yes</v>
      </c>
      <c r="Q43" s="25" t="str">
        <f>[2]Monitoring_eng!AC43</f>
        <v>yes</v>
      </c>
      <c r="R43" s="25" t="str">
        <f>[2]Monitoring_eng!AE43</f>
        <v>partially</v>
      </c>
      <c r="S43" s="25" t="str">
        <f>[2]Monitoring_eng!AG43</f>
        <v>yes</v>
      </c>
      <c r="T43" s="25" t="str">
        <f>[2]Monitoring_eng!AI43</f>
        <v>yes</v>
      </c>
      <c r="U43" s="25" t="str">
        <f>[2]Monitoring_eng!AK43</f>
        <v>no</v>
      </c>
      <c r="V43" s="25" t="str">
        <f>[2]Monitoring_eng!AM43</f>
        <v>yes</v>
      </c>
      <c r="W43" s="25" t="str">
        <f>[2]Monitoring_eng!AO43</f>
        <v>no</v>
      </c>
      <c r="X43" s="25" t="str">
        <f>[2]Monitoring_eng!AQ43</f>
        <v>yes</v>
      </c>
      <c r="Y43" s="25" t="str">
        <f>[2]Monitoring_eng!AS43</f>
        <v>yes</v>
      </c>
      <c r="Z43" s="25" t="str">
        <f>[2]Monitoring_eng!AU43</f>
        <v>yes</v>
      </c>
      <c r="AA43" s="25" t="str">
        <f>[2]Monitoring_eng!AW43</f>
        <v>yes</v>
      </c>
      <c r="AB43" s="25" t="str">
        <f>[2]Monitoring_eng!AY43</f>
        <v>yes</v>
      </c>
      <c r="AC43" s="25" t="str">
        <f>[2]Monitoring_eng!BA43</f>
        <v>yes</v>
      </c>
      <c r="AD43" s="25" t="str">
        <f>[2]Monitoring_eng!BC43</f>
        <v>yes</v>
      </c>
      <c r="AE43" s="25" t="str">
        <f>[2]Monitoring_eng!BE43</f>
        <v>yes</v>
      </c>
      <c r="AF43" s="25" t="str">
        <f>[2]Monitoring_eng!BG43</f>
        <v>no</v>
      </c>
      <c r="AG43" s="25" t="str">
        <f>[2]Monitoring_eng!BI43</f>
        <v>yes</v>
      </c>
      <c r="AH43" s="25" t="str">
        <f>[2]Monitoring_eng!BK43</f>
        <v>yes</v>
      </c>
      <c r="AI43" s="25" t="str">
        <f>[2]Monitoring_eng!BM43</f>
        <v>no</v>
      </c>
      <c r="AJ43" s="25" t="str">
        <f>[2]Monitoring_eng!BO43</f>
        <v>yes</v>
      </c>
      <c r="AK43" s="25" t="str">
        <f>[2]Monitoring_eng!BQ43</f>
        <v>yes</v>
      </c>
      <c r="AL43" s="25" t="str">
        <f>[2]Monitoring_eng!BS43</f>
        <v>yes</v>
      </c>
      <c r="AM43" s="25" t="str">
        <f>[2]Monitoring_eng!BU43</f>
        <v>yes</v>
      </c>
      <c r="AN43" s="25" t="str">
        <f>[2]Monitoring_eng!BW43</f>
        <v>yes</v>
      </c>
      <c r="AO43" s="25" t="str">
        <f>[2]Monitoring_eng!BY43</f>
        <v>yes</v>
      </c>
      <c r="AP43" s="25" t="str">
        <f>[2]Monitoring_eng!CA43</f>
        <v>yes</v>
      </c>
      <c r="AQ43" s="25" t="str">
        <f>[2]Monitoring_eng!CC43</f>
        <v>yes</v>
      </c>
      <c r="AR43" s="25" t="str">
        <f>[2]Monitoring_eng!CE43</f>
        <v>yes</v>
      </c>
      <c r="AS43" s="25" t="str">
        <f>[2]Monitoring_eng!CG43</f>
        <v>yes</v>
      </c>
      <c r="AT43" s="25" t="str">
        <f>[2]Monitoring_eng!CI43</f>
        <v>yes</v>
      </c>
      <c r="AU43" s="25" t="str">
        <f>[2]Monitoring_eng!CK43</f>
        <v>yes</v>
      </c>
      <c r="AV43" s="25" t="str">
        <f>[2]Monitoring_eng!CM43</f>
        <v>no</v>
      </c>
      <c r="AW43" s="25" t="str">
        <f>[2]Monitoring_eng!CO43</f>
        <v>yes</v>
      </c>
      <c r="AX43" s="25" t="str">
        <f>[2]Monitoring_eng!CQ43</f>
        <v>yes</v>
      </c>
      <c r="AY43" s="25" t="str">
        <f>[2]Monitoring_eng!CS43</f>
        <v>yes</v>
      </c>
      <c r="AZ43" s="25" t="str">
        <f>[2]Monitoring_eng!CU43</f>
        <v>yes</v>
      </c>
      <c r="BA43" s="25" t="str">
        <f>[2]Monitoring_eng!CW43</f>
        <v>yes</v>
      </c>
      <c r="BB43" s="37" t="s">
        <v>757</v>
      </c>
      <c r="BC43" s="37">
        <f t="shared" si="13"/>
        <v>43</v>
      </c>
      <c r="BD43" s="37" t="s">
        <v>758</v>
      </c>
      <c r="BE43" s="37">
        <f t="shared" si="14"/>
        <v>6</v>
      </c>
      <c r="BF43" s="37" t="s">
        <v>759</v>
      </c>
      <c r="BG43" s="37">
        <f t="shared" si="15"/>
        <v>1</v>
      </c>
      <c r="BH43" s="37" t="s">
        <v>892</v>
      </c>
      <c r="BI43" s="37">
        <f t="shared" si="16"/>
        <v>0</v>
      </c>
      <c r="BJ43" s="37">
        <f t="shared" si="17"/>
        <v>50</v>
      </c>
      <c r="BK43" s="37" t="str">
        <f t="shared" si="18"/>
        <v>yes</v>
      </c>
      <c r="BL43" s="37" t="str">
        <f t="shared" si="19"/>
        <v>no</v>
      </c>
      <c r="BM43" s="37">
        <f t="shared" si="20"/>
        <v>43</v>
      </c>
      <c r="BN43" s="37">
        <f t="shared" si="21"/>
        <v>6</v>
      </c>
      <c r="BO43" s="69">
        <f t="shared" si="22"/>
        <v>0.86</v>
      </c>
      <c r="BP43" s="69">
        <f t="shared" si="23"/>
        <v>0.12</v>
      </c>
      <c r="BQ43" s="70">
        <f>VLOOKUP($B43,[2]Analysis2016!$A:$BO,66,FALSE)</f>
        <v>0.7</v>
      </c>
      <c r="BR43" s="70">
        <f>VLOOKUP($B43,[2]Analysis2016!$A:$BO,67,FALSE)</f>
        <v>0.28000000000000003</v>
      </c>
      <c r="BS43" s="70">
        <f t="shared" si="24"/>
        <v>0.16000000000000003</v>
      </c>
      <c r="BT43" s="70">
        <f t="shared" si="25"/>
        <v>0.16000000000000003</v>
      </c>
      <c r="BU43" s="70">
        <f>COUNTIFS($D43:$BA43,$BK43,[2]Results!$T$87:$BQ$87,BU$1)/(COUNTIF([2]Results!$T$87:$BQ$87,BU$1))</f>
        <v>0.88235294117647056</v>
      </c>
      <c r="BV43" s="70">
        <f>COUNTIFS($D43:$BA43,$BK43,[2]Results!$T$87:$BQ$87,BV$1)/(COUNTIF([2]Results!$T$87:$BQ$87,BV$1))</f>
        <v>0.91666666666666663</v>
      </c>
      <c r="BW43" s="70">
        <f>COUNTIFS($D43:$BA43,$BK43,[2]Results!$T$87:$BQ$87,BW$1)/(COUNTIF([2]Results!$T$87:$BQ$87,BW$1))</f>
        <v>0.875</v>
      </c>
      <c r="BX43" s="70">
        <f>COUNTIFS($D43:$BA43,$BK43,[2]Results!$T$87:$BQ$87,BX$1)/(COUNTIF([2]Results!$T$87:$BQ$87,BX$1))</f>
        <v>0.76923076923076927</v>
      </c>
      <c r="BY43" s="70">
        <f>COUNTIFS($D43:$BA43,$BK43,[2]Results!$T$89:$BQ$89,BY$1)/(COUNTIF([2]Results!$T$89:$BQ$89,BY$1))</f>
        <v>0.73333333333333328</v>
      </c>
      <c r="BZ43" s="70">
        <f>COUNTIFS($D43:$BA43,$BK43,[2]Results!$T$89:$BQ$89,BZ$1)/(COUNTIF([2]Results!$T$89:$BQ$89,BZ$1))</f>
        <v>0.95454545454545459</v>
      </c>
      <c r="CA43" s="70">
        <f>COUNTIFS($D43:$BA43,$BK43,[2]Results!$T$89:$BQ$89,CA$1)/(COUNTIF([2]Results!$T$89:$BQ$89,CA$1))</f>
        <v>0.88888888888888884</v>
      </c>
      <c r="CB43" s="70">
        <f>COUNTIFS($D43:$BA43,$BK43,[2]Results!$T$89:$BQ$89,CB$1)/(COUNTIF([2]Results!$T$89:$BQ$89,CB$1))</f>
        <v>0.75</v>
      </c>
      <c r="CC43" s="70">
        <f>COUNTIFS($D43:$BA43,$BK43,[2]Results!$T$90:$BQ$90,CC$1)/(COUNTIF([2]Results!$T$90:$BQ$90,CC$1))</f>
        <v>0.82352941176470584</v>
      </c>
      <c r="CD43" s="70">
        <f>COUNTIFS($D43:$BA43,$BK43,[2]Results!$T$90:$BQ$90,CD$1)/(COUNTIF([2]Results!$T$90:$BQ$90,CD$1))</f>
        <v>1</v>
      </c>
      <c r="CE43" s="70">
        <f>COUNTIFS($D43:$BA43,$BK43,[2]Results!$T$90:$BQ$90,CE$1)/(COUNTIF([2]Results!$T$90:$BQ$90,CE$1))</f>
        <v>0.75</v>
      </c>
      <c r="CF43" s="70">
        <f>COUNTIFS($D43:$BA43,$BK43,[2]Results!$T$91:$BQ$91,CF$1)/(COUNTIF([2]Results!$T$91:$BQ$91,CF$1))</f>
        <v>1</v>
      </c>
      <c r="CG43" s="70">
        <f>COUNTIFS($D43:$BA43,$BK43,[2]Results!$T$91:$BQ$91,CG$1)/(COUNTIF([2]Results!$T$91:$BQ$91,CG$1))</f>
        <v>0.82352941176470584</v>
      </c>
      <c r="CH43" s="37"/>
    </row>
    <row r="44" spans="1:86" x14ac:dyDescent="0.3">
      <c r="A44" t="s">
        <v>3865</v>
      </c>
      <c r="B44" s="37" t="s">
        <v>345</v>
      </c>
      <c r="C44" s="45" t="s">
        <v>146</v>
      </c>
      <c r="D44" s="25" t="str">
        <f>[2]Monitoring_eng!C44</f>
        <v>yes</v>
      </c>
      <c r="E44" s="25" t="str">
        <f>[2]Monitoring_eng!E44</f>
        <v>no</v>
      </c>
      <c r="F44" s="25" t="str">
        <f>[2]Monitoring_eng!G44</f>
        <v>no</v>
      </c>
      <c r="G44" s="25" t="str">
        <f>[2]Monitoring_eng!I44</f>
        <v>no</v>
      </c>
      <c r="H44" s="25" t="str">
        <f>[2]Monitoring_eng!K44</f>
        <v>no</v>
      </c>
      <c r="I44" s="25" t="str">
        <f>[2]Monitoring_eng!M44</f>
        <v>no</v>
      </c>
      <c r="J44" s="25" t="str">
        <f>[2]Monitoring_eng!O44</f>
        <v>yes</v>
      </c>
      <c r="K44" s="25" t="str">
        <f>[2]Monitoring_eng!Q44</f>
        <v>no</v>
      </c>
      <c r="L44" s="25" t="str">
        <f>[2]Monitoring_eng!S44</f>
        <v>no</v>
      </c>
      <c r="M44" s="25" t="str">
        <f>[2]Monitoring_eng!U44</f>
        <v>yes</v>
      </c>
      <c r="N44" s="25" t="str">
        <f>[2]Monitoring_eng!W44</f>
        <v>no</v>
      </c>
      <c r="O44" s="25" t="str">
        <f>[2]Monitoring_eng!Y44</f>
        <v>no</v>
      </c>
      <c r="P44" s="25" t="str">
        <f>[2]Monitoring_eng!AA44</f>
        <v>no</v>
      </c>
      <c r="Q44" s="25" t="str">
        <f>[2]Monitoring_eng!AC44</f>
        <v>no</v>
      </c>
      <c r="R44" s="25" t="str">
        <f>[2]Monitoring_eng!AE44</f>
        <v>no</v>
      </c>
      <c r="S44" s="25" t="str">
        <f>[2]Monitoring_eng!AG44</f>
        <v>no</v>
      </c>
      <c r="T44" s="25" t="str">
        <f>[2]Monitoring_eng!AI44</f>
        <v>no</v>
      </c>
      <c r="U44" s="25" t="str">
        <f>[2]Monitoring_eng!AK44</f>
        <v>no</v>
      </c>
      <c r="V44" s="25" t="str">
        <f>[2]Monitoring_eng!AM44</f>
        <v>no</v>
      </c>
      <c r="W44" s="25" t="str">
        <f>[2]Monitoring_eng!AO44</f>
        <v>partially</v>
      </c>
      <c r="X44" s="25" t="str">
        <f>[2]Monitoring_eng!AQ44</f>
        <v>no</v>
      </c>
      <c r="Y44" s="25" t="str">
        <f>[2]Monitoring_eng!AS44</f>
        <v>no</v>
      </c>
      <c r="Z44" s="25" t="str">
        <f>[2]Monitoring_eng!AU44</f>
        <v>no</v>
      </c>
      <c r="AA44" s="25" t="str">
        <f>[2]Monitoring_eng!AW44</f>
        <v>no</v>
      </c>
      <c r="AB44" s="25" t="str">
        <f>[2]Monitoring_eng!AY44</f>
        <v>yes</v>
      </c>
      <c r="AC44" s="25" t="str">
        <f>[2]Monitoring_eng!BA44</f>
        <v>no</v>
      </c>
      <c r="AD44" s="25" t="str">
        <f>[2]Monitoring_eng!BC44</f>
        <v>no</v>
      </c>
      <c r="AE44" s="25" t="str">
        <f>[2]Monitoring_eng!BE44</f>
        <v>no</v>
      </c>
      <c r="AF44" s="25" t="str">
        <f>[2]Monitoring_eng!BG44</f>
        <v>no</v>
      </c>
      <c r="AG44" s="25" t="str">
        <f>[2]Monitoring_eng!BI44</f>
        <v>yes</v>
      </c>
      <c r="AH44" s="25" t="str">
        <f>[2]Monitoring_eng!BK44</f>
        <v>no</v>
      </c>
      <c r="AI44" s="25" t="str">
        <f>[2]Monitoring_eng!BM44</f>
        <v>no</v>
      </c>
      <c r="AJ44" s="25" t="str">
        <f>[2]Monitoring_eng!BO44</f>
        <v>no</v>
      </c>
      <c r="AK44" s="25" t="str">
        <f>[2]Monitoring_eng!BQ44</f>
        <v>no</v>
      </c>
      <c r="AL44" s="25" t="str">
        <f>[2]Monitoring_eng!BS44</f>
        <v>no</v>
      </c>
      <c r="AM44" s="25" t="str">
        <f>[2]Monitoring_eng!BU44</f>
        <v>yes</v>
      </c>
      <c r="AN44" s="25" t="str">
        <f>[2]Monitoring_eng!BW44</f>
        <v>no</v>
      </c>
      <c r="AO44" s="25" t="str">
        <f>[2]Monitoring_eng!BY44</f>
        <v>no</v>
      </c>
      <c r="AP44" s="25" t="str">
        <f>[2]Monitoring_eng!CA44</f>
        <v>no</v>
      </c>
      <c r="AQ44" s="25" t="str">
        <f>[2]Monitoring_eng!CC44</f>
        <v>yes</v>
      </c>
      <c r="AR44" s="25" t="str">
        <f>[2]Monitoring_eng!CE44</f>
        <v>yes</v>
      </c>
      <c r="AS44" s="25" t="str">
        <f>[2]Monitoring_eng!CG44</f>
        <v>no</v>
      </c>
      <c r="AT44" s="25" t="str">
        <f>[2]Monitoring_eng!CI44</f>
        <v>yes</v>
      </c>
      <c r="AU44" s="25" t="str">
        <f>[2]Monitoring_eng!CK44</f>
        <v>no</v>
      </c>
      <c r="AV44" s="25" t="str">
        <f>[2]Monitoring_eng!CM44</f>
        <v>no</v>
      </c>
      <c r="AW44" s="25" t="str">
        <f>[2]Monitoring_eng!CO44</f>
        <v>no</v>
      </c>
      <c r="AX44" s="25" t="str">
        <f>[2]Monitoring_eng!CQ44</f>
        <v>yes</v>
      </c>
      <c r="AY44" s="25" t="str">
        <f>[2]Monitoring_eng!CS44</f>
        <v>yes</v>
      </c>
      <c r="AZ44" s="25" t="str">
        <f>[2]Monitoring_eng!CU44</f>
        <v>no</v>
      </c>
      <c r="BA44" s="25" t="str">
        <f>[2]Monitoring_eng!CW44</f>
        <v>no</v>
      </c>
      <c r="BB44" s="37" t="s">
        <v>757</v>
      </c>
      <c r="BC44" s="37">
        <f t="shared" si="13"/>
        <v>11</v>
      </c>
      <c r="BD44" s="37" t="s">
        <v>758</v>
      </c>
      <c r="BE44" s="37">
        <f t="shared" si="14"/>
        <v>38</v>
      </c>
      <c r="BF44" s="37" t="s">
        <v>759</v>
      </c>
      <c r="BG44" s="37">
        <f t="shared" si="15"/>
        <v>1</v>
      </c>
      <c r="BH44" s="37" t="s">
        <v>892</v>
      </c>
      <c r="BI44" s="37">
        <f t="shared" si="16"/>
        <v>0</v>
      </c>
      <c r="BJ44" s="37">
        <f t="shared" si="17"/>
        <v>50</v>
      </c>
      <c r="BK44" s="37" t="str">
        <f t="shared" si="18"/>
        <v>yes</v>
      </c>
      <c r="BL44" s="37" t="str">
        <f t="shared" si="19"/>
        <v>no</v>
      </c>
      <c r="BM44" s="37">
        <f t="shared" si="20"/>
        <v>11</v>
      </c>
      <c r="BN44" s="37">
        <f t="shared" si="21"/>
        <v>38</v>
      </c>
      <c r="BO44" s="69">
        <f t="shared" si="22"/>
        <v>0.22</v>
      </c>
      <c r="BP44" s="69">
        <f t="shared" si="23"/>
        <v>0.76</v>
      </c>
      <c r="BQ44" s="70">
        <f>VLOOKUP($B44,[2]Analysis2016!$A:$BO,66,FALSE)</f>
        <v>0.22</v>
      </c>
      <c r="BR44" s="70">
        <f>VLOOKUP($B44,[2]Analysis2016!$A:$BO,67,FALSE)</f>
        <v>0.76</v>
      </c>
      <c r="BS44" s="70">
        <f t="shared" si="24"/>
        <v>0</v>
      </c>
      <c r="BT44" s="70">
        <f t="shared" si="25"/>
        <v>0</v>
      </c>
      <c r="BU44" s="70">
        <f>COUNTIFS($D44:$BA44,$BK44,[2]Results!$T$87:$BQ$87,BU$1)/(COUNTIF([2]Results!$T$87:$BQ$87,BU$1))</f>
        <v>0.29411764705882354</v>
      </c>
      <c r="BV44" s="70">
        <f>COUNTIFS($D44:$BA44,$BK44,[2]Results!$T$87:$BQ$87,BV$1)/(COUNTIF([2]Results!$T$87:$BQ$87,BV$1))</f>
        <v>0.25</v>
      </c>
      <c r="BW44" s="70">
        <f>COUNTIFS($D44:$BA44,$BK44,[2]Results!$T$87:$BQ$87,BW$1)/(COUNTIF([2]Results!$T$87:$BQ$87,BW$1))</f>
        <v>0.125</v>
      </c>
      <c r="BX44" s="70">
        <f>COUNTIFS($D44:$BA44,$BK44,[2]Results!$T$87:$BQ$87,BX$1)/(COUNTIF([2]Results!$T$87:$BQ$87,BX$1))</f>
        <v>0.15384615384615385</v>
      </c>
      <c r="BY44" s="70">
        <f>COUNTIFS($D44:$BA44,$BK44,[2]Results!$T$89:$BQ$89,BY$1)/(COUNTIF([2]Results!$T$89:$BQ$89,BY$1))</f>
        <v>0.2</v>
      </c>
      <c r="BZ44" s="70">
        <f>COUNTIFS($D44:$BA44,$BK44,[2]Results!$T$89:$BQ$89,BZ$1)/(COUNTIF([2]Results!$T$89:$BQ$89,BZ$1))</f>
        <v>0.18181818181818182</v>
      </c>
      <c r="CA44" s="70">
        <f>COUNTIFS($D44:$BA44,$BK44,[2]Results!$T$89:$BQ$89,CA$1)/(COUNTIF([2]Results!$T$89:$BQ$89,CA$1))</f>
        <v>0.33333333333333331</v>
      </c>
      <c r="CB44" s="70">
        <f>COUNTIFS($D44:$BA44,$BK44,[2]Results!$T$89:$BQ$89,CB$1)/(COUNTIF([2]Results!$T$89:$BQ$89,CB$1))</f>
        <v>0.25</v>
      </c>
      <c r="CC44" s="70">
        <f>COUNTIFS($D44:$BA44,$BK44,[2]Results!$T$90:$BQ$90,CC$1)/(COUNTIF([2]Results!$T$90:$BQ$90,CC$1))</f>
        <v>0.11764705882352941</v>
      </c>
      <c r="CD44" s="70">
        <f>COUNTIFS($D44:$BA44,$BK44,[2]Results!$T$90:$BQ$90,CD$1)/(COUNTIF([2]Results!$T$90:$BQ$90,CD$1))</f>
        <v>0.35294117647058826</v>
      </c>
      <c r="CE44" s="70">
        <f>COUNTIFS($D44:$BA44,$BK44,[2]Results!$T$90:$BQ$90,CE$1)/(COUNTIF([2]Results!$T$90:$BQ$90,CE$1))</f>
        <v>0.1875</v>
      </c>
      <c r="CF44" s="70">
        <f>COUNTIFS($D44:$BA44,$BK44,[2]Results!$T$91:$BQ$91,CF$1)/(COUNTIF([2]Results!$T$91:$BQ$91,CF$1))</f>
        <v>0.35294117647058826</v>
      </c>
      <c r="CG44" s="70">
        <f>COUNTIFS($D44:$BA44,$BK44,[2]Results!$T$91:$BQ$91,CG$1)/(COUNTIF([2]Results!$T$91:$BQ$91,CG$1))</f>
        <v>0.11764705882352941</v>
      </c>
      <c r="CH44" s="37"/>
    </row>
    <row r="45" spans="1:86" x14ac:dyDescent="0.3">
      <c r="A45" t="s">
        <v>3866</v>
      </c>
      <c r="B45" s="37" t="s">
        <v>346</v>
      </c>
      <c r="C45" s="45" t="s">
        <v>147</v>
      </c>
      <c r="D45" s="25" t="str">
        <f>[2]Monitoring_eng!C45</f>
        <v>no</v>
      </c>
      <c r="E45" s="25" t="str">
        <f>[2]Monitoring_eng!E45</f>
        <v>no</v>
      </c>
      <c r="F45" s="25" t="str">
        <f>[2]Monitoring_eng!G45</f>
        <v>no</v>
      </c>
      <c r="G45" s="25" t="str">
        <f>[2]Monitoring_eng!I45</f>
        <v>no</v>
      </c>
      <c r="H45" s="25" t="str">
        <f>[2]Monitoring_eng!K45</f>
        <v>no</v>
      </c>
      <c r="I45" s="25" t="str">
        <f>[2]Monitoring_eng!M45</f>
        <v>no</v>
      </c>
      <c r="J45" s="25" t="str">
        <f>[2]Monitoring_eng!O45</f>
        <v>no</v>
      </c>
      <c r="K45" s="25" t="str">
        <f>[2]Monitoring_eng!Q45</f>
        <v>no</v>
      </c>
      <c r="L45" s="25" t="str">
        <f>[2]Monitoring_eng!S45</f>
        <v>no</v>
      </c>
      <c r="M45" s="25" t="str">
        <f>[2]Monitoring_eng!U45</f>
        <v>no</v>
      </c>
      <c r="N45" s="25" t="str">
        <f>[2]Monitoring_eng!W45</f>
        <v>no</v>
      </c>
      <c r="O45" s="25" t="str">
        <f>[2]Monitoring_eng!Y45</f>
        <v>no</v>
      </c>
      <c r="P45" s="25" t="str">
        <f>[2]Monitoring_eng!AA45</f>
        <v>no</v>
      </c>
      <c r="Q45" s="25" t="str">
        <f>[2]Monitoring_eng!AC45</f>
        <v>no</v>
      </c>
      <c r="R45" s="25" t="str">
        <f>[2]Monitoring_eng!AE45</f>
        <v>no</v>
      </c>
      <c r="S45" s="25" t="str">
        <f>[2]Monitoring_eng!AG45</f>
        <v>no</v>
      </c>
      <c r="T45" s="25" t="str">
        <f>[2]Monitoring_eng!AI45</f>
        <v>no</v>
      </c>
      <c r="U45" s="25" t="str">
        <f>[2]Monitoring_eng!AK45</f>
        <v>no</v>
      </c>
      <c r="V45" s="25" t="str">
        <f>[2]Monitoring_eng!AM45</f>
        <v>no</v>
      </c>
      <c r="W45" s="25" t="str">
        <f>[2]Monitoring_eng!AO45</f>
        <v>no</v>
      </c>
      <c r="X45" s="25" t="str">
        <f>[2]Monitoring_eng!AQ45</f>
        <v>no</v>
      </c>
      <c r="Y45" s="25" t="str">
        <f>[2]Monitoring_eng!AS45</f>
        <v>no</v>
      </c>
      <c r="Z45" s="25" t="str">
        <f>[2]Monitoring_eng!AU45</f>
        <v>no</v>
      </c>
      <c r="AA45" s="25" t="str">
        <f>[2]Monitoring_eng!AW45</f>
        <v>no</v>
      </c>
      <c r="AB45" s="25" t="str">
        <f>[2]Monitoring_eng!AY45</f>
        <v>no</v>
      </c>
      <c r="AC45" s="25" t="str">
        <f>[2]Monitoring_eng!BA45</f>
        <v>no</v>
      </c>
      <c r="AD45" s="25" t="str">
        <f>[2]Monitoring_eng!BC45</f>
        <v>no</v>
      </c>
      <c r="AE45" s="25" t="str">
        <f>[2]Monitoring_eng!BE45</f>
        <v>no</v>
      </c>
      <c r="AF45" s="25" t="str">
        <f>[2]Monitoring_eng!BG45</f>
        <v>no</v>
      </c>
      <c r="AG45" s="25" t="str">
        <f>[2]Monitoring_eng!BI45</f>
        <v>no</v>
      </c>
      <c r="AH45" s="25" t="str">
        <f>[2]Monitoring_eng!BK45</f>
        <v>no</v>
      </c>
      <c r="AI45" s="25" t="str">
        <f>[2]Monitoring_eng!BM45</f>
        <v>no</v>
      </c>
      <c r="AJ45" s="25" t="str">
        <f>[2]Monitoring_eng!BO45</f>
        <v>no</v>
      </c>
      <c r="AK45" s="25" t="str">
        <f>[2]Monitoring_eng!BQ45</f>
        <v>no</v>
      </c>
      <c r="AL45" s="25" t="str">
        <f>[2]Monitoring_eng!BS45</f>
        <v>no</v>
      </c>
      <c r="AM45" s="25" t="str">
        <f>[2]Monitoring_eng!BU45</f>
        <v>no</v>
      </c>
      <c r="AN45" s="25" t="str">
        <f>[2]Monitoring_eng!BW45</f>
        <v>no</v>
      </c>
      <c r="AO45" s="25" t="str">
        <f>[2]Monitoring_eng!BY45</f>
        <v>no</v>
      </c>
      <c r="AP45" s="25" t="str">
        <f>[2]Monitoring_eng!CA45</f>
        <v>no</v>
      </c>
      <c r="AQ45" s="25" t="str">
        <f>[2]Monitoring_eng!CC45</f>
        <v>no</v>
      </c>
      <c r="AR45" s="25" t="str">
        <f>[2]Monitoring_eng!CE45</f>
        <v>no</v>
      </c>
      <c r="AS45" s="25" t="str">
        <f>[2]Monitoring_eng!CG45</f>
        <v>no</v>
      </c>
      <c r="AT45" s="25" t="str">
        <f>[2]Monitoring_eng!CI45</f>
        <v>yes</v>
      </c>
      <c r="AU45" s="25" t="str">
        <f>[2]Monitoring_eng!CK45</f>
        <v>no</v>
      </c>
      <c r="AV45" s="25" t="str">
        <f>[2]Monitoring_eng!CM45</f>
        <v>no</v>
      </c>
      <c r="AW45" s="25" t="str">
        <f>[2]Monitoring_eng!CO45</f>
        <v>no</v>
      </c>
      <c r="AX45" s="25" t="str">
        <f>[2]Monitoring_eng!CQ45</f>
        <v>no</v>
      </c>
      <c r="AY45" s="25" t="str">
        <f>[2]Monitoring_eng!CS45</f>
        <v>no</v>
      </c>
      <c r="AZ45" s="25" t="str">
        <f>[2]Monitoring_eng!CU45</f>
        <v>partially</v>
      </c>
      <c r="BA45" s="25" t="str">
        <f>[2]Monitoring_eng!CW45</f>
        <v>no</v>
      </c>
      <c r="BB45" s="37" t="s">
        <v>757</v>
      </c>
      <c r="BC45" s="37">
        <f t="shared" si="13"/>
        <v>1</v>
      </c>
      <c r="BD45" s="37" t="s">
        <v>758</v>
      </c>
      <c r="BE45" s="37">
        <f t="shared" si="14"/>
        <v>48</v>
      </c>
      <c r="BF45" s="37" t="s">
        <v>759</v>
      </c>
      <c r="BG45" s="37">
        <f t="shared" si="15"/>
        <v>1</v>
      </c>
      <c r="BH45" s="37" t="s">
        <v>892</v>
      </c>
      <c r="BI45" s="37">
        <f t="shared" si="16"/>
        <v>0</v>
      </c>
      <c r="BJ45" s="37">
        <f t="shared" si="17"/>
        <v>50</v>
      </c>
      <c r="BK45" s="37" t="str">
        <f t="shared" si="18"/>
        <v>yes</v>
      </c>
      <c r="BL45" s="37" t="str">
        <f t="shared" si="19"/>
        <v>no</v>
      </c>
      <c r="BM45" s="37">
        <f t="shared" si="20"/>
        <v>1</v>
      </c>
      <c r="BN45" s="37">
        <f t="shared" si="21"/>
        <v>48</v>
      </c>
      <c r="BO45" s="69">
        <f t="shared" si="22"/>
        <v>0.02</v>
      </c>
      <c r="BP45" s="69">
        <f t="shared" si="23"/>
        <v>0.96</v>
      </c>
      <c r="BQ45" s="70">
        <f>VLOOKUP($B45,[2]Analysis2016!$A:$BO,66,FALSE)</f>
        <v>0.02</v>
      </c>
      <c r="BR45" s="70">
        <f>VLOOKUP($B45,[2]Analysis2016!$A:$BO,67,FALSE)</f>
        <v>0.96</v>
      </c>
      <c r="BS45" s="70">
        <f t="shared" si="24"/>
        <v>0</v>
      </c>
      <c r="BT45" s="70">
        <f t="shared" si="25"/>
        <v>0</v>
      </c>
      <c r="BU45" s="70">
        <f>COUNTIFS($D45:$BA45,$BK45,[2]Results!$T$87:$BQ$87,BU$1)/(COUNTIF([2]Results!$T$87:$BQ$87,BU$1))</f>
        <v>5.8823529411764705E-2</v>
      </c>
      <c r="BV45" s="70">
        <f>COUNTIFS($D45:$BA45,$BK45,[2]Results!$T$87:$BQ$87,BV$1)/(COUNTIF([2]Results!$T$87:$BQ$87,BV$1))</f>
        <v>0</v>
      </c>
      <c r="BW45" s="70">
        <f>COUNTIFS($D45:$BA45,$BK45,[2]Results!$T$87:$BQ$87,BW$1)/(COUNTIF([2]Results!$T$87:$BQ$87,BW$1))</f>
        <v>0</v>
      </c>
      <c r="BX45" s="70">
        <f>COUNTIFS($D45:$BA45,$BK45,[2]Results!$T$87:$BQ$87,BX$1)/(COUNTIF([2]Results!$T$87:$BQ$87,BX$1))</f>
        <v>0</v>
      </c>
      <c r="BY45" s="70">
        <f>COUNTIFS($D45:$BA45,$BK45,[2]Results!$T$89:$BQ$89,BY$1)/(COUNTIF([2]Results!$T$89:$BQ$89,BY$1))</f>
        <v>6.6666666666666666E-2</v>
      </c>
      <c r="BZ45" s="70">
        <f>COUNTIFS($D45:$BA45,$BK45,[2]Results!$T$89:$BQ$89,BZ$1)/(COUNTIF([2]Results!$T$89:$BQ$89,BZ$1))</f>
        <v>0</v>
      </c>
      <c r="CA45" s="70">
        <f>COUNTIFS($D45:$BA45,$BK45,[2]Results!$T$89:$BQ$89,CA$1)/(COUNTIF([2]Results!$T$89:$BQ$89,CA$1))</f>
        <v>0</v>
      </c>
      <c r="CB45" s="70">
        <f>COUNTIFS($D45:$BA45,$BK45,[2]Results!$T$89:$BQ$89,CB$1)/(COUNTIF([2]Results!$T$89:$BQ$89,CB$1))</f>
        <v>0</v>
      </c>
      <c r="CC45" s="70">
        <f>COUNTIFS($D45:$BA45,$BK45,[2]Results!$T$90:$BQ$90,CC$1)/(COUNTIF([2]Results!$T$90:$BQ$90,CC$1))</f>
        <v>0</v>
      </c>
      <c r="CD45" s="70">
        <f>COUNTIFS($D45:$BA45,$BK45,[2]Results!$T$90:$BQ$90,CD$1)/(COUNTIF([2]Results!$T$90:$BQ$90,CD$1))</f>
        <v>5.8823529411764705E-2</v>
      </c>
      <c r="CE45" s="70">
        <f>COUNTIFS($D45:$BA45,$BK45,[2]Results!$T$90:$BQ$90,CE$1)/(COUNTIF([2]Results!$T$90:$BQ$90,CE$1))</f>
        <v>0</v>
      </c>
      <c r="CF45" s="70">
        <f>COUNTIFS($D45:$BA45,$BK45,[2]Results!$T$91:$BQ$91,CF$1)/(COUNTIF([2]Results!$T$91:$BQ$91,CF$1))</f>
        <v>5.8823529411764705E-2</v>
      </c>
      <c r="CG45" s="70">
        <f>COUNTIFS($D45:$BA45,$BK45,[2]Results!$T$91:$BQ$91,CG$1)/(COUNTIF([2]Results!$T$91:$BQ$91,CG$1))</f>
        <v>0</v>
      </c>
      <c r="CH45" s="37"/>
    </row>
    <row r="46" spans="1:86" x14ac:dyDescent="0.3">
      <c r="A46" t="s">
        <v>3867</v>
      </c>
      <c r="B46" s="37" t="s">
        <v>347</v>
      </c>
      <c r="C46" s="45" t="s">
        <v>148</v>
      </c>
      <c r="D46" s="25" t="str">
        <f>[2]Monitoring_eng!C46</f>
        <v>yes</v>
      </c>
      <c r="E46" s="25" t="str">
        <f>[2]Monitoring_eng!E46</f>
        <v>yes</v>
      </c>
      <c r="F46" s="25" t="str">
        <f>[2]Monitoring_eng!G46</f>
        <v>yes</v>
      </c>
      <c r="G46" s="25" t="str">
        <f>[2]Monitoring_eng!I46</f>
        <v>yes</v>
      </c>
      <c r="H46" s="25" t="str">
        <f>[2]Monitoring_eng!K46</f>
        <v>yes</v>
      </c>
      <c r="I46" s="25" t="str">
        <f>[2]Monitoring_eng!M46</f>
        <v>no</v>
      </c>
      <c r="J46" s="25" t="str">
        <f>[2]Monitoring_eng!O46</f>
        <v>yes</v>
      </c>
      <c r="K46" s="25" t="str">
        <f>[2]Monitoring_eng!Q46</f>
        <v>no</v>
      </c>
      <c r="L46" s="25" t="str">
        <f>[2]Monitoring_eng!S46</f>
        <v>yes</v>
      </c>
      <c r="M46" s="25" t="str">
        <f>[2]Monitoring_eng!U46</f>
        <v>yes</v>
      </c>
      <c r="N46" s="25" t="str">
        <f>[2]Monitoring_eng!W46</f>
        <v>yes</v>
      </c>
      <c r="O46" s="25" t="str">
        <f>[2]Monitoring_eng!Y46</f>
        <v>no</v>
      </c>
      <c r="P46" s="25" t="str">
        <f>[2]Monitoring_eng!AA46</f>
        <v>yes</v>
      </c>
      <c r="Q46" s="25" t="str">
        <f>[2]Monitoring_eng!AC46</f>
        <v>yes</v>
      </c>
      <c r="R46" s="25" t="str">
        <f>[2]Monitoring_eng!AE46</f>
        <v>partially</v>
      </c>
      <c r="S46" s="25" t="str">
        <f>[2]Monitoring_eng!AG46</f>
        <v>yes</v>
      </c>
      <c r="T46" s="25" t="str">
        <f>[2]Monitoring_eng!AI46</f>
        <v>yes</v>
      </c>
      <c r="U46" s="25" t="str">
        <f>[2]Monitoring_eng!AK46</f>
        <v>no</v>
      </c>
      <c r="V46" s="25" t="str">
        <f>[2]Monitoring_eng!AM46</f>
        <v>no</v>
      </c>
      <c r="W46" s="25" t="str">
        <f>[2]Monitoring_eng!AO46</f>
        <v>no</v>
      </c>
      <c r="X46" s="25" t="str">
        <f>[2]Monitoring_eng!AQ46</f>
        <v>yes</v>
      </c>
      <c r="Y46" s="25" t="str">
        <f>[2]Monitoring_eng!AS46</f>
        <v>yes</v>
      </c>
      <c r="Z46" s="25" t="str">
        <f>[2]Monitoring_eng!AU46</f>
        <v>yes</v>
      </c>
      <c r="AA46" s="25" t="str">
        <f>[2]Monitoring_eng!AW46</f>
        <v>yes</v>
      </c>
      <c r="AB46" s="25" t="str">
        <f>[2]Monitoring_eng!AY46</f>
        <v>yes</v>
      </c>
      <c r="AC46" s="25" t="str">
        <f>[2]Monitoring_eng!BA46</f>
        <v>yes</v>
      </c>
      <c r="AD46" s="25" t="str">
        <f>[2]Monitoring_eng!BC46</f>
        <v>no</v>
      </c>
      <c r="AE46" s="25" t="str">
        <f>[2]Monitoring_eng!BE46</f>
        <v>yes</v>
      </c>
      <c r="AF46" s="25" t="str">
        <f>[2]Monitoring_eng!BG46</f>
        <v>no</v>
      </c>
      <c r="AG46" s="25" t="str">
        <f>[2]Monitoring_eng!BI46</f>
        <v>yes</v>
      </c>
      <c r="AH46" s="25" t="str">
        <f>[2]Monitoring_eng!BK46</f>
        <v>yes</v>
      </c>
      <c r="AI46" s="25" t="str">
        <f>[2]Monitoring_eng!BM46</f>
        <v>no</v>
      </c>
      <c r="AJ46" s="25" t="str">
        <f>[2]Monitoring_eng!BO46</f>
        <v>yes</v>
      </c>
      <c r="AK46" s="25" t="str">
        <f>[2]Monitoring_eng!BQ46</f>
        <v>yes</v>
      </c>
      <c r="AL46" s="25" t="str">
        <f>[2]Monitoring_eng!BS46</f>
        <v>no</v>
      </c>
      <c r="AM46" s="25" t="str">
        <f>[2]Monitoring_eng!BU46</f>
        <v>yes</v>
      </c>
      <c r="AN46" s="25" t="str">
        <f>[2]Monitoring_eng!BW46</f>
        <v>no</v>
      </c>
      <c r="AO46" s="25" t="str">
        <f>[2]Monitoring_eng!BY46</f>
        <v>no</v>
      </c>
      <c r="AP46" s="25" t="str">
        <f>[2]Monitoring_eng!CA46</f>
        <v>yes</v>
      </c>
      <c r="AQ46" s="25" t="str">
        <f>[2]Monitoring_eng!CC46</f>
        <v>yes</v>
      </c>
      <c r="AR46" s="25" t="str">
        <f>[2]Monitoring_eng!CE46</f>
        <v>yes</v>
      </c>
      <c r="AS46" s="25" t="str">
        <f>[2]Monitoring_eng!CG46</f>
        <v>no</v>
      </c>
      <c r="AT46" s="25" t="str">
        <f>[2]Monitoring_eng!CI46</f>
        <v>yes</v>
      </c>
      <c r="AU46" s="25" t="str">
        <f>[2]Monitoring_eng!CK46</f>
        <v>yes</v>
      </c>
      <c r="AV46" s="25" t="str">
        <f>[2]Monitoring_eng!CM46</f>
        <v>no</v>
      </c>
      <c r="AW46" s="25" t="str">
        <f>[2]Monitoring_eng!CO46</f>
        <v>no</v>
      </c>
      <c r="AX46" s="25" t="str">
        <f>[2]Monitoring_eng!CQ46</f>
        <v>yes</v>
      </c>
      <c r="AY46" s="25" t="str">
        <f>[2]Monitoring_eng!CS46</f>
        <v>no</v>
      </c>
      <c r="AZ46" s="25" t="str">
        <f>[2]Monitoring_eng!CU46</f>
        <v>yes</v>
      </c>
      <c r="BA46" s="25" t="str">
        <f>[2]Monitoring_eng!CW46</f>
        <v>yes</v>
      </c>
      <c r="BB46" s="37" t="s">
        <v>757</v>
      </c>
      <c r="BC46" s="37">
        <f t="shared" si="13"/>
        <v>33</v>
      </c>
      <c r="BD46" s="37" t="s">
        <v>758</v>
      </c>
      <c r="BE46" s="37">
        <f t="shared" si="14"/>
        <v>16</v>
      </c>
      <c r="BF46" s="37" t="s">
        <v>759</v>
      </c>
      <c r="BG46" s="37">
        <f t="shared" si="15"/>
        <v>1</v>
      </c>
      <c r="BH46" s="37" t="s">
        <v>892</v>
      </c>
      <c r="BI46" s="37">
        <f t="shared" si="16"/>
        <v>0</v>
      </c>
      <c r="BJ46" s="37">
        <f t="shared" si="17"/>
        <v>50</v>
      </c>
      <c r="BK46" s="37" t="str">
        <f t="shared" si="18"/>
        <v>yes</v>
      </c>
      <c r="BL46" s="37" t="str">
        <f t="shared" si="19"/>
        <v>no</v>
      </c>
      <c r="BM46" s="37">
        <f t="shared" si="20"/>
        <v>33</v>
      </c>
      <c r="BN46" s="37">
        <f t="shared" si="21"/>
        <v>16</v>
      </c>
      <c r="BO46" s="69">
        <f t="shared" si="22"/>
        <v>0.66</v>
      </c>
      <c r="BP46" s="69">
        <f t="shared" si="23"/>
        <v>0.32</v>
      </c>
      <c r="BQ46" s="70">
        <f>VLOOKUP($B46,[2]Analysis2016!$A:$BO,66,FALSE)</f>
        <v>0.14000000000000001</v>
      </c>
      <c r="BR46" s="70">
        <f>VLOOKUP($B46,[2]Analysis2016!$A:$BO,67,FALSE)</f>
        <v>0.86</v>
      </c>
      <c r="BS46" s="70">
        <f t="shared" si="24"/>
        <v>0.52</v>
      </c>
      <c r="BT46" s="70">
        <f t="shared" si="25"/>
        <v>0.54</v>
      </c>
      <c r="BU46" s="70">
        <f>COUNTIFS($D46:$BA46,$BK46,[2]Results!$T$87:$BQ$87,BU$1)/(COUNTIF([2]Results!$T$87:$BQ$87,BU$1))</f>
        <v>0.82352941176470584</v>
      </c>
      <c r="BV46" s="70">
        <f>COUNTIFS($D46:$BA46,$BK46,[2]Results!$T$87:$BQ$87,BV$1)/(COUNTIF([2]Results!$T$87:$BQ$87,BV$1))</f>
        <v>0.5</v>
      </c>
      <c r="BW46" s="70">
        <f>COUNTIFS($D46:$BA46,$BK46,[2]Results!$T$87:$BQ$87,BW$1)/(COUNTIF([2]Results!$T$87:$BQ$87,BW$1))</f>
        <v>0.625</v>
      </c>
      <c r="BX46" s="70">
        <f>COUNTIFS($D46:$BA46,$BK46,[2]Results!$T$87:$BQ$87,BX$1)/(COUNTIF([2]Results!$T$87:$BQ$87,BX$1))</f>
        <v>0.61538461538461542</v>
      </c>
      <c r="BY46" s="70">
        <f>COUNTIFS($D46:$BA46,$BK46,[2]Results!$T$89:$BQ$89,BY$1)/(COUNTIF([2]Results!$T$89:$BQ$89,BY$1))</f>
        <v>0.66666666666666663</v>
      </c>
      <c r="BZ46" s="70">
        <f>COUNTIFS($D46:$BA46,$BK46,[2]Results!$T$89:$BQ$89,BZ$1)/(COUNTIF([2]Results!$T$89:$BQ$89,BZ$1))</f>
        <v>0.59090909090909094</v>
      </c>
      <c r="CA46" s="70">
        <f>COUNTIFS($D46:$BA46,$BK46,[2]Results!$T$89:$BQ$89,CA$1)/(COUNTIF([2]Results!$T$89:$BQ$89,CA$1))</f>
        <v>0.77777777777777779</v>
      </c>
      <c r="CB46" s="70">
        <f>COUNTIFS($D46:$BA46,$BK46,[2]Results!$T$89:$BQ$89,CB$1)/(COUNTIF([2]Results!$T$89:$BQ$89,CB$1))</f>
        <v>0.75</v>
      </c>
      <c r="CC46" s="70">
        <f>COUNTIFS($D46:$BA46,$BK46,[2]Results!$T$90:$BQ$90,CC$1)/(COUNTIF([2]Results!$T$90:$BQ$90,CC$1))</f>
        <v>0.6470588235294118</v>
      </c>
      <c r="CD46" s="70">
        <f>COUNTIFS($D46:$BA46,$BK46,[2]Results!$T$90:$BQ$90,CD$1)/(COUNTIF([2]Results!$T$90:$BQ$90,CD$1))</f>
        <v>0.82352941176470584</v>
      </c>
      <c r="CE46" s="70">
        <f>COUNTIFS($D46:$BA46,$BK46,[2]Results!$T$90:$BQ$90,CE$1)/(COUNTIF([2]Results!$T$90:$BQ$90,CE$1))</f>
        <v>0.5</v>
      </c>
      <c r="CF46" s="70">
        <f>COUNTIFS($D46:$BA46,$BK46,[2]Results!$T$91:$BQ$91,CF$1)/(COUNTIF([2]Results!$T$91:$BQ$91,CF$1))</f>
        <v>0.82352941176470584</v>
      </c>
      <c r="CG46" s="70">
        <f>COUNTIFS($D46:$BA46,$BK46,[2]Results!$T$91:$BQ$91,CG$1)/(COUNTIF([2]Results!$T$91:$BQ$91,CG$1))</f>
        <v>0.6470588235294118</v>
      </c>
      <c r="CH46" s="37"/>
    </row>
    <row r="47" spans="1:86" x14ac:dyDescent="0.3">
      <c r="A47" t="s">
        <v>3868</v>
      </c>
      <c r="B47" s="37" t="s">
        <v>348</v>
      </c>
      <c r="C47" s="45" t="s">
        <v>149</v>
      </c>
      <c r="D47" s="25" t="str">
        <f>[2]Monitoring_eng!C47</f>
        <v>no</v>
      </c>
      <c r="E47" s="25" t="str">
        <f>[2]Monitoring_eng!E47</f>
        <v>partially</v>
      </c>
      <c r="F47" s="25" t="str">
        <f>[2]Monitoring_eng!G47</f>
        <v>no</v>
      </c>
      <c r="G47" s="25" t="str">
        <f>[2]Monitoring_eng!I47</f>
        <v>no</v>
      </c>
      <c r="H47" s="25" t="str">
        <f>[2]Monitoring_eng!K47</f>
        <v>no</v>
      </c>
      <c r="I47" s="25" t="str">
        <f>[2]Monitoring_eng!M47</f>
        <v>no</v>
      </c>
      <c r="J47" s="25" t="str">
        <f>[2]Monitoring_eng!O47</f>
        <v>no</v>
      </c>
      <c r="K47" s="25" t="str">
        <f>[2]Monitoring_eng!Q47</f>
        <v>no</v>
      </c>
      <c r="L47" s="25" t="str">
        <f>[2]Monitoring_eng!S47</f>
        <v>no</v>
      </c>
      <c r="M47" s="25" t="str">
        <f>[2]Monitoring_eng!U47</f>
        <v>partially</v>
      </c>
      <c r="N47" s="25" t="str">
        <f>[2]Monitoring_eng!W47</f>
        <v>no</v>
      </c>
      <c r="O47" s="25" t="str">
        <f>[2]Monitoring_eng!Y47</f>
        <v>no</v>
      </c>
      <c r="P47" s="25" t="str">
        <f>[2]Monitoring_eng!AA47</f>
        <v>no</v>
      </c>
      <c r="Q47" s="25" t="str">
        <f>[2]Monitoring_eng!AC47</f>
        <v>no</v>
      </c>
      <c r="R47" s="25" t="str">
        <f>[2]Monitoring_eng!AE47</f>
        <v>partially</v>
      </c>
      <c r="S47" s="25" t="str">
        <f>[2]Monitoring_eng!AG47</f>
        <v>no</v>
      </c>
      <c r="T47" s="25" t="str">
        <f>[2]Monitoring_eng!AI47</f>
        <v>no</v>
      </c>
      <c r="U47" s="25" t="str">
        <f>[2]Monitoring_eng!AK47</f>
        <v>no</v>
      </c>
      <c r="V47" s="25" t="str">
        <f>[2]Monitoring_eng!AM47</f>
        <v>no</v>
      </c>
      <c r="W47" s="25" t="str">
        <f>[2]Monitoring_eng!AO47</f>
        <v>no</v>
      </c>
      <c r="X47" s="25" t="str">
        <f>[2]Monitoring_eng!AQ47</f>
        <v>no</v>
      </c>
      <c r="Y47" s="25" t="str">
        <f>[2]Monitoring_eng!AS47</f>
        <v>no</v>
      </c>
      <c r="Z47" s="25" t="str">
        <f>[2]Monitoring_eng!AU47</f>
        <v>no</v>
      </c>
      <c r="AA47" s="25" t="str">
        <f>[2]Monitoring_eng!AW47</f>
        <v>partially</v>
      </c>
      <c r="AB47" s="25" t="str">
        <f>[2]Monitoring_eng!AY47</f>
        <v>no</v>
      </c>
      <c r="AC47" s="25" t="str">
        <f>[2]Monitoring_eng!BA47</f>
        <v>no</v>
      </c>
      <c r="AD47" s="25" t="str">
        <f>[2]Monitoring_eng!BC47</f>
        <v>no</v>
      </c>
      <c r="AE47" s="25" t="str">
        <f>[2]Monitoring_eng!BE47</f>
        <v>partially</v>
      </c>
      <c r="AF47" s="25" t="str">
        <f>[2]Monitoring_eng!BG47</f>
        <v>no</v>
      </c>
      <c r="AG47" s="25" t="str">
        <f>[2]Monitoring_eng!BI47</f>
        <v>no</v>
      </c>
      <c r="AH47" s="25" t="str">
        <f>[2]Monitoring_eng!BK47</f>
        <v>yes</v>
      </c>
      <c r="AI47" s="25" t="str">
        <f>[2]Monitoring_eng!BM47</f>
        <v>no</v>
      </c>
      <c r="AJ47" s="25" t="str">
        <f>[2]Monitoring_eng!BO47</f>
        <v>no</v>
      </c>
      <c r="AK47" s="25" t="str">
        <f>[2]Monitoring_eng!BQ47</f>
        <v>no</v>
      </c>
      <c r="AL47" s="25" t="str">
        <f>[2]Monitoring_eng!BS47</f>
        <v>no</v>
      </c>
      <c r="AM47" s="25" t="str">
        <f>[2]Monitoring_eng!BU47</f>
        <v>no</v>
      </c>
      <c r="AN47" s="25" t="str">
        <f>[2]Monitoring_eng!BW47</f>
        <v>no</v>
      </c>
      <c r="AO47" s="25" t="str">
        <f>[2]Monitoring_eng!BY47</f>
        <v>no</v>
      </c>
      <c r="AP47" s="25" t="str">
        <f>[2]Monitoring_eng!CA47</f>
        <v>no</v>
      </c>
      <c r="AQ47" s="25" t="str">
        <f>[2]Monitoring_eng!CC47</f>
        <v>yes</v>
      </c>
      <c r="AR47" s="25" t="str">
        <f>[2]Monitoring_eng!CE47</f>
        <v>partially</v>
      </c>
      <c r="AS47" s="25" t="str">
        <f>[2]Monitoring_eng!CG47</f>
        <v>no</v>
      </c>
      <c r="AT47" s="25" t="str">
        <f>[2]Monitoring_eng!CI47</f>
        <v>no</v>
      </c>
      <c r="AU47" s="25" t="str">
        <f>[2]Monitoring_eng!CK47</f>
        <v>no</v>
      </c>
      <c r="AV47" s="25" t="str">
        <f>[2]Monitoring_eng!CM47</f>
        <v>no</v>
      </c>
      <c r="AW47" s="25" t="str">
        <f>[2]Monitoring_eng!CO47</f>
        <v>no</v>
      </c>
      <c r="AX47" s="25" t="str">
        <f>[2]Monitoring_eng!CQ47</f>
        <v>partially</v>
      </c>
      <c r="AY47" s="25" t="str">
        <f>[2]Monitoring_eng!CS47</f>
        <v>no</v>
      </c>
      <c r="AZ47" s="25" t="str">
        <f>[2]Monitoring_eng!CU47</f>
        <v>no</v>
      </c>
      <c r="BA47" s="25" t="str">
        <f>[2]Monitoring_eng!CW47</f>
        <v>no</v>
      </c>
      <c r="BB47" s="37" t="s">
        <v>757</v>
      </c>
      <c r="BC47" s="37">
        <f t="shared" si="13"/>
        <v>2</v>
      </c>
      <c r="BD47" s="37" t="s">
        <v>758</v>
      </c>
      <c r="BE47" s="37">
        <f t="shared" si="14"/>
        <v>41</v>
      </c>
      <c r="BF47" s="37" t="s">
        <v>759</v>
      </c>
      <c r="BG47" s="37">
        <f t="shared" si="15"/>
        <v>7</v>
      </c>
      <c r="BH47" s="37" t="s">
        <v>892</v>
      </c>
      <c r="BI47" s="37">
        <f t="shared" si="16"/>
        <v>0</v>
      </c>
      <c r="BJ47" s="37">
        <f t="shared" si="17"/>
        <v>50</v>
      </c>
      <c r="BK47" s="37" t="str">
        <f t="shared" si="18"/>
        <v>yes</v>
      </c>
      <c r="BL47" s="37" t="str">
        <f t="shared" si="19"/>
        <v>no</v>
      </c>
      <c r="BM47" s="37">
        <f t="shared" si="20"/>
        <v>2</v>
      </c>
      <c r="BN47" s="37">
        <f t="shared" si="21"/>
        <v>41</v>
      </c>
      <c r="BO47" s="69">
        <f t="shared" si="22"/>
        <v>0.04</v>
      </c>
      <c r="BP47" s="69">
        <f t="shared" si="23"/>
        <v>0.82</v>
      </c>
      <c r="BQ47" s="70">
        <f>VLOOKUP($B47,[2]Analysis2016!$A:$BO,66,FALSE)</f>
        <v>0.04</v>
      </c>
      <c r="BR47" s="70">
        <f>VLOOKUP($B47,[2]Analysis2016!$A:$BO,67,FALSE)</f>
        <v>0.82</v>
      </c>
      <c r="BS47" s="70">
        <f t="shared" si="24"/>
        <v>0</v>
      </c>
      <c r="BT47" s="70">
        <f t="shared" si="25"/>
        <v>0</v>
      </c>
      <c r="BU47" s="70">
        <f>COUNTIFS($D47:$BA47,$BK47,[2]Results!$T$87:$BQ$87,BU$1)/(COUNTIF([2]Results!$T$87:$BQ$87,BU$1))</f>
        <v>5.8823529411764705E-2</v>
      </c>
      <c r="BV47" s="70">
        <f>COUNTIFS($D47:$BA47,$BK47,[2]Results!$T$87:$BQ$87,BV$1)/(COUNTIF([2]Results!$T$87:$BQ$87,BV$1))</f>
        <v>0</v>
      </c>
      <c r="BW47" s="70">
        <f>COUNTIFS($D47:$BA47,$BK47,[2]Results!$T$87:$BQ$87,BW$1)/(COUNTIF([2]Results!$T$87:$BQ$87,BW$1))</f>
        <v>0</v>
      </c>
      <c r="BX47" s="70">
        <f>COUNTIFS($D47:$BA47,$BK47,[2]Results!$T$87:$BQ$87,BX$1)/(COUNTIF([2]Results!$T$87:$BQ$87,BX$1))</f>
        <v>7.6923076923076927E-2</v>
      </c>
      <c r="BY47" s="70">
        <f>COUNTIFS($D47:$BA47,$BK47,[2]Results!$T$89:$BQ$89,BY$1)/(COUNTIF([2]Results!$T$89:$BQ$89,BY$1))</f>
        <v>0</v>
      </c>
      <c r="BZ47" s="70">
        <f>COUNTIFS($D47:$BA47,$BK47,[2]Results!$T$89:$BQ$89,BZ$1)/(COUNTIF([2]Results!$T$89:$BQ$89,BZ$1))</f>
        <v>9.0909090909090912E-2</v>
      </c>
      <c r="CA47" s="70">
        <f>COUNTIFS($D47:$BA47,$BK47,[2]Results!$T$89:$BQ$89,CA$1)/(COUNTIF([2]Results!$T$89:$BQ$89,CA$1))</f>
        <v>0</v>
      </c>
      <c r="CB47" s="70">
        <f>COUNTIFS($D47:$BA47,$BK47,[2]Results!$T$89:$BQ$89,CB$1)/(COUNTIF([2]Results!$T$89:$BQ$89,CB$1))</f>
        <v>0</v>
      </c>
      <c r="CC47" s="70">
        <f>COUNTIFS($D47:$BA47,$BK47,[2]Results!$T$90:$BQ$90,CC$1)/(COUNTIF([2]Results!$T$90:$BQ$90,CC$1))</f>
        <v>0</v>
      </c>
      <c r="CD47" s="70">
        <f>COUNTIFS($D47:$BA47,$BK47,[2]Results!$T$90:$BQ$90,CD$1)/(COUNTIF([2]Results!$T$90:$BQ$90,CD$1))</f>
        <v>0.11764705882352941</v>
      </c>
      <c r="CE47" s="70">
        <f>COUNTIFS($D47:$BA47,$BK47,[2]Results!$T$90:$BQ$90,CE$1)/(COUNTIF([2]Results!$T$90:$BQ$90,CE$1))</f>
        <v>0</v>
      </c>
      <c r="CF47" s="70">
        <f>COUNTIFS($D47:$BA47,$BK47,[2]Results!$T$91:$BQ$91,CF$1)/(COUNTIF([2]Results!$T$91:$BQ$91,CF$1))</f>
        <v>0.11764705882352941</v>
      </c>
      <c r="CG47" s="70">
        <f>COUNTIFS($D47:$BA47,$BK47,[2]Results!$T$91:$BQ$91,CG$1)/(COUNTIF([2]Results!$T$91:$BQ$91,CG$1))</f>
        <v>0</v>
      </c>
      <c r="CH47" s="37"/>
    </row>
    <row r="48" spans="1:86" x14ac:dyDescent="0.3">
      <c r="A48" t="s">
        <v>3869</v>
      </c>
      <c r="B48" s="37" t="s">
        <v>349</v>
      </c>
      <c r="C48" s="47" t="s">
        <v>155</v>
      </c>
      <c r="D48" s="25" t="str">
        <f>[2]Monitoring_eng!C48</f>
        <v>yes</v>
      </c>
      <c r="E48" s="25" t="str">
        <f>[2]Monitoring_eng!E48</f>
        <v>yes</v>
      </c>
      <c r="F48" s="25" t="str">
        <f>[2]Monitoring_eng!G48</f>
        <v>yes</v>
      </c>
      <c r="G48" s="25" t="str">
        <f>[2]Monitoring_eng!I48</f>
        <v>yes</v>
      </c>
      <c r="H48" s="25" t="str">
        <f>[2]Monitoring_eng!K48</f>
        <v>partially</v>
      </c>
      <c r="I48" s="25" t="str">
        <f>[2]Monitoring_eng!M48</f>
        <v>yes</v>
      </c>
      <c r="J48" s="25" t="str">
        <f>[2]Monitoring_eng!O48</f>
        <v>yes</v>
      </c>
      <c r="K48" s="25" t="str">
        <f>[2]Monitoring_eng!Q48</f>
        <v>yes</v>
      </c>
      <c r="L48" s="25" t="str">
        <f>[2]Monitoring_eng!S48</f>
        <v>yes</v>
      </c>
      <c r="M48" s="25" t="str">
        <f>[2]Monitoring_eng!U48</f>
        <v>no</v>
      </c>
      <c r="N48" s="25" t="str">
        <f>[2]Monitoring_eng!W48</f>
        <v>yes</v>
      </c>
      <c r="O48" s="25" t="str">
        <f>[2]Monitoring_eng!Y48</f>
        <v>no</v>
      </c>
      <c r="P48" s="25" t="str">
        <f>[2]Monitoring_eng!AA48</f>
        <v>yes</v>
      </c>
      <c r="Q48" s="25" t="str">
        <f>[2]Monitoring_eng!AC48</f>
        <v>yes</v>
      </c>
      <c r="R48" s="25" t="str">
        <f>[2]Monitoring_eng!AE48</f>
        <v>yes</v>
      </c>
      <c r="S48" s="25" t="str">
        <f>[2]Monitoring_eng!AG48</f>
        <v>yes</v>
      </c>
      <c r="T48" s="25" t="str">
        <f>[2]Monitoring_eng!AI48</f>
        <v>yes</v>
      </c>
      <c r="U48" s="25" t="str">
        <f>[2]Monitoring_eng!AK48</f>
        <v>partially</v>
      </c>
      <c r="V48" s="25" t="str">
        <f>[2]Monitoring_eng!AM48</f>
        <v>yes</v>
      </c>
      <c r="W48" s="25" t="str">
        <f>[2]Monitoring_eng!AO48</f>
        <v>yes</v>
      </c>
      <c r="X48" s="25" t="str">
        <f>[2]Monitoring_eng!AQ48</f>
        <v>no</v>
      </c>
      <c r="Y48" s="25" t="str">
        <f>[2]Monitoring_eng!AS48</f>
        <v>yes</v>
      </c>
      <c r="Z48" s="25" t="str">
        <f>[2]Monitoring_eng!AU48</f>
        <v>yes</v>
      </c>
      <c r="AA48" s="25" t="str">
        <f>[2]Monitoring_eng!AW48</f>
        <v>yes</v>
      </c>
      <c r="AB48" s="25" t="str">
        <f>[2]Monitoring_eng!AY48</f>
        <v>yes</v>
      </c>
      <c r="AC48" s="25" t="str">
        <f>[2]Monitoring_eng!BA48</f>
        <v>yes</v>
      </c>
      <c r="AD48" s="25" t="str">
        <f>[2]Monitoring_eng!BC48</f>
        <v>yes</v>
      </c>
      <c r="AE48" s="25" t="str">
        <f>[2]Monitoring_eng!BE48</f>
        <v>yes</v>
      </c>
      <c r="AF48" s="25" t="str">
        <f>[2]Monitoring_eng!BG48</f>
        <v>yes</v>
      </c>
      <c r="AG48" s="25" t="str">
        <f>[2]Monitoring_eng!BI48</f>
        <v>yes</v>
      </c>
      <c r="AH48" s="25" t="str">
        <f>[2]Monitoring_eng!BK48</f>
        <v>no</v>
      </c>
      <c r="AI48" s="25" t="str">
        <f>[2]Monitoring_eng!BM48</f>
        <v>no</v>
      </c>
      <c r="AJ48" s="25" t="str">
        <f>[2]Monitoring_eng!BO48</f>
        <v>yes</v>
      </c>
      <c r="AK48" s="25" t="str">
        <f>[2]Monitoring_eng!BQ48</f>
        <v>partially</v>
      </c>
      <c r="AL48" s="25" t="str">
        <f>[2]Monitoring_eng!BS48</f>
        <v>no</v>
      </c>
      <c r="AM48" s="25" t="str">
        <f>[2]Monitoring_eng!BU48</f>
        <v>yes</v>
      </c>
      <c r="AN48" s="25" t="str">
        <f>[2]Monitoring_eng!BW48</f>
        <v>yes</v>
      </c>
      <c r="AO48" s="25" t="str">
        <f>[2]Monitoring_eng!BY48</f>
        <v>yes</v>
      </c>
      <c r="AP48" s="25" t="str">
        <f>[2]Monitoring_eng!CA48</f>
        <v>yes</v>
      </c>
      <c r="AQ48" s="25" t="str">
        <f>[2]Monitoring_eng!CC48</f>
        <v>yes</v>
      </c>
      <c r="AR48" s="25" t="str">
        <f>[2]Monitoring_eng!CE48</f>
        <v>yes</v>
      </c>
      <c r="AS48" s="25" t="str">
        <f>[2]Monitoring_eng!CG48</f>
        <v>yes</v>
      </c>
      <c r="AT48" s="25" t="str">
        <f>[2]Monitoring_eng!CI48</f>
        <v>yes</v>
      </c>
      <c r="AU48" s="25" t="str">
        <f>[2]Monitoring_eng!CK48</f>
        <v>yes</v>
      </c>
      <c r="AV48" s="25" t="str">
        <f>[2]Monitoring_eng!CM48</f>
        <v>yes</v>
      </c>
      <c r="AW48" s="25" t="str">
        <f>[2]Monitoring_eng!CO48</f>
        <v>yes</v>
      </c>
      <c r="AX48" s="25" t="str">
        <f>[2]Monitoring_eng!CQ48</f>
        <v>yes</v>
      </c>
      <c r="AY48" s="25" t="str">
        <f>[2]Monitoring_eng!CS48</f>
        <v>no</v>
      </c>
      <c r="AZ48" s="25" t="str">
        <f>[2]Monitoring_eng!CU48</f>
        <v>yes</v>
      </c>
      <c r="BA48" s="25" t="str">
        <f>[2]Monitoring_eng!CW48</f>
        <v>partially</v>
      </c>
      <c r="BB48" s="37" t="s">
        <v>757</v>
      </c>
      <c r="BC48" s="37">
        <f t="shared" si="13"/>
        <v>39</v>
      </c>
      <c r="BD48" s="37" t="s">
        <v>758</v>
      </c>
      <c r="BE48" s="37">
        <f t="shared" si="14"/>
        <v>7</v>
      </c>
      <c r="BF48" s="37" t="s">
        <v>759</v>
      </c>
      <c r="BG48" s="37">
        <f t="shared" si="15"/>
        <v>4</v>
      </c>
      <c r="BH48" s="37" t="s">
        <v>892</v>
      </c>
      <c r="BI48" s="37">
        <f t="shared" si="16"/>
        <v>0</v>
      </c>
      <c r="BJ48" s="37">
        <f t="shared" si="17"/>
        <v>50</v>
      </c>
      <c r="BK48" s="37" t="str">
        <f t="shared" si="18"/>
        <v>yes</v>
      </c>
      <c r="BL48" s="37" t="str">
        <f t="shared" si="19"/>
        <v>no</v>
      </c>
      <c r="BM48" s="37">
        <f t="shared" si="20"/>
        <v>39</v>
      </c>
      <c r="BN48" s="37">
        <f t="shared" si="21"/>
        <v>7</v>
      </c>
      <c r="BO48" s="69">
        <f t="shared" si="22"/>
        <v>0.78</v>
      </c>
      <c r="BP48" s="69">
        <f t="shared" si="23"/>
        <v>0.14000000000000001</v>
      </c>
      <c r="BQ48" s="70">
        <f>VLOOKUP($B48,[2]Analysis2016!$A:$BO,66,FALSE)</f>
        <v>0.72</v>
      </c>
      <c r="BR48" s="70">
        <f>VLOOKUP($B48,[2]Analysis2016!$A:$BO,67,FALSE)</f>
        <v>0.18</v>
      </c>
      <c r="BS48" s="70">
        <f t="shared" si="24"/>
        <v>6.0000000000000053E-2</v>
      </c>
      <c r="BT48" s="70">
        <f t="shared" si="25"/>
        <v>3.999999999999998E-2</v>
      </c>
      <c r="BU48" s="70">
        <f>COUNTIFS($D48:$BA48,$BK48,[2]Results!$T$87:$BQ$87,BU$1)/(COUNTIF([2]Results!$T$87:$BQ$87,BU$1))</f>
        <v>0.82352941176470584</v>
      </c>
      <c r="BV48" s="70">
        <f>COUNTIFS($D48:$BA48,$BK48,[2]Results!$T$87:$BQ$87,BV$1)/(COUNTIF([2]Results!$T$87:$BQ$87,BV$1))</f>
        <v>0.91666666666666663</v>
      </c>
      <c r="BW48" s="70">
        <f>COUNTIFS($D48:$BA48,$BK48,[2]Results!$T$87:$BQ$87,BW$1)/(COUNTIF([2]Results!$T$87:$BQ$87,BW$1))</f>
        <v>0.875</v>
      </c>
      <c r="BX48" s="70">
        <f>COUNTIFS($D48:$BA48,$BK48,[2]Results!$T$87:$BQ$87,BX$1)/(COUNTIF([2]Results!$T$87:$BQ$87,BX$1))</f>
        <v>0.53846153846153844</v>
      </c>
      <c r="BY48" s="70">
        <f>COUNTIFS($D48:$BA48,$BK48,[2]Results!$T$89:$BQ$89,BY$1)/(COUNTIF([2]Results!$T$89:$BQ$89,BY$1))</f>
        <v>0.6</v>
      </c>
      <c r="BZ48" s="70">
        <f>COUNTIFS($D48:$BA48,$BK48,[2]Results!$T$89:$BQ$89,BZ$1)/(COUNTIF([2]Results!$T$89:$BQ$89,BZ$1))</f>
        <v>0.86363636363636365</v>
      </c>
      <c r="CA48" s="70">
        <f>COUNTIFS($D48:$BA48,$BK48,[2]Results!$T$89:$BQ$89,CA$1)/(COUNTIF([2]Results!$T$89:$BQ$89,CA$1))</f>
        <v>0.77777777777777779</v>
      </c>
      <c r="CB48" s="70">
        <f>COUNTIFS($D48:$BA48,$BK48,[2]Results!$T$89:$BQ$89,CB$1)/(COUNTIF([2]Results!$T$89:$BQ$89,CB$1))</f>
        <v>1</v>
      </c>
      <c r="CC48" s="70">
        <f>COUNTIFS($D48:$BA48,$BK48,[2]Results!$T$90:$BQ$90,CC$1)/(COUNTIF([2]Results!$T$90:$BQ$90,CC$1))</f>
        <v>0.76470588235294112</v>
      </c>
      <c r="CD48" s="70">
        <f>COUNTIFS($D48:$BA48,$BK48,[2]Results!$T$90:$BQ$90,CD$1)/(COUNTIF([2]Results!$T$90:$BQ$90,CD$1))</f>
        <v>0.82352941176470584</v>
      </c>
      <c r="CE48" s="70">
        <f>COUNTIFS($D48:$BA48,$BK48,[2]Results!$T$90:$BQ$90,CE$1)/(COUNTIF([2]Results!$T$90:$BQ$90,CE$1))</f>
        <v>0.75</v>
      </c>
      <c r="CF48" s="70">
        <f>COUNTIFS($D48:$BA48,$BK48,[2]Results!$T$91:$BQ$91,CF$1)/(COUNTIF([2]Results!$T$91:$BQ$91,CF$1))</f>
        <v>0.82352941176470584</v>
      </c>
      <c r="CG48" s="70">
        <f>COUNTIFS($D48:$BA48,$BK48,[2]Results!$T$91:$BQ$91,CG$1)/(COUNTIF([2]Results!$T$91:$BQ$91,CG$1))</f>
        <v>0.76470588235294112</v>
      </c>
      <c r="CH48" s="37"/>
    </row>
    <row r="49" spans="1:86" x14ac:dyDescent="0.3">
      <c r="A49" t="s">
        <v>3870</v>
      </c>
      <c r="B49" s="37" t="s">
        <v>350</v>
      </c>
      <c r="C49" s="47" t="s">
        <v>156</v>
      </c>
      <c r="D49" s="25" t="str">
        <f>[2]Monitoring_eng!C49</f>
        <v>yes</v>
      </c>
      <c r="E49" s="25" t="str">
        <f>[2]Monitoring_eng!E49</f>
        <v>no</v>
      </c>
      <c r="F49" s="25" t="str">
        <f>[2]Monitoring_eng!G49</f>
        <v>yes</v>
      </c>
      <c r="G49" s="25" t="str">
        <f>[2]Monitoring_eng!I49</f>
        <v>yes</v>
      </c>
      <c r="H49" s="25" t="str">
        <f>[2]Monitoring_eng!K49</f>
        <v>yes</v>
      </c>
      <c r="I49" s="25" t="str">
        <f>[2]Monitoring_eng!M49</f>
        <v>yes</v>
      </c>
      <c r="J49" s="25" t="str">
        <f>[2]Monitoring_eng!O49</f>
        <v>yes</v>
      </c>
      <c r="K49" s="25" t="str">
        <f>[2]Monitoring_eng!Q49</f>
        <v>no</v>
      </c>
      <c r="L49" s="25" t="str">
        <f>[2]Monitoring_eng!S49</f>
        <v>yes</v>
      </c>
      <c r="M49" s="25" t="str">
        <f>[2]Monitoring_eng!U49</f>
        <v>no</v>
      </c>
      <c r="N49" s="25" t="str">
        <f>[2]Monitoring_eng!W49</f>
        <v>yes</v>
      </c>
      <c r="O49" s="25" t="str">
        <f>[2]Monitoring_eng!Y49</f>
        <v>no</v>
      </c>
      <c r="P49" s="25" t="str">
        <f>[2]Monitoring_eng!AA49</f>
        <v>yes</v>
      </c>
      <c r="Q49" s="25" t="str">
        <f>[2]Monitoring_eng!AC49</f>
        <v>yes</v>
      </c>
      <c r="R49" s="25" t="str">
        <f>[2]Monitoring_eng!AE49</f>
        <v>yes</v>
      </c>
      <c r="S49" s="25" t="str">
        <f>[2]Monitoring_eng!AG49</f>
        <v>yes</v>
      </c>
      <c r="T49" s="25" t="str">
        <f>[2]Monitoring_eng!AI49</f>
        <v>yes</v>
      </c>
      <c r="U49" s="25" t="str">
        <f>[2]Monitoring_eng!AK49</f>
        <v>no</v>
      </c>
      <c r="V49" s="25" t="str">
        <f>[2]Monitoring_eng!AM49</f>
        <v>yes</v>
      </c>
      <c r="W49" s="25" t="str">
        <f>[2]Monitoring_eng!AO49</f>
        <v>yes</v>
      </c>
      <c r="X49" s="25" t="str">
        <f>[2]Monitoring_eng!AQ49</f>
        <v>yes</v>
      </c>
      <c r="Y49" s="25" t="str">
        <f>[2]Monitoring_eng!AS49</f>
        <v>yes</v>
      </c>
      <c r="Z49" s="25" t="str">
        <f>[2]Monitoring_eng!AU49</f>
        <v>yes</v>
      </c>
      <c r="AA49" s="25" t="str">
        <f>[2]Monitoring_eng!AW49</f>
        <v>yes</v>
      </c>
      <c r="AB49" s="25" t="str">
        <f>[2]Monitoring_eng!AY49</f>
        <v>yes</v>
      </c>
      <c r="AC49" s="25" t="str">
        <f>[2]Monitoring_eng!BA49</f>
        <v>yes</v>
      </c>
      <c r="AD49" s="25" t="str">
        <f>[2]Monitoring_eng!BC49</f>
        <v>yes</v>
      </c>
      <c r="AE49" s="25" t="str">
        <f>[2]Monitoring_eng!BE49</f>
        <v>yes</v>
      </c>
      <c r="AF49" s="25" t="str">
        <f>[2]Monitoring_eng!BG49</f>
        <v>no</v>
      </c>
      <c r="AG49" s="25" t="str">
        <f>[2]Monitoring_eng!BI49</f>
        <v>yes</v>
      </c>
      <c r="AH49" s="25" t="str">
        <f>[2]Monitoring_eng!BK49</f>
        <v>yes</v>
      </c>
      <c r="AI49" s="25" t="str">
        <f>[2]Monitoring_eng!BM49</f>
        <v>yes</v>
      </c>
      <c r="AJ49" s="25" t="str">
        <f>[2]Monitoring_eng!BO49</f>
        <v>yes</v>
      </c>
      <c r="AK49" s="25" t="str">
        <f>[2]Monitoring_eng!BQ49</f>
        <v>yes</v>
      </c>
      <c r="AL49" s="25" t="str">
        <f>[2]Monitoring_eng!BS49</f>
        <v>partially</v>
      </c>
      <c r="AM49" s="25" t="str">
        <f>[2]Monitoring_eng!BU49</f>
        <v>yes</v>
      </c>
      <c r="AN49" s="25" t="str">
        <f>[2]Monitoring_eng!BW49</f>
        <v>yes</v>
      </c>
      <c r="AO49" s="25" t="str">
        <f>[2]Monitoring_eng!BY49</f>
        <v>partially</v>
      </c>
      <c r="AP49" s="25" t="str">
        <f>[2]Monitoring_eng!CA49</f>
        <v>no</v>
      </c>
      <c r="AQ49" s="25" t="str">
        <f>[2]Monitoring_eng!CC49</f>
        <v>yes</v>
      </c>
      <c r="AR49" s="25" t="str">
        <f>[2]Monitoring_eng!CE49</f>
        <v>yes</v>
      </c>
      <c r="AS49" s="25" t="str">
        <f>[2]Monitoring_eng!CG49</f>
        <v>yes</v>
      </c>
      <c r="AT49" s="25" t="str">
        <f>[2]Monitoring_eng!CI49</f>
        <v>yes</v>
      </c>
      <c r="AU49" s="25" t="str">
        <f>[2]Monitoring_eng!CK49</f>
        <v>yes</v>
      </c>
      <c r="AV49" s="25" t="str">
        <f>[2]Monitoring_eng!CM49</f>
        <v>yes</v>
      </c>
      <c r="AW49" s="25" t="str">
        <f>[2]Monitoring_eng!CO49</f>
        <v>yes</v>
      </c>
      <c r="AX49" s="25" t="str">
        <f>[2]Monitoring_eng!CQ49</f>
        <v>yes</v>
      </c>
      <c r="AY49" s="25" t="str">
        <f>[2]Monitoring_eng!CS49</f>
        <v>no</v>
      </c>
      <c r="AZ49" s="25" t="str">
        <f>[2]Monitoring_eng!CU49</f>
        <v>yes</v>
      </c>
      <c r="BA49" s="25" t="str">
        <f>[2]Monitoring_eng!CW49</f>
        <v>yes</v>
      </c>
      <c r="BB49" s="37" t="s">
        <v>757</v>
      </c>
      <c r="BC49" s="37">
        <f t="shared" si="13"/>
        <v>40</v>
      </c>
      <c r="BD49" s="37" t="s">
        <v>758</v>
      </c>
      <c r="BE49" s="37">
        <f t="shared" si="14"/>
        <v>8</v>
      </c>
      <c r="BF49" s="37" t="s">
        <v>759</v>
      </c>
      <c r="BG49" s="37">
        <f t="shared" si="15"/>
        <v>2</v>
      </c>
      <c r="BH49" s="37" t="s">
        <v>892</v>
      </c>
      <c r="BI49" s="37">
        <f t="shared" si="16"/>
        <v>0</v>
      </c>
      <c r="BJ49" s="37">
        <f t="shared" si="17"/>
        <v>50</v>
      </c>
      <c r="BK49" s="37" t="str">
        <f t="shared" si="18"/>
        <v>yes</v>
      </c>
      <c r="BL49" s="37" t="str">
        <f t="shared" si="19"/>
        <v>no</v>
      </c>
      <c r="BM49" s="37">
        <f t="shared" si="20"/>
        <v>40</v>
      </c>
      <c r="BN49" s="37">
        <f t="shared" si="21"/>
        <v>8</v>
      </c>
      <c r="BO49" s="69">
        <f t="shared" si="22"/>
        <v>0.8</v>
      </c>
      <c r="BP49" s="69">
        <f t="shared" si="23"/>
        <v>0.16</v>
      </c>
      <c r="BQ49" s="70">
        <f>VLOOKUP($B49,[2]Analysis2016!$A:$BO,66,FALSE)</f>
        <v>0.38</v>
      </c>
      <c r="BR49" s="70">
        <f>VLOOKUP($B49,[2]Analysis2016!$A:$BO,67,FALSE)</f>
        <v>0.44</v>
      </c>
      <c r="BS49" s="70">
        <f t="shared" si="24"/>
        <v>0.42000000000000004</v>
      </c>
      <c r="BT49" s="70">
        <f t="shared" si="25"/>
        <v>0.28000000000000003</v>
      </c>
      <c r="BU49" s="70">
        <f>COUNTIFS($D49:$BA49,$BK49,[2]Results!$T$87:$BQ$87,BU$1)/(COUNTIF([2]Results!$T$87:$BQ$87,BU$1))</f>
        <v>0.94117647058823528</v>
      </c>
      <c r="BV49" s="70">
        <f>COUNTIFS($D49:$BA49,$BK49,[2]Results!$T$87:$BQ$87,BV$1)/(COUNTIF([2]Results!$T$87:$BQ$87,BV$1))</f>
        <v>0.75</v>
      </c>
      <c r="BW49" s="70">
        <f>COUNTIFS($D49:$BA49,$BK49,[2]Results!$T$87:$BQ$87,BW$1)/(COUNTIF([2]Results!$T$87:$BQ$87,BW$1))</f>
        <v>0.625</v>
      </c>
      <c r="BX49" s="70">
        <f>COUNTIFS($D49:$BA49,$BK49,[2]Results!$T$87:$BQ$87,BX$1)/(COUNTIF([2]Results!$T$87:$BQ$87,BX$1))</f>
        <v>0.76923076923076927</v>
      </c>
      <c r="BY49" s="70">
        <f>COUNTIFS($D49:$BA49,$BK49,[2]Results!$T$89:$BQ$89,BY$1)/(COUNTIF([2]Results!$T$89:$BQ$89,BY$1))</f>
        <v>0.66666666666666663</v>
      </c>
      <c r="BZ49" s="70">
        <f>COUNTIFS($D49:$BA49,$BK49,[2]Results!$T$89:$BQ$89,BZ$1)/(COUNTIF([2]Results!$T$89:$BQ$89,BZ$1))</f>
        <v>0.81818181818181823</v>
      </c>
      <c r="CA49" s="70">
        <f>COUNTIFS($D49:$BA49,$BK49,[2]Results!$T$89:$BQ$89,CA$1)/(COUNTIF([2]Results!$T$89:$BQ$89,CA$1))</f>
        <v>0.88888888888888884</v>
      </c>
      <c r="CB49" s="70">
        <f>COUNTIFS($D49:$BA49,$BK49,[2]Results!$T$89:$BQ$89,CB$1)/(COUNTIF([2]Results!$T$89:$BQ$89,CB$1))</f>
        <v>1</v>
      </c>
      <c r="CC49" s="70">
        <f>COUNTIFS($D49:$BA49,$BK49,[2]Results!$T$90:$BQ$90,CC$1)/(COUNTIF([2]Results!$T$90:$BQ$90,CC$1))</f>
        <v>0.70588235294117652</v>
      </c>
      <c r="CD49" s="70">
        <f>COUNTIFS($D49:$BA49,$BK49,[2]Results!$T$90:$BQ$90,CD$1)/(COUNTIF([2]Results!$T$90:$BQ$90,CD$1))</f>
        <v>0.94117647058823528</v>
      </c>
      <c r="CE49" s="70">
        <f>COUNTIFS($D49:$BA49,$BK49,[2]Results!$T$90:$BQ$90,CE$1)/(COUNTIF([2]Results!$T$90:$BQ$90,CE$1))</f>
        <v>0.75</v>
      </c>
      <c r="CF49" s="70">
        <f>COUNTIFS($D49:$BA49,$BK49,[2]Results!$T$91:$BQ$91,CF$1)/(COUNTIF([2]Results!$T$91:$BQ$91,CF$1))</f>
        <v>0.94117647058823528</v>
      </c>
      <c r="CG49" s="70">
        <f>COUNTIFS($D49:$BA49,$BK49,[2]Results!$T$91:$BQ$91,CG$1)/(COUNTIF([2]Results!$T$91:$BQ$91,CG$1))</f>
        <v>0.70588235294117652</v>
      </c>
      <c r="CH49" s="37"/>
    </row>
    <row r="50" spans="1:86" x14ac:dyDescent="0.3">
      <c r="A50" t="s">
        <v>3871</v>
      </c>
      <c r="B50" s="37" t="s">
        <v>351</v>
      </c>
      <c r="C50" s="47" t="s">
        <v>157</v>
      </c>
      <c r="D50" s="25" t="str">
        <f>[2]Monitoring_eng!C50</f>
        <v>yes</v>
      </c>
      <c r="E50" s="25" t="str">
        <f>[2]Monitoring_eng!E50</f>
        <v>yes</v>
      </c>
      <c r="F50" s="25" t="str">
        <f>[2]Monitoring_eng!G50</f>
        <v>yes</v>
      </c>
      <c r="G50" s="25" t="str">
        <f>[2]Monitoring_eng!I50</f>
        <v>no</v>
      </c>
      <c r="H50" s="25" t="str">
        <f>[2]Monitoring_eng!K50</f>
        <v>partially</v>
      </c>
      <c r="I50" s="25" t="str">
        <f>[2]Monitoring_eng!M50</f>
        <v>yes</v>
      </c>
      <c r="J50" s="25" t="str">
        <f>[2]Monitoring_eng!O50</f>
        <v>yes</v>
      </c>
      <c r="K50" s="25" t="str">
        <f>[2]Monitoring_eng!Q50</f>
        <v>yes</v>
      </c>
      <c r="L50" s="25" t="str">
        <f>[2]Monitoring_eng!S50</f>
        <v>yes</v>
      </c>
      <c r="M50" s="25" t="str">
        <f>[2]Monitoring_eng!U50</f>
        <v>yes</v>
      </c>
      <c r="N50" s="25" t="str">
        <f>[2]Monitoring_eng!W50</f>
        <v>yes</v>
      </c>
      <c r="O50" s="25" t="str">
        <f>[2]Monitoring_eng!Y50</f>
        <v>no</v>
      </c>
      <c r="P50" s="25" t="str">
        <f>[2]Monitoring_eng!AA50</f>
        <v>yes</v>
      </c>
      <c r="Q50" s="25" t="str">
        <f>[2]Monitoring_eng!AC50</f>
        <v>yes</v>
      </c>
      <c r="R50" s="25" t="str">
        <f>[2]Monitoring_eng!AE50</f>
        <v>yes</v>
      </c>
      <c r="S50" s="25" t="str">
        <f>[2]Monitoring_eng!AG50</f>
        <v>yes</v>
      </c>
      <c r="T50" s="25" t="str">
        <f>[2]Monitoring_eng!AI50</f>
        <v>partially</v>
      </c>
      <c r="U50" s="25" t="str">
        <f>[2]Monitoring_eng!AK50</f>
        <v>no</v>
      </c>
      <c r="V50" s="25" t="str">
        <f>[2]Monitoring_eng!AM50</f>
        <v>yes</v>
      </c>
      <c r="W50" s="25" t="str">
        <f>[2]Monitoring_eng!AO50</f>
        <v>yes</v>
      </c>
      <c r="X50" s="25" t="str">
        <f>[2]Monitoring_eng!AQ50</f>
        <v>partially</v>
      </c>
      <c r="Y50" s="25" t="str">
        <f>[2]Monitoring_eng!AS50</f>
        <v>yes</v>
      </c>
      <c r="Z50" s="25" t="str">
        <f>[2]Monitoring_eng!AU50</f>
        <v>yes</v>
      </c>
      <c r="AA50" s="25" t="str">
        <f>[2]Monitoring_eng!AW50</f>
        <v>yes</v>
      </c>
      <c r="AB50" s="25" t="str">
        <f>[2]Monitoring_eng!AY50</f>
        <v>yes</v>
      </c>
      <c r="AC50" s="25" t="str">
        <f>[2]Monitoring_eng!BA50</f>
        <v>yes</v>
      </c>
      <c r="AD50" s="25" t="str">
        <f>[2]Monitoring_eng!BC50</f>
        <v>yes</v>
      </c>
      <c r="AE50" s="25" t="str">
        <f>[2]Monitoring_eng!BE50</f>
        <v>yes</v>
      </c>
      <c r="AF50" s="25" t="str">
        <f>[2]Monitoring_eng!BG50</f>
        <v>yes</v>
      </c>
      <c r="AG50" s="25" t="str">
        <f>[2]Monitoring_eng!BI50</f>
        <v>yes</v>
      </c>
      <c r="AH50" s="25" t="str">
        <f>[2]Monitoring_eng!BK50</f>
        <v>yes</v>
      </c>
      <c r="AI50" s="25" t="str">
        <f>[2]Monitoring_eng!BM50</f>
        <v>yes</v>
      </c>
      <c r="AJ50" s="25" t="str">
        <f>[2]Monitoring_eng!BO50</f>
        <v>yes</v>
      </c>
      <c r="AK50" s="25" t="str">
        <f>[2]Monitoring_eng!BQ50</f>
        <v>partially</v>
      </c>
      <c r="AL50" s="25" t="str">
        <f>[2]Monitoring_eng!BS50</f>
        <v>yes</v>
      </c>
      <c r="AM50" s="25" t="str">
        <f>[2]Monitoring_eng!BU50</f>
        <v>yes</v>
      </c>
      <c r="AN50" s="25" t="str">
        <f>[2]Monitoring_eng!BW50</f>
        <v>yes</v>
      </c>
      <c r="AO50" s="25" t="str">
        <f>[2]Monitoring_eng!BY50</f>
        <v>yes</v>
      </c>
      <c r="AP50" s="25" t="str">
        <f>[2]Monitoring_eng!CA50</f>
        <v>yes</v>
      </c>
      <c r="AQ50" s="25" t="str">
        <f>[2]Monitoring_eng!CC50</f>
        <v>yes</v>
      </c>
      <c r="AR50" s="25" t="str">
        <f>[2]Monitoring_eng!CE50</f>
        <v>yes</v>
      </c>
      <c r="AS50" s="25" t="str">
        <f>[2]Monitoring_eng!CG50</f>
        <v>yes</v>
      </c>
      <c r="AT50" s="25" t="str">
        <f>[2]Monitoring_eng!CI50</f>
        <v>yes</v>
      </c>
      <c r="AU50" s="25" t="str">
        <f>[2]Monitoring_eng!CK50</f>
        <v>partially</v>
      </c>
      <c r="AV50" s="25" t="str">
        <f>[2]Monitoring_eng!CM50</f>
        <v>yes</v>
      </c>
      <c r="AW50" s="25" t="str">
        <f>[2]Monitoring_eng!CO50</f>
        <v>yes</v>
      </c>
      <c r="AX50" s="25" t="str">
        <f>[2]Monitoring_eng!CQ50</f>
        <v>yes</v>
      </c>
      <c r="AY50" s="25" t="str">
        <f>[2]Monitoring_eng!CS50</f>
        <v>yes</v>
      </c>
      <c r="AZ50" s="25" t="str">
        <f>[2]Monitoring_eng!CU50</f>
        <v>yes</v>
      </c>
      <c r="BA50" s="25" t="str">
        <f>[2]Monitoring_eng!CW50</f>
        <v>no</v>
      </c>
      <c r="BB50" s="37" t="s">
        <v>757</v>
      </c>
      <c r="BC50" s="37">
        <f t="shared" si="13"/>
        <v>41</v>
      </c>
      <c r="BD50" s="37" t="s">
        <v>758</v>
      </c>
      <c r="BE50" s="37">
        <f t="shared" si="14"/>
        <v>4</v>
      </c>
      <c r="BF50" s="37" t="s">
        <v>759</v>
      </c>
      <c r="BG50" s="37">
        <f t="shared" si="15"/>
        <v>5</v>
      </c>
      <c r="BH50" s="37" t="s">
        <v>892</v>
      </c>
      <c r="BI50" s="37">
        <f t="shared" si="16"/>
        <v>0</v>
      </c>
      <c r="BJ50" s="37">
        <f t="shared" si="17"/>
        <v>50</v>
      </c>
      <c r="BK50" s="37" t="str">
        <f t="shared" si="18"/>
        <v>yes</v>
      </c>
      <c r="BL50" s="37" t="str">
        <f t="shared" si="19"/>
        <v>no</v>
      </c>
      <c r="BM50" s="37">
        <f t="shared" si="20"/>
        <v>41</v>
      </c>
      <c r="BN50" s="37">
        <f t="shared" si="21"/>
        <v>4</v>
      </c>
      <c r="BO50" s="69">
        <f t="shared" si="22"/>
        <v>0.82</v>
      </c>
      <c r="BP50" s="69">
        <f t="shared" si="23"/>
        <v>0.08</v>
      </c>
      <c r="BQ50" s="70">
        <f>VLOOKUP($B50,[2]Analysis2016!$A:$BO,66,FALSE)</f>
        <v>0.8</v>
      </c>
      <c r="BR50" s="70">
        <f>VLOOKUP($B50,[2]Analysis2016!$A:$BO,67,FALSE)</f>
        <v>0.08</v>
      </c>
      <c r="BS50" s="70">
        <f t="shared" si="24"/>
        <v>1.9999999999999907E-2</v>
      </c>
      <c r="BT50" s="70">
        <f t="shared" si="25"/>
        <v>0</v>
      </c>
      <c r="BU50" s="70">
        <f>COUNTIFS($D50:$BA50,$BK50,[2]Results!$T$87:$BQ$87,BU$1)/(COUNTIF([2]Results!$T$87:$BQ$87,BU$1))</f>
        <v>0.70588235294117652</v>
      </c>
      <c r="BV50" s="70">
        <f>COUNTIFS($D50:$BA50,$BK50,[2]Results!$T$87:$BQ$87,BV$1)/(COUNTIF([2]Results!$T$87:$BQ$87,BV$1))</f>
        <v>1</v>
      </c>
      <c r="BW50" s="70">
        <f>COUNTIFS($D50:$BA50,$BK50,[2]Results!$T$87:$BQ$87,BW$1)/(COUNTIF([2]Results!$T$87:$BQ$87,BW$1))</f>
        <v>0.75</v>
      </c>
      <c r="BX50" s="70">
        <f>COUNTIFS($D50:$BA50,$BK50,[2]Results!$T$87:$BQ$87,BX$1)/(COUNTIF([2]Results!$T$87:$BQ$87,BX$1))</f>
        <v>0.84615384615384615</v>
      </c>
      <c r="BY50" s="70">
        <f>COUNTIFS($D50:$BA50,$BK50,[2]Results!$T$89:$BQ$89,BY$1)/(COUNTIF([2]Results!$T$89:$BQ$89,BY$1))</f>
        <v>0.6</v>
      </c>
      <c r="BZ50" s="70">
        <f>COUNTIFS($D50:$BA50,$BK50,[2]Results!$T$89:$BQ$89,BZ$1)/(COUNTIF([2]Results!$T$89:$BQ$89,BZ$1))</f>
        <v>0.95454545454545459</v>
      </c>
      <c r="CA50" s="70">
        <f>COUNTIFS($D50:$BA50,$BK50,[2]Results!$T$89:$BQ$89,CA$1)/(COUNTIF([2]Results!$T$89:$BQ$89,CA$1))</f>
        <v>0.88888888888888884</v>
      </c>
      <c r="CB50" s="70">
        <f>COUNTIFS($D50:$BA50,$BK50,[2]Results!$T$89:$BQ$89,CB$1)/(COUNTIF([2]Results!$T$89:$BQ$89,CB$1))</f>
        <v>0.75</v>
      </c>
      <c r="CC50" s="70">
        <f>COUNTIFS($D50:$BA50,$BK50,[2]Results!$T$90:$BQ$90,CC$1)/(COUNTIF([2]Results!$T$90:$BQ$90,CC$1))</f>
        <v>0.76470588235294112</v>
      </c>
      <c r="CD50" s="70">
        <f>COUNTIFS($D50:$BA50,$BK50,[2]Results!$T$90:$BQ$90,CD$1)/(COUNTIF([2]Results!$T$90:$BQ$90,CD$1))</f>
        <v>0.88235294117647056</v>
      </c>
      <c r="CE50" s="70">
        <f>COUNTIFS($D50:$BA50,$BK50,[2]Results!$T$90:$BQ$90,CE$1)/(COUNTIF([2]Results!$T$90:$BQ$90,CE$1))</f>
        <v>0.8125</v>
      </c>
      <c r="CF50" s="70">
        <f>COUNTIFS($D50:$BA50,$BK50,[2]Results!$T$91:$BQ$91,CF$1)/(COUNTIF([2]Results!$T$91:$BQ$91,CF$1))</f>
        <v>0.88235294117647056</v>
      </c>
      <c r="CG50" s="70">
        <f>COUNTIFS($D50:$BA50,$BK50,[2]Results!$T$91:$BQ$91,CG$1)/(COUNTIF([2]Results!$T$91:$BQ$91,CG$1))</f>
        <v>0.76470588235294112</v>
      </c>
      <c r="CH50" s="37"/>
    </row>
    <row r="51" spans="1:86" x14ac:dyDescent="0.3">
      <c r="A51" t="s">
        <v>3872</v>
      </c>
      <c r="B51" s="37" t="s">
        <v>352</v>
      </c>
      <c r="C51" s="47" t="s">
        <v>158</v>
      </c>
      <c r="D51" s="25" t="str">
        <f>[2]Monitoring_eng!C51</f>
        <v>yes</v>
      </c>
      <c r="E51" s="25" t="str">
        <f>[2]Monitoring_eng!E51</f>
        <v>no</v>
      </c>
      <c r="F51" s="25" t="str">
        <f>[2]Monitoring_eng!G51</f>
        <v>yes</v>
      </c>
      <c r="G51" s="25" t="str">
        <f>[2]Monitoring_eng!I51</f>
        <v>yes</v>
      </c>
      <c r="H51" s="25" t="str">
        <f>[2]Monitoring_eng!K51</f>
        <v>yes</v>
      </c>
      <c r="I51" s="25" t="str">
        <f>[2]Monitoring_eng!M51</f>
        <v>partially</v>
      </c>
      <c r="J51" s="25" t="str">
        <f>[2]Monitoring_eng!O51</f>
        <v>yes</v>
      </c>
      <c r="K51" s="25" t="str">
        <f>[2]Monitoring_eng!Q51</f>
        <v>yes</v>
      </c>
      <c r="L51" s="25" t="str">
        <f>[2]Monitoring_eng!S51</f>
        <v>yes</v>
      </c>
      <c r="M51" s="25" t="str">
        <f>[2]Monitoring_eng!U51</f>
        <v>yes</v>
      </c>
      <c r="N51" s="25" t="str">
        <f>[2]Monitoring_eng!W51</f>
        <v>no</v>
      </c>
      <c r="O51" s="25" t="str">
        <f>[2]Monitoring_eng!Y51</f>
        <v>yes</v>
      </c>
      <c r="P51" s="25" t="str">
        <f>[2]Monitoring_eng!AA51</f>
        <v>yes</v>
      </c>
      <c r="Q51" s="25" t="str">
        <f>[2]Monitoring_eng!AC51</f>
        <v>no</v>
      </c>
      <c r="R51" s="25" t="str">
        <f>[2]Monitoring_eng!AE51</f>
        <v>yes</v>
      </c>
      <c r="S51" s="25" t="str">
        <f>[2]Monitoring_eng!AG51</f>
        <v>no</v>
      </c>
      <c r="T51" s="25" t="str">
        <f>[2]Monitoring_eng!AI51</f>
        <v>no</v>
      </c>
      <c r="U51" s="25" t="str">
        <f>[2]Monitoring_eng!AK51</f>
        <v>no</v>
      </c>
      <c r="V51" s="25" t="str">
        <f>[2]Monitoring_eng!AM51</f>
        <v>yes</v>
      </c>
      <c r="W51" s="25" t="str">
        <f>[2]Monitoring_eng!AO51</f>
        <v>no</v>
      </c>
      <c r="X51" s="25" t="str">
        <f>[2]Monitoring_eng!AQ51</f>
        <v>no</v>
      </c>
      <c r="Y51" s="25" t="str">
        <f>[2]Monitoring_eng!AS51</f>
        <v>yes</v>
      </c>
      <c r="Z51" s="25" t="str">
        <f>[2]Monitoring_eng!AU51</f>
        <v>no</v>
      </c>
      <c r="AA51" s="25" t="str">
        <f>[2]Monitoring_eng!AW51</f>
        <v>yes</v>
      </c>
      <c r="AB51" s="25" t="str">
        <f>[2]Monitoring_eng!AY51</f>
        <v>no</v>
      </c>
      <c r="AC51" s="25" t="str">
        <f>[2]Monitoring_eng!BA51</f>
        <v>yes</v>
      </c>
      <c r="AD51" s="25" t="str">
        <f>[2]Monitoring_eng!BC51</f>
        <v>yes</v>
      </c>
      <c r="AE51" s="25" t="str">
        <f>[2]Monitoring_eng!BE51</f>
        <v>yes</v>
      </c>
      <c r="AF51" s="25" t="str">
        <f>[2]Monitoring_eng!BG51</f>
        <v>no</v>
      </c>
      <c r="AG51" s="25" t="str">
        <f>[2]Monitoring_eng!BI51</f>
        <v>yes</v>
      </c>
      <c r="AH51" s="25" t="str">
        <f>[2]Monitoring_eng!BK51</f>
        <v>no</v>
      </c>
      <c r="AI51" s="25" t="str">
        <f>[2]Monitoring_eng!BM51</f>
        <v>no</v>
      </c>
      <c r="AJ51" s="25" t="str">
        <f>[2]Monitoring_eng!BO51</f>
        <v>yes</v>
      </c>
      <c r="AK51" s="25" t="str">
        <f>[2]Monitoring_eng!BQ51</f>
        <v>no</v>
      </c>
      <c r="AL51" s="25" t="str">
        <f>[2]Monitoring_eng!BS51</f>
        <v>yes</v>
      </c>
      <c r="AM51" s="25" t="str">
        <f>[2]Monitoring_eng!BU51</f>
        <v>no</v>
      </c>
      <c r="AN51" s="25" t="str">
        <f>[2]Monitoring_eng!BW51</f>
        <v>no</v>
      </c>
      <c r="AO51" s="25" t="str">
        <f>[2]Monitoring_eng!BY51</f>
        <v>yes</v>
      </c>
      <c r="AP51" s="25" t="str">
        <f>[2]Monitoring_eng!CA51</f>
        <v>no</v>
      </c>
      <c r="AQ51" s="25" t="str">
        <f>[2]Monitoring_eng!CC51</f>
        <v>yes</v>
      </c>
      <c r="AR51" s="25" t="str">
        <f>[2]Monitoring_eng!CE51</f>
        <v>partially</v>
      </c>
      <c r="AS51" s="25" t="str">
        <f>[2]Monitoring_eng!CG51</f>
        <v>no</v>
      </c>
      <c r="AT51" s="25" t="str">
        <f>[2]Monitoring_eng!CI51</f>
        <v>no</v>
      </c>
      <c r="AU51" s="25" t="str">
        <f>[2]Monitoring_eng!CK51</f>
        <v>no</v>
      </c>
      <c r="AV51" s="25" t="str">
        <f>[2]Monitoring_eng!CM51</f>
        <v>no</v>
      </c>
      <c r="AW51" s="25" t="str">
        <f>[2]Monitoring_eng!CO51</f>
        <v>yes</v>
      </c>
      <c r="AX51" s="25" t="str">
        <f>[2]Monitoring_eng!CQ51</f>
        <v>yes</v>
      </c>
      <c r="AY51" s="25" t="str">
        <f>[2]Monitoring_eng!CS51</f>
        <v>yes</v>
      </c>
      <c r="AZ51" s="25" t="str">
        <f>[2]Monitoring_eng!CU51</f>
        <v>yes</v>
      </c>
      <c r="BA51" s="25" t="str">
        <f>[2]Monitoring_eng!CW51</f>
        <v>no</v>
      </c>
      <c r="BB51" s="37" t="s">
        <v>757</v>
      </c>
      <c r="BC51" s="37">
        <f t="shared" si="13"/>
        <v>26</v>
      </c>
      <c r="BD51" s="37" t="s">
        <v>758</v>
      </c>
      <c r="BE51" s="37">
        <f t="shared" si="14"/>
        <v>22</v>
      </c>
      <c r="BF51" s="37" t="s">
        <v>759</v>
      </c>
      <c r="BG51" s="37">
        <f t="shared" si="15"/>
        <v>2</v>
      </c>
      <c r="BH51" s="37" t="s">
        <v>892</v>
      </c>
      <c r="BI51" s="37">
        <f t="shared" si="16"/>
        <v>0</v>
      </c>
      <c r="BJ51" s="37">
        <f t="shared" si="17"/>
        <v>50</v>
      </c>
      <c r="BK51" s="37" t="str">
        <f t="shared" si="18"/>
        <v>yes</v>
      </c>
      <c r="BL51" s="37" t="str">
        <f t="shared" si="19"/>
        <v>no</v>
      </c>
      <c r="BM51" s="37">
        <f t="shared" si="20"/>
        <v>26</v>
      </c>
      <c r="BN51" s="37">
        <f t="shared" si="21"/>
        <v>22</v>
      </c>
      <c r="BO51" s="69">
        <f t="shared" si="22"/>
        <v>0.52</v>
      </c>
      <c r="BP51" s="69">
        <f t="shared" si="23"/>
        <v>0.44</v>
      </c>
      <c r="BQ51" s="70">
        <f>VLOOKUP($B51,[2]Analysis2016!$A:$BO,66,FALSE)</f>
        <v>0.52</v>
      </c>
      <c r="BR51" s="70">
        <f>VLOOKUP($B51,[2]Analysis2016!$A:$BO,67,FALSE)</f>
        <v>0.44</v>
      </c>
      <c r="BS51" s="70">
        <f t="shared" si="24"/>
        <v>0</v>
      </c>
      <c r="BT51" s="70">
        <f t="shared" si="25"/>
        <v>0</v>
      </c>
      <c r="BU51" s="70">
        <f>COUNTIFS($D51:$BA51,$BK51,[2]Results!$T$87:$BQ$87,BU$1)/(COUNTIF([2]Results!$T$87:$BQ$87,BU$1))</f>
        <v>0.52941176470588236</v>
      </c>
      <c r="BV51" s="70">
        <f>COUNTIFS($D51:$BA51,$BK51,[2]Results!$T$87:$BQ$87,BV$1)/(COUNTIF([2]Results!$T$87:$BQ$87,BV$1))</f>
        <v>0.41666666666666669</v>
      </c>
      <c r="BW51" s="70">
        <f>COUNTIFS($D51:$BA51,$BK51,[2]Results!$T$87:$BQ$87,BW$1)/(COUNTIF([2]Results!$T$87:$BQ$87,BW$1))</f>
        <v>0.5</v>
      </c>
      <c r="BX51" s="70">
        <f>COUNTIFS($D51:$BA51,$BK51,[2]Results!$T$87:$BQ$87,BX$1)/(COUNTIF([2]Results!$T$87:$BQ$87,BX$1))</f>
        <v>0.61538461538461542</v>
      </c>
      <c r="BY51" s="70">
        <f>COUNTIFS($D51:$BA51,$BK51,[2]Results!$T$89:$BQ$89,BY$1)/(COUNTIF([2]Results!$T$89:$BQ$89,BY$1))</f>
        <v>0.4</v>
      </c>
      <c r="BZ51" s="70">
        <f>COUNTIFS($D51:$BA51,$BK51,[2]Results!$T$89:$BQ$89,BZ$1)/(COUNTIF([2]Results!$T$89:$BQ$89,BZ$1))</f>
        <v>0.59090909090909094</v>
      </c>
      <c r="CA51" s="70">
        <f>COUNTIFS($D51:$BA51,$BK51,[2]Results!$T$89:$BQ$89,CA$1)/(COUNTIF([2]Results!$T$89:$BQ$89,CA$1))</f>
        <v>0.44444444444444442</v>
      </c>
      <c r="CB51" s="70">
        <f>COUNTIFS($D51:$BA51,$BK51,[2]Results!$T$89:$BQ$89,CB$1)/(COUNTIF([2]Results!$T$89:$BQ$89,CB$1))</f>
        <v>0.75</v>
      </c>
      <c r="CC51" s="70">
        <f>COUNTIFS($D51:$BA51,$BK51,[2]Results!$T$90:$BQ$90,CC$1)/(COUNTIF([2]Results!$T$90:$BQ$90,CC$1))</f>
        <v>0.35294117647058826</v>
      </c>
      <c r="CD51" s="70">
        <f>COUNTIFS($D51:$BA51,$BK51,[2]Results!$T$90:$BQ$90,CD$1)/(COUNTIF([2]Results!$T$90:$BQ$90,CD$1))</f>
        <v>0.6470588235294118</v>
      </c>
      <c r="CE51" s="70">
        <f>COUNTIFS($D51:$BA51,$BK51,[2]Results!$T$90:$BQ$90,CE$1)/(COUNTIF([2]Results!$T$90:$BQ$90,CE$1))</f>
        <v>0.5625</v>
      </c>
      <c r="CF51" s="70">
        <f>COUNTIFS($D51:$BA51,$BK51,[2]Results!$T$91:$BQ$91,CF$1)/(COUNTIF([2]Results!$T$91:$BQ$91,CF$1))</f>
        <v>0.6470588235294118</v>
      </c>
      <c r="CG51" s="70">
        <f>COUNTIFS($D51:$BA51,$BK51,[2]Results!$T$91:$BQ$91,CG$1)/(COUNTIF([2]Results!$T$91:$BQ$91,CG$1))</f>
        <v>0.35294117647058826</v>
      </c>
      <c r="CH51" s="37"/>
    </row>
    <row r="52" spans="1:86" x14ac:dyDescent="0.3">
      <c r="A52" t="s">
        <v>3873</v>
      </c>
      <c r="B52" s="37" t="s">
        <v>353</v>
      </c>
      <c r="C52" s="47" t="s">
        <v>296</v>
      </c>
      <c r="D52" s="25" t="str">
        <f>[2]Monitoring_eng!C52</f>
        <v>yes</v>
      </c>
      <c r="E52" s="25" t="str">
        <f>[2]Monitoring_eng!E52</f>
        <v>yes</v>
      </c>
      <c r="F52" s="25" t="str">
        <f>[2]Monitoring_eng!G52</f>
        <v>yes</v>
      </c>
      <c r="G52" s="25" t="str">
        <f>[2]Monitoring_eng!I52</f>
        <v>yes</v>
      </c>
      <c r="H52" s="25" t="str">
        <f>[2]Monitoring_eng!K52</f>
        <v>yes</v>
      </c>
      <c r="I52" s="25" t="str">
        <f>[2]Monitoring_eng!M52</f>
        <v>yes</v>
      </c>
      <c r="J52" s="25" t="str">
        <f>[2]Monitoring_eng!O52</f>
        <v>no</v>
      </c>
      <c r="K52" s="25" t="str">
        <f>[2]Monitoring_eng!Q52</f>
        <v>yes</v>
      </c>
      <c r="L52" s="25" t="str">
        <f>[2]Monitoring_eng!S52</f>
        <v>no</v>
      </c>
      <c r="M52" s="25" t="str">
        <f>[2]Monitoring_eng!U52</f>
        <v>no</v>
      </c>
      <c r="N52" s="25" t="str">
        <f>[2]Monitoring_eng!W52</f>
        <v>no</v>
      </c>
      <c r="O52" s="25" t="str">
        <f>[2]Monitoring_eng!Y52</f>
        <v>no</v>
      </c>
      <c r="P52" s="25" t="str">
        <f>[2]Monitoring_eng!AA52</f>
        <v>yes</v>
      </c>
      <c r="Q52" s="25" t="str">
        <f>[2]Monitoring_eng!AC52</f>
        <v>yes</v>
      </c>
      <c r="R52" s="25" t="str">
        <f>[2]Monitoring_eng!AE52</f>
        <v>yes</v>
      </c>
      <c r="S52" s="25" t="str">
        <f>[2]Monitoring_eng!AG52</f>
        <v>yes</v>
      </c>
      <c r="T52" s="25" t="str">
        <f>[2]Monitoring_eng!AI52</f>
        <v>no</v>
      </c>
      <c r="U52" s="25" t="str">
        <f>[2]Monitoring_eng!AK52</f>
        <v>no</v>
      </c>
      <c r="V52" s="25" t="str">
        <f>[2]Monitoring_eng!AM52</f>
        <v>yes</v>
      </c>
      <c r="W52" s="25" t="str">
        <f>[2]Monitoring_eng!AO52</f>
        <v>no</v>
      </c>
      <c r="X52" s="25" t="str">
        <f>[2]Monitoring_eng!AQ52</f>
        <v>no</v>
      </c>
      <c r="Y52" s="25" t="str">
        <f>[2]Monitoring_eng!AS52</f>
        <v>yes</v>
      </c>
      <c r="Z52" s="25" t="str">
        <f>[2]Monitoring_eng!AU52</f>
        <v>no</v>
      </c>
      <c r="AA52" s="25" t="str">
        <f>[2]Monitoring_eng!AW52</f>
        <v>yes</v>
      </c>
      <c r="AB52" s="25" t="str">
        <f>[2]Monitoring_eng!AY52</f>
        <v>yes</v>
      </c>
      <c r="AC52" s="25" t="str">
        <f>[2]Monitoring_eng!BA52</f>
        <v>yes</v>
      </c>
      <c r="AD52" s="25" t="str">
        <f>[2]Monitoring_eng!BC52</f>
        <v>yes</v>
      </c>
      <c r="AE52" s="25" t="str">
        <f>[2]Monitoring_eng!BE52</f>
        <v>yes</v>
      </c>
      <c r="AF52" s="25" t="str">
        <f>[2]Monitoring_eng!BG52</f>
        <v>no</v>
      </c>
      <c r="AG52" s="25" t="str">
        <f>[2]Monitoring_eng!BI52</f>
        <v>yes</v>
      </c>
      <c r="AH52" s="25" t="str">
        <f>[2]Monitoring_eng!BK52</f>
        <v>no</v>
      </c>
      <c r="AI52" s="25" t="str">
        <f>[2]Monitoring_eng!BM52</f>
        <v>no</v>
      </c>
      <c r="AJ52" s="25" t="str">
        <f>[2]Monitoring_eng!BO52</f>
        <v>yes</v>
      </c>
      <c r="AK52" s="25" t="str">
        <f>[2]Monitoring_eng!BQ52</f>
        <v>partially</v>
      </c>
      <c r="AL52" s="25" t="str">
        <f>[2]Monitoring_eng!BS52</f>
        <v>no</v>
      </c>
      <c r="AM52" s="25" t="str">
        <f>[2]Monitoring_eng!BU52</f>
        <v>no</v>
      </c>
      <c r="AN52" s="25" t="str">
        <f>[2]Monitoring_eng!BW52</f>
        <v>no</v>
      </c>
      <c r="AO52" s="25" t="str">
        <f>[2]Monitoring_eng!BY52</f>
        <v>no</v>
      </c>
      <c r="AP52" s="25" t="str">
        <f>[2]Monitoring_eng!CA52</f>
        <v>no</v>
      </c>
      <c r="AQ52" s="25" t="str">
        <f>[2]Monitoring_eng!CC52</f>
        <v>yes</v>
      </c>
      <c r="AR52" s="25" t="str">
        <f>[2]Monitoring_eng!CE52</f>
        <v>yes</v>
      </c>
      <c r="AS52" s="25" t="str">
        <f>[2]Monitoring_eng!CG52</f>
        <v>yes</v>
      </c>
      <c r="AT52" s="25" t="str">
        <f>[2]Monitoring_eng!CI52</f>
        <v>yes</v>
      </c>
      <c r="AU52" s="25" t="str">
        <f>[2]Monitoring_eng!CK52</f>
        <v>no</v>
      </c>
      <c r="AV52" s="25" t="str">
        <f>[2]Monitoring_eng!CM52</f>
        <v>no</v>
      </c>
      <c r="AW52" s="25" t="str">
        <f>[2]Monitoring_eng!CO52</f>
        <v>yes</v>
      </c>
      <c r="AX52" s="25" t="str">
        <f>[2]Monitoring_eng!CQ52</f>
        <v>yes</v>
      </c>
      <c r="AY52" s="25" t="str">
        <f>[2]Monitoring_eng!CS52</f>
        <v>yes</v>
      </c>
      <c r="AZ52" s="25" t="str">
        <f>[2]Monitoring_eng!CU52</f>
        <v>yes</v>
      </c>
      <c r="BA52" s="25" t="str">
        <f>[2]Monitoring_eng!CW52</f>
        <v>yes</v>
      </c>
      <c r="BB52" s="37" t="s">
        <v>757</v>
      </c>
      <c r="BC52" s="37">
        <f t="shared" si="13"/>
        <v>29</v>
      </c>
      <c r="BD52" s="37" t="s">
        <v>758</v>
      </c>
      <c r="BE52" s="37">
        <f t="shared" si="14"/>
        <v>20</v>
      </c>
      <c r="BF52" s="37" t="s">
        <v>759</v>
      </c>
      <c r="BG52" s="37">
        <f t="shared" si="15"/>
        <v>1</v>
      </c>
      <c r="BH52" s="37" t="s">
        <v>892</v>
      </c>
      <c r="BI52" s="37">
        <f t="shared" si="16"/>
        <v>0</v>
      </c>
      <c r="BJ52" s="37">
        <f t="shared" si="17"/>
        <v>50</v>
      </c>
      <c r="BK52" s="37" t="str">
        <f t="shared" si="18"/>
        <v>yes</v>
      </c>
      <c r="BL52" s="37" t="str">
        <f t="shared" si="19"/>
        <v>no</v>
      </c>
      <c r="BM52" s="37">
        <f t="shared" si="20"/>
        <v>29</v>
      </c>
      <c r="BN52" s="37">
        <f t="shared" si="21"/>
        <v>20</v>
      </c>
      <c r="BO52" s="69">
        <f t="shared" si="22"/>
        <v>0.57999999999999996</v>
      </c>
      <c r="BP52" s="69">
        <f t="shared" si="23"/>
        <v>0.4</v>
      </c>
      <c r="BQ52" s="70">
        <f>VLOOKUP($B52,[2]Analysis2016!$A:$BO,66,FALSE)</f>
        <v>0.16</v>
      </c>
      <c r="BR52" s="70">
        <f>VLOOKUP($B52,[2]Analysis2016!$A:$BO,67,FALSE)</f>
        <v>0.82</v>
      </c>
      <c r="BS52" s="70">
        <f t="shared" si="24"/>
        <v>0.41999999999999993</v>
      </c>
      <c r="BT52" s="70">
        <f t="shared" si="25"/>
        <v>0.41999999999999993</v>
      </c>
      <c r="BU52" s="70">
        <f>COUNTIFS($D52:$BA52,$BK52,[2]Results!$T$87:$BQ$87,BU$1)/(COUNTIF([2]Results!$T$87:$BQ$87,BU$1))</f>
        <v>0.70588235294117652</v>
      </c>
      <c r="BV52" s="70">
        <f>COUNTIFS($D52:$BA52,$BK52,[2]Results!$T$87:$BQ$87,BV$1)/(COUNTIF([2]Results!$T$87:$BQ$87,BV$1))</f>
        <v>0.75</v>
      </c>
      <c r="BW52" s="70">
        <f>COUNTIFS($D52:$BA52,$BK52,[2]Results!$T$87:$BQ$87,BW$1)/(COUNTIF([2]Results!$T$87:$BQ$87,BW$1))</f>
        <v>0.375</v>
      </c>
      <c r="BX52" s="70">
        <f>COUNTIFS($D52:$BA52,$BK52,[2]Results!$T$87:$BQ$87,BX$1)/(COUNTIF([2]Results!$T$87:$BQ$87,BX$1))</f>
        <v>0.38461538461538464</v>
      </c>
      <c r="BY52" s="70">
        <f>COUNTIFS($D52:$BA52,$BK52,[2]Results!$T$89:$BQ$89,BY$1)/(COUNTIF([2]Results!$T$89:$BQ$89,BY$1))</f>
        <v>0.6</v>
      </c>
      <c r="BZ52" s="70">
        <f>COUNTIFS($D52:$BA52,$BK52,[2]Results!$T$89:$BQ$89,BZ$1)/(COUNTIF([2]Results!$T$89:$BQ$89,BZ$1))</f>
        <v>0.59090909090909094</v>
      </c>
      <c r="CA52" s="70">
        <f>COUNTIFS($D52:$BA52,$BK52,[2]Results!$T$89:$BQ$89,CA$1)/(COUNTIF([2]Results!$T$89:$BQ$89,CA$1))</f>
        <v>0.55555555555555558</v>
      </c>
      <c r="CB52" s="70">
        <f>COUNTIFS($D52:$BA52,$BK52,[2]Results!$T$89:$BQ$89,CB$1)/(COUNTIF([2]Results!$T$89:$BQ$89,CB$1))</f>
        <v>0.5</v>
      </c>
      <c r="CC52" s="70">
        <f>COUNTIFS($D52:$BA52,$BK52,[2]Results!$T$90:$BQ$90,CC$1)/(COUNTIF([2]Results!$T$90:$BQ$90,CC$1))</f>
        <v>0.47058823529411764</v>
      </c>
      <c r="CD52" s="70">
        <f>COUNTIFS($D52:$BA52,$BK52,[2]Results!$T$90:$BQ$90,CD$1)/(COUNTIF([2]Results!$T$90:$BQ$90,CD$1))</f>
        <v>0.70588235294117652</v>
      </c>
      <c r="CE52" s="70">
        <f>COUNTIFS($D52:$BA52,$BK52,[2]Results!$T$90:$BQ$90,CE$1)/(COUNTIF([2]Results!$T$90:$BQ$90,CE$1))</f>
        <v>0.5625</v>
      </c>
      <c r="CF52" s="70">
        <f>COUNTIFS($D52:$BA52,$BK52,[2]Results!$T$91:$BQ$91,CF$1)/(COUNTIF([2]Results!$T$91:$BQ$91,CF$1))</f>
        <v>0.70588235294117652</v>
      </c>
      <c r="CG52" s="70">
        <f>COUNTIFS($D52:$BA52,$BK52,[2]Results!$T$91:$BQ$91,CG$1)/(COUNTIF([2]Results!$T$91:$BQ$91,CG$1))</f>
        <v>0.47058823529411764</v>
      </c>
      <c r="CH52" s="37"/>
    </row>
    <row r="53" spans="1:86" x14ac:dyDescent="0.3">
      <c r="A53" t="s">
        <v>3874</v>
      </c>
      <c r="B53" s="37" t="s">
        <v>354</v>
      </c>
      <c r="C53" s="47" t="s">
        <v>159</v>
      </c>
      <c r="D53" s="25" t="str">
        <f>[2]Monitoring_eng!C53</f>
        <v>no</v>
      </c>
      <c r="E53" s="25" t="str">
        <f>[2]Monitoring_eng!E53</f>
        <v>no</v>
      </c>
      <c r="F53" s="25" t="str">
        <f>[2]Monitoring_eng!G53</f>
        <v>no</v>
      </c>
      <c r="G53" s="25" t="str">
        <f>[2]Monitoring_eng!I53</f>
        <v>no</v>
      </c>
      <c r="H53" s="25" t="str">
        <f>[2]Monitoring_eng!K53</f>
        <v>no</v>
      </c>
      <c r="I53" s="25" t="str">
        <f>[2]Monitoring_eng!M53</f>
        <v>yes</v>
      </c>
      <c r="J53" s="25" t="str">
        <f>[2]Monitoring_eng!O53</f>
        <v>no</v>
      </c>
      <c r="K53" s="25" t="str">
        <f>[2]Monitoring_eng!Q53</f>
        <v>no</v>
      </c>
      <c r="L53" s="25" t="str">
        <f>[2]Monitoring_eng!S53</f>
        <v>no</v>
      </c>
      <c r="M53" s="25" t="str">
        <f>[2]Monitoring_eng!U53</f>
        <v>no</v>
      </c>
      <c r="N53" s="25" t="str">
        <f>[2]Monitoring_eng!W53</f>
        <v>no</v>
      </c>
      <c r="O53" s="25" t="str">
        <f>[2]Monitoring_eng!Y53</f>
        <v>no</v>
      </c>
      <c r="P53" s="25" t="str">
        <f>[2]Monitoring_eng!AA53</f>
        <v>yes</v>
      </c>
      <c r="Q53" s="25" t="str">
        <f>[2]Monitoring_eng!AC53</f>
        <v>no</v>
      </c>
      <c r="R53" s="25" t="str">
        <f>[2]Monitoring_eng!AE53</f>
        <v>no</v>
      </c>
      <c r="S53" s="25" t="str">
        <f>[2]Monitoring_eng!AG53</f>
        <v>no</v>
      </c>
      <c r="T53" s="25" t="str">
        <f>[2]Monitoring_eng!AI53</f>
        <v>no</v>
      </c>
      <c r="U53" s="25" t="str">
        <f>[2]Monitoring_eng!AK53</f>
        <v>no</v>
      </c>
      <c r="V53" s="25" t="str">
        <f>[2]Monitoring_eng!AM53</f>
        <v>no</v>
      </c>
      <c r="W53" s="25" t="str">
        <f>[2]Monitoring_eng!AO53</f>
        <v>no</v>
      </c>
      <c r="X53" s="25" t="str">
        <f>[2]Monitoring_eng!AQ53</f>
        <v>no</v>
      </c>
      <c r="Y53" s="25" t="str">
        <f>[2]Monitoring_eng!AS53</f>
        <v>no</v>
      </c>
      <c r="Z53" s="25" t="str">
        <f>[2]Monitoring_eng!AU53</f>
        <v>no</v>
      </c>
      <c r="AA53" s="25" t="str">
        <f>[2]Monitoring_eng!AW53</f>
        <v>yes</v>
      </c>
      <c r="AB53" s="25" t="str">
        <f>[2]Monitoring_eng!AY53</f>
        <v>no</v>
      </c>
      <c r="AC53" s="25" t="str">
        <f>[2]Monitoring_eng!BA53</f>
        <v>no</v>
      </c>
      <c r="AD53" s="25" t="str">
        <f>[2]Monitoring_eng!BC53</f>
        <v>no</v>
      </c>
      <c r="AE53" s="25" t="str">
        <f>[2]Monitoring_eng!BE53</f>
        <v>no</v>
      </c>
      <c r="AF53" s="25" t="str">
        <f>[2]Monitoring_eng!BG53</f>
        <v>no</v>
      </c>
      <c r="AG53" s="25" t="str">
        <f>[2]Monitoring_eng!BI53</f>
        <v>no</v>
      </c>
      <c r="AH53" s="25" t="str">
        <f>[2]Monitoring_eng!BK53</f>
        <v>no</v>
      </c>
      <c r="AI53" s="25" t="str">
        <f>[2]Monitoring_eng!BM53</f>
        <v>no</v>
      </c>
      <c r="AJ53" s="25" t="str">
        <f>[2]Monitoring_eng!BO53</f>
        <v>no</v>
      </c>
      <c r="AK53" s="25" t="str">
        <f>[2]Monitoring_eng!BQ53</f>
        <v>partially</v>
      </c>
      <c r="AL53" s="25" t="str">
        <f>[2]Monitoring_eng!BS53</f>
        <v>no</v>
      </c>
      <c r="AM53" s="25" t="str">
        <f>[2]Monitoring_eng!BU53</f>
        <v>no</v>
      </c>
      <c r="AN53" s="25" t="str">
        <f>[2]Monitoring_eng!BW53</f>
        <v>no</v>
      </c>
      <c r="AO53" s="25" t="str">
        <f>[2]Monitoring_eng!BY53</f>
        <v>no</v>
      </c>
      <c r="AP53" s="25" t="str">
        <f>[2]Monitoring_eng!CA53</f>
        <v>no</v>
      </c>
      <c r="AQ53" s="25" t="str">
        <f>[2]Monitoring_eng!CC53</f>
        <v>yes</v>
      </c>
      <c r="AR53" s="25" t="str">
        <f>[2]Monitoring_eng!CE53</f>
        <v>no</v>
      </c>
      <c r="AS53" s="25" t="str">
        <f>[2]Monitoring_eng!CG53</f>
        <v>no</v>
      </c>
      <c r="AT53" s="25" t="str">
        <f>[2]Monitoring_eng!CI53</f>
        <v>no</v>
      </c>
      <c r="AU53" s="25" t="str">
        <f>[2]Monitoring_eng!CK53</f>
        <v>no</v>
      </c>
      <c r="AV53" s="25" t="str">
        <f>[2]Monitoring_eng!CM53</f>
        <v>yes</v>
      </c>
      <c r="AW53" s="25" t="str">
        <f>[2]Monitoring_eng!CO53</f>
        <v>yes</v>
      </c>
      <c r="AX53" s="25" t="str">
        <f>[2]Monitoring_eng!CQ53</f>
        <v>no</v>
      </c>
      <c r="AY53" s="25" t="str">
        <f>[2]Monitoring_eng!CS53</f>
        <v>yes</v>
      </c>
      <c r="AZ53" s="25" t="str">
        <f>[2]Monitoring_eng!CU53</f>
        <v>no</v>
      </c>
      <c r="BA53" s="25" t="str">
        <f>[2]Monitoring_eng!CW53</f>
        <v>no</v>
      </c>
      <c r="BB53" s="37" t="s">
        <v>757</v>
      </c>
      <c r="BC53" s="37">
        <f t="shared" si="13"/>
        <v>7</v>
      </c>
      <c r="BD53" s="37" t="s">
        <v>758</v>
      </c>
      <c r="BE53" s="37">
        <f t="shared" si="14"/>
        <v>42</v>
      </c>
      <c r="BF53" s="37" t="s">
        <v>759</v>
      </c>
      <c r="BG53" s="37">
        <f t="shared" si="15"/>
        <v>1</v>
      </c>
      <c r="BH53" s="37" t="s">
        <v>892</v>
      </c>
      <c r="BI53" s="37">
        <f t="shared" si="16"/>
        <v>0</v>
      </c>
      <c r="BJ53" s="37">
        <f t="shared" si="17"/>
        <v>50</v>
      </c>
      <c r="BK53" s="37" t="str">
        <f t="shared" si="18"/>
        <v>yes</v>
      </c>
      <c r="BL53" s="37" t="str">
        <f t="shared" si="19"/>
        <v>no</v>
      </c>
      <c r="BM53" s="37">
        <f t="shared" si="20"/>
        <v>7</v>
      </c>
      <c r="BN53" s="37">
        <f t="shared" si="21"/>
        <v>42</v>
      </c>
      <c r="BO53" s="69">
        <f t="shared" si="22"/>
        <v>0.14000000000000001</v>
      </c>
      <c r="BP53" s="69">
        <f t="shared" si="23"/>
        <v>0.84</v>
      </c>
      <c r="BQ53" s="70">
        <f>VLOOKUP($B53,[2]Analysis2016!$A:$BO,66,FALSE)</f>
        <v>0.14000000000000001</v>
      </c>
      <c r="BR53" s="70">
        <f>VLOOKUP($B53,[2]Analysis2016!$A:$BO,67,FALSE)</f>
        <v>0.84</v>
      </c>
      <c r="BS53" s="70">
        <f t="shared" si="24"/>
        <v>0</v>
      </c>
      <c r="BT53" s="70">
        <f t="shared" si="25"/>
        <v>0</v>
      </c>
      <c r="BU53" s="70">
        <f>COUNTIFS($D53:$BA53,$BK53,[2]Results!$T$87:$BQ$87,BU$1)/(COUNTIF([2]Results!$T$87:$BQ$87,BU$1))</f>
        <v>0.11764705882352941</v>
      </c>
      <c r="BV53" s="70">
        <f>COUNTIFS($D53:$BA53,$BK53,[2]Results!$T$87:$BQ$87,BV$1)/(COUNTIF([2]Results!$T$87:$BQ$87,BV$1))</f>
        <v>0.33333333333333331</v>
      </c>
      <c r="BW53" s="70">
        <f>COUNTIFS($D53:$BA53,$BK53,[2]Results!$T$87:$BQ$87,BW$1)/(COUNTIF([2]Results!$T$87:$BQ$87,BW$1))</f>
        <v>0</v>
      </c>
      <c r="BX53" s="70">
        <f>COUNTIFS($D53:$BA53,$BK53,[2]Results!$T$87:$BQ$87,BX$1)/(COUNTIF([2]Results!$T$87:$BQ$87,BX$1))</f>
        <v>7.6923076923076927E-2</v>
      </c>
      <c r="BY53" s="70">
        <f>COUNTIFS($D53:$BA53,$BK53,[2]Results!$T$89:$BQ$89,BY$1)/(COUNTIF([2]Results!$T$89:$BQ$89,BY$1))</f>
        <v>6.6666666666666666E-2</v>
      </c>
      <c r="BZ53" s="70">
        <f>COUNTIFS($D53:$BA53,$BK53,[2]Results!$T$89:$BQ$89,BZ$1)/(COUNTIF([2]Results!$T$89:$BQ$89,BZ$1))</f>
        <v>0.18181818181818182</v>
      </c>
      <c r="CA53" s="70">
        <f>COUNTIFS($D53:$BA53,$BK53,[2]Results!$T$89:$BQ$89,CA$1)/(COUNTIF([2]Results!$T$89:$BQ$89,CA$1))</f>
        <v>0.22222222222222221</v>
      </c>
      <c r="CB53" s="70">
        <f>COUNTIFS($D53:$BA53,$BK53,[2]Results!$T$89:$BQ$89,CB$1)/(COUNTIF([2]Results!$T$89:$BQ$89,CB$1))</f>
        <v>0</v>
      </c>
      <c r="CC53" s="70">
        <f>COUNTIFS($D53:$BA53,$BK53,[2]Results!$T$90:$BQ$90,CC$1)/(COUNTIF([2]Results!$T$90:$BQ$90,CC$1))</f>
        <v>0</v>
      </c>
      <c r="CD53" s="70">
        <f>COUNTIFS($D53:$BA53,$BK53,[2]Results!$T$90:$BQ$90,CD$1)/(COUNTIF([2]Results!$T$90:$BQ$90,CD$1))</f>
        <v>0.17647058823529413</v>
      </c>
      <c r="CE53" s="70">
        <f>COUNTIFS($D53:$BA53,$BK53,[2]Results!$T$90:$BQ$90,CE$1)/(COUNTIF([2]Results!$T$90:$BQ$90,CE$1))</f>
        <v>0.25</v>
      </c>
      <c r="CF53" s="70">
        <f>COUNTIFS($D53:$BA53,$BK53,[2]Results!$T$91:$BQ$91,CF$1)/(COUNTIF([2]Results!$T$91:$BQ$91,CF$1))</f>
        <v>0.17647058823529413</v>
      </c>
      <c r="CG53" s="70">
        <f>COUNTIFS($D53:$BA53,$BK53,[2]Results!$T$91:$BQ$91,CG$1)/(COUNTIF([2]Results!$T$91:$BQ$91,CG$1))</f>
        <v>0</v>
      </c>
      <c r="CH53" s="37"/>
    </row>
    <row r="54" spans="1:86" x14ac:dyDescent="0.3">
      <c r="A54" t="s">
        <v>3875</v>
      </c>
      <c r="B54" s="37" t="s">
        <v>355</v>
      </c>
      <c r="C54" s="47" t="s">
        <v>160</v>
      </c>
      <c r="D54" s="25" t="str">
        <f>[2]Monitoring_eng!C54</f>
        <v>no</v>
      </c>
      <c r="E54" s="25" t="str">
        <f>[2]Monitoring_eng!E54</f>
        <v>no</v>
      </c>
      <c r="F54" s="25" t="str">
        <f>[2]Monitoring_eng!G54</f>
        <v>no</v>
      </c>
      <c r="G54" s="25" t="str">
        <f>[2]Monitoring_eng!I54</f>
        <v>no</v>
      </c>
      <c r="H54" s="25" t="str">
        <f>[2]Monitoring_eng!K54</f>
        <v>no</v>
      </c>
      <c r="I54" s="25" t="str">
        <f>[2]Monitoring_eng!M54</f>
        <v>no</v>
      </c>
      <c r="J54" s="25" t="str">
        <f>[2]Monitoring_eng!O54</f>
        <v>no</v>
      </c>
      <c r="K54" s="25" t="str">
        <f>[2]Monitoring_eng!Q54</f>
        <v>no</v>
      </c>
      <c r="L54" s="25" t="str">
        <f>[2]Monitoring_eng!S54</f>
        <v>no</v>
      </c>
      <c r="M54" s="25" t="str">
        <f>[2]Monitoring_eng!U54</f>
        <v>no</v>
      </c>
      <c r="N54" s="25" t="str">
        <f>[2]Monitoring_eng!W54</f>
        <v>no</v>
      </c>
      <c r="O54" s="25" t="str">
        <f>[2]Monitoring_eng!Y54</f>
        <v>no</v>
      </c>
      <c r="P54" s="25" t="str">
        <f>[2]Monitoring_eng!AA54</f>
        <v>no</v>
      </c>
      <c r="Q54" s="25" t="str">
        <f>[2]Monitoring_eng!AC54</f>
        <v>no</v>
      </c>
      <c r="R54" s="25" t="str">
        <f>[2]Monitoring_eng!AE54</f>
        <v>yes</v>
      </c>
      <c r="S54" s="25" t="str">
        <f>[2]Monitoring_eng!AG54</f>
        <v>no</v>
      </c>
      <c r="T54" s="25" t="str">
        <f>[2]Monitoring_eng!AI54</f>
        <v>no</v>
      </c>
      <c r="U54" s="25" t="str">
        <f>[2]Monitoring_eng!AK54</f>
        <v>no</v>
      </c>
      <c r="V54" s="25" t="str">
        <f>[2]Monitoring_eng!AM54</f>
        <v>no</v>
      </c>
      <c r="W54" s="25" t="str">
        <f>[2]Monitoring_eng!AO54</f>
        <v>no</v>
      </c>
      <c r="X54" s="25" t="str">
        <f>[2]Monitoring_eng!AQ54</f>
        <v>no</v>
      </c>
      <c r="Y54" s="25" t="str">
        <f>[2]Monitoring_eng!AS54</f>
        <v>no</v>
      </c>
      <c r="Z54" s="25" t="str">
        <f>[2]Monitoring_eng!AU54</f>
        <v>no</v>
      </c>
      <c r="AA54" s="25" t="str">
        <f>[2]Monitoring_eng!AW54</f>
        <v>no</v>
      </c>
      <c r="AB54" s="25" t="str">
        <f>[2]Monitoring_eng!AY54</f>
        <v>no</v>
      </c>
      <c r="AC54" s="25" t="str">
        <f>[2]Monitoring_eng!BA54</f>
        <v>yes</v>
      </c>
      <c r="AD54" s="25" t="str">
        <f>[2]Monitoring_eng!BC54</f>
        <v>no</v>
      </c>
      <c r="AE54" s="25" t="str">
        <f>[2]Monitoring_eng!BE54</f>
        <v>no</v>
      </c>
      <c r="AF54" s="25" t="str">
        <f>[2]Monitoring_eng!BG54</f>
        <v>no</v>
      </c>
      <c r="AG54" s="25" t="str">
        <f>[2]Monitoring_eng!BI54</f>
        <v>no</v>
      </c>
      <c r="AH54" s="25" t="str">
        <f>[2]Monitoring_eng!BK54</f>
        <v>no</v>
      </c>
      <c r="AI54" s="25" t="str">
        <f>[2]Monitoring_eng!BM54</f>
        <v>no</v>
      </c>
      <c r="AJ54" s="25" t="str">
        <f>[2]Monitoring_eng!BO54</f>
        <v>no</v>
      </c>
      <c r="AK54" s="25" t="str">
        <f>[2]Monitoring_eng!BQ54</f>
        <v>no</v>
      </c>
      <c r="AL54" s="25" t="str">
        <f>[2]Monitoring_eng!BS54</f>
        <v>no</v>
      </c>
      <c r="AM54" s="25" t="str">
        <f>[2]Monitoring_eng!BU54</f>
        <v>no</v>
      </c>
      <c r="AN54" s="25" t="str">
        <f>[2]Monitoring_eng!BW54</f>
        <v>no</v>
      </c>
      <c r="AO54" s="25" t="str">
        <f>[2]Monitoring_eng!BY54</f>
        <v>no</v>
      </c>
      <c r="AP54" s="25" t="str">
        <f>[2]Monitoring_eng!CA54</f>
        <v>no</v>
      </c>
      <c r="AQ54" s="25" t="str">
        <f>[2]Monitoring_eng!CC54</f>
        <v>no</v>
      </c>
      <c r="AR54" s="25" t="str">
        <f>[2]Monitoring_eng!CE54</f>
        <v>no</v>
      </c>
      <c r="AS54" s="25" t="str">
        <f>[2]Monitoring_eng!CG54</f>
        <v>no</v>
      </c>
      <c r="AT54" s="25" t="str">
        <f>[2]Monitoring_eng!CI54</f>
        <v>no</v>
      </c>
      <c r="AU54" s="25" t="str">
        <f>[2]Monitoring_eng!CK54</f>
        <v>no</v>
      </c>
      <c r="AV54" s="25" t="str">
        <f>[2]Monitoring_eng!CM54</f>
        <v>no</v>
      </c>
      <c r="AW54" s="25" t="str">
        <f>[2]Monitoring_eng!CO54</f>
        <v>no</v>
      </c>
      <c r="AX54" s="25" t="str">
        <f>[2]Monitoring_eng!CQ54</f>
        <v>yes</v>
      </c>
      <c r="AY54" s="25" t="str">
        <f>[2]Monitoring_eng!CS54</f>
        <v>no</v>
      </c>
      <c r="AZ54" s="25" t="str">
        <f>[2]Monitoring_eng!CU54</f>
        <v>no</v>
      </c>
      <c r="BA54" s="25" t="str">
        <f>[2]Monitoring_eng!CW54</f>
        <v>no</v>
      </c>
      <c r="BB54" s="37" t="s">
        <v>757</v>
      </c>
      <c r="BC54" s="37">
        <f t="shared" si="13"/>
        <v>3</v>
      </c>
      <c r="BD54" s="37" t="s">
        <v>758</v>
      </c>
      <c r="BE54" s="37">
        <f t="shared" si="14"/>
        <v>47</v>
      </c>
      <c r="BF54" s="37" t="s">
        <v>759</v>
      </c>
      <c r="BG54" s="37">
        <f t="shared" si="15"/>
        <v>0</v>
      </c>
      <c r="BH54" s="37" t="s">
        <v>892</v>
      </c>
      <c r="BI54" s="37">
        <f t="shared" si="16"/>
        <v>0</v>
      </c>
      <c r="BJ54" s="37">
        <f t="shared" si="17"/>
        <v>50</v>
      </c>
      <c r="BK54" s="37" t="str">
        <f t="shared" si="18"/>
        <v>yes</v>
      </c>
      <c r="BL54" s="37" t="str">
        <f t="shared" si="19"/>
        <v>no</v>
      </c>
      <c r="BM54" s="37">
        <f t="shared" si="20"/>
        <v>3</v>
      </c>
      <c r="BN54" s="37">
        <f t="shared" si="21"/>
        <v>47</v>
      </c>
      <c r="BO54" s="69">
        <f t="shared" si="22"/>
        <v>0.06</v>
      </c>
      <c r="BP54" s="69">
        <f t="shared" si="23"/>
        <v>0.94</v>
      </c>
      <c r="BQ54" s="70">
        <f>VLOOKUP($B54,[2]Analysis2016!$A:$BO,66,FALSE)</f>
        <v>0.06</v>
      </c>
      <c r="BR54" s="70">
        <f>VLOOKUP($B54,[2]Analysis2016!$A:$BO,67,FALSE)</f>
        <v>0.94</v>
      </c>
      <c r="BS54" s="70">
        <f t="shared" si="24"/>
        <v>0</v>
      </c>
      <c r="BT54" s="70">
        <f t="shared" si="25"/>
        <v>0</v>
      </c>
      <c r="BU54" s="70">
        <f>COUNTIFS($D54:$BA54,$BK54,[2]Results!$T$87:$BQ$87,BU$1)/(COUNTIF([2]Results!$T$87:$BQ$87,BU$1))</f>
        <v>0.11764705882352941</v>
      </c>
      <c r="BV54" s="70">
        <f>COUNTIFS($D54:$BA54,$BK54,[2]Results!$T$87:$BQ$87,BV$1)/(COUNTIF([2]Results!$T$87:$BQ$87,BV$1))</f>
        <v>0</v>
      </c>
      <c r="BW54" s="70">
        <f>COUNTIFS($D54:$BA54,$BK54,[2]Results!$T$87:$BQ$87,BW$1)/(COUNTIF([2]Results!$T$87:$BQ$87,BW$1))</f>
        <v>0.125</v>
      </c>
      <c r="BX54" s="70">
        <f>COUNTIFS($D54:$BA54,$BK54,[2]Results!$T$87:$BQ$87,BX$1)/(COUNTIF([2]Results!$T$87:$BQ$87,BX$1))</f>
        <v>0</v>
      </c>
      <c r="BY54" s="70">
        <f>COUNTIFS($D54:$BA54,$BK54,[2]Results!$T$89:$BQ$89,BY$1)/(COUNTIF([2]Results!$T$89:$BQ$89,BY$1))</f>
        <v>0</v>
      </c>
      <c r="BZ54" s="70">
        <f>COUNTIFS($D54:$BA54,$BK54,[2]Results!$T$89:$BQ$89,BZ$1)/(COUNTIF([2]Results!$T$89:$BQ$89,BZ$1))</f>
        <v>4.5454545454545456E-2</v>
      </c>
      <c r="CA54" s="70">
        <f>COUNTIFS($D54:$BA54,$BK54,[2]Results!$T$89:$BQ$89,CA$1)/(COUNTIF([2]Results!$T$89:$BQ$89,CA$1))</f>
        <v>0.1111111111111111</v>
      </c>
      <c r="CB54" s="70">
        <f>COUNTIFS($D54:$BA54,$BK54,[2]Results!$T$89:$BQ$89,CB$1)/(COUNTIF([2]Results!$T$89:$BQ$89,CB$1))</f>
        <v>0.25</v>
      </c>
      <c r="CC54" s="70">
        <f>COUNTIFS($D54:$BA54,$BK54,[2]Results!$T$90:$BQ$90,CC$1)/(COUNTIF([2]Results!$T$90:$BQ$90,CC$1))</f>
        <v>0.11764705882352941</v>
      </c>
      <c r="CD54" s="70">
        <f>COUNTIFS($D54:$BA54,$BK54,[2]Results!$T$90:$BQ$90,CD$1)/(COUNTIF([2]Results!$T$90:$BQ$90,CD$1))</f>
        <v>0</v>
      </c>
      <c r="CE54" s="70">
        <f>COUNTIFS($D54:$BA54,$BK54,[2]Results!$T$90:$BQ$90,CE$1)/(COUNTIF([2]Results!$T$90:$BQ$90,CE$1))</f>
        <v>6.25E-2</v>
      </c>
      <c r="CF54" s="70">
        <f>COUNTIFS($D54:$BA54,$BK54,[2]Results!$T$91:$BQ$91,CF$1)/(COUNTIF([2]Results!$T$91:$BQ$91,CF$1))</f>
        <v>0</v>
      </c>
      <c r="CG54" s="70">
        <f>COUNTIFS($D54:$BA54,$BK54,[2]Results!$T$91:$BQ$91,CG$1)/(COUNTIF([2]Results!$T$91:$BQ$91,CG$1))</f>
        <v>0.11764705882352941</v>
      </c>
      <c r="CH54" s="37"/>
    </row>
    <row r="55" spans="1:86" x14ac:dyDescent="0.3">
      <c r="A55" t="s">
        <v>3876</v>
      </c>
      <c r="B55" s="37" t="s">
        <v>356</v>
      </c>
      <c r="C55" s="49" t="s">
        <v>174</v>
      </c>
      <c r="D55" s="25" t="str">
        <f>[2]Monitoring_eng!C55</f>
        <v>yes</v>
      </c>
      <c r="E55" s="25" t="str">
        <f>[2]Monitoring_eng!E55</f>
        <v>yes</v>
      </c>
      <c r="F55" s="25" t="str">
        <f>[2]Monitoring_eng!G55</f>
        <v>yes</v>
      </c>
      <c r="G55" s="25" t="str">
        <f>[2]Monitoring_eng!I55</f>
        <v>no</v>
      </c>
      <c r="H55" s="25" t="str">
        <f>[2]Monitoring_eng!K55</f>
        <v>yes</v>
      </c>
      <c r="I55" s="25" t="str">
        <f>[2]Monitoring_eng!M55</f>
        <v>yes</v>
      </c>
      <c r="J55" s="25" t="str">
        <f>[2]Monitoring_eng!O55</f>
        <v>yes</v>
      </c>
      <c r="K55" s="25" t="str">
        <f>[2]Monitoring_eng!Q55</f>
        <v>yes</v>
      </c>
      <c r="L55" s="25" t="str">
        <f>[2]Monitoring_eng!S55</f>
        <v>yes</v>
      </c>
      <c r="M55" s="25" t="str">
        <f>[2]Monitoring_eng!U55</f>
        <v>no</v>
      </c>
      <c r="N55" s="25" t="str">
        <f>[2]Monitoring_eng!W55</f>
        <v>yes</v>
      </c>
      <c r="O55" s="25" t="str">
        <f>[2]Monitoring_eng!Y55</f>
        <v>no</v>
      </c>
      <c r="P55" s="25" t="str">
        <f>[2]Monitoring_eng!AA55</f>
        <v>yes</v>
      </c>
      <c r="Q55" s="25" t="str">
        <f>[2]Monitoring_eng!AC55</f>
        <v>yes</v>
      </c>
      <c r="R55" s="25" t="str">
        <f>[2]Monitoring_eng!AE55</f>
        <v>yes</v>
      </c>
      <c r="S55" s="25" t="str">
        <f>[2]Monitoring_eng!AG55</f>
        <v>yes</v>
      </c>
      <c r="T55" s="25" t="str">
        <f>[2]Monitoring_eng!AI55</f>
        <v>yes</v>
      </c>
      <c r="U55" s="25" t="str">
        <f>[2]Monitoring_eng!AK55</f>
        <v>no</v>
      </c>
      <c r="V55" s="25" t="str">
        <f>[2]Monitoring_eng!AM55</f>
        <v>yes</v>
      </c>
      <c r="W55" s="25" t="str">
        <f>[2]Monitoring_eng!AO55</f>
        <v>no</v>
      </c>
      <c r="X55" s="25" t="str">
        <f>[2]Monitoring_eng!AQ55</f>
        <v>yes</v>
      </c>
      <c r="Y55" s="25" t="str">
        <f>[2]Monitoring_eng!AS55</f>
        <v>yes</v>
      </c>
      <c r="Z55" s="25" t="str">
        <f>[2]Monitoring_eng!AU55</f>
        <v>yes</v>
      </c>
      <c r="AA55" s="25" t="str">
        <f>[2]Monitoring_eng!AW55</f>
        <v>yes</v>
      </c>
      <c r="AB55" s="25" t="str">
        <f>[2]Monitoring_eng!AY55</f>
        <v>yes</v>
      </c>
      <c r="AC55" s="25" t="str">
        <f>[2]Monitoring_eng!BA55</f>
        <v>yes</v>
      </c>
      <c r="AD55" s="25" t="str">
        <f>[2]Monitoring_eng!BC55</f>
        <v>no</v>
      </c>
      <c r="AE55" s="25" t="str">
        <f>[2]Monitoring_eng!BE55</f>
        <v>yes</v>
      </c>
      <c r="AF55" s="25" t="str">
        <f>[2]Monitoring_eng!BG55</f>
        <v>partially</v>
      </c>
      <c r="AG55" s="25" t="str">
        <f>[2]Monitoring_eng!BI55</f>
        <v>yes</v>
      </c>
      <c r="AH55" s="25" t="str">
        <f>[2]Monitoring_eng!BK55</f>
        <v>yes</v>
      </c>
      <c r="AI55" s="25" t="str">
        <f>[2]Monitoring_eng!BM55</f>
        <v>partially</v>
      </c>
      <c r="AJ55" s="25" t="str">
        <f>[2]Monitoring_eng!BO55</f>
        <v>yes</v>
      </c>
      <c r="AK55" s="25" t="str">
        <f>[2]Monitoring_eng!BQ55</f>
        <v>no</v>
      </c>
      <c r="AL55" s="25" t="str">
        <f>[2]Monitoring_eng!BS55</f>
        <v>no</v>
      </c>
      <c r="AM55" s="25" t="str">
        <f>[2]Monitoring_eng!BU55</f>
        <v>yes</v>
      </c>
      <c r="AN55" s="25" t="str">
        <f>[2]Monitoring_eng!BW55</f>
        <v>yes</v>
      </c>
      <c r="AO55" s="25" t="str">
        <f>[2]Monitoring_eng!BY55</f>
        <v>partially</v>
      </c>
      <c r="AP55" s="25" t="str">
        <f>[2]Monitoring_eng!CA55</f>
        <v>yes</v>
      </c>
      <c r="AQ55" s="25" t="str">
        <f>[2]Monitoring_eng!CC55</f>
        <v>yes</v>
      </c>
      <c r="AR55" s="25" t="str">
        <f>[2]Monitoring_eng!CE55</f>
        <v>partially</v>
      </c>
      <c r="AS55" s="25" t="str">
        <f>[2]Monitoring_eng!CG55</f>
        <v>yes</v>
      </c>
      <c r="AT55" s="25" t="str">
        <f>[2]Monitoring_eng!CI55</f>
        <v>yes</v>
      </c>
      <c r="AU55" s="25" t="str">
        <f>[2]Monitoring_eng!CK55</f>
        <v>yes</v>
      </c>
      <c r="AV55" s="25" t="str">
        <f>[2]Monitoring_eng!CM55</f>
        <v>no</v>
      </c>
      <c r="AW55" s="25" t="str">
        <f>[2]Monitoring_eng!CO55</f>
        <v>no</v>
      </c>
      <c r="AX55" s="25" t="str">
        <f>[2]Monitoring_eng!CQ55</f>
        <v>yes</v>
      </c>
      <c r="AY55" s="25" t="str">
        <f>[2]Monitoring_eng!CS55</f>
        <v>no</v>
      </c>
      <c r="AZ55" s="25" t="str">
        <f>[2]Monitoring_eng!CU55</f>
        <v>yes</v>
      </c>
      <c r="BA55" s="25" t="str">
        <f>[2]Monitoring_eng!CW55</f>
        <v>yes</v>
      </c>
      <c r="BB55" s="37" t="s">
        <v>757</v>
      </c>
      <c r="BC55" s="37">
        <f t="shared" si="13"/>
        <v>35</v>
      </c>
      <c r="BD55" s="37" t="s">
        <v>758</v>
      </c>
      <c r="BE55" s="37">
        <f t="shared" si="14"/>
        <v>11</v>
      </c>
      <c r="BF55" s="37" t="s">
        <v>759</v>
      </c>
      <c r="BG55" s="37">
        <f t="shared" si="15"/>
        <v>4</v>
      </c>
      <c r="BH55" s="37" t="s">
        <v>892</v>
      </c>
      <c r="BI55" s="37">
        <f t="shared" si="16"/>
        <v>0</v>
      </c>
      <c r="BJ55" s="37">
        <f t="shared" si="17"/>
        <v>50</v>
      </c>
      <c r="BK55" s="37" t="str">
        <f t="shared" si="18"/>
        <v>yes</v>
      </c>
      <c r="BL55" s="37" t="str">
        <f t="shared" si="19"/>
        <v>no</v>
      </c>
      <c r="BM55" s="37">
        <f t="shared" si="20"/>
        <v>35</v>
      </c>
      <c r="BN55" s="37">
        <f t="shared" si="21"/>
        <v>11</v>
      </c>
      <c r="BO55" s="69">
        <f t="shared" si="22"/>
        <v>0.7</v>
      </c>
      <c r="BP55" s="69">
        <f t="shared" si="23"/>
        <v>0.22</v>
      </c>
      <c r="BQ55" s="70">
        <f>VLOOKUP($B55,[2]Analysis2016!$A:$BO,66,FALSE)</f>
        <v>0.18</v>
      </c>
      <c r="BR55" s="70">
        <f>VLOOKUP($B55,[2]Analysis2016!$A:$BO,67,FALSE)</f>
        <v>0.52</v>
      </c>
      <c r="BS55" s="70">
        <f t="shared" si="24"/>
        <v>0.52</v>
      </c>
      <c r="BT55" s="70">
        <f t="shared" si="25"/>
        <v>0.30000000000000004</v>
      </c>
      <c r="BU55" s="70">
        <f>COUNTIFS($D55:$BA55,$BK55,[2]Results!$T$87:$BQ$87,BU$1)/(COUNTIF([2]Results!$T$87:$BQ$87,BU$1))</f>
        <v>0.82352941176470584</v>
      </c>
      <c r="BV55" s="70">
        <f>COUNTIFS($D55:$BA55,$BK55,[2]Results!$T$87:$BQ$87,BV$1)/(COUNTIF([2]Results!$T$87:$BQ$87,BV$1))</f>
        <v>0.66666666666666663</v>
      </c>
      <c r="BW55" s="70">
        <f>COUNTIFS($D55:$BA55,$BK55,[2]Results!$T$87:$BQ$87,BW$1)/(COUNTIF([2]Results!$T$87:$BQ$87,BW$1))</f>
        <v>0.75</v>
      </c>
      <c r="BX55" s="70">
        <f>COUNTIFS($D55:$BA55,$BK55,[2]Results!$T$87:$BQ$87,BX$1)/(COUNTIF([2]Results!$T$87:$BQ$87,BX$1))</f>
        <v>0.53846153846153844</v>
      </c>
      <c r="BY55" s="70">
        <f>COUNTIFS($D55:$BA55,$BK55,[2]Results!$T$89:$BQ$89,BY$1)/(COUNTIF([2]Results!$T$89:$BQ$89,BY$1))</f>
        <v>0.66666666666666663</v>
      </c>
      <c r="BZ55" s="70">
        <f>COUNTIFS($D55:$BA55,$BK55,[2]Results!$T$89:$BQ$89,BZ$1)/(COUNTIF([2]Results!$T$89:$BQ$89,BZ$1))</f>
        <v>0.63636363636363635</v>
      </c>
      <c r="CA55" s="70">
        <f>COUNTIFS($D55:$BA55,$BK55,[2]Results!$T$89:$BQ$89,CA$1)/(COUNTIF([2]Results!$T$89:$BQ$89,CA$1))</f>
        <v>0.77777777777777779</v>
      </c>
      <c r="CB55" s="70">
        <f>COUNTIFS($D55:$BA55,$BK55,[2]Results!$T$89:$BQ$89,CB$1)/(COUNTIF([2]Results!$T$89:$BQ$89,CB$1))</f>
        <v>1</v>
      </c>
      <c r="CC55" s="70">
        <f>COUNTIFS($D55:$BA55,$BK55,[2]Results!$T$90:$BQ$90,CC$1)/(COUNTIF([2]Results!$T$90:$BQ$90,CC$1))</f>
        <v>0.6470588235294118</v>
      </c>
      <c r="CD55" s="70">
        <f>COUNTIFS($D55:$BA55,$BK55,[2]Results!$T$90:$BQ$90,CD$1)/(COUNTIF([2]Results!$T$90:$BQ$90,CD$1))</f>
        <v>0.76470588235294112</v>
      </c>
      <c r="CE55" s="70">
        <f>COUNTIFS($D55:$BA55,$BK55,[2]Results!$T$90:$BQ$90,CE$1)/(COUNTIF([2]Results!$T$90:$BQ$90,CE$1))</f>
        <v>0.6875</v>
      </c>
      <c r="CF55" s="70">
        <f>COUNTIFS($D55:$BA55,$BK55,[2]Results!$T$91:$BQ$91,CF$1)/(COUNTIF([2]Results!$T$91:$BQ$91,CF$1))</f>
        <v>0.76470588235294112</v>
      </c>
      <c r="CG55" s="70">
        <f>COUNTIFS($D55:$BA55,$BK55,[2]Results!$T$91:$BQ$91,CG$1)/(COUNTIF([2]Results!$T$91:$BQ$91,CG$1))</f>
        <v>0.6470588235294118</v>
      </c>
      <c r="CH55" s="37"/>
    </row>
    <row r="56" spans="1:86" x14ac:dyDescent="0.3">
      <c r="A56" t="s">
        <v>3877</v>
      </c>
      <c r="B56" s="37" t="s">
        <v>357</v>
      </c>
      <c r="C56" s="49" t="s">
        <v>175</v>
      </c>
      <c r="D56" s="25" t="str">
        <f>[2]Monitoring_eng!C56</f>
        <v>yes</v>
      </c>
      <c r="E56" s="25" t="str">
        <f>[2]Monitoring_eng!E56</f>
        <v>no</v>
      </c>
      <c r="F56" s="25" t="str">
        <f>[2]Monitoring_eng!G56</f>
        <v>yes</v>
      </c>
      <c r="G56" s="25" t="str">
        <f>[2]Monitoring_eng!I56</f>
        <v>no</v>
      </c>
      <c r="H56" s="25" t="str">
        <f>[2]Monitoring_eng!K56</f>
        <v>no</v>
      </c>
      <c r="I56" s="25" t="str">
        <f>[2]Monitoring_eng!M56</f>
        <v>yes</v>
      </c>
      <c r="J56" s="25" t="str">
        <f>[2]Monitoring_eng!O56</f>
        <v>partially</v>
      </c>
      <c r="K56" s="25" t="str">
        <f>[2]Monitoring_eng!Q56</f>
        <v>yes</v>
      </c>
      <c r="L56" s="25" t="str">
        <f>[2]Monitoring_eng!S56</f>
        <v>yes</v>
      </c>
      <c r="M56" s="25" t="str">
        <f>[2]Monitoring_eng!U56</f>
        <v>no</v>
      </c>
      <c r="N56" s="25" t="str">
        <f>[2]Monitoring_eng!W56</f>
        <v>yes</v>
      </c>
      <c r="O56" s="25" t="str">
        <f>[2]Monitoring_eng!Y56</f>
        <v>no</v>
      </c>
      <c r="P56" s="25" t="str">
        <f>[2]Monitoring_eng!AA56</f>
        <v>yes</v>
      </c>
      <c r="Q56" s="25" t="str">
        <f>[2]Monitoring_eng!AC56</f>
        <v>yes</v>
      </c>
      <c r="R56" s="25" t="str">
        <f>[2]Monitoring_eng!AE56</f>
        <v>yes</v>
      </c>
      <c r="S56" s="25" t="str">
        <f>[2]Monitoring_eng!AG56</f>
        <v>yes</v>
      </c>
      <c r="T56" s="25" t="str">
        <f>[2]Monitoring_eng!AI56</f>
        <v>partially</v>
      </c>
      <c r="U56" s="25" t="str">
        <f>[2]Monitoring_eng!AK56</f>
        <v>partially</v>
      </c>
      <c r="V56" s="25" t="str">
        <f>[2]Monitoring_eng!AM56</f>
        <v>yes</v>
      </c>
      <c r="W56" s="25" t="str">
        <f>[2]Monitoring_eng!AO56</f>
        <v>no</v>
      </c>
      <c r="X56" s="25" t="str">
        <f>[2]Monitoring_eng!AQ56</f>
        <v>no</v>
      </c>
      <c r="Y56" s="25" t="str">
        <f>[2]Monitoring_eng!AS56</f>
        <v>no</v>
      </c>
      <c r="Z56" s="25" t="str">
        <f>[2]Monitoring_eng!AU56</f>
        <v>no</v>
      </c>
      <c r="AA56" s="25" t="str">
        <f>[2]Monitoring_eng!AW56</f>
        <v>yes</v>
      </c>
      <c r="AB56" s="25" t="str">
        <f>[2]Monitoring_eng!AY56</f>
        <v>yes</v>
      </c>
      <c r="AC56" s="25" t="str">
        <f>[2]Monitoring_eng!BA56</f>
        <v>partially</v>
      </c>
      <c r="AD56" s="25" t="str">
        <f>[2]Monitoring_eng!BC56</f>
        <v>partially</v>
      </c>
      <c r="AE56" s="25" t="str">
        <f>[2]Monitoring_eng!BE56</f>
        <v>no</v>
      </c>
      <c r="AF56" s="25" t="str">
        <f>[2]Monitoring_eng!BG56</f>
        <v>yes</v>
      </c>
      <c r="AG56" s="25" t="str">
        <f>[2]Monitoring_eng!BI56</f>
        <v>yes</v>
      </c>
      <c r="AH56" s="25" t="str">
        <f>[2]Monitoring_eng!BK56</f>
        <v>no</v>
      </c>
      <c r="AI56" s="25" t="str">
        <f>[2]Monitoring_eng!BM56</f>
        <v>partially</v>
      </c>
      <c r="AJ56" s="25" t="str">
        <f>[2]Monitoring_eng!BO56</f>
        <v>no</v>
      </c>
      <c r="AK56" s="25" t="str">
        <f>[2]Monitoring_eng!BQ56</f>
        <v>no</v>
      </c>
      <c r="AL56" s="25" t="str">
        <f>[2]Monitoring_eng!BS56</f>
        <v>no</v>
      </c>
      <c r="AM56" s="25" t="str">
        <f>[2]Monitoring_eng!BU56</f>
        <v>no</v>
      </c>
      <c r="AN56" s="25" t="str">
        <f>[2]Monitoring_eng!BW56</f>
        <v>no</v>
      </c>
      <c r="AO56" s="25" t="str">
        <f>[2]Monitoring_eng!BY56</f>
        <v>no</v>
      </c>
      <c r="AP56" s="25" t="str">
        <f>[2]Monitoring_eng!CA56</f>
        <v>no</v>
      </c>
      <c r="AQ56" s="25" t="str">
        <f>[2]Monitoring_eng!CC56</f>
        <v>partially</v>
      </c>
      <c r="AR56" s="25" t="str">
        <f>[2]Monitoring_eng!CE56</f>
        <v>no</v>
      </c>
      <c r="AS56" s="25" t="str">
        <f>[2]Monitoring_eng!CG56</f>
        <v>no</v>
      </c>
      <c r="AT56" s="25" t="str">
        <f>[2]Monitoring_eng!CI56</f>
        <v>no</v>
      </c>
      <c r="AU56" s="25" t="str">
        <f>[2]Monitoring_eng!CK56</f>
        <v>no</v>
      </c>
      <c r="AV56" s="25" t="str">
        <f>[2]Monitoring_eng!CM56</f>
        <v>yes</v>
      </c>
      <c r="AW56" s="25" t="str">
        <f>[2]Monitoring_eng!CO56</f>
        <v>yes</v>
      </c>
      <c r="AX56" s="25" t="str">
        <f>[2]Monitoring_eng!CQ56</f>
        <v>partially</v>
      </c>
      <c r="AY56" s="25" t="str">
        <f>[2]Monitoring_eng!CS56</f>
        <v>no</v>
      </c>
      <c r="AZ56" s="25" t="str">
        <f>[2]Monitoring_eng!CU56</f>
        <v>yes</v>
      </c>
      <c r="BA56" s="25" t="str">
        <f>[2]Monitoring_eng!CW56</f>
        <v>no</v>
      </c>
      <c r="BB56" s="37" t="s">
        <v>757</v>
      </c>
      <c r="BC56" s="37">
        <f t="shared" si="13"/>
        <v>18</v>
      </c>
      <c r="BD56" s="37" t="s">
        <v>758</v>
      </c>
      <c r="BE56" s="37">
        <f t="shared" si="14"/>
        <v>24</v>
      </c>
      <c r="BF56" s="37" t="s">
        <v>759</v>
      </c>
      <c r="BG56" s="37">
        <f t="shared" si="15"/>
        <v>8</v>
      </c>
      <c r="BH56" s="37" t="s">
        <v>892</v>
      </c>
      <c r="BI56" s="37">
        <f t="shared" si="16"/>
        <v>0</v>
      </c>
      <c r="BJ56" s="37">
        <f t="shared" si="17"/>
        <v>50</v>
      </c>
      <c r="BK56" s="37" t="str">
        <f t="shared" si="18"/>
        <v>yes</v>
      </c>
      <c r="BL56" s="37" t="str">
        <f t="shared" si="19"/>
        <v>no</v>
      </c>
      <c r="BM56" s="37">
        <f t="shared" si="20"/>
        <v>18</v>
      </c>
      <c r="BN56" s="37">
        <f t="shared" si="21"/>
        <v>24</v>
      </c>
      <c r="BO56" s="69">
        <f t="shared" si="22"/>
        <v>0.36</v>
      </c>
      <c r="BP56" s="69">
        <f t="shared" si="23"/>
        <v>0.48</v>
      </c>
      <c r="BQ56" s="70">
        <f>VLOOKUP($B56,[2]Analysis2016!$A:$BO,66,FALSE)</f>
        <v>0.32</v>
      </c>
      <c r="BR56" s="70">
        <f>VLOOKUP($B56,[2]Analysis2016!$A:$BO,67,FALSE)</f>
        <v>0.52</v>
      </c>
      <c r="BS56" s="70">
        <f t="shared" si="24"/>
        <v>3.999999999999998E-2</v>
      </c>
      <c r="BT56" s="70">
        <f t="shared" si="25"/>
        <v>4.0000000000000036E-2</v>
      </c>
      <c r="BU56" s="70">
        <f>COUNTIFS($D56:$BA56,$BK56,[2]Results!$T$87:$BQ$87,BU$1)/(COUNTIF([2]Results!$T$87:$BQ$87,BU$1))</f>
        <v>0.29411764705882354</v>
      </c>
      <c r="BV56" s="70">
        <f>COUNTIFS($D56:$BA56,$BK56,[2]Results!$T$87:$BQ$87,BV$1)/(COUNTIF([2]Results!$T$87:$BQ$87,BV$1))</f>
        <v>0.66666666666666663</v>
      </c>
      <c r="BW56" s="70">
        <f>COUNTIFS($D56:$BA56,$BK56,[2]Results!$T$87:$BQ$87,BW$1)/(COUNTIF([2]Results!$T$87:$BQ$87,BW$1))</f>
        <v>0.25</v>
      </c>
      <c r="BX56" s="70">
        <f>COUNTIFS($D56:$BA56,$BK56,[2]Results!$T$87:$BQ$87,BX$1)/(COUNTIF([2]Results!$T$87:$BQ$87,BX$1))</f>
        <v>0.23076923076923078</v>
      </c>
      <c r="BY56" s="70">
        <f>COUNTIFS($D56:$BA56,$BK56,[2]Results!$T$89:$BQ$89,BY$1)/(COUNTIF([2]Results!$T$89:$BQ$89,BY$1))</f>
        <v>0.4</v>
      </c>
      <c r="BZ56" s="70">
        <f>COUNTIFS($D56:$BA56,$BK56,[2]Results!$T$89:$BQ$89,BZ$1)/(COUNTIF([2]Results!$T$89:$BQ$89,BZ$1))</f>
        <v>0.31818181818181818</v>
      </c>
      <c r="CA56" s="70">
        <f>COUNTIFS($D56:$BA56,$BK56,[2]Results!$T$89:$BQ$89,CA$1)/(COUNTIF([2]Results!$T$89:$BQ$89,CA$1))</f>
        <v>0.44444444444444442</v>
      </c>
      <c r="CB56" s="70">
        <f>COUNTIFS($D56:$BA56,$BK56,[2]Results!$T$89:$BQ$89,CB$1)/(COUNTIF([2]Results!$T$89:$BQ$89,CB$1))</f>
        <v>0.25</v>
      </c>
      <c r="CC56" s="70">
        <f>COUNTIFS($D56:$BA56,$BK56,[2]Results!$T$90:$BQ$90,CC$1)/(COUNTIF([2]Results!$T$90:$BQ$90,CC$1))</f>
        <v>0.23529411764705882</v>
      </c>
      <c r="CD56" s="70">
        <f>COUNTIFS($D56:$BA56,$BK56,[2]Results!$T$90:$BQ$90,CD$1)/(COUNTIF([2]Results!$T$90:$BQ$90,CD$1))</f>
        <v>0.41176470588235292</v>
      </c>
      <c r="CE56" s="70">
        <f>COUNTIFS($D56:$BA56,$BK56,[2]Results!$T$90:$BQ$90,CE$1)/(COUNTIF([2]Results!$T$90:$BQ$90,CE$1))</f>
        <v>0.4375</v>
      </c>
      <c r="CF56" s="70">
        <f>COUNTIFS($D56:$BA56,$BK56,[2]Results!$T$91:$BQ$91,CF$1)/(COUNTIF([2]Results!$T$91:$BQ$91,CF$1))</f>
        <v>0.41176470588235292</v>
      </c>
      <c r="CG56" s="70">
        <f>COUNTIFS($D56:$BA56,$BK56,[2]Results!$T$91:$BQ$91,CG$1)/(COUNTIF([2]Results!$T$91:$BQ$91,CG$1))</f>
        <v>0.23529411764705882</v>
      </c>
      <c r="CH56" s="37"/>
    </row>
    <row r="57" spans="1:86" x14ac:dyDescent="0.3">
      <c r="A57" t="s">
        <v>3878</v>
      </c>
      <c r="B57" s="37" t="s">
        <v>358</v>
      </c>
      <c r="C57" s="49" t="s">
        <v>161</v>
      </c>
      <c r="D57" s="25" t="str">
        <f>[2]Monitoring_eng!C57</f>
        <v>yes</v>
      </c>
      <c r="E57" s="25" t="str">
        <f>[2]Monitoring_eng!E57</f>
        <v>partially</v>
      </c>
      <c r="F57" s="25" t="str">
        <f>[2]Monitoring_eng!G57</f>
        <v>no</v>
      </c>
      <c r="G57" s="25" t="str">
        <f>[2]Monitoring_eng!I57</f>
        <v>yes</v>
      </c>
      <c r="H57" s="25" t="str">
        <f>[2]Monitoring_eng!K57</f>
        <v>yes</v>
      </c>
      <c r="I57" s="25" t="str">
        <f>[2]Monitoring_eng!M57</f>
        <v>partially</v>
      </c>
      <c r="J57" s="25" t="str">
        <f>[2]Monitoring_eng!O57</f>
        <v>no</v>
      </c>
      <c r="K57" s="25" t="str">
        <f>[2]Monitoring_eng!Q57</f>
        <v>no</v>
      </c>
      <c r="L57" s="25" t="str">
        <f>[2]Monitoring_eng!S57</f>
        <v>no</v>
      </c>
      <c r="M57" s="25" t="str">
        <f>[2]Monitoring_eng!U57</f>
        <v>no</v>
      </c>
      <c r="N57" s="25" t="str">
        <f>[2]Monitoring_eng!W57</f>
        <v>yes</v>
      </c>
      <c r="O57" s="25" t="str">
        <f>[2]Monitoring_eng!Y57</f>
        <v>yes</v>
      </c>
      <c r="P57" s="25" t="str">
        <f>[2]Monitoring_eng!AA57</f>
        <v>no</v>
      </c>
      <c r="Q57" s="25" t="str">
        <f>[2]Monitoring_eng!AC57</f>
        <v>no</v>
      </c>
      <c r="R57" s="25" t="str">
        <f>[2]Monitoring_eng!AE57</f>
        <v>no</v>
      </c>
      <c r="S57" s="25" t="str">
        <f>[2]Monitoring_eng!AG57</f>
        <v>partially</v>
      </c>
      <c r="T57" s="25" t="str">
        <f>[2]Monitoring_eng!AI57</f>
        <v>no</v>
      </c>
      <c r="U57" s="25" t="str">
        <f>[2]Monitoring_eng!AK57</f>
        <v>partially</v>
      </c>
      <c r="V57" s="25" t="str">
        <f>[2]Monitoring_eng!AM57</f>
        <v>yes</v>
      </c>
      <c r="W57" s="25" t="str">
        <f>[2]Monitoring_eng!AO57</f>
        <v>no</v>
      </c>
      <c r="X57" s="25" t="str">
        <f>[2]Monitoring_eng!AQ57</f>
        <v>partially</v>
      </c>
      <c r="Y57" s="25" t="str">
        <f>[2]Monitoring_eng!AS57</f>
        <v>no</v>
      </c>
      <c r="Z57" s="25" t="str">
        <f>[2]Monitoring_eng!AU57</f>
        <v>no</v>
      </c>
      <c r="AA57" s="25" t="str">
        <f>[2]Monitoring_eng!AW57</f>
        <v>partially</v>
      </c>
      <c r="AB57" s="25" t="str">
        <f>[2]Monitoring_eng!AY57</f>
        <v>no</v>
      </c>
      <c r="AC57" s="25" t="str">
        <f>[2]Monitoring_eng!BA57</f>
        <v>yes</v>
      </c>
      <c r="AD57" s="25" t="str">
        <f>[2]Monitoring_eng!BC57</f>
        <v>no</v>
      </c>
      <c r="AE57" s="25" t="str">
        <f>[2]Monitoring_eng!BE57</f>
        <v>yes</v>
      </c>
      <c r="AF57" s="25" t="str">
        <f>[2]Monitoring_eng!BG57</f>
        <v>no</v>
      </c>
      <c r="AG57" s="25" t="str">
        <f>[2]Monitoring_eng!BI57</f>
        <v>no</v>
      </c>
      <c r="AH57" s="25" t="str">
        <f>[2]Monitoring_eng!BK57</f>
        <v>no</v>
      </c>
      <c r="AI57" s="25" t="str">
        <f>[2]Monitoring_eng!BM57</f>
        <v>no</v>
      </c>
      <c r="AJ57" s="25" t="str">
        <f>[2]Monitoring_eng!BO57</f>
        <v>yes</v>
      </c>
      <c r="AK57" s="25" t="str">
        <f>[2]Monitoring_eng!BQ57</f>
        <v>partially</v>
      </c>
      <c r="AL57" s="25" t="str">
        <f>[2]Monitoring_eng!BS57</f>
        <v>partially</v>
      </c>
      <c r="AM57" s="25" t="str">
        <f>[2]Monitoring_eng!BU57</f>
        <v>no</v>
      </c>
      <c r="AN57" s="25" t="str">
        <f>[2]Monitoring_eng!BW57</f>
        <v>no</v>
      </c>
      <c r="AO57" s="25" t="str">
        <f>[2]Monitoring_eng!BY57</f>
        <v>no</v>
      </c>
      <c r="AP57" s="25" t="str">
        <f>[2]Monitoring_eng!CA57</f>
        <v>no</v>
      </c>
      <c r="AQ57" s="25" t="str">
        <f>[2]Monitoring_eng!CC57</f>
        <v>partially</v>
      </c>
      <c r="AR57" s="25" t="str">
        <f>[2]Monitoring_eng!CE57</f>
        <v>partially</v>
      </c>
      <c r="AS57" s="25" t="str">
        <f>[2]Monitoring_eng!CG57</f>
        <v>no</v>
      </c>
      <c r="AT57" s="25" t="str">
        <f>[2]Monitoring_eng!CI57</f>
        <v>no</v>
      </c>
      <c r="AU57" s="25" t="str">
        <f>[2]Monitoring_eng!CK57</f>
        <v>partially</v>
      </c>
      <c r="AV57" s="25" t="str">
        <f>[2]Monitoring_eng!CM57</f>
        <v>no</v>
      </c>
      <c r="AW57" s="25" t="str">
        <f>[2]Monitoring_eng!CO57</f>
        <v>no</v>
      </c>
      <c r="AX57" s="25" t="str">
        <f>[2]Monitoring_eng!CQ57</f>
        <v>no</v>
      </c>
      <c r="AY57" s="25" t="str">
        <f>[2]Monitoring_eng!CS57</f>
        <v>yes</v>
      </c>
      <c r="AZ57" s="25" t="str">
        <f>[2]Monitoring_eng!CU57</f>
        <v>no</v>
      </c>
      <c r="BA57" s="25" t="str">
        <f>[2]Monitoring_eng!CW57</f>
        <v>no</v>
      </c>
      <c r="BB57" s="37" t="s">
        <v>757</v>
      </c>
      <c r="BC57" s="37">
        <f t="shared" si="13"/>
        <v>10</v>
      </c>
      <c r="BD57" s="37" t="s">
        <v>758</v>
      </c>
      <c r="BE57" s="37">
        <f t="shared" si="14"/>
        <v>29</v>
      </c>
      <c r="BF57" s="37" t="s">
        <v>759</v>
      </c>
      <c r="BG57" s="37">
        <f t="shared" si="15"/>
        <v>11</v>
      </c>
      <c r="BH57" s="37" t="s">
        <v>892</v>
      </c>
      <c r="BI57" s="37">
        <f t="shared" si="16"/>
        <v>0</v>
      </c>
      <c r="BJ57" s="37">
        <f t="shared" si="17"/>
        <v>50</v>
      </c>
      <c r="BK57" s="37" t="str">
        <f t="shared" si="18"/>
        <v>yes</v>
      </c>
      <c r="BL57" s="37" t="str">
        <f t="shared" si="19"/>
        <v>no</v>
      </c>
      <c r="BM57" s="37">
        <f t="shared" si="20"/>
        <v>10</v>
      </c>
      <c r="BN57" s="37">
        <f t="shared" si="21"/>
        <v>29</v>
      </c>
      <c r="BO57" s="69">
        <f t="shared" si="22"/>
        <v>0.2</v>
      </c>
      <c r="BP57" s="69">
        <f t="shared" si="23"/>
        <v>0.57999999999999996</v>
      </c>
      <c r="BQ57" s="70">
        <f>VLOOKUP($B57,[2]Analysis2016!$A:$BO,66,FALSE)</f>
        <v>0.2</v>
      </c>
      <c r="BR57" s="70">
        <f>VLOOKUP($B57,[2]Analysis2016!$A:$BO,67,FALSE)</f>
        <v>0.57999999999999996</v>
      </c>
      <c r="BS57" s="70">
        <f t="shared" si="24"/>
        <v>0</v>
      </c>
      <c r="BT57" s="70">
        <f t="shared" si="25"/>
        <v>0</v>
      </c>
      <c r="BU57" s="70">
        <f>COUNTIFS($D57:$BA57,$BK57,[2]Results!$T$87:$BQ$87,BU$1)/(COUNTIF([2]Results!$T$87:$BQ$87,BU$1))</f>
        <v>0.11764705882352941</v>
      </c>
      <c r="BV57" s="70">
        <f>COUNTIFS($D57:$BA57,$BK57,[2]Results!$T$87:$BQ$87,BV$1)/(COUNTIF([2]Results!$T$87:$BQ$87,BV$1))</f>
        <v>0.16666666666666666</v>
      </c>
      <c r="BW57" s="70">
        <f>COUNTIFS($D57:$BA57,$BK57,[2]Results!$T$87:$BQ$87,BW$1)/(COUNTIF([2]Results!$T$87:$BQ$87,BW$1))</f>
        <v>0.375</v>
      </c>
      <c r="BX57" s="70">
        <f>COUNTIFS($D57:$BA57,$BK57,[2]Results!$T$87:$BQ$87,BX$1)/(COUNTIF([2]Results!$T$87:$BQ$87,BX$1))</f>
        <v>0.23076923076923078</v>
      </c>
      <c r="BY57" s="70">
        <f>COUNTIFS($D57:$BA57,$BK57,[2]Results!$T$89:$BQ$89,BY$1)/(COUNTIF([2]Results!$T$89:$BQ$89,BY$1))</f>
        <v>0.2</v>
      </c>
      <c r="BZ57" s="70">
        <f>COUNTIFS($D57:$BA57,$BK57,[2]Results!$T$89:$BQ$89,BZ$1)/(COUNTIF([2]Results!$T$89:$BQ$89,BZ$1))</f>
        <v>0.18181818181818182</v>
      </c>
      <c r="CA57" s="70">
        <f>COUNTIFS($D57:$BA57,$BK57,[2]Results!$T$89:$BQ$89,CA$1)/(COUNTIF([2]Results!$T$89:$BQ$89,CA$1))</f>
        <v>0.22222222222222221</v>
      </c>
      <c r="CB57" s="70">
        <f>COUNTIFS($D57:$BA57,$BK57,[2]Results!$T$89:$BQ$89,CB$1)/(COUNTIF([2]Results!$T$89:$BQ$89,CB$1))</f>
        <v>0.25</v>
      </c>
      <c r="CC57" s="70">
        <f>COUNTIFS($D57:$BA57,$BK57,[2]Results!$T$90:$BQ$90,CC$1)/(COUNTIF([2]Results!$T$90:$BQ$90,CC$1))</f>
        <v>0.17647058823529413</v>
      </c>
      <c r="CD57" s="70">
        <f>COUNTIFS($D57:$BA57,$BK57,[2]Results!$T$90:$BQ$90,CD$1)/(COUNTIF([2]Results!$T$90:$BQ$90,CD$1))</f>
        <v>0.23529411764705882</v>
      </c>
      <c r="CE57" s="70">
        <f>COUNTIFS($D57:$BA57,$BK57,[2]Results!$T$90:$BQ$90,CE$1)/(COUNTIF([2]Results!$T$90:$BQ$90,CE$1))</f>
        <v>0.1875</v>
      </c>
      <c r="CF57" s="70">
        <f>COUNTIFS($D57:$BA57,$BK57,[2]Results!$T$91:$BQ$91,CF$1)/(COUNTIF([2]Results!$T$91:$BQ$91,CF$1))</f>
        <v>0.23529411764705882</v>
      </c>
      <c r="CG57" s="70">
        <f>COUNTIFS($D57:$BA57,$BK57,[2]Results!$T$91:$BQ$91,CG$1)/(COUNTIF([2]Results!$T$91:$BQ$91,CG$1))</f>
        <v>0.17647058823529413</v>
      </c>
      <c r="CH57" s="37"/>
    </row>
    <row r="58" spans="1:86" x14ac:dyDescent="0.3">
      <c r="A58" t="s">
        <v>3879</v>
      </c>
      <c r="B58" s="37" t="s">
        <v>359</v>
      </c>
      <c r="C58" s="49" t="s">
        <v>176</v>
      </c>
      <c r="D58" s="25" t="str">
        <f>[2]Monitoring_eng!C58</f>
        <v>yes</v>
      </c>
      <c r="E58" s="25" t="str">
        <f>[2]Monitoring_eng!E58</f>
        <v>yes</v>
      </c>
      <c r="F58" s="25" t="str">
        <f>[2]Monitoring_eng!G58</f>
        <v>yes</v>
      </c>
      <c r="G58" s="25" t="str">
        <f>[2]Monitoring_eng!I58</f>
        <v>yes</v>
      </c>
      <c r="H58" s="25" t="str">
        <f>[2]Monitoring_eng!K58</f>
        <v>yes</v>
      </c>
      <c r="I58" s="25" t="str">
        <f>[2]Monitoring_eng!M58</f>
        <v>yes</v>
      </c>
      <c r="J58" s="25" t="str">
        <f>[2]Monitoring_eng!O58</f>
        <v>yes</v>
      </c>
      <c r="K58" s="25" t="str">
        <f>[2]Monitoring_eng!Q58</f>
        <v>yes</v>
      </c>
      <c r="L58" s="25" t="str">
        <f>[2]Monitoring_eng!S58</f>
        <v>yes</v>
      </c>
      <c r="M58" s="25" t="str">
        <f>[2]Monitoring_eng!U58</f>
        <v>no</v>
      </c>
      <c r="N58" s="25" t="str">
        <f>[2]Monitoring_eng!W58</f>
        <v>yes</v>
      </c>
      <c r="O58" s="25" t="str">
        <f>[2]Monitoring_eng!Y58</f>
        <v>yes</v>
      </c>
      <c r="P58" s="25" t="str">
        <f>[2]Monitoring_eng!AA58</f>
        <v>yes</v>
      </c>
      <c r="Q58" s="25" t="str">
        <f>[2]Monitoring_eng!AC58</f>
        <v>yes</v>
      </c>
      <c r="R58" s="25" t="str">
        <f>[2]Monitoring_eng!AE58</f>
        <v>yes</v>
      </c>
      <c r="S58" s="25" t="str">
        <f>[2]Monitoring_eng!AG58</f>
        <v>yes</v>
      </c>
      <c r="T58" s="25" t="str">
        <f>[2]Monitoring_eng!AI58</f>
        <v>yes</v>
      </c>
      <c r="U58" s="25" t="str">
        <f>[2]Monitoring_eng!AK58</f>
        <v>yes</v>
      </c>
      <c r="V58" s="25" t="str">
        <f>[2]Monitoring_eng!AM58</f>
        <v>yes</v>
      </c>
      <c r="W58" s="25" t="str">
        <f>[2]Monitoring_eng!AO58</f>
        <v>yes</v>
      </c>
      <c r="X58" s="25" t="str">
        <f>[2]Monitoring_eng!AQ58</f>
        <v>yes</v>
      </c>
      <c r="Y58" s="25" t="str">
        <f>[2]Monitoring_eng!AS58</f>
        <v>yes</v>
      </c>
      <c r="Z58" s="25" t="str">
        <f>[2]Monitoring_eng!AU58</f>
        <v>yes</v>
      </c>
      <c r="AA58" s="25" t="str">
        <f>[2]Monitoring_eng!AW58</f>
        <v>yes</v>
      </c>
      <c r="AB58" s="25" t="str">
        <f>[2]Monitoring_eng!AY58</f>
        <v>yes</v>
      </c>
      <c r="AC58" s="25" t="str">
        <f>[2]Monitoring_eng!BA58</f>
        <v>yes</v>
      </c>
      <c r="AD58" s="25" t="str">
        <f>[2]Monitoring_eng!BC58</f>
        <v>yes</v>
      </c>
      <c r="AE58" s="25" t="str">
        <f>[2]Monitoring_eng!BE58</f>
        <v>yes</v>
      </c>
      <c r="AF58" s="25" t="str">
        <f>[2]Monitoring_eng!BG58</f>
        <v>yes</v>
      </c>
      <c r="AG58" s="25" t="str">
        <f>[2]Monitoring_eng!BI58</f>
        <v>yes</v>
      </c>
      <c r="AH58" s="25" t="str">
        <f>[2]Monitoring_eng!BK58</f>
        <v>yes</v>
      </c>
      <c r="AI58" s="25" t="str">
        <f>[2]Monitoring_eng!BM58</f>
        <v>yes</v>
      </c>
      <c r="AJ58" s="25" t="str">
        <f>[2]Monitoring_eng!BO58</f>
        <v>yes</v>
      </c>
      <c r="AK58" s="25" t="str">
        <f>[2]Monitoring_eng!BQ58</f>
        <v>yes</v>
      </c>
      <c r="AL58" s="25" t="str">
        <f>[2]Monitoring_eng!BS58</f>
        <v>yes</v>
      </c>
      <c r="AM58" s="25" t="str">
        <f>[2]Monitoring_eng!BU58</f>
        <v>yes</v>
      </c>
      <c r="AN58" s="25" t="str">
        <f>[2]Monitoring_eng!BW58</f>
        <v>yes</v>
      </c>
      <c r="AO58" s="25" t="str">
        <f>[2]Monitoring_eng!BY58</f>
        <v>yes</v>
      </c>
      <c r="AP58" s="25" t="str">
        <f>[2]Monitoring_eng!CA58</f>
        <v>yes</v>
      </c>
      <c r="AQ58" s="25" t="str">
        <f>[2]Monitoring_eng!CC58</f>
        <v>yes</v>
      </c>
      <c r="AR58" s="25" t="str">
        <f>[2]Monitoring_eng!CE58</f>
        <v>yes</v>
      </c>
      <c r="AS58" s="25" t="str">
        <f>[2]Monitoring_eng!CG58</f>
        <v>yes</v>
      </c>
      <c r="AT58" s="25" t="str">
        <f>[2]Monitoring_eng!CI58</f>
        <v>yes</v>
      </c>
      <c r="AU58" s="25" t="str">
        <f>[2]Monitoring_eng!CK58</f>
        <v>yes</v>
      </c>
      <c r="AV58" s="25" t="str">
        <f>[2]Monitoring_eng!CM58</f>
        <v>partially</v>
      </c>
      <c r="AW58" s="25" t="str">
        <f>[2]Monitoring_eng!CO58</f>
        <v>no</v>
      </c>
      <c r="AX58" s="25" t="str">
        <f>[2]Monitoring_eng!CQ58</f>
        <v>yes</v>
      </c>
      <c r="AY58" s="25" t="str">
        <f>[2]Monitoring_eng!CS58</f>
        <v>yes</v>
      </c>
      <c r="AZ58" s="25" t="str">
        <f>[2]Monitoring_eng!CU58</f>
        <v>yes</v>
      </c>
      <c r="BA58" s="25" t="str">
        <f>[2]Monitoring_eng!CW58</f>
        <v>yes</v>
      </c>
      <c r="BB58" s="37" t="s">
        <v>757</v>
      </c>
      <c r="BC58" s="37">
        <f t="shared" si="13"/>
        <v>47</v>
      </c>
      <c r="BD58" s="37" t="s">
        <v>758</v>
      </c>
      <c r="BE58" s="37">
        <f t="shared" si="14"/>
        <v>2</v>
      </c>
      <c r="BF58" s="37" t="s">
        <v>759</v>
      </c>
      <c r="BG58" s="37">
        <f t="shared" si="15"/>
        <v>1</v>
      </c>
      <c r="BH58" s="37" t="s">
        <v>892</v>
      </c>
      <c r="BI58" s="37">
        <f t="shared" si="16"/>
        <v>0</v>
      </c>
      <c r="BJ58" s="37">
        <f t="shared" si="17"/>
        <v>50</v>
      </c>
      <c r="BK58" s="37" t="str">
        <f t="shared" si="18"/>
        <v>yes</v>
      </c>
      <c r="BL58" s="37" t="str">
        <f t="shared" si="19"/>
        <v>no</v>
      </c>
      <c r="BM58" s="37">
        <f t="shared" si="20"/>
        <v>47</v>
      </c>
      <c r="BN58" s="37">
        <f t="shared" si="21"/>
        <v>2</v>
      </c>
      <c r="BO58" s="69">
        <f t="shared" si="22"/>
        <v>0.94</v>
      </c>
      <c r="BP58" s="69">
        <f t="shared" si="23"/>
        <v>0.04</v>
      </c>
      <c r="BQ58" s="70">
        <f>VLOOKUP($B58,[2]Analysis2016!$A:$BO,66,FALSE)</f>
        <v>0.8</v>
      </c>
      <c r="BR58" s="70">
        <f>VLOOKUP($B58,[2]Analysis2016!$A:$BO,67,FALSE)</f>
        <v>0.12</v>
      </c>
      <c r="BS58" s="70">
        <f t="shared" si="24"/>
        <v>0.1399999999999999</v>
      </c>
      <c r="BT58" s="70">
        <f t="shared" si="25"/>
        <v>7.9999999999999988E-2</v>
      </c>
      <c r="BU58" s="70">
        <f>COUNTIFS($D58:$BA58,$BK58,[2]Results!$T$87:$BQ$87,BU$1)/(COUNTIF([2]Results!$T$87:$BQ$87,BU$1))</f>
        <v>1</v>
      </c>
      <c r="BV58" s="70">
        <f>COUNTIFS($D58:$BA58,$BK58,[2]Results!$T$87:$BQ$87,BV$1)/(COUNTIF([2]Results!$T$87:$BQ$87,BV$1))</f>
        <v>0.91666666666666663</v>
      </c>
      <c r="BW58" s="70">
        <f>COUNTIFS($D58:$BA58,$BK58,[2]Results!$T$87:$BQ$87,BW$1)/(COUNTIF([2]Results!$T$87:$BQ$87,BW$1))</f>
        <v>1</v>
      </c>
      <c r="BX58" s="70">
        <f>COUNTIFS($D58:$BA58,$BK58,[2]Results!$T$87:$BQ$87,BX$1)/(COUNTIF([2]Results!$T$87:$BQ$87,BX$1))</f>
        <v>0.84615384615384615</v>
      </c>
      <c r="BY58" s="70">
        <f>COUNTIFS($D58:$BA58,$BK58,[2]Results!$T$89:$BQ$89,BY$1)/(COUNTIF([2]Results!$T$89:$BQ$89,BY$1))</f>
        <v>1</v>
      </c>
      <c r="BZ58" s="70">
        <f>COUNTIFS($D58:$BA58,$BK58,[2]Results!$T$89:$BQ$89,BZ$1)/(COUNTIF([2]Results!$T$89:$BQ$89,BZ$1))</f>
        <v>0.95454545454545459</v>
      </c>
      <c r="CA58" s="70">
        <f>COUNTIFS($D58:$BA58,$BK58,[2]Results!$T$89:$BQ$89,CA$1)/(COUNTIF([2]Results!$T$89:$BQ$89,CA$1))</f>
        <v>0.77777777777777779</v>
      </c>
      <c r="CB58" s="70">
        <f>COUNTIFS($D58:$BA58,$BK58,[2]Results!$T$89:$BQ$89,CB$1)/(COUNTIF([2]Results!$T$89:$BQ$89,CB$1))</f>
        <v>1</v>
      </c>
      <c r="CC58" s="70">
        <f>COUNTIFS($D58:$BA58,$BK58,[2]Results!$T$90:$BQ$90,CC$1)/(COUNTIF([2]Results!$T$90:$BQ$90,CC$1))</f>
        <v>1</v>
      </c>
      <c r="CD58" s="70">
        <f>COUNTIFS($D58:$BA58,$BK58,[2]Results!$T$90:$BQ$90,CD$1)/(COUNTIF([2]Results!$T$90:$BQ$90,CD$1))</f>
        <v>0.88235294117647056</v>
      </c>
      <c r="CE58" s="70">
        <f>COUNTIFS($D58:$BA58,$BK58,[2]Results!$T$90:$BQ$90,CE$1)/(COUNTIF([2]Results!$T$90:$BQ$90,CE$1))</f>
        <v>0.9375</v>
      </c>
      <c r="CF58" s="70">
        <f>COUNTIFS($D58:$BA58,$BK58,[2]Results!$T$91:$BQ$91,CF$1)/(COUNTIF([2]Results!$T$91:$BQ$91,CF$1))</f>
        <v>0.88235294117647056</v>
      </c>
      <c r="CG58" s="70">
        <f>COUNTIFS($D58:$BA58,$BK58,[2]Results!$T$91:$BQ$91,CG$1)/(COUNTIF([2]Results!$T$91:$BQ$91,CG$1))</f>
        <v>1</v>
      </c>
      <c r="CH58" s="37"/>
    </row>
    <row r="59" spans="1:86" x14ac:dyDescent="0.3">
      <c r="A59" t="s">
        <v>3880</v>
      </c>
      <c r="B59" s="37" t="s">
        <v>360</v>
      </c>
      <c r="C59" s="49" t="s">
        <v>177</v>
      </c>
      <c r="D59" s="25" t="str">
        <f>[2]Monitoring_eng!C59</f>
        <v>yes</v>
      </c>
      <c r="E59" s="25" t="str">
        <f>[2]Monitoring_eng!E59</f>
        <v>yes</v>
      </c>
      <c r="F59" s="25" t="str">
        <f>[2]Monitoring_eng!G59</f>
        <v>no</v>
      </c>
      <c r="G59" s="25" t="str">
        <f>[2]Monitoring_eng!I59</f>
        <v>no</v>
      </c>
      <c r="H59" s="25" t="str">
        <f>[2]Monitoring_eng!K59</f>
        <v>partially</v>
      </c>
      <c r="I59" s="25" t="str">
        <f>[2]Monitoring_eng!M59</f>
        <v>yes</v>
      </c>
      <c r="J59" s="25" t="str">
        <f>[2]Monitoring_eng!O59</f>
        <v>partially</v>
      </c>
      <c r="K59" s="25" t="str">
        <f>[2]Monitoring_eng!Q59</f>
        <v>yes</v>
      </c>
      <c r="L59" s="25" t="str">
        <f>[2]Monitoring_eng!S59</f>
        <v>yes</v>
      </c>
      <c r="M59" s="25" t="str">
        <f>[2]Monitoring_eng!U59</f>
        <v>yes</v>
      </c>
      <c r="N59" s="25" t="str">
        <f>[2]Monitoring_eng!W59</f>
        <v>yes</v>
      </c>
      <c r="O59" s="25" t="str">
        <f>[2]Monitoring_eng!Y59</f>
        <v>partially</v>
      </c>
      <c r="P59" s="25" t="str">
        <f>[2]Monitoring_eng!AA59</f>
        <v>yes</v>
      </c>
      <c r="Q59" s="25" t="str">
        <f>[2]Monitoring_eng!AC59</f>
        <v>yes</v>
      </c>
      <c r="R59" s="25" t="str">
        <f>[2]Monitoring_eng!AE59</f>
        <v>partially</v>
      </c>
      <c r="S59" s="25" t="str">
        <f>[2]Monitoring_eng!AG59</f>
        <v>no</v>
      </c>
      <c r="T59" s="25" t="str">
        <f>[2]Monitoring_eng!AI59</f>
        <v>no</v>
      </c>
      <c r="U59" s="25" t="str">
        <f>[2]Monitoring_eng!AK59</f>
        <v>no</v>
      </c>
      <c r="V59" s="25" t="str">
        <f>[2]Monitoring_eng!AM59</f>
        <v>yes</v>
      </c>
      <c r="W59" s="25" t="str">
        <f>[2]Monitoring_eng!AO59</f>
        <v>no</v>
      </c>
      <c r="X59" s="25" t="str">
        <f>[2]Monitoring_eng!AQ59</f>
        <v>no</v>
      </c>
      <c r="Y59" s="25" t="str">
        <f>[2]Monitoring_eng!AS59</f>
        <v>partially</v>
      </c>
      <c r="Z59" s="25" t="str">
        <f>[2]Monitoring_eng!AU59</f>
        <v>partially</v>
      </c>
      <c r="AA59" s="25" t="str">
        <f>[2]Monitoring_eng!AW59</f>
        <v>partially</v>
      </c>
      <c r="AB59" s="25" t="str">
        <f>[2]Monitoring_eng!AY59</f>
        <v>partially</v>
      </c>
      <c r="AC59" s="25" t="str">
        <f>[2]Monitoring_eng!BA59</f>
        <v>no</v>
      </c>
      <c r="AD59" s="25" t="str">
        <f>[2]Monitoring_eng!BC59</f>
        <v>no</v>
      </c>
      <c r="AE59" s="25" t="str">
        <f>[2]Monitoring_eng!BE59</f>
        <v>no</v>
      </c>
      <c r="AF59" s="25" t="str">
        <f>[2]Monitoring_eng!BG59</f>
        <v>partially</v>
      </c>
      <c r="AG59" s="25" t="str">
        <f>[2]Monitoring_eng!BI59</f>
        <v>no</v>
      </c>
      <c r="AH59" s="25" t="str">
        <f>[2]Monitoring_eng!BK59</f>
        <v>no</v>
      </c>
      <c r="AI59" s="25" t="str">
        <f>[2]Monitoring_eng!BM59</f>
        <v>no</v>
      </c>
      <c r="AJ59" s="25" t="str">
        <f>[2]Monitoring_eng!BO59</f>
        <v>no</v>
      </c>
      <c r="AK59" s="25" t="str">
        <f>[2]Monitoring_eng!BQ59</f>
        <v>no</v>
      </c>
      <c r="AL59" s="25" t="str">
        <f>[2]Monitoring_eng!BS59</f>
        <v>no</v>
      </c>
      <c r="AM59" s="25" t="str">
        <f>[2]Monitoring_eng!BU59</f>
        <v>yes</v>
      </c>
      <c r="AN59" s="25" t="str">
        <f>[2]Monitoring_eng!BW59</f>
        <v>no</v>
      </c>
      <c r="AO59" s="25" t="str">
        <f>[2]Monitoring_eng!BY59</f>
        <v>yes</v>
      </c>
      <c r="AP59" s="25" t="str">
        <f>[2]Monitoring_eng!CA59</f>
        <v>no</v>
      </c>
      <c r="AQ59" s="25" t="str">
        <f>[2]Monitoring_eng!CC59</f>
        <v>yes</v>
      </c>
      <c r="AR59" s="25" t="str">
        <f>[2]Monitoring_eng!CE59</f>
        <v>yes</v>
      </c>
      <c r="AS59" s="25" t="str">
        <f>[2]Monitoring_eng!CG59</f>
        <v>no</v>
      </c>
      <c r="AT59" s="25" t="str">
        <f>[2]Monitoring_eng!CI59</f>
        <v>partially</v>
      </c>
      <c r="AU59" s="25" t="str">
        <f>[2]Monitoring_eng!CK59</f>
        <v>partially</v>
      </c>
      <c r="AV59" s="25" t="str">
        <f>[2]Monitoring_eng!CM59</f>
        <v>no</v>
      </c>
      <c r="AW59" s="25" t="str">
        <f>[2]Monitoring_eng!CO59</f>
        <v>yes</v>
      </c>
      <c r="AX59" s="25" t="str">
        <f>[2]Monitoring_eng!CQ59</f>
        <v>yes</v>
      </c>
      <c r="AY59" s="25" t="str">
        <f>[2]Monitoring_eng!CS59</f>
        <v>no</v>
      </c>
      <c r="AZ59" s="25" t="str">
        <f>[2]Monitoring_eng!CU59</f>
        <v>yes</v>
      </c>
      <c r="BA59" s="25" t="str">
        <f>[2]Monitoring_eng!CW59</f>
        <v>yes</v>
      </c>
      <c r="BB59" s="37" t="s">
        <v>757</v>
      </c>
      <c r="BC59" s="37">
        <f t="shared" si="13"/>
        <v>18</v>
      </c>
      <c r="BD59" s="37" t="s">
        <v>758</v>
      </c>
      <c r="BE59" s="37">
        <f t="shared" si="14"/>
        <v>21</v>
      </c>
      <c r="BF59" s="37" t="s">
        <v>759</v>
      </c>
      <c r="BG59" s="37">
        <f t="shared" si="15"/>
        <v>11</v>
      </c>
      <c r="BH59" s="37" t="s">
        <v>892</v>
      </c>
      <c r="BI59" s="37">
        <f t="shared" si="16"/>
        <v>0</v>
      </c>
      <c r="BJ59" s="37">
        <f t="shared" si="17"/>
        <v>50</v>
      </c>
      <c r="BK59" s="37" t="str">
        <f t="shared" si="18"/>
        <v>yes</v>
      </c>
      <c r="BL59" s="37" t="str">
        <f t="shared" si="19"/>
        <v>no</v>
      </c>
      <c r="BM59" s="37">
        <f t="shared" si="20"/>
        <v>18</v>
      </c>
      <c r="BN59" s="37">
        <f t="shared" si="21"/>
        <v>21</v>
      </c>
      <c r="BO59" s="69">
        <f t="shared" si="22"/>
        <v>0.36</v>
      </c>
      <c r="BP59" s="69">
        <f t="shared" si="23"/>
        <v>0.42</v>
      </c>
      <c r="BQ59" s="70">
        <f>VLOOKUP($B59,[2]Analysis2016!$A:$BO,66,FALSE)</f>
        <v>0.36</v>
      </c>
      <c r="BR59" s="70">
        <f>VLOOKUP($B59,[2]Analysis2016!$A:$BO,67,FALSE)</f>
        <v>0.44</v>
      </c>
      <c r="BS59" s="70">
        <f t="shared" si="24"/>
        <v>0</v>
      </c>
      <c r="BT59" s="70">
        <f t="shared" si="25"/>
        <v>2.0000000000000018E-2</v>
      </c>
      <c r="BU59" s="70">
        <f>COUNTIFS($D59:$BA59,$BK59,[2]Results!$T$87:$BQ$87,BU$1)/(COUNTIF([2]Results!$T$87:$BQ$87,BU$1))</f>
        <v>0.47058823529411764</v>
      </c>
      <c r="BV59" s="70">
        <f>COUNTIFS($D59:$BA59,$BK59,[2]Results!$T$87:$BQ$87,BV$1)/(COUNTIF([2]Results!$T$87:$BQ$87,BV$1))</f>
        <v>0.41666666666666669</v>
      </c>
      <c r="BW59" s="70">
        <f>COUNTIFS($D59:$BA59,$BK59,[2]Results!$T$87:$BQ$87,BW$1)/(COUNTIF([2]Results!$T$87:$BQ$87,BW$1))</f>
        <v>0.375</v>
      </c>
      <c r="BX59" s="70">
        <f>COUNTIFS($D59:$BA59,$BK59,[2]Results!$T$87:$BQ$87,BX$1)/(COUNTIF([2]Results!$T$87:$BQ$87,BX$1))</f>
        <v>0.15384615384615385</v>
      </c>
      <c r="BY59" s="70">
        <f>COUNTIFS($D59:$BA59,$BK59,[2]Results!$T$89:$BQ$89,BY$1)/(COUNTIF([2]Results!$T$89:$BQ$89,BY$1))</f>
        <v>0.33333333333333331</v>
      </c>
      <c r="BZ59" s="70">
        <f>COUNTIFS($D59:$BA59,$BK59,[2]Results!$T$89:$BQ$89,BZ$1)/(COUNTIF([2]Results!$T$89:$BQ$89,BZ$1))</f>
        <v>0.40909090909090912</v>
      </c>
      <c r="CA59" s="70">
        <f>COUNTIFS($D59:$BA59,$BK59,[2]Results!$T$89:$BQ$89,CA$1)/(COUNTIF([2]Results!$T$89:$BQ$89,CA$1))</f>
        <v>0.44444444444444442</v>
      </c>
      <c r="CB59" s="70">
        <f>COUNTIFS($D59:$BA59,$BK59,[2]Results!$T$89:$BQ$89,CB$1)/(COUNTIF([2]Results!$T$89:$BQ$89,CB$1))</f>
        <v>0</v>
      </c>
      <c r="CC59" s="70">
        <f>COUNTIFS($D59:$BA59,$BK59,[2]Results!$T$90:$BQ$90,CC$1)/(COUNTIF([2]Results!$T$90:$BQ$90,CC$1))</f>
        <v>0.47058823529411764</v>
      </c>
      <c r="CD59" s="70">
        <f>COUNTIFS($D59:$BA59,$BK59,[2]Results!$T$90:$BQ$90,CD$1)/(COUNTIF([2]Results!$T$90:$BQ$90,CD$1))</f>
        <v>0.41176470588235292</v>
      </c>
      <c r="CE59" s="70">
        <f>COUNTIFS($D59:$BA59,$BK59,[2]Results!$T$90:$BQ$90,CE$1)/(COUNTIF([2]Results!$T$90:$BQ$90,CE$1))</f>
        <v>0.1875</v>
      </c>
      <c r="CF59" s="70">
        <f>COUNTIFS($D59:$BA59,$BK59,[2]Results!$T$91:$BQ$91,CF$1)/(COUNTIF([2]Results!$T$91:$BQ$91,CF$1))</f>
        <v>0.41176470588235292</v>
      </c>
      <c r="CG59" s="70">
        <f>COUNTIFS($D59:$BA59,$BK59,[2]Results!$T$91:$BQ$91,CG$1)/(COUNTIF([2]Results!$T$91:$BQ$91,CG$1))</f>
        <v>0.47058823529411764</v>
      </c>
      <c r="CH59" s="37"/>
    </row>
    <row r="60" spans="1:86" x14ac:dyDescent="0.3">
      <c r="A60" t="s">
        <v>3881</v>
      </c>
      <c r="B60" s="37" t="s">
        <v>361</v>
      </c>
      <c r="C60" s="49" t="s">
        <v>294</v>
      </c>
      <c r="D60" s="25" t="str">
        <f>[2]Monitoring_eng!C60</f>
        <v>no</v>
      </c>
      <c r="E60" s="25" t="str">
        <f>[2]Monitoring_eng!E60</f>
        <v>no</v>
      </c>
      <c r="F60" s="25" t="str">
        <f>[2]Monitoring_eng!G60</f>
        <v>yes</v>
      </c>
      <c r="G60" s="25" t="str">
        <f>[2]Monitoring_eng!I60</f>
        <v>no</v>
      </c>
      <c r="H60" s="25" t="str">
        <f>[2]Monitoring_eng!K60</f>
        <v>no</v>
      </c>
      <c r="I60" s="25" t="str">
        <f>[2]Monitoring_eng!M60</f>
        <v>no</v>
      </c>
      <c r="J60" s="25" t="str">
        <f>[2]Monitoring_eng!O60</f>
        <v>no</v>
      </c>
      <c r="K60" s="25" t="str">
        <f>[2]Monitoring_eng!Q60</f>
        <v>no</v>
      </c>
      <c r="L60" s="25" t="str">
        <f>[2]Monitoring_eng!S60</f>
        <v>no</v>
      </c>
      <c r="M60" s="25" t="str">
        <f>[2]Monitoring_eng!U60</f>
        <v>yes</v>
      </c>
      <c r="N60" s="25" t="str">
        <f>[2]Monitoring_eng!W60</f>
        <v>yes</v>
      </c>
      <c r="O60" s="25" t="str">
        <f>[2]Monitoring_eng!Y60</f>
        <v>no</v>
      </c>
      <c r="P60" s="25" t="str">
        <f>[2]Monitoring_eng!AA60</f>
        <v>partially</v>
      </c>
      <c r="Q60" s="25" t="str">
        <f>[2]Monitoring_eng!AC60</f>
        <v>no</v>
      </c>
      <c r="R60" s="25" t="str">
        <f>[2]Monitoring_eng!AE60</f>
        <v>no</v>
      </c>
      <c r="S60" s="25" t="str">
        <f>[2]Monitoring_eng!AG60</f>
        <v>no</v>
      </c>
      <c r="T60" s="25" t="str">
        <f>[2]Monitoring_eng!AI60</f>
        <v>yes</v>
      </c>
      <c r="U60" s="25" t="str">
        <f>[2]Monitoring_eng!AK60</f>
        <v>no</v>
      </c>
      <c r="V60" s="25" t="str">
        <f>[2]Monitoring_eng!AM60</f>
        <v>no</v>
      </c>
      <c r="W60" s="25" t="str">
        <f>[2]Monitoring_eng!AO60</f>
        <v>no</v>
      </c>
      <c r="X60" s="25" t="str">
        <f>[2]Monitoring_eng!AQ60</f>
        <v>no</v>
      </c>
      <c r="Y60" s="25" t="str">
        <f>[2]Monitoring_eng!AS60</f>
        <v>no</v>
      </c>
      <c r="Z60" s="25" t="str">
        <f>[2]Monitoring_eng!AU60</f>
        <v>no</v>
      </c>
      <c r="AA60" s="25" t="str">
        <f>[2]Monitoring_eng!AW60</f>
        <v>no</v>
      </c>
      <c r="AB60" s="25" t="str">
        <f>[2]Monitoring_eng!AY60</f>
        <v>no</v>
      </c>
      <c r="AC60" s="25" t="str">
        <f>[2]Monitoring_eng!BA60</f>
        <v>no</v>
      </c>
      <c r="AD60" s="25" t="str">
        <f>[2]Monitoring_eng!BC60</f>
        <v>no</v>
      </c>
      <c r="AE60" s="25" t="str">
        <f>[2]Monitoring_eng!BE60</f>
        <v>no</v>
      </c>
      <c r="AF60" s="25" t="str">
        <f>[2]Monitoring_eng!BG60</f>
        <v>no</v>
      </c>
      <c r="AG60" s="25" t="str">
        <f>[2]Monitoring_eng!BI60</f>
        <v>no</v>
      </c>
      <c r="AH60" s="25" t="str">
        <f>[2]Monitoring_eng!BK60</f>
        <v>no</v>
      </c>
      <c r="AI60" s="25" t="str">
        <f>[2]Monitoring_eng!BM60</f>
        <v>no</v>
      </c>
      <c r="AJ60" s="25" t="str">
        <f>[2]Monitoring_eng!BO60</f>
        <v>yes</v>
      </c>
      <c r="AK60" s="25" t="str">
        <f>[2]Monitoring_eng!BQ60</f>
        <v>yes</v>
      </c>
      <c r="AL60" s="25" t="str">
        <f>[2]Monitoring_eng!BS60</f>
        <v>no</v>
      </c>
      <c r="AM60" s="25" t="str">
        <f>[2]Monitoring_eng!BU60</f>
        <v>no</v>
      </c>
      <c r="AN60" s="25" t="str">
        <f>[2]Monitoring_eng!BW60</f>
        <v>yes</v>
      </c>
      <c r="AO60" s="25" t="str">
        <f>[2]Monitoring_eng!BY60</f>
        <v>yes</v>
      </c>
      <c r="AP60" s="25" t="str">
        <f>[2]Monitoring_eng!CA60</f>
        <v>no</v>
      </c>
      <c r="AQ60" s="25" t="str">
        <f>[2]Monitoring_eng!CC60</f>
        <v>no</v>
      </c>
      <c r="AR60" s="25" t="str">
        <f>[2]Monitoring_eng!CE60</f>
        <v>no</v>
      </c>
      <c r="AS60" s="25" t="str">
        <f>[2]Monitoring_eng!CG60</f>
        <v>no</v>
      </c>
      <c r="AT60" s="25" t="str">
        <f>[2]Monitoring_eng!CI60</f>
        <v>no</v>
      </c>
      <c r="AU60" s="25" t="str">
        <f>[2]Monitoring_eng!CK60</f>
        <v>no</v>
      </c>
      <c r="AV60" s="25" t="str">
        <f>[2]Monitoring_eng!CM60</f>
        <v>no</v>
      </c>
      <c r="AW60" s="25" t="str">
        <f>[2]Monitoring_eng!CO60</f>
        <v>yes</v>
      </c>
      <c r="AX60" s="25" t="str">
        <f>[2]Monitoring_eng!CQ60</f>
        <v>no</v>
      </c>
      <c r="AY60" s="25" t="str">
        <f>[2]Monitoring_eng!CS60</f>
        <v>no</v>
      </c>
      <c r="AZ60" s="25" t="str">
        <f>[2]Monitoring_eng!CU60</f>
        <v>no</v>
      </c>
      <c r="BA60" s="25" t="str">
        <f>[2]Monitoring_eng!CW60</f>
        <v>no</v>
      </c>
      <c r="BB60" s="37" t="s">
        <v>757</v>
      </c>
      <c r="BC60" s="37">
        <f t="shared" si="13"/>
        <v>9</v>
      </c>
      <c r="BD60" s="37" t="s">
        <v>758</v>
      </c>
      <c r="BE60" s="37">
        <f t="shared" si="14"/>
        <v>40</v>
      </c>
      <c r="BF60" s="37" t="s">
        <v>759</v>
      </c>
      <c r="BG60" s="37">
        <f t="shared" si="15"/>
        <v>1</v>
      </c>
      <c r="BH60" s="37" t="s">
        <v>892</v>
      </c>
      <c r="BI60" s="37">
        <f t="shared" si="16"/>
        <v>0</v>
      </c>
      <c r="BJ60" s="37">
        <f t="shared" si="17"/>
        <v>50</v>
      </c>
      <c r="BK60" s="37" t="str">
        <f t="shared" si="18"/>
        <v>yes</v>
      </c>
      <c r="BL60" s="37" t="str">
        <f t="shared" si="19"/>
        <v>no</v>
      </c>
      <c r="BM60" s="37">
        <f t="shared" si="20"/>
        <v>9</v>
      </c>
      <c r="BN60" s="37">
        <f t="shared" si="21"/>
        <v>40</v>
      </c>
      <c r="BO60" s="69">
        <f t="shared" si="22"/>
        <v>0.18</v>
      </c>
      <c r="BP60" s="69">
        <f t="shared" si="23"/>
        <v>0.8</v>
      </c>
      <c r="BQ60" s="70">
        <f>VLOOKUP($B60,[2]Analysis2016!$A:$BO,66,FALSE)</f>
        <v>0.18</v>
      </c>
      <c r="BR60" s="70">
        <f>VLOOKUP($B60,[2]Analysis2016!$A:$BO,67,FALSE)</f>
        <v>0.8</v>
      </c>
      <c r="BS60" s="70">
        <f t="shared" si="24"/>
        <v>0</v>
      </c>
      <c r="BT60" s="70">
        <f t="shared" si="25"/>
        <v>0</v>
      </c>
      <c r="BU60" s="70">
        <f>COUNTIFS($D60:$BA60,$BK60,[2]Results!$T$87:$BQ$87,BU$1)/(COUNTIF([2]Results!$T$87:$BQ$87,BU$1))</f>
        <v>0.11764705882352941</v>
      </c>
      <c r="BV60" s="70">
        <f>COUNTIFS($D60:$BA60,$BK60,[2]Results!$T$87:$BQ$87,BV$1)/(COUNTIF([2]Results!$T$87:$BQ$87,BV$1))</f>
        <v>0.25</v>
      </c>
      <c r="BW60" s="70">
        <f>COUNTIFS($D60:$BA60,$BK60,[2]Results!$T$87:$BQ$87,BW$1)/(COUNTIF([2]Results!$T$87:$BQ$87,BW$1))</f>
        <v>0.125</v>
      </c>
      <c r="BX60" s="70">
        <f>COUNTIFS($D60:$BA60,$BK60,[2]Results!$T$87:$BQ$87,BX$1)/(COUNTIF([2]Results!$T$87:$BQ$87,BX$1))</f>
        <v>0.23076923076923078</v>
      </c>
      <c r="BY60" s="70">
        <f>COUNTIFS($D60:$BA60,$BK60,[2]Results!$T$89:$BQ$89,BY$1)/(COUNTIF([2]Results!$T$89:$BQ$89,BY$1))</f>
        <v>0.13333333333333333</v>
      </c>
      <c r="BZ60" s="70">
        <f>COUNTIFS($D60:$BA60,$BK60,[2]Results!$T$89:$BQ$89,BZ$1)/(COUNTIF([2]Results!$T$89:$BQ$89,BZ$1))</f>
        <v>0.22727272727272727</v>
      </c>
      <c r="CA60" s="70">
        <f>COUNTIFS($D60:$BA60,$BK60,[2]Results!$T$89:$BQ$89,CA$1)/(COUNTIF([2]Results!$T$89:$BQ$89,CA$1))</f>
        <v>0.1111111111111111</v>
      </c>
      <c r="CB60" s="70">
        <f>COUNTIFS($D60:$BA60,$BK60,[2]Results!$T$89:$BQ$89,CB$1)/(COUNTIF([2]Results!$T$89:$BQ$89,CB$1))</f>
        <v>0.25</v>
      </c>
      <c r="CC60" s="70">
        <f>COUNTIFS($D60:$BA60,$BK60,[2]Results!$T$90:$BQ$90,CC$1)/(COUNTIF([2]Results!$T$90:$BQ$90,CC$1))</f>
        <v>0.17647058823529413</v>
      </c>
      <c r="CD60" s="70">
        <f>COUNTIFS($D60:$BA60,$BK60,[2]Results!$T$90:$BQ$90,CD$1)/(COUNTIF([2]Results!$T$90:$BQ$90,CD$1))</f>
        <v>0.23529411764705882</v>
      </c>
      <c r="CE60" s="70">
        <f>COUNTIFS($D60:$BA60,$BK60,[2]Results!$T$90:$BQ$90,CE$1)/(COUNTIF([2]Results!$T$90:$BQ$90,CE$1))</f>
        <v>0.125</v>
      </c>
      <c r="CF60" s="70">
        <f>COUNTIFS($D60:$BA60,$BK60,[2]Results!$T$91:$BQ$91,CF$1)/(COUNTIF([2]Results!$T$91:$BQ$91,CF$1))</f>
        <v>0.23529411764705882</v>
      </c>
      <c r="CG60" s="70">
        <f>COUNTIFS($D60:$BA60,$BK60,[2]Results!$T$91:$BQ$91,CG$1)/(COUNTIF([2]Results!$T$91:$BQ$91,CG$1))</f>
        <v>0.17647058823529413</v>
      </c>
      <c r="CH60" s="37"/>
    </row>
    <row r="61" spans="1:86" x14ac:dyDescent="0.3">
      <c r="A61" t="s">
        <v>3882</v>
      </c>
      <c r="B61" s="37" t="s">
        <v>362</v>
      </c>
      <c r="C61" s="51" t="s">
        <v>162</v>
      </c>
      <c r="D61" s="25" t="str">
        <f>[2]Monitoring_eng!C61</f>
        <v>yes</v>
      </c>
      <c r="E61" s="25" t="str">
        <f>[2]Monitoring_eng!E61</f>
        <v>no</v>
      </c>
      <c r="F61" s="25" t="str">
        <f>[2]Monitoring_eng!G61</f>
        <v>yes</v>
      </c>
      <c r="G61" s="25" t="str">
        <f>[2]Monitoring_eng!I61</f>
        <v>yes</v>
      </c>
      <c r="H61" s="25" t="str">
        <f>[2]Monitoring_eng!K61</f>
        <v>yes</v>
      </c>
      <c r="I61" s="25" t="str">
        <f>[2]Monitoring_eng!M61</f>
        <v>yes</v>
      </c>
      <c r="J61" s="25" t="str">
        <f>[2]Monitoring_eng!O61</f>
        <v>yes</v>
      </c>
      <c r="K61" s="25" t="str">
        <f>[2]Monitoring_eng!Q61</f>
        <v>yes</v>
      </c>
      <c r="L61" s="25" t="str">
        <f>[2]Monitoring_eng!S61</f>
        <v>yes</v>
      </c>
      <c r="M61" s="25" t="str">
        <f>[2]Monitoring_eng!U61</f>
        <v>yes</v>
      </c>
      <c r="N61" s="25" t="str">
        <f>[2]Monitoring_eng!W61</f>
        <v>yes</v>
      </c>
      <c r="O61" s="25" t="str">
        <f>[2]Monitoring_eng!Y61</f>
        <v>yes</v>
      </c>
      <c r="P61" s="25" t="str">
        <f>[2]Monitoring_eng!AA61</f>
        <v>yes</v>
      </c>
      <c r="Q61" s="25" t="str">
        <f>[2]Monitoring_eng!AC61</f>
        <v>yes</v>
      </c>
      <c r="R61" s="25" t="str">
        <f>[2]Monitoring_eng!AE61</f>
        <v>yes</v>
      </c>
      <c r="S61" s="25" t="str">
        <f>[2]Monitoring_eng!AG61</f>
        <v>no</v>
      </c>
      <c r="T61" s="25" t="str">
        <f>[2]Monitoring_eng!AI61</f>
        <v>yes</v>
      </c>
      <c r="U61" s="25" t="str">
        <f>[2]Monitoring_eng!AK61</f>
        <v>yes</v>
      </c>
      <c r="V61" s="25" t="str">
        <f>[2]Monitoring_eng!AM61</f>
        <v>yes</v>
      </c>
      <c r="W61" s="25" t="str">
        <f>[2]Monitoring_eng!AO61</f>
        <v>yes</v>
      </c>
      <c r="X61" s="25" t="str">
        <f>[2]Monitoring_eng!AQ61</f>
        <v>yes</v>
      </c>
      <c r="Y61" s="25" t="str">
        <f>[2]Monitoring_eng!AS61</f>
        <v>no</v>
      </c>
      <c r="Z61" s="25" t="str">
        <f>[2]Monitoring_eng!AU61</f>
        <v>yes</v>
      </c>
      <c r="AA61" s="25" t="str">
        <f>[2]Monitoring_eng!AW61</f>
        <v>yes</v>
      </c>
      <c r="AB61" s="25" t="str">
        <f>[2]Monitoring_eng!AY61</f>
        <v>yes</v>
      </c>
      <c r="AC61" s="25" t="str">
        <f>[2]Monitoring_eng!BA61</f>
        <v>yes</v>
      </c>
      <c r="AD61" s="25" t="str">
        <f>[2]Monitoring_eng!BC61</f>
        <v>yes</v>
      </c>
      <c r="AE61" s="25" t="str">
        <f>[2]Monitoring_eng!BE61</f>
        <v>yes</v>
      </c>
      <c r="AF61" s="25" t="str">
        <f>[2]Monitoring_eng!BG61</f>
        <v>no</v>
      </c>
      <c r="AG61" s="25" t="str">
        <f>[2]Monitoring_eng!BI61</f>
        <v>yes</v>
      </c>
      <c r="AH61" s="25" t="str">
        <f>[2]Monitoring_eng!BK61</f>
        <v>yes</v>
      </c>
      <c r="AI61" s="25" t="str">
        <f>[2]Monitoring_eng!BM61</f>
        <v>yes</v>
      </c>
      <c r="AJ61" s="25" t="str">
        <f>[2]Monitoring_eng!BO61</f>
        <v>yes</v>
      </c>
      <c r="AK61" s="25" t="str">
        <f>[2]Monitoring_eng!BQ61</f>
        <v>yes</v>
      </c>
      <c r="AL61" s="25" t="str">
        <f>[2]Monitoring_eng!BS61</f>
        <v>yes</v>
      </c>
      <c r="AM61" s="25" t="str">
        <f>[2]Monitoring_eng!BU61</f>
        <v>yes</v>
      </c>
      <c r="AN61" s="25" t="str">
        <f>[2]Monitoring_eng!BW61</f>
        <v>yes</v>
      </c>
      <c r="AO61" s="25" t="str">
        <f>[2]Monitoring_eng!BY61</f>
        <v>yes</v>
      </c>
      <c r="AP61" s="25" t="str">
        <f>[2]Monitoring_eng!CA61</f>
        <v>yes</v>
      </c>
      <c r="AQ61" s="25" t="str">
        <f>[2]Monitoring_eng!CC61</f>
        <v>yes</v>
      </c>
      <c r="AR61" s="25" t="str">
        <f>[2]Monitoring_eng!CE61</f>
        <v>yes</v>
      </c>
      <c r="AS61" s="25" t="str">
        <f>[2]Monitoring_eng!CG61</f>
        <v>partially</v>
      </c>
      <c r="AT61" s="25" t="str">
        <f>[2]Monitoring_eng!CI61</f>
        <v>yes</v>
      </c>
      <c r="AU61" s="25" t="str">
        <f>[2]Monitoring_eng!CK61</f>
        <v>no</v>
      </c>
      <c r="AV61" s="25" t="str">
        <f>[2]Monitoring_eng!CM61</f>
        <v>yes</v>
      </c>
      <c r="AW61" s="25" t="str">
        <f>[2]Monitoring_eng!CO61</f>
        <v>yes</v>
      </c>
      <c r="AX61" s="25" t="str">
        <f>[2]Monitoring_eng!CQ61</f>
        <v>no</v>
      </c>
      <c r="AY61" s="25" t="str">
        <f>[2]Monitoring_eng!CS61</f>
        <v>yes</v>
      </c>
      <c r="AZ61" s="25" t="str">
        <f>[2]Monitoring_eng!CU61</f>
        <v>yes</v>
      </c>
      <c r="BA61" s="25" t="str">
        <f>[2]Monitoring_eng!CW61</f>
        <v>no</v>
      </c>
      <c r="BB61" s="37" t="s">
        <v>757</v>
      </c>
      <c r="BC61" s="37">
        <f t="shared" si="13"/>
        <v>42</v>
      </c>
      <c r="BD61" s="37" t="s">
        <v>758</v>
      </c>
      <c r="BE61" s="37">
        <f t="shared" si="14"/>
        <v>7</v>
      </c>
      <c r="BF61" s="37" t="s">
        <v>759</v>
      </c>
      <c r="BG61" s="37">
        <f t="shared" si="15"/>
        <v>1</v>
      </c>
      <c r="BH61" s="37" t="s">
        <v>892</v>
      </c>
      <c r="BI61" s="37">
        <f t="shared" si="16"/>
        <v>0</v>
      </c>
      <c r="BJ61" s="37">
        <f t="shared" si="17"/>
        <v>50</v>
      </c>
      <c r="BK61" s="37" t="str">
        <f t="shared" si="18"/>
        <v>yes</v>
      </c>
      <c r="BL61" s="37" t="str">
        <f t="shared" si="19"/>
        <v>no</v>
      </c>
      <c r="BM61" s="37">
        <f t="shared" si="20"/>
        <v>42</v>
      </c>
      <c r="BN61" s="37">
        <f t="shared" si="21"/>
        <v>7</v>
      </c>
      <c r="BO61" s="69">
        <f t="shared" si="22"/>
        <v>0.84</v>
      </c>
      <c r="BP61" s="69">
        <f t="shared" si="23"/>
        <v>0.14000000000000001</v>
      </c>
      <c r="BQ61" s="70">
        <f>VLOOKUP($B61,[2]Analysis2016!$A:$BO,66,FALSE)</f>
        <v>0.82</v>
      </c>
      <c r="BR61" s="70">
        <f>VLOOKUP($B61,[2]Analysis2016!$A:$BO,67,FALSE)</f>
        <v>0.14000000000000001</v>
      </c>
      <c r="BS61" s="70">
        <f t="shared" si="24"/>
        <v>2.0000000000000018E-2</v>
      </c>
      <c r="BT61" s="70">
        <f t="shared" si="25"/>
        <v>0</v>
      </c>
      <c r="BU61" s="70">
        <f>COUNTIFS($D61:$BA61,$BK61,[2]Results!$T$87:$BQ$87,BU$1)/(COUNTIF([2]Results!$T$87:$BQ$87,BU$1))</f>
        <v>0.76470588235294112</v>
      </c>
      <c r="BV61" s="70">
        <f>COUNTIFS($D61:$BA61,$BK61,[2]Results!$T$87:$BQ$87,BV$1)/(COUNTIF([2]Results!$T$87:$BQ$87,BV$1))</f>
        <v>0.75</v>
      </c>
      <c r="BW61" s="70">
        <f>COUNTIFS($D61:$BA61,$BK61,[2]Results!$T$87:$BQ$87,BW$1)/(COUNTIF([2]Results!$T$87:$BQ$87,BW$1))</f>
        <v>0.875</v>
      </c>
      <c r="BX61" s="70">
        <f>COUNTIFS($D61:$BA61,$BK61,[2]Results!$T$87:$BQ$87,BX$1)/(COUNTIF([2]Results!$T$87:$BQ$87,BX$1))</f>
        <v>1</v>
      </c>
      <c r="BY61" s="70">
        <f>COUNTIFS($D61:$BA61,$BK61,[2]Results!$T$89:$BQ$89,BY$1)/(COUNTIF([2]Results!$T$89:$BQ$89,BY$1))</f>
        <v>0.73333333333333328</v>
      </c>
      <c r="BZ61" s="70">
        <f>COUNTIFS($D61:$BA61,$BK61,[2]Results!$T$89:$BQ$89,BZ$1)/(COUNTIF([2]Results!$T$89:$BQ$89,BZ$1))</f>
        <v>0.86363636363636365</v>
      </c>
      <c r="CA61" s="70">
        <f>COUNTIFS($D61:$BA61,$BK61,[2]Results!$T$89:$BQ$89,CA$1)/(COUNTIF([2]Results!$T$89:$BQ$89,CA$1))</f>
        <v>1</v>
      </c>
      <c r="CB61" s="70">
        <f>COUNTIFS($D61:$BA61,$BK61,[2]Results!$T$89:$BQ$89,CB$1)/(COUNTIF([2]Results!$T$89:$BQ$89,CB$1))</f>
        <v>0.75</v>
      </c>
      <c r="CC61" s="70">
        <f>COUNTIFS($D61:$BA61,$BK61,[2]Results!$T$90:$BQ$90,CC$1)/(COUNTIF([2]Results!$T$90:$BQ$90,CC$1))</f>
        <v>0.70588235294117652</v>
      </c>
      <c r="CD61" s="70">
        <f>COUNTIFS($D61:$BA61,$BK61,[2]Results!$T$90:$BQ$90,CD$1)/(COUNTIF([2]Results!$T$90:$BQ$90,CD$1))</f>
        <v>0.88235294117647056</v>
      </c>
      <c r="CE61" s="70">
        <f>COUNTIFS($D61:$BA61,$BK61,[2]Results!$T$90:$BQ$90,CE$1)/(COUNTIF([2]Results!$T$90:$BQ$90,CE$1))</f>
        <v>0.9375</v>
      </c>
      <c r="CF61" s="70">
        <f>COUNTIFS($D61:$BA61,$BK61,[2]Results!$T$91:$BQ$91,CF$1)/(COUNTIF([2]Results!$T$91:$BQ$91,CF$1))</f>
        <v>0.88235294117647056</v>
      </c>
      <c r="CG61" s="70">
        <f>COUNTIFS($D61:$BA61,$BK61,[2]Results!$T$91:$BQ$91,CG$1)/(COUNTIF([2]Results!$T$91:$BQ$91,CG$1))</f>
        <v>0.70588235294117652</v>
      </c>
      <c r="CH61" s="37"/>
    </row>
    <row r="62" spans="1:86" x14ac:dyDescent="0.3">
      <c r="A62" t="s">
        <v>3883</v>
      </c>
      <c r="B62" s="37" t="s">
        <v>363</v>
      </c>
      <c r="C62" s="51" t="s">
        <v>292</v>
      </c>
      <c r="D62" s="25" t="str">
        <f>[2]Monitoring_eng!C62</f>
        <v>no</v>
      </c>
      <c r="E62" s="25" t="str">
        <f>[2]Monitoring_eng!E62</f>
        <v>no</v>
      </c>
      <c r="F62" s="25" t="str">
        <f>[2]Monitoring_eng!G62</f>
        <v>no</v>
      </c>
      <c r="G62" s="25" t="str">
        <f>[2]Monitoring_eng!I62</f>
        <v>yes</v>
      </c>
      <c r="H62" s="25" t="str">
        <f>[2]Monitoring_eng!K62</f>
        <v>no</v>
      </c>
      <c r="I62" s="25" t="str">
        <f>[2]Monitoring_eng!M62</f>
        <v>no</v>
      </c>
      <c r="J62" s="25" t="str">
        <f>[2]Monitoring_eng!O62</f>
        <v>no</v>
      </c>
      <c r="K62" s="25" t="str">
        <f>[2]Monitoring_eng!Q62</f>
        <v>no</v>
      </c>
      <c r="L62" s="25" t="str">
        <f>[2]Monitoring_eng!S62</f>
        <v>no</v>
      </c>
      <c r="M62" s="25" t="str">
        <f>[2]Monitoring_eng!U62</f>
        <v>yes</v>
      </c>
      <c r="N62" s="25" t="str">
        <f>[2]Monitoring_eng!W62</f>
        <v>yes</v>
      </c>
      <c r="O62" s="25" t="str">
        <f>[2]Monitoring_eng!Y62</f>
        <v>yes</v>
      </c>
      <c r="P62" s="25" t="str">
        <f>[2]Monitoring_eng!AA62</f>
        <v>no</v>
      </c>
      <c r="Q62" s="25" t="str">
        <f>[2]Monitoring_eng!AC62</f>
        <v>yes</v>
      </c>
      <c r="R62" s="25" t="str">
        <f>[2]Monitoring_eng!AE62</f>
        <v>yes</v>
      </c>
      <c r="S62" s="25" t="str">
        <f>[2]Monitoring_eng!AG62</f>
        <v>no</v>
      </c>
      <c r="T62" s="25" t="str">
        <f>[2]Monitoring_eng!AI62</f>
        <v>no</v>
      </c>
      <c r="U62" s="25" t="str">
        <f>[2]Monitoring_eng!AK62</f>
        <v>no</v>
      </c>
      <c r="V62" s="25" t="str">
        <f>[2]Monitoring_eng!AM62</f>
        <v>no</v>
      </c>
      <c r="W62" s="25" t="str">
        <f>[2]Monitoring_eng!AO62</f>
        <v>yes</v>
      </c>
      <c r="X62" s="25" t="str">
        <f>[2]Monitoring_eng!AQ62</f>
        <v>no</v>
      </c>
      <c r="Y62" s="25" t="str">
        <f>[2]Monitoring_eng!AS62</f>
        <v>yes</v>
      </c>
      <c r="Z62" s="25" t="str">
        <f>[2]Monitoring_eng!AU62</f>
        <v>no</v>
      </c>
      <c r="AA62" s="25" t="str">
        <f>[2]Monitoring_eng!AW62</f>
        <v>yes</v>
      </c>
      <c r="AB62" s="25" t="str">
        <f>[2]Monitoring_eng!AY62</f>
        <v>no</v>
      </c>
      <c r="AC62" s="25" t="str">
        <f>[2]Monitoring_eng!BA62</f>
        <v>yes</v>
      </c>
      <c r="AD62" s="25" t="str">
        <f>[2]Monitoring_eng!BC62</f>
        <v>no</v>
      </c>
      <c r="AE62" s="25" t="str">
        <f>[2]Monitoring_eng!BE62</f>
        <v>no</v>
      </c>
      <c r="AF62" s="25" t="str">
        <f>[2]Monitoring_eng!BG62</f>
        <v>no</v>
      </c>
      <c r="AG62" s="25" t="str">
        <f>[2]Monitoring_eng!BI62</f>
        <v>no</v>
      </c>
      <c r="AH62" s="25" t="str">
        <f>[2]Monitoring_eng!BK62</f>
        <v>no</v>
      </c>
      <c r="AI62" s="25" t="str">
        <f>[2]Monitoring_eng!BM62</f>
        <v>no</v>
      </c>
      <c r="AJ62" s="25" t="str">
        <f>[2]Monitoring_eng!BO62</f>
        <v>no</v>
      </c>
      <c r="AK62" s="25" t="str">
        <f>[2]Monitoring_eng!BQ62</f>
        <v>no</v>
      </c>
      <c r="AL62" s="25" t="str">
        <f>[2]Monitoring_eng!BS62</f>
        <v>no</v>
      </c>
      <c r="AM62" s="25" t="str">
        <f>[2]Monitoring_eng!BU62</f>
        <v>yes</v>
      </c>
      <c r="AN62" s="25" t="str">
        <f>[2]Monitoring_eng!BW62</f>
        <v>no</v>
      </c>
      <c r="AO62" s="25" t="str">
        <f>[2]Monitoring_eng!BY62</f>
        <v>no</v>
      </c>
      <c r="AP62" s="25" t="str">
        <f>[2]Monitoring_eng!CA62</f>
        <v>no</v>
      </c>
      <c r="AQ62" s="25" t="str">
        <f>[2]Monitoring_eng!CC62</f>
        <v>yes</v>
      </c>
      <c r="AR62" s="25" t="str">
        <f>[2]Monitoring_eng!CE62</f>
        <v>no</v>
      </c>
      <c r="AS62" s="25" t="str">
        <f>[2]Monitoring_eng!CG62</f>
        <v>no</v>
      </c>
      <c r="AT62" s="25" t="str">
        <f>[2]Monitoring_eng!CI62</f>
        <v>yes</v>
      </c>
      <c r="AU62" s="25" t="str">
        <f>[2]Monitoring_eng!CK62</f>
        <v>no</v>
      </c>
      <c r="AV62" s="25" t="str">
        <f>[2]Monitoring_eng!CM62</f>
        <v>no</v>
      </c>
      <c r="AW62" s="25" t="str">
        <f>[2]Monitoring_eng!CO62</f>
        <v>no</v>
      </c>
      <c r="AX62" s="25" t="str">
        <f>[2]Monitoring_eng!CQ62</f>
        <v>no</v>
      </c>
      <c r="AY62" s="25" t="str">
        <f>[2]Monitoring_eng!CS62</f>
        <v>no</v>
      </c>
      <c r="AZ62" s="25" t="str">
        <f>[2]Monitoring_eng!CU62</f>
        <v>no</v>
      </c>
      <c r="BA62" s="25" t="str">
        <f>[2]Monitoring_eng!CW62</f>
        <v>yes</v>
      </c>
      <c r="BB62" s="37" t="s">
        <v>757</v>
      </c>
      <c r="BC62" s="37">
        <f t="shared" si="13"/>
        <v>14</v>
      </c>
      <c r="BD62" s="37" t="s">
        <v>758</v>
      </c>
      <c r="BE62" s="37">
        <f t="shared" si="14"/>
        <v>36</v>
      </c>
      <c r="BF62" s="37" t="s">
        <v>759</v>
      </c>
      <c r="BG62" s="37">
        <f t="shared" si="15"/>
        <v>0</v>
      </c>
      <c r="BH62" s="37" t="s">
        <v>892</v>
      </c>
      <c r="BI62" s="37">
        <f t="shared" si="16"/>
        <v>0</v>
      </c>
      <c r="BJ62" s="37">
        <f t="shared" si="17"/>
        <v>50</v>
      </c>
      <c r="BK62" s="37" t="str">
        <f t="shared" si="18"/>
        <v>yes</v>
      </c>
      <c r="BL62" s="37" t="str">
        <f t="shared" si="19"/>
        <v>no</v>
      </c>
      <c r="BM62" s="37">
        <f t="shared" si="20"/>
        <v>14</v>
      </c>
      <c r="BN62" s="37">
        <f t="shared" si="21"/>
        <v>36</v>
      </c>
      <c r="BO62" s="69">
        <f t="shared" si="22"/>
        <v>0.28000000000000003</v>
      </c>
      <c r="BP62" s="69">
        <f t="shared" si="23"/>
        <v>0.72</v>
      </c>
      <c r="BQ62" s="70">
        <f>VLOOKUP($B62,[2]Analysis2016!$A:$BO,66,FALSE)</f>
        <v>0.28000000000000003</v>
      </c>
      <c r="BR62" s="70">
        <f>VLOOKUP($B62,[2]Analysis2016!$A:$BO,67,FALSE)</f>
        <v>0.72</v>
      </c>
      <c r="BS62" s="70">
        <f t="shared" si="24"/>
        <v>0</v>
      </c>
      <c r="BT62" s="70">
        <f t="shared" si="25"/>
        <v>0</v>
      </c>
      <c r="BU62" s="70">
        <f>COUNTIFS($D62:$BA62,$BK62,[2]Results!$T$87:$BQ$87,BU$1)/(COUNTIF([2]Results!$T$87:$BQ$87,BU$1))</f>
        <v>0.47058823529411764</v>
      </c>
      <c r="BV62" s="70">
        <f>COUNTIFS($D62:$BA62,$BK62,[2]Results!$T$87:$BQ$87,BV$1)/(COUNTIF([2]Results!$T$87:$BQ$87,BV$1))</f>
        <v>0.16666666666666666</v>
      </c>
      <c r="BW62" s="70">
        <f>COUNTIFS($D62:$BA62,$BK62,[2]Results!$T$87:$BQ$87,BW$1)/(COUNTIF([2]Results!$T$87:$BQ$87,BW$1))</f>
        <v>0.125</v>
      </c>
      <c r="BX62" s="70">
        <f>COUNTIFS($D62:$BA62,$BK62,[2]Results!$T$87:$BQ$87,BX$1)/(COUNTIF([2]Results!$T$87:$BQ$87,BX$1))</f>
        <v>0.23076923076923078</v>
      </c>
      <c r="BY62" s="70">
        <f>COUNTIFS($D62:$BA62,$BK62,[2]Results!$T$89:$BQ$89,BY$1)/(COUNTIF([2]Results!$T$89:$BQ$89,BY$1))</f>
        <v>0.2</v>
      </c>
      <c r="BZ62" s="70">
        <f>COUNTIFS($D62:$BA62,$BK62,[2]Results!$T$89:$BQ$89,BZ$1)/(COUNTIF([2]Results!$T$89:$BQ$89,BZ$1))</f>
        <v>0.31818181818181818</v>
      </c>
      <c r="CA62" s="70">
        <f>COUNTIFS($D62:$BA62,$BK62,[2]Results!$T$89:$BQ$89,CA$1)/(COUNTIF([2]Results!$T$89:$BQ$89,CA$1))</f>
        <v>0.33333333333333331</v>
      </c>
      <c r="CB62" s="70">
        <f>COUNTIFS($D62:$BA62,$BK62,[2]Results!$T$89:$BQ$89,CB$1)/(COUNTIF([2]Results!$T$89:$BQ$89,CB$1))</f>
        <v>0.25</v>
      </c>
      <c r="CC62" s="70">
        <f>COUNTIFS($D62:$BA62,$BK62,[2]Results!$T$90:$BQ$90,CC$1)/(COUNTIF([2]Results!$T$90:$BQ$90,CC$1))</f>
        <v>0.29411764705882354</v>
      </c>
      <c r="CD62" s="70">
        <f>COUNTIFS($D62:$BA62,$BK62,[2]Results!$T$90:$BQ$90,CD$1)/(COUNTIF([2]Results!$T$90:$BQ$90,CD$1))</f>
        <v>0.29411764705882354</v>
      </c>
      <c r="CE62" s="70">
        <f>COUNTIFS($D62:$BA62,$BK62,[2]Results!$T$90:$BQ$90,CE$1)/(COUNTIF([2]Results!$T$90:$BQ$90,CE$1))</f>
        <v>0.25</v>
      </c>
      <c r="CF62" s="70">
        <f>COUNTIFS($D62:$BA62,$BK62,[2]Results!$T$91:$BQ$91,CF$1)/(COUNTIF([2]Results!$T$91:$BQ$91,CF$1))</f>
        <v>0.29411764705882354</v>
      </c>
      <c r="CG62" s="70">
        <f>COUNTIFS($D62:$BA62,$BK62,[2]Results!$T$91:$BQ$91,CG$1)/(COUNTIF([2]Results!$T$91:$BQ$91,CG$1))</f>
        <v>0.29411764705882354</v>
      </c>
      <c r="CH62" s="68"/>
    </row>
    <row r="63" spans="1:86" x14ac:dyDescent="0.3">
      <c r="A63" t="s">
        <v>3884</v>
      </c>
      <c r="B63" s="37" t="s">
        <v>364</v>
      </c>
      <c r="C63" s="51" t="s">
        <v>163</v>
      </c>
      <c r="D63" s="25" t="str">
        <f>[2]Monitoring_eng!C63</f>
        <v>yes</v>
      </c>
      <c r="E63" s="25" t="str">
        <f>[2]Monitoring_eng!E63</f>
        <v>yes</v>
      </c>
      <c r="F63" s="25" t="str">
        <f>[2]Monitoring_eng!G63</f>
        <v>yes</v>
      </c>
      <c r="G63" s="25" t="str">
        <f>[2]Monitoring_eng!I63</f>
        <v>yes</v>
      </c>
      <c r="H63" s="25" t="str">
        <f>[2]Monitoring_eng!K63</f>
        <v>yes</v>
      </c>
      <c r="I63" s="25" t="str">
        <f>[2]Monitoring_eng!M63</f>
        <v>yes</v>
      </c>
      <c r="J63" s="25" t="str">
        <f>[2]Monitoring_eng!O63</f>
        <v>yes</v>
      </c>
      <c r="K63" s="25" t="str">
        <f>[2]Monitoring_eng!Q63</f>
        <v>yes</v>
      </c>
      <c r="L63" s="25" t="str">
        <f>[2]Monitoring_eng!S63</f>
        <v>yes</v>
      </c>
      <c r="M63" s="25" t="str">
        <f>[2]Monitoring_eng!U63</f>
        <v>yes</v>
      </c>
      <c r="N63" s="25" t="str">
        <f>[2]Monitoring_eng!W63</f>
        <v>yes</v>
      </c>
      <c r="O63" s="25" t="str">
        <f>[2]Monitoring_eng!Y63</f>
        <v>yes</v>
      </c>
      <c r="P63" s="25" t="str">
        <f>[2]Monitoring_eng!AA63</f>
        <v>yes</v>
      </c>
      <c r="Q63" s="25" t="str">
        <f>[2]Monitoring_eng!AC63</f>
        <v>yes</v>
      </c>
      <c r="R63" s="25" t="str">
        <f>[2]Monitoring_eng!AE63</f>
        <v>yes</v>
      </c>
      <c r="S63" s="25" t="str">
        <f>[2]Monitoring_eng!AG63</f>
        <v>no</v>
      </c>
      <c r="T63" s="25" t="str">
        <f>[2]Monitoring_eng!AI63</f>
        <v>yes</v>
      </c>
      <c r="U63" s="25" t="str">
        <f>[2]Monitoring_eng!AK63</f>
        <v>no</v>
      </c>
      <c r="V63" s="25" t="str">
        <f>[2]Monitoring_eng!AM63</f>
        <v>yes</v>
      </c>
      <c r="W63" s="25" t="str">
        <f>[2]Monitoring_eng!AO63</f>
        <v>yes</v>
      </c>
      <c r="X63" s="25" t="str">
        <f>[2]Monitoring_eng!AQ63</f>
        <v>yes</v>
      </c>
      <c r="Y63" s="25" t="str">
        <f>[2]Monitoring_eng!AS63</f>
        <v>yes</v>
      </c>
      <c r="Z63" s="25" t="str">
        <f>[2]Monitoring_eng!AU63</f>
        <v>yes</v>
      </c>
      <c r="AA63" s="25" t="str">
        <f>[2]Monitoring_eng!AW63</f>
        <v>yes</v>
      </c>
      <c r="AB63" s="25" t="str">
        <f>[2]Monitoring_eng!AY63</f>
        <v>yes</v>
      </c>
      <c r="AC63" s="25" t="str">
        <f>[2]Monitoring_eng!BA63</f>
        <v>yes</v>
      </c>
      <c r="AD63" s="25" t="str">
        <f>[2]Monitoring_eng!BC63</f>
        <v>yes</v>
      </c>
      <c r="AE63" s="25" t="str">
        <f>[2]Monitoring_eng!BE63</f>
        <v>yes</v>
      </c>
      <c r="AF63" s="25" t="str">
        <f>[2]Monitoring_eng!BG63</f>
        <v>no</v>
      </c>
      <c r="AG63" s="25" t="str">
        <f>[2]Monitoring_eng!BI63</f>
        <v>yes</v>
      </c>
      <c r="AH63" s="25" t="str">
        <f>[2]Monitoring_eng!BK63</f>
        <v>yes</v>
      </c>
      <c r="AI63" s="25" t="str">
        <f>[2]Monitoring_eng!BM63</f>
        <v>yes</v>
      </c>
      <c r="AJ63" s="25" t="str">
        <f>[2]Monitoring_eng!BO63</f>
        <v>yes</v>
      </c>
      <c r="AK63" s="25" t="str">
        <f>[2]Monitoring_eng!BQ63</f>
        <v>yes</v>
      </c>
      <c r="AL63" s="25" t="str">
        <f>[2]Monitoring_eng!BS63</f>
        <v>yes</v>
      </c>
      <c r="AM63" s="25" t="str">
        <f>[2]Monitoring_eng!BU63</f>
        <v>yes</v>
      </c>
      <c r="AN63" s="25" t="str">
        <f>[2]Monitoring_eng!BW63</f>
        <v>yes</v>
      </c>
      <c r="AO63" s="25" t="str">
        <f>[2]Monitoring_eng!BY63</f>
        <v>yes</v>
      </c>
      <c r="AP63" s="25" t="str">
        <f>[2]Monitoring_eng!CA63</f>
        <v>yes</v>
      </c>
      <c r="AQ63" s="25" t="str">
        <f>[2]Monitoring_eng!CC63</f>
        <v>yes</v>
      </c>
      <c r="AR63" s="25" t="str">
        <f>[2]Monitoring_eng!CE63</f>
        <v>yes</v>
      </c>
      <c r="AS63" s="25" t="str">
        <f>[2]Monitoring_eng!CG63</f>
        <v>yes</v>
      </c>
      <c r="AT63" s="25" t="str">
        <f>[2]Monitoring_eng!CI63</f>
        <v>yes</v>
      </c>
      <c r="AU63" s="25" t="str">
        <f>[2]Monitoring_eng!CK63</f>
        <v>yes</v>
      </c>
      <c r="AV63" s="25" t="str">
        <f>[2]Monitoring_eng!CM63</f>
        <v>yes</v>
      </c>
      <c r="AW63" s="25" t="str">
        <f>[2]Monitoring_eng!CO63</f>
        <v>yes</v>
      </c>
      <c r="AX63" s="25" t="str">
        <f>[2]Monitoring_eng!CQ63</f>
        <v>yes</v>
      </c>
      <c r="AY63" s="25" t="str">
        <f>[2]Monitoring_eng!CS63</f>
        <v>yes</v>
      </c>
      <c r="AZ63" s="25" t="str">
        <f>[2]Monitoring_eng!CU63</f>
        <v>yes</v>
      </c>
      <c r="BA63" s="25" t="str">
        <f>[2]Monitoring_eng!CW63</f>
        <v>yes</v>
      </c>
      <c r="BB63" s="37" t="s">
        <v>757</v>
      </c>
      <c r="BC63" s="37">
        <f t="shared" si="13"/>
        <v>47</v>
      </c>
      <c r="BD63" s="37" t="s">
        <v>758</v>
      </c>
      <c r="BE63" s="37">
        <f t="shared" si="14"/>
        <v>3</v>
      </c>
      <c r="BF63" s="37" t="s">
        <v>759</v>
      </c>
      <c r="BG63" s="37">
        <f t="shared" si="15"/>
        <v>0</v>
      </c>
      <c r="BH63" s="37" t="s">
        <v>892</v>
      </c>
      <c r="BI63" s="37">
        <f t="shared" si="16"/>
        <v>0</v>
      </c>
      <c r="BJ63" s="37">
        <f t="shared" si="17"/>
        <v>50</v>
      </c>
      <c r="BK63" s="37" t="str">
        <f t="shared" si="18"/>
        <v>yes</v>
      </c>
      <c r="BL63" s="37" t="str">
        <f t="shared" si="19"/>
        <v>no</v>
      </c>
      <c r="BM63" s="37">
        <f t="shared" si="20"/>
        <v>47</v>
      </c>
      <c r="BN63" s="37">
        <f t="shared" si="21"/>
        <v>3</v>
      </c>
      <c r="BO63" s="69">
        <f t="shared" si="22"/>
        <v>0.94</v>
      </c>
      <c r="BP63" s="69">
        <f t="shared" si="23"/>
        <v>0.06</v>
      </c>
      <c r="BQ63" s="70">
        <f>VLOOKUP($B63,[2]Analysis2016!$A:$BO,66,FALSE)</f>
        <v>0.84</v>
      </c>
      <c r="BR63" s="70">
        <f>VLOOKUP($B63,[2]Analysis2016!$A:$BO,67,FALSE)</f>
        <v>0.12</v>
      </c>
      <c r="BS63" s="70">
        <f t="shared" si="24"/>
        <v>9.9999999999999978E-2</v>
      </c>
      <c r="BT63" s="70">
        <f t="shared" si="25"/>
        <v>0.06</v>
      </c>
      <c r="BU63" s="70">
        <f>COUNTIFS($D63:$BA63,$BK63,[2]Results!$T$87:$BQ$87,BU$1)/(COUNTIF([2]Results!$T$87:$BQ$87,BU$1))</f>
        <v>1</v>
      </c>
      <c r="BV63" s="70">
        <f>COUNTIFS($D63:$BA63,$BK63,[2]Results!$T$87:$BQ$87,BV$1)/(COUNTIF([2]Results!$T$87:$BQ$87,BV$1))</f>
        <v>0.83333333333333337</v>
      </c>
      <c r="BW63" s="70">
        <f>COUNTIFS($D63:$BA63,$BK63,[2]Results!$T$87:$BQ$87,BW$1)/(COUNTIF([2]Results!$T$87:$BQ$87,BW$1))</f>
        <v>0.875</v>
      </c>
      <c r="BX63" s="70">
        <f>COUNTIFS($D63:$BA63,$BK63,[2]Results!$T$87:$BQ$87,BX$1)/(COUNTIF([2]Results!$T$87:$BQ$87,BX$1))</f>
        <v>1</v>
      </c>
      <c r="BY63" s="70">
        <f>COUNTIFS($D63:$BA63,$BK63,[2]Results!$T$89:$BQ$89,BY$1)/(COUNTIF([2]Results!$T$89:$BQ$89,BY$1))</f>
        <v>0.8</v>
      </c>
      <c r="BZ63" s="70">
        <f>COUNTIFS($D63:$BA63,$BK63,[2]Results!$T$89:$BQ$89,BZ$1)/(COUNTIF([2]Results!$T$89:$BQ$89,BZ$1))</f>
        <v>1</v>
      </c>
      <c r="CA63" s="70">
        <f>COUNTIFS($D63:$BA63,$BK63,[2]Results!$T$89:$BQ$89,CA$1)/(COUNTIF([2]Results!$T$89:$BQ$89,CA$1))</f>
        <v>1</v>
      </c>
      <c r="CB63" s="70">
        <f>COUNTIFS($D63:$BA63,$BK63,[2]Results!$T$89:$BQ$89,CB$1)/(COUNTIF([2]Results!$T$89:$BQ$89,CB$1))</f>
        <v>1</v>
      </c>
      <c r="CC63" s="70">
        <f>COUNTIFS($D63:$BA63,$BK63,[2]Results!$T$90:$BQ$90,CC$1)/(COUNTIF([2]Results!$T$90:$BQ$90,CC$1))</f>
        <v>0.94117647058823528</v>
      </c>
      <c r="CD63" s="70">
        <f>COUNTIFS($D63:$BA63,$BK63,[2]Results!$T$90:$BQ$90,CD$1)/(COUNTIF([2]Results!$T$90:$BQ$90,CD$1))</f>
        <v>0.94117647058823528</v>
      </c>
      <c r="CE63" s="70">
        <f>COUNTIFS($D63:$BA63,$BK63,[2]Results!$T$90:$BQ$90,CE$1)/(COUNTIF([2]Results!$T$90:$BQ$90,CE$1))</f>
        <v>0.9375</v>
      </c>
      <c r="CF63" s="70">
        <f>COUNTIFS($D63:$BA63,$BK63,[2]Results!$T$91:$BQ$91,CF$1)/(COUNTIF([2]Results!$T$91:$BQ$91,CF$1))</f>
        <v>0.94117647058823528</v>
      </c>
      <c r="CG63" s="70">
        <f>COUNTIFS($D63:$BA63,$BK63,[2]Results!$T$91:$BQ$91,CG$1)/(COUNTIF([2]Results!$T$91:$BQ$91,CG$1))</f>
        <v>0.94117647058823528</v>
      </c>
      <c r="CH63" s="37"/>
    </row>
    <row r="64" spans="1:86" x14ac:dyDescent="0.3">
      <c r="A64" t="s">
        <v>3885</v>
      </c>
      <c r="B64" s="37" t="s">
        <v>365</v>
      </c>
      <c r="C64" s="51" t="s">
        <v>164</v>
      </c>
      <c r="D64" s="25" t="str">
        <f>[2]Monitoring_eng!C64</f>
        <v>no</v>
      </c>
      <c r="E64" s="25" t="str">
        <f>[2]Monitoring_eng!E64</f>
        <v>no</v>
      </c>
      <c r="F64" s="25" t="str">
        <f>[2]Monitoring_eng!G64</f>
        <v>no</v>
      </c>
      <c r="G64" s="25" t="str">
        <f>[2]Monitoring_eng!I64</f>
        <v>yes</v>
      </c>
      <c r="H64" s="25" t="str">
        <f>[2]Monitoring_eng!K64</f>
        <v>no</v>
      </c>
      <c r="I64" s="25" t="str">
        <f>[2]Monitoring_eng!M64</f>
        <v>no</v>
      </c>
      <c r="J64" s="25" t="str">
        <f>[2]Monitoring_eng!O64</f>
        <v>no</v>
      </c>
      <c r="K64" s="25" t="str">
        <f>[2]Monitoring_eng!Q64</f>
        <v>no</v>
      </c>
      <c r="L64" s="25" t="str">
        <f>[2]Monitoring_eng!S64</f>
        <v>no</v>
      </c>
      <c r="M64" s="25" t="str">
        <f>[2]Monitoring_eng!U64</f>
        <v>no</v>
      </c>
      <c r="N64" s="25" t="str">
        <f>[2]Monitoring_eng!W64</f>
        <v>no</v>
      </c>
      <c r="O64" s="25" t="str">
        <f>[2]Monitoring_eng!Y64</f>
        <v>no</v>
      </c>
      <c r="P64" s="25" t="str">
        <f>[2]Monitoring_eng!AA64</f>
        <v>no</v>
      </c>
      <c r="Q64" s="25" t="str">
        <f>[2]Monitoring_eng!AC64</f>
        <v>no</v>
      </c>
      <c r="R64" s="25" t="str">
        <f>[2]Monitoring_eng!AE64</f>
        <v>no</v>
      </c>
      <c r="S64" s="25" t="str">
        <f>[2]Monitoring_eng!AG64</f>
        <v>no</v>
      </c>
      <c r="T64" s="25" t="str">
        <f>[2]Monitoring_eng!AI64</f>
        <v>no</v>
      </c>
      <c r="U64" s="25" t="str">
        <f>[2]Monitoring_eng!AK64</f>
        <v>no</v>
      </c>
      <c r="V64" s="25" t="str">
        <f>[2]Monitoring_eng!AM64</f>
        <v>no</v>
      </c>
      <c r="W64" s="25" t="str">
        <f>[2]Monitoring_eng!AO64</f>
        <v>no</v>
      </c>
      <c r="X64" s="25" t="str">
        <f>[2]Monitoring_eng!AQ64</f>
        <v>no</v>
      </c>
      <c r="Y64" s="25" t="str">
        <f>[2]Monitoring_eng!AS64</f>
        <v>no</v>
      </c>
      <c r="Z64" s="25" t="str">
        <f>[2]Monitoring_eng!AU64</f>
        <v>no</v>
      </c>
      <c r="AA64" s="25" t="str">
        <f>[2]Monitoring_eng!AW64</f>
        <v>no</v>
      </c>
      <c r="AB64" s="25" t="str">
        <f>[2]Monitoring_eng!AY64</f>
        <v>no</v>
      </c>
      <c r="AC64" s="25" t="str">
        <f>[2]Monitoring_eng!BA64</f>
        <v>no</v>
      </c>
      <c r="AD64" s="25" t="str">
        <f>[2]Monitoring_eng!BC64</f>
        <v>no</v>
      </c>
      <c r="AE64" s="25" t="str">
        <f>[2]Monitoring_eng!BE64</f>
        <v>no</v>
      </c>
      <c r="AF64" s="25" t="str">
        <f>[2]Monitoring_eng!BG64</f>
        <v>no</v>
      </c>
      <c r="AG64" s="25" t="str">
        <f>[2]Monitoring_eng!BI64</f>
        <v>no</v>
      </c>
      <c r="AH64" s="25" t="str">
        <f>[2]Monitoring_eng!BK64</f>
        <v>no</v>
      </c>
      <c r="AI64" s="25" t="str">
        <f>[2]Monitoring_eng!BM64</f>
        <v>no</v>
      </c>
      <c r="AJ64" s="25" t="str">
        <f>[2]Monitoring_eng!BO64</f>
        <v>no</v>
      </c>
      <c r="AK64" s="25" t="str">
        <f>[2]Monitoring_eng!BQ64</f>
        <v>no</v>
      </c>
      <c r="AL64" s="25" t="str">
        <f>[2]Monitoring_eng!BS64</f>
        <v>no</v>
      </c>
      <c r="AM64" s="25" t="str">
        <f>[2]Monitoring_eng!BU64</f>
        <v>no</v>
      </c>
      <c r="AN64" s="25" t="str">
        <f>[2]Monitoring_eng!BW64</f>
        <v>no</v>
      </c>
      <c r="AO64" s="25" t="str">
        <f>[2]Monitoring_eng!BY64</f>
        <v>no</v>
      </c>
      <c r="AP64" s="25" t="str">
        <f>[2]Monitoring_eng!CA64</f>
        <v>no</v>
      </c>
      <c r="AQ64" s="25" t="str">
        <f>[2]Monitoring_eng!CC64</f>
        <v>no</v>
      </c>
      <c r="AR64" s="25" t="str">
        <f>[2]Monitoring_eng!CE64</f>
        <v>no</v>
      </c>
      <c r="AS64" s="25" t="str">
        <f>[2]Monitoring_eng!CG64</f>
        <v>no</v>
      </c>
      <c r="AT64" s="25" t="str">
        <f>[2]Monitoring_eng!CI64</f>
        <v>no</v>
      </c>
      <c r="AU64" s="25" t="str">
        <f>[2]Monitoring_eng!CK64</f>
        <v>no</v>
      </c>
      <c r="AV64" s="25" t="str">
        <f>[2]Monitoring_eng!CM64</f>
        <v>no</v>
      </c>
      <c r="AW64" s="25" t="str">
        <f>[2]Monitoring_eng!CO64</f>
        <v>no</v>
      </c>
      <c r="AX64" s="25" t="str">
        <f>[2]Monitoring_eng!CQ64</f>
        <v>no</v>
      </c>
      <c r="AY64" s="25" t="str">
        <f>[2]Monitoring_eng!CS64</f>
        <v>no</v>
      </c>
      <c r="AZ64" s="25" t="str">
        <f>[2]Monitoring_eng!CU64</f>
        <v>no</v>
      </c>
      <c r="BA64" s="25" t="str">
        <f>[2]Monitoring_eng!CW64</f>
        <v>no</v>
      </c>
      <c r="BB64" s="37" t="s">
        <v>757</v>
      </c>
      <c r="BC64" s="37">
        <f t="shared" si="13"/>
        <v>1</v>
      </c>
      <c r="BD64" s="37" t="s">
        <v>758</v>
      </c>
      <c r="BE64" s="37">
        <f t="shared" si="14"/>
        <v>49</v>
      </c>
      <c r="BF64" s="37" t="s">
        <v>759</v>
      </c>
      <c r="BG64" s="37">
        <f t="shared" si="15"/>
        <v>0</v>
      </c>
      <c r="BH64" s="37" t="s">
        <v>892</v>
      </c>
      <c r="BI64" s="37">
        <f t="shared" si="16"/>
        <v>0</v>
      </c>
      <c r="BJ64" s="37">
        <f t="shared" si="17"/>
        <v>50</v>
      </c>
      <c r="BK64" s="37" t="str">
        <f t="shared" si="18"/>
        <v>yes</v>
      </c>
      <c r="BL64" s="37" t="str">
        <f t="shared" si="19"/>
        <v>no</v>
      </c>
      <c r="BM64" s="37">
        <f t="shared" si="20"/>
        <v>1</v>
      </c>
      <c r="BN64" s="37">
        <f t="shared" si="21"/>
        <v>49</v>
      </c>
      <c r="BO64" s="69">
        <f t="shared" si="22"/>
        <v>0.02</v>
      </c>
      <c r="BP64" s="69">
        <f t="shared" si="23"/>
        <v>0.98</v>
      </c>
      <c r="BQ64" s="70">
        <f>VLOOKUP($B64,[2]Analysis2016!$A:$BO,66,FALSE)</f>
        <v>0.02</v>
      </c>
      <c r="BR64" s="70">
        <f>VLOOKUP($B64,[2]Analysis2016!$A:$BO,67,FALSE)</f>
        <v>0.98</v>
      </c>
      <c r="BS64" s="70">
        <f t="shared" si="24"/>
        <v>0</v>
      </c>
      <c r="BT64" s="70">
        <f t="shared" si="25"/>
        <v>0</v>
      </c>
      <c r="BU64" s="70">
        <f>COUNTIFS($D64:$BA64,$BK64,[2]Results!$T$87:$BQ$87,BU$1)/(COUNTIF([2]Results!$T$87:$BQ$87,BU$1))</f>
        <v>5.8823529411764705E-2</v>
      </c>
      <c r="BV64" s="70">
        <f>COUNTIFS($D64:$BA64,$BK64,[2]Results!$T$87:$BQ$87,BV$1)/(COUNTIF([2]Results!$T$87:$BQ$87,BV$1))</f>
        <v>0</v>
      </c>
      <c r="BW64" s="70">
        <f>COUNTIFS($D64:$BA64,$BK64,[2]Results!$T$87:$BQ$87,BW$1)/(COUNTIF([2]Results!$T$87:$BQ$87,BW$1))</f>
        <v>0</v>
      </c>
      <c r="BX64" s="70">
        <f>COUNTIFS($D64:$BA64,$BK64,[2]Results!$T$87:$BQ$87,BX$1)/(COUNTIF([2]Results!$T$87:$BQ$87,BX$1))</f>
        <v>0</v>
      </c>
      <c r="BY64" s="70">
        <f>COUNTIFS($D64:$BA64,$BK64,[2]Results!$T$89:$BQ$89,BY$1)/(COUNTIF([2]Results!$T$89:$BQ$89,BY$1))</f>
        <v>0</v>
      </c>
      <c r="BZ64" s="70">
        <f>COUNTIFS($D64:$BA64,$BK64,[2]Results!$T$89:$BQ$89,BZ$1)/(COUNTIF([2]Results!$T$89:$BQ$89,BZ$1))</f>
        <v>4.5454545454545456E-2</v>
      </c>
      <c r="CA64" s="70">
        <f>COUNTIFS($D64:$BA64,$BK64,[2]Results!$T$89:$BQ$89,CA$1)/(COUNTIF([2]Results!$T$89:$BQ$89,CA$1))</f>
        <v>0</v>
      </c>
      <c r="CB64" s="70">
        <f>COUNTIFS($D64:$BA64,$BK64,[2]Results!$T$89:$BQ$89,CB$1)/(COUNTIF([2]Results!$T$89:$BQ$89,CB$1))</f>
        <v>0</v>
      </c>
      <c r="CC64" s="70">
        <f>COUNTIFS($D64:$BA64,$BK64,[2]Results!$T$90:$BQ$90,CC$1)/(COUNTIF([2]Results!$T$90:$BQ$90,CC$1))</f>
        <v>0</v>
      </c>
      <c r="CD64" s="70">
        <f>COUNTIFS($D64:$BA64,$BK64,[2]Results!$T$90:$BQ$90,CD$1)/(COUNTIF([2]Results!$T$90:$BQ$90,CD$1))</f>
        <v>5.8823529411764705E-2</v>
      </c>
      <c r="CE64" s="70">
        <f>COUNTIFS($D64:$BA64,$BK64,[2]Results!$T$90:$BQ$90,CE$1)/(COUNTIF([2]Results!$T$90:$BQ$90,CE$1))</f>
        <v>0</v>
      </c>
      <c r="CF64" s="70">
        <f>COUNTIFS($D64:$BA64,$BK64,[2]Results!$T$91:$BQ$91,CF$1)/(COUNTIF([2]Results!$T$91:$BQ$91,CF$1))</f>
        <v>5.8823529411764705E-2</v>
      </c>
      <c r="CG64" s="70">
        <f>COUNTIFS($D64:$BA64,$BK64,[2]Results!$T$91:$BQ$91,CG$1)/(COUNTIF([2]Results!$T$91:$BQ$91,CG$1))</f>
        <v>0</v>
      </c>
      <c r="CH64" s="37"/>
    </row>
    <row r="65" spans="1:86" x14ac:dyDescent="0.3">
      <c r="A65" t="s">
        <v>3886</v>
      </c>
      <c r="B65" s="37" t="s">
        <v>366</v>
      </c>
      <c r="C65" s="51" t="s">
        <v>165</v>
      </c>
      <c r="D65" s="25" t="str">
        <f>[2]Monitoring_eng!C65</f>
        <v>no</v>
      </c>
      <c r="E65" s="25" t="str">
        <f>[2]Monitoring_eng!E65</f>
        <v>no</v>
      </c>
      <c r="F65" s="25" t="str">
        <f>[2]Monitoring_eng!G65</f>
        <v>no</v>
      </c>
      <c r="G65" s="25" t="str">
        <f>[2]Monitoring_eng!I65</f>
        <v>yes</v>
      </c>
      <c r="H65" s="25" t="str">
        <f>[2]Monitoring_eng!K65</f>
        <v>no</v>
      </c>
      <c r="I65" s="25" t="str">
        <f>[2]Monitoring_eng!M65</f>
        <v>no</v>
      </c>
      <c r="J65" s="25" t="str">
        <f>[2]Monitoring_eng!O65</f>
        <v>no</v>
      </c>
      <c r="K65" s="25" t="str">
        <f>[2]Monitoring_eng!Q65</f>
        <v>no</v>
      </c>
      <c r="L65" s="25" t="str">
        <f>[2]Monitoring_eng!S65</f>
        <v>no</v>
      </c>
      <c r="M65" s="25" t="str">
        <f>[2]Monitoring_eng!U65</f>
        <v>no</v>
      </c>
      <c r="N65" s="25" t="str">
        <f>[2]Monitoring_eng!W65</f>
        <v>no</v>
      </c>
      <c r="O65" s="25" t="str">
        <f>[2]Monitoring_eng!Y65</f>
        <v>no</v>
      </c>
      <c r="P65" s="25" t="str">
        <f>[2]Monitoring_eng!AA65</f>
        <v>no</v>
      </c>
      <c r="Q65" s="25" t="str">
        <f>[2]Monitoring_eng!AC65</f>
        <v>no</v>
      </c>
      <c r="R65" s="25" t="str">
        <f>[2]Monitoring_eng!AE65</f>
        <v>no</v>
      </c>
      <c r="S65" s="25" t="str">
        <f>[2]Monitoring_eng!AG65</f>
        <v>no</v>
      </c>
      <c r="T65" s="25" t="str">
        <f>[2]Monitoring_eng!AI65</f>
        <v>no</v>
      </c>
      <c r="U65" s="25" t="str">
        <f>[2]Monitoring_eng!AK65</f>
        <v>no</v>
      </c>
      <c r="V65" s="25" t="str">
        <f>[2]Monitoring_eng!AM65</f>
        <v>no</v>
      </c>
      <c r="W65" s="25" t="str">
        <f>[2]Monitoring_eng!AO65</f>
        <v>no</v>
      </c>
      <c r="X65" s="25" t="str">
        <f>[2]Monitoring_eng!AQ65</f>
        <v>no</v>
      </c>
      <c r="Y65" s="25" t="str">
        <f>[2]Monitoring_eng!AS65</f>
        <v>no</v>
      </c>
      <c r="Z65" s="25" t="str">
        <f>[2]Monitoring_eng!AU65</f>
        <v>no</v>
      </c>
      <c r="AA65" s="25" t="str">
        <f>[2]Monitoring_eng!AW65</f>
        <v>no</v>
      </c>
      <c r="AB65" s="25" t="str">
        <f>[2]Monitoring_eng!AY65</f>
        <v>no</v>
      </c>
      <c r="AC65" s="25" t="str">
        <f>[2]Monitoring_eng!BA65</f>
        <v>no</v>
      </c>
      <c r="AD65" s="25" t="str">
        <f>[2]Monitoring_eng!BC65</f>
        <v>no</v>
      </c>
      <c r="AE65" s="25" t="str">
        <f>[2]Monitoring_eng!BE65</f>
        <v>no</v>
      </c>
      <c r="AF65" s="25" t="str">
        <f>[2]Monitoring_eng!BG65</f>
        <v>no</v>
      </c>
      <c r="AG65" s="25" t="str">
        <f>[2]Monitoring_eng!BI65</f>
        <v>no</v>
      </c>
      <c r="AH65" s="25" t="str">
        <f>[2]Monitoring_eng!BK65</f>
        <v>no</v>
      </c>
      <c r="AI65" s="25" t="str">
        <f>[2]Monitoring_eng!BM65</f>
        <v>no</v>
      </c>
      <c r="AJ65" s="25" t="str">
        <f>[2]Monitoring_eng!BO65</f>
        <v>no</v>
      </c>
      <c r="AK65" s="25" t="str">
        <f>[2]Monitoring_eng!BQ65</f>
        <v>no</v>
      </c>
      <c r="AL65" s="25" t="str">
        <f>[2]Monitoring_eng!BS65</f>
        <v>no</v>
      </c>
      <c r="AM65" s="25" t="str">
        <f>[2]Monitoring_eng!BU65</f>
        <v>no</v>
      </c>
      <c r="AN65" s="25" t="str">
        <f>[2]Monitoring_eng!BW65</f>
        <v>no</v>
      </c>
      <c r="AO65" s="25" t="str">
        <f>[2]Monitoring_eng!BY65</f>
        <v>no</v>
      </c>
      <c r="AP65" s="25" t="str">
        <f>[2]Monitoring_eng!CA65</f>
        <v>no</v>
      </c>
      <c r="AQ65" s="25" t="str">
        <f>[2]Monitoring_eng!CC65</f>
        <v>no</v>
      </c>
      <c r="AR65" s="25" t="str">
        <f>[2]Monitoring_eng!CE65</f>
        <v>no</v>
      </c>
      <c r="AS65" s="25" t="str">
        <f>[2]Monitoring_eng!CG65</f>
        <v>no</v>
      </c>
      <c r="AT65" s="25" t="str">
        <f>[2]Monitoring_eng!CI65</f>
        <v>no</v>
      </c>
      <c r="AU65" s="25" t="str">
        <f>[2]Monitoring_eng!CK65</f>
        <v>no</v>
      </c>
      <c r="AV65" s="25" t="str">
        <f>[2]Monitoring_eng!CM65</f>
        <v>no</v>
      </c>
      <c r="AW65" s="25" t="str">
        <f>[2]Monitoring_eng!CO65</f>
        <v>no</v>
      </c>
      <c r="AX65" s="25" t="str">
        <f>[2]Monitoring_eng!CQ65</f>
        <v>no</v>
      </c>
      <c r="AY65" s="25" t="str">
        <f>[2]Monitoring_eng!CS65</f>
        <v>no</v>
      </c>
      <c r="AZ65" s="25" t="str">
        <f>[2]Monitoring_eng!CU65</f>
        <v>no</v>
      </c>
      <c r="BA65" s="25" t="str">
        <f>[2]Monitoring_eng!CW65</f>
        <v>no</v>
      </c>
      <c r="BB65" s="37" t="s">
        <v>757</v>
      </c>
      <c r="BC65" s="37">
        <f t="shared" si="13"/>
        <v>1</v>
      </c>
      <c r="BD65" s="37" t="s">
        <v>758</v>
      </c>
      <c r="BE65" s="37">
        <f t="shared" si="14"/>
        <v>49</v>
      </c>
      <c r="BF65" s="37" t="s">
        <v>759</v>
      </c>
      <c r="BG65" s="37">
        <f t="shared" si="15"/>
        <v>0</v>
      </c>
      <c r="BH65" s="37" t="s">
        <v>892</v>
      </c>
      <c r="BI65" s="37">
        <f t="shared" si="16"/>
        <v>0</v>
      </c>
      <c r="BJ65" s="37">
        <f t="shared" si="17"/>
        <v>50</v>
      </c>
      <c r="BK65" s="37" t="str">
        <f t="shared" si="18"/>
        <v>yes</v>
      </c>
      <c r="BL65" s="37" t="str">
        <f t="shared" si="19"/>
        <v>no</v>
      </c>
      <c r="BM65" s="37">
        <f t="shared" si="20"/>
        <v>1</v>
      </c>
      <c r="BN65" s="37">
        <f t="shared" si="21"/>
        <v>49</v>
      </c>
      <c r="BO65" s="69">
        <f t="shared" si="22"/>
        <v>0.02</v>
      </c>
      <c r="BP65" s="69">
        <f t="shared" si="23"/>
        <v>0.98</v>
      </c>
      <c r="BQ65" s="70">
        <f>VLOOKUP($B65,[2]Analysis2016!$A:$BO,66,FALSE)</f>
        <v>0.02</v>
      </c>
      <c r="BR65" s="70">
        <f>VLOOKUP($B65,[2]Analysis2016!$A:$BO,67,FALSE)</f>
        <v>0.98</v>
      </c>
      <c r="BS65" s="70">
        <f t="shared" si="24"/>
        <v>0</v>
      </c>
      <c r="BT65" s="70">
        <f t="shared" si="25"/>
        <v>0</v>
      </c>
      <c r="BU65" s="70">
        <f>COUNTIFS($D65:$BA65,$BK65,[2]Results!$T$87:$BQ$87,BU$1)/(COUNTIF([2]Results!$T$87:$BQ$87,BU$1))</f>
        <v>5.8823529411764705E-2</v>
      </c>
      <c r="BV65" s="70">
        <f>COUNTIFS($D65:$BA65,$BK65,[2]Results!$T$87:$BQ$87,BV$1)/(COUNTIF([2]Results!$T$87:$BQ$87,BV$1))</f>
        <v>0</v>
      </c>
      <c r="BW65" s="70">
        <f>COUNTIFS($D65:$BA65,$BK65,[2]Results!$T$87:$BQ$87,BW$1)/(COUNTIF([2]Results!$T$87:$BQ$87,BW$1))</f>
        <v>0</v>
      </c>
      <c r="BX65" s="70">
        <f>COUNTIFS($D65:$BA65,$BK65,[2]Results!$T$87:$BQ$87,BX$1)/(COUNTIF([2]Results!$T$87:$BQ$87,BX$1))</f>
        <v>0</v>
      </c>
      <c r="BY65" s="70">
        <f>COUNTIFS($D65:$BA65,$BK65,[2]Results!$T$89:$BQ$89,BY$1)/(COUNTIF([2]Results!$T$89:$BQ$89,BY$1))</f>
        <v>0</v>
      </c>
      <c r="BZ65" s="70">
        <f>COUNTIFS($D65:$BA65,$BK65,[2]Results!$T$89:$BQ$89,BZ$1)/(COUNTIF([2]Results!$T$89:$BQ$89,BZ$1))</f>
        <v>4.5454545454545456E-2</v>
      </c>
      <c r="CA65" s="70">
        <f>COUNTIFS($D65:$BA65,$BK65,[2]Results!$T$89:$BQ$89,CA$1)/(COUNTIF([2]Results!$T$89:$BQ$89,CA$1))</f>
        <v>0</v>
      </c>
      <c r="CB65" s="70">
        <f>COUNTIFS($D65:$BA65,$BK65,[2]Results!$T$89:$BQ$89,CB$1)/(COUNTIF([2]Results!$T$89:$BQ$89,CB$1))</f>
        <v>0</v>
      </c>
      <c r="CC65" s="70">
        <f>COUNTIFS($D65:$BA65,$BK65,[2]Results!$T$90:$BQ$90,CC$1)/(COUNTIF([2]Results!$T$90:$BQ$90,CC$1))</f>
        <v>0</v>
      </c>
      <c r="CD65" s="70">
        <f>COUNTIFS($D65:$BA65,$BK65,[2]Results!$T$90:$BQ$90,CD$1)/(COUNTIF([2]Results!$T$90:$BQ$90,CD$1))</f>
        <v>5.8823529411764705E-2</v>
      </c>
      <c r="CE65" s="70">
        <f>COUNTIFS($D65:$BA65,$BK65,[2]Results!$T$90:$BQ$90,CE$1)/(COUNTIF([2]Results!$T$90:$BQ$90,CE$1))</f>
        <v>0</v>
      </c>
      <c r="CF65" s="70">
        <f>COUNTIFS($D65:$BA65,$BK65,[2]Results!$T$91:$BQ$91,CF$1)/(COUNTIF([2]Results!$T$91:$BQ$91,CF$1))</f>
        <v>5.8823529411764705E-2</v>
      </c>
      <c r="CG65" s="70">
        <f>COUNTIFS($D65:$BA65,$BK65,[2]Results!$T$91:$BQ$91,CG$1)/(COUNTIF([2]Results!$T$91:$BQ$91,CG$1))</f>
        <v>0</v>
      </c>
      <c r="CH65" s="37"/>
    </row>
    <row r="66" spans="1:86" x14ac:dyDescent="0.3">
      <c r="A66" t="s">
        <v>3887</v>
      </c>
      <c r="B66" s="37" t="s">
        <v>367</v>
      </c>
      <c r="C66" s="45" t="s">
        <v>301</v>
      </c>
      <c r="D66" s="25" t="str">
        <f>[2]Monitoring_eng!C66</f>
        <v>yes</v>
      </c>
      <c r="E66" s="25" t="str">
        <f>[2]Monitoring_eng!E66</f>
        <v>no</v>
      </c>
      <c r="F66" s="25" t="str">
        <f>[2]Monitoring_eng!G66</f>
        <v>yes</v>
      </c>
      <c r="G66" s="25" t="str">
        <f>[2]Monitoring_eng!I66</f>
        <v>yes</v>
      </c>
      <c r="H66" s="25" t="str">
        <f>[2]Monitoring_eng!K66</f>
        <v>yes</v>
      </c>
      <c r="I66" s="25" t="str">
        <f>[2]Monitoring_eng!M66</f>
        <v>yes</v>
      </c>
      <c r="J66" s="25" t="str">
        <f>[2]Monitoring_eng!O66</f>
        <v>no</v>
      </c>
      <c r="K66" s="25" t="str">
        <f>[2]Monitoring_eng!Q66</f>
        <v>no</v>
      </c>
      <c r="L66" s="25" t="str">
        <f>[2]Monitoring_eng!S66</f>
        <v>no</v>
      </c>
      <c r="M66" s="25" t="str">
        <f>[2]Monitoring_eng!U66</f>
        <v>no</v>
      </c>
      <c r="N66" s="25" t="str">
        <f>[2]Monitoring_eng!W66</f>
        <v>yes</v>
      </c>
      <c r="O66" s="25" t="str">
        <f>[2]Monitoring_eng!Y66</f>
        <v>no</v>
      </c>
      <c r="P66" s="25" t="str">
        <f>[2]Monitoring_eng!AA66</f>
        <v>no</v>
      </c>
      <c r="Q66" s="25" t="str">
        <f>[2]Monitoring_eng!AC66</f>
        <v>no</v>
      </c>
      <c r="R66" s="25" t="str">
        <f>[2]Monitoring_eng!AE66</f>
        <v>yes</v>
      </c>
      <c r="S66" s="25" t="str">
        <f>[2]Monitoring_eng!AG66</f>
        <v>no</v>
      </c>
      <c r="T66" s="25" t="str">
        <f>[2]Monitoring_eng!AI66</f>
        <v>yes</v>
      </c>
      <c r="U66" s="25" t="str">
        <f>[2]Monitoring_eng!AK66</f>
        <v>no</v>
      </c>
      <c r="V66" s="25" t="str">
        <f>[2]Monitoring_eng!AM66</f>
        <v>yes</v>
      </c>
      <c r="W66" s="25" t="str">
        <f>[2]Monitoring_eng!AO66</f>
        <v>yes</v>
      </c>
      <c r="X66" s="25" t="str">
        <f>[2]Monitoring_eng!AQ66</f>
        <v>no</v>
      </c>
      <c r="Y66" s="25" t="str">
        <f>[2]Monitoring_eng!AS66</f>
        <v>yes</v>
      </c>
      <c r="Z66" s="25" t="str">
        <f>[2]Monitoring_eng!AU66</f>
        <v>partially</v>
      </c>
      <c r="AA66" s="25" t="str">
        <f>[2]Monitoring_eng!AW66</f>
        <v>yes</v>
      </c>
      <c r="AB66" s="25" t="str">
        <f>[2]Monitoring_eng!AY66</f>
        <v>yes</v>
      </c>
      <c r="AC66" s="25" t="str">
        <f>[2]Monitoring_eng!BA66</f>
        <v>yes</v>
      </c>
      <c r="AD66" s="25" t="str">
        <f>[2]Monitoring_eng!BC66</f>
        <v>yes</v>
      </c>
      <c r="AE66" s="25" t="str">
        <f>[2]Monitoring_eng!BE66</f>
        <v>yes</v>
      </c>
      <c r="AF66" s="25" t="str">
        <f>[2]Monitoring_eng!BG66</f>
        <v>no</v>
      </c>
      <c r="AG66" s="25" t="str">
        <f>[2]Monitoring_eng!BI66</f>
        <v>yes</v>
      </c>
      <c r="AH66" s="25" t="str">
        <f>[2]Monitoring_eng!BK66</f>
        <v>no</v>
      </c>
      <c r="AI66" s="25" t="str">
        <f>[2]Monitoring_eng!BM66</f>
        <v>no</v>
      </c>
      <c r="AJ66" s="25" t="str">
        <f>[2]Monitoring_eng!BO66</f>
        <v>no</v>
      </c>
      <c r="AK66" s="25" t="str">
        <f>[2]Monitoring_eng!BQ66</f>
        <v>yes</v>
      </c>
      <c r="AL66" s="25" t="str">
        <f>[2]Monitoring_eng!BS66</f>
        <v>no</v>
      </c>
      <c r="AM66" s="25" t="str">
        <f>[2]Monitoring_eng!BU66</f>
        <v>no</v>
      </c>
      <c r="AN66" s="25" t="str">
        <f>[2]Monitoring_eng!BW66</f>
        <v>no</v>
      </c>
      <c r="AO66" s="25" t="str">
        <f>[2]Monitoring_eng!BY66</f>
        <v>no</v>
      </c>
      <c r="AP66" s="25" t="str">
        <f>[2]Monitoring_eng!CA66</f>
        <v>no</v>
      </c>
      <c r="AQ66" s="25" t="str">
        <f>[2]Monitoring_eng!CC66</f>
        <v>yes</v>
      </c>
      <c r="AR66" s="25" t="str">
        <f>[2]Monitoring_eng!CE66</f>
        <v>yes</v>
      </c>
      <c r="AS66" s="25" t="str">
        <f>[2]Monitoring_eng!CG66</f>
        <v>no</v>
      </c>
      <c r="AT66" s="25" t="str">
        <f>[2]Monitoring_eng!CI66</f>
        <v>yes</v>
      </c>
      <c r="AU66" s="25" t="str">
        <f>[2]Monitoring_eng!CK66</f>
        <v>no</v>
      </c>
      <c r="AV66" s="25" t="str">
        <f>[2]Monitoring_eng!CM66</f>
        <v>yes</v>
      </c>
      <c r="AW66" s="25" t="str">
        <f>[2]Monitoring_eng!CO66</f>
        <v>no</v>
      </c>
      <c r="AX66" s="25" t="str">
        <f>[2]Monitoring_eng!CQ66</f>
        <v>no</v>
      </c>
      <c r="AY66" s="25" t="str">
        <f>[2]Monitoring_eng!CS66</f>
        <v>no</v>
      </c>
      <c r="AZ66" s="25" t="str">
        <f>[2]Monitoring_eng!CU66</f>
        <v>no</v>
      </c>
      <c r="BA66" s="25" t="str">
        <f>[2]Monitoring_eng!CW66</f>
        <v>yes</v>
      </c>
      <c r="BB66" s="37" t="s">
        <v>757</v>
      </c>
      <c r="BC66" s="37">
        <f t="shared" ref="BC66:BC78" si="26">COUNTIF($D66:$BA66,$BB66)</f>
        <v>23</v>
      </c>
      <c r="BD66" s="37" t="s">
        <v>758</v>
      </c>
      <c r="BE66" s="37">
        <f t="shared" ref="BE66:BE78" si="27">COUNTIF($D66:$BA66,$BD66)</f>
        <v>26</v>
      </c>
      <c r="BF66" s="37" t="s">
        <v>759</v>
      </c>
      <c r="BG66" s="37">
        <f t="shared" ref="BG66:BG78" si="28">COUNTIF($D66:$BA66,$BF66)</f>
        <v>1</v>
      </c>
      <c r="BH66" s="37" t="s">
        <v>892</v>
      </c>
      <c r="BI66" s="37">
        <f t="shared" ref="BI66:BI78" si="29">COUNTIF($D66:$BA66,$BH66)</f>
        <v>0</v>
      </c>
      <c r="BJ66" s="37">
        <f t="shared" ref="BJ66:BJ97" si="30">BC66+BE66+BG66+BI66</f>
        <v>50</v>
      </c>
      <c r="BK66" s="37" t="str">
        <f t="shared" ref="BK66:BK78" si="31">BB66</f>
        <v>yes</v>
      </c>
      <c r="BL66" s="37" t="str">
        <f t="shared" ref="BL66:BL78" si="32">BD66</f>
        <v>no</v>
      </c>
      <c r="BM66" s="37">
        <f t="shared" ref="BM66:BM78" si="33">BC66</f>
        <v>23</v>
      </c>
      <c r="BN66" s="37">
        <f t="shared" ref="BN66:BN78" si="34">BE66</f>
        <v>26</v>
      </c>
      <c r="BO66" s="69">
        <f t="shared" ref="BO66:BO78" si="35">BM66/50</f>
        <v>0.46</v>
      </c>
      <c r="BP66" s="69">
        <f t="shared" ref="BP66:BP78" si="36">BN66/50</f>
        <v>0.52</v>
      </c>
      <c r="BQ66" s="70">
        <f>VLOOKUP($B66,[2]Analysis2016!$A:$BO,66,FALSE)</f>
        <v>0.1</v>
      </c>
      <c r="BR66" s="70">
        <f>VLOOKUP($B66,[2]Analysis2016!$A:$BO,67,FALSE)</f>
        <v>0.88</v>
      </c>
      <c r="BS66" s="70">
        <f t="shared" ref="BS66:BS78" si="37">BO66-BQ66</f>
        <v>0.36</v>
      </c>
      <c r="BT66" s="70">
        <f t="shared" ref="BT66:BT78" si="38">BR66-BP66</f>
        <v>0.36</v>
      </c>
      <c r="BU66" s="70">
        <f>COUNTIFS($D66:$BA66,$BK66,[2]Results!$T$87:$BQ$87,BU$1)/(COUNTIF([2]Results!$T$87:$BQ$87,BU$1))</f>
        <v>0.70588235294117652</v>
      </c>
      <c r="BV66" s="70">
        <f>COUNTIFS($D66:$BA66,$BK66,[2]Results!$T$87:$BQ$87,BV$1)/(COUNTIF([2]Results!$T$87:$BQ$87,BV$1))</f>
        <v>0.33333333333333331</v>
      </c>
      <c r="BW66" s="70">
        <f>COUNTIFS($D66:$BA66,$BK66,[2]Results!$T$87:$BQ$87,BW$1)/(COUNTIF([2]Results!$T$87:$BQ$87,BW$1))</f>
        <v>0.375</v>
      </c>
      <c r="BX66" s="70">
        <f>COUNTIFS($D66:$BA66,$BK66,[2]Results!$T$87:$BQ$87,BX$1)/(COUNTIF([2]Results!$T$87:$BQ$87,BX$1))</f>
        <v>0.30769230769230771</v>
      </c>
      <c r="BY66" s="70">
        <f>COUNTIFS($D66:$BA66,$BK66,[2]Results!$T$89:$BQ$89,BY$1)/(COUNTIF([2]Results!$T$89:$BQ$89,BY$1))</f>
        <v>0.46666666666666667</v>
      </c>
      <c r="BZ66" s="70">
        <f>COUNTIFS($D66:$BA66,$BK66,[2]Results!$T$89:$BQ$89,BZ$1)/(COUNTIF([2]Results!$T$89:$BQ$89,BZ$1))</f>
        <v>0.45454545454545453</v>
      </c>
      <c r="CA66" s="70">
        <f>COUNTIFS($D66:$BA66,$BK66,[2]Results!$T$89:$BQ$89,CA$1)/(COUNTIF([2]Results!$T$89:$BQ$89,CA$1))</f>
        <v>0.55555555555555558</v>
      </c>
      <c r="CB66" s="70">
        <f>COUNTIFS($D66:$BA66,$BK66,[2]Results!$T$89:$BQ$89,CB$1)/(COUNTIF([2]Results!$T$89:$BQ$89,CB$1))</f>
        <v>0.25</v>
      </c>
      <c r="CC66" s="70">
        <f>COUNTIFS($D66:$BA66,$BK66,[2]Results!$T$90:$BQ$90,CC$1)/(COUNTIF([2]Results!$T$90:$BQ$90,CC$1))</f>
        <v>0.41176470588235292</v>
      </c>
      <c r="CD66" s="70">
        <f>COUNTIFS($D66:$BA66,$BK66,[2]Results!$T$90:$BQ$90,CD$1)/(COUNTIF([2]Results!$T$90:$BQ$90,CD$1))</f>
        <v>0.52941176470588236</v>
      </c>
      <c r="CE66" s="70">
        <f>COUNTIFS($D66:$BA66,$BK66,[2]Results!$T$90:$BQ$90,CE$1)/(COUNTIF([2]Results!$T$90:$BQ$90,CE$1))</f>
        <v>0.4375</v>
      </c>
      <c r="CF66" s="70">
        <f>COUNTIFS($D66:$BA66,$BK66,[2]Results!$T$91:$BQ$91,CF$1)/(COUNTIF([2]Results!$T$91:$BQ$91,CF$1))</f>
        <v>0.52941176470588236</v>
      </c>
      <c r="CG66" s="70">
        <f>COUNTIFS($D66:$BA66,$BK66,[2]Results!$T$91:$BQ$91,CG$1)/(COUNTIF([2]Results!$T$91:$BQ$91,CG$1))</f>
        <v>0.41176470588235292</v>
      </c>
      <c r="CH66" s="37"/>
    </row>
    <row r="67" spans="1:86" x14ac:dyDescent="0.3">
      <c r="A67" t="s">
        <v>3888</v>
      </c>
      <c r="B67" s="37" t="s">
        <v>368</v>
      </c>
      <c r="C67" s="45" t="s">
        <v>166</v>
      </c>
      <c r="D67" s="25" t="str">
        <f>[2]Monitoring_eng!C67</f>
        <v>yes</v>
      </c>
      <c r="E67" s="25" t="str">
        <f>[2]Monitoring_eng!E67</f>
        <v>partially</v>
      </c>
      <c r="F67" s="25" t="str">
        <f>[2]Monitoring_eng!G67</f>
        <v>partially</v>
      </c>
      <c r="G67" s="25" t="str">
        <f>[2]Monitoring_eng!I67</f>
        <v>no</v>
      </c>
      <c r="H67" s="25" t="str">
        <f>[2]Monitoring_eng!K67</f>
        <v>no</v>
      </c>
      <c r="I67" s="25" t="str">
        <f>[2]Monitoring_eng!M67</f>
        <v>no</v>
      </c>
      <c r="J67" s="25" t="str">
        <f>[2]Monitoring_eng!O67</f>
        <v>partially</v>
      </c>
      <c r="K67" s="25" t="str">
        <f>[2]Monitoring_eng!Q67</f>
        <v>partially</v>
      </c>
      <c r="L67" s="25" t="str">
        <f>[2]Monitoring_eng!S67</f>
        <v>yes</v>
      </c>
      <c r="M67" s="25" t="str">
        <f>[2]Monitoring_eng!U67</f>
        <v>yes</v>
      </c>
      <c r="N67" s="25" t="str">
        <f>[2]Monitoring_eng!W67</f>
        <v>no</v>
      </c>
      <c r="O67" s="25" t="str">
        <f>[2]Monitoring_eng!Y67</f>
        <v>yes</v>
      </c>
      <c r="P67" s="25" t="str">
        <f>[2]Monitoring_eng!AA67</f>
        <v>no</v>
      </c>
      <c r="Q67" s="25" t="str">
        <f>[2]Monitoring_eng!AC67</f>
        <v>partially</v>
      </c>
      <c r="R67" s="25" t="str">
        <f>[2]Monitoring_eng!AE67</f>
        <v>yes</v>
      </c>
      <c r="S67" s="25" t="str">
        <f>[2]Monitoring_eng!AG67</f>
        <v>yes</v>
      </c>
      <c r="T67" s="25" t="str">
        <f>[2]Monitoring_eng!AI67</f>
        <v>no</v>
      </c>
      <c r="U67" s="25" t="str">
        <f>[2]Monitoring_eng!AK67</f>
        <v>yes</v>
      </c>
      <c r="V67" s="25" t="str">
        <f>[2]Monitoring_eng!AM67</f>
        <v>no</v>
      </c>
      <c r="W67" s="25" t="str">
        <f>[2]Monitoring_eng!AO67</f>
        <v>partially</v>
      </c>
      <c r="X67" s="25" t="str">
        <f>[2]Monitoring_eng!AQ67</f>
        <v>no</v>
      </c>
      <c r="Y67" s="25" t="str">
        <f>[2]Monitoring_eng!AS67</f>
        <v>partially</v>
      </c>
      <c r="Z67" s="25" t="str">
        <f>[2]Monitoring_eng!AU67</f>
        <v>partially</v>
      </c>
      <c r="AA67" s="25" t="str">
        <f>[2]Monitoring_eng!AW67</f>
        <v>partially</v>
      </c>
      <c r="AB67" s="25" t="str">
        <f>[2]Monitoring_eng!AY67</f>
        <v>yes</v>
      </c>
      <c r="AC67" s="25" t="str">
        <f>[2]Monitoring_eng!BA67</f>
        <v>no</v>
      </c>
      <c r="AD67" s="25" t="str">
        <f>[2]Monitoring_eng!BC67</f>
        <v>yes</v>
      </c>
      <c r="AE67" s="25" t="str">
        <f>[2]Monitoring_eng!BE67</f>
        <v>no</v>
      </c>
      <c r="AF67" s="25" t="str">
        <f>[2]Monitoring_eng!BG67</f>
        <v>partially</v>
      </c>
      <c r="AG67" s="25" t="str">
        <f>[2]Monitoring_eng!BI67</f>
        <v>partially</v>
      </c>
      <c r="AH67" s="25" t="str">
        <f>[2]Monitoring_eng!BK67</f>
        <v>partially</v>
      </c>
      <c r="AI67" s="25" t="str">
        <f>[2]Monitoring_eng!BM67</f>
        <v>partially</v>
      </c>
      <c r="AJ67" s="25" t="str">
        <f>[2]Monitoring_eng!BO67</f>
        <v>yes</v>
      </c>
      <c r="AK67" s="25" t="str">
        <f>[2]Monitoring_eng!BQ67</f>
        <v>no</v>
      </c>
      <c r="AL67" s="25" t="str">
        <f>[2]Monitoring_eng!BS67</f>
        <v>partially</v>
      </c>
      <c r="AM67" s="25" t="str">
        <f>[2]Monitoring_eng!BU67</f>
        <v>no</v>
      </c>
      <c r="AN67" s="25" t="str">
        <f>[2]Monitoring_eng!BW67</f>
        <v>partially</v>
      </c>
      <c r="AO67" s="25" t="str">
        <f>[2]Monitoring_eng!BY67</f>
        <v>no</v>
      </c>
      <c r="AP67" s="25" t="str">
        <f>[2]Monitoring_eng!CA67</f>
        <v>partially</v>
      </c>
      <c r="AQ67" s="25" t="str">
        <f>[2]Monitoring_eng!CC67</f>
        <v>partially</v>
      </c>
      <c r="AR67" s="25" t="str">
        <f>[2]Monitoring_eng!CE67</f>
        <v>yes</v>
      </c>
      <c r="AS67" s="25" t="str">
        <f>[2]Monitoring_eng!CG67</f>
        <v>no</v>
      </c>
      <c r="AT67" s="25" t="str">
        <f>[2]Monitoring_eng!CI67</f>
        <v>partially</v>
      </c>
      <c r="AU67" s="25" t="str">
        <f>[2]Monitoring_eng!CK67</f>
        <v>partially</v>
      </c>
      <c r="AV67" s="25" t="str">
        <f>[2]Monitoring_eng!CM67</f>
        <v>partially</v>
      </c>
      <c r="AW67" s="25" t="str">
        <f>[2]Monitoring_eng!CO67</f>
        <v>no</v>
      </c>
      <c r="AX67" s="25" t="str">
        <f>[2]Monitoring_eng!CQ67</f>
        <v>yes</v>
      </c>
      <c r="AY67" s="25" t="str">
        <f>[2]Monitoring_eng!CS67</f>
        <v>yes</v>
      </c>
      <c r="AZ67" s="25" t="str">
        <f>[2]Monitoring_eng!CU67</f>
        <v>partially</v>
      </c>
      <c r="BA67" s="25" t="str">
        <f>[2]Monitoring_eng!CW67</f>
        <v>no</v>
      </c>
      <c r="BB67" s="37" t="s">
        <v>757</v>
      </c>
      <c r="BC67" s="37">
        <f t="shared" si="26"/>
        <v>13</v>
      </c>
      <c r="BD67" s="37" t="s">
        <v>758</v>
      </c>
      <c r="BE67" s="37">
        <f t="shared" si="27"/>
        <v>16</v>
      </c>
      <c r="BF67" s="37" t="s">
        <v>759</v>
      </c>
      <c r="BG67" s="37">
        <f t="shared" si="28"/>
        <v>21</v>
      </c>
      <c r="BH67" s="37" t="s">
        <v>892</v>
      </c>
      <c r="BI67" s="37">
        <f t="shared" si="29"/>
        <v>0</v>
      </c>
      <c r="BJ67" s="37">
        <f t="shared" si="30"/>
        <v>50</v>
      </c>
      <c r="BK67" s="37" t="str">
        <f t="shared" si="31"/>
        <v>yes</v>
      </c>
      <c r="BL67" s="37" t="str">
        <f t="shared" si="32"/>
        <v>no</v>
      </c>
      <c r="BM67" s="37">
        <f t="shared" si="33"/>
        <v>13</v>
      </c>
      <c r="BN67" s="37">
        <f t="shared" si="34"/>
        <v>16</v>
      </c>
      <c r="BO67" s="69">
        <f t="shared" si="35"/>
        <v>0.26</v>
      </c>
      <c r="BP67" s="69">
        <f t="shared" si="36"/>
        <v>0.32</v>
      </c>
      <c r="BQ67" s="70">
        <f>VLOOKUP($B67,[2]Analysis2016!$A:$BO,66,FALSE)</f>
        <v>0.26</v>
      </c>
      <c r="BR67" s="70">
        <f>VLOOKUP($B67,[2]Analysis2016!$A:$BO,67,FALSE)</f>
        <v>0.32</v>
      </c>
      <c r="BS67" s="70">
        <f t="shared" si="37"/>
        <v>0</v>
      </c>
      <c r="BT67" s="70">
        <f t="shared" si="38"/>
        <v>0</v>
      </c>
      <c r="BU67" s="70">
        <f>COUNTIFS($D67:$BA67,$BK67,[2]Results!$T$87:$BQ$87,BU$1)/(COUNTIF([2]Results!$T$87:$BQ$87,BU$1))</f>
        <v>0.17647058823529413</v>
      </c>
      <c r="BV67" s="70">
        <f>COUNTIFS($D67:$BA67,$BK67,[2]Results!$T$87:$BQ$87,BV$1)/(COUNTIF([2]Results!$T$87:$BQ$87,BV$1))</f>
        <v>0.33333333333333331</v>
      </c>
      <c r="BW67" s="70">
        <f>COUNTIFS($D67:$BA67,$BK67,[2]Results!$T$87:$BQ$87,BW$1)/(COUNTIF([2]Results!$T$87:$BQ$87,BW$1))</f>
        <v>0.25</v>
      </c>
      <c r="BX67" s="70">
        <f>COUNTIFS($D67:$BA67,$BK67,[2]Results!$T$87:$BQ$87,BX$1)/(COUNTIF([2]Results!$T$87:$BQ$87,BX$1))</f>
        <v>0.30769230769230771</v>
      </c>
      <c r="BY67" s="70">
        <f>COUNTIFS($D67:$BA67,$BK67,[2]Results!$T$89:$BQ$89,BY$1)/(COUNTIF([2]Results!$T$89:$BQ$89,BY$1))</f>
        <v>0.26666666666666666</v>
      </c>
      <c r="BZ67" s="70">
        <f>COUNTIFS($D67:$BA67,$BK67,[2]Results!$T$89:$BQ$89,BZ$1)/(COUNTIF([2]Results!$T$89:$BQ$89,BZ$1))</f>
        <v>0.22727272727272727</v>
      </c>
      <c r="CA67" s="70">
        <f>COUNTIFS($D67:$BA67,$BK67,[2]Results!$T$89:$BQ$89,CA$1)/(COUNTIF([2]Results!$T$89:$BQ$89,CA$1))</f>
        <v>0.22222222222222221</v>
      </c>
      <c r="CB67" s="70">
        <f>COUNTIFS($D67:$BA67,$BK67,[2]Results!$T$89:$BQ$89,CB$1)/(COUNTIF([2]Results!$T$89:$BQ$89,CB$1))</f>
        <v>0.5</v>
      </c>
      <c r="CC67" s="70">
        <f>COUNTIFS($D67:$BA67,$BK67,[2]Results!$T$90:$BQ$90,CC$1)/(COUNTIF([2]Results!$T$90:$BQ$90,CC$1))</f>
        <v>0.11764705882352941</v>
      </c>
      <c r="CD67" s="70">
        <f>COUNTIFS($D67:$BA67,$BK67,[2]Results!$T$90:$BQ$90,CD$1)/(COUNTIF([2]Results!$T$90:$BQ$90,CD$1))</f>
        <v>0.23529411764705882</v>
      </c>
      <c r="CE67" s="70">
        <f>COUNTIFS($D67:$BA67,$BK67,[2]Results!$T$90:$BQ$90,CE$1)/(COUNTIF([2]Results!$T$90:$BQ$90,CE$1))</f>
        <v>0.4375</v>
      </c>
      <c r="CF67" s="70">
        <f>COUNTIFS($D67:$BA67,$BK67,[2]Results!$T$91:$BQ$91,CF$1)/(COUNTIF([2]Results!$T$91:$BQ$91,CF$1))</f>
        <v>0.23529411764705882</v>
      </c>
      <c r="CG67" s="70">
        <f>COUNTIFS($D67:$BA67,$BK67,[2]Results!$T$91:$BQ$91,CG$1)/(COUNTIF([2]Results!$T$91:$BQ$91,CG$1))</f>
        <v>0.11764705882352941</v>
      </c>
      <c r="CH67" s="37"/>
    </row>
    <row r="68" spans="1:86" x14ac:dyDescent="0.3">
      <c r="A68" t="s">
        <v>3889</v>
      </c>
      <c r="B68" s="37" t="s">
        <v>369</v>
      </c>
      <c r="C68" s="45" t="s">
        <v>284</v>
      </c>
      <c r="D68" s="25" t="str">
        <f>[2]Monitoring_eng!C68</f>
        <v>no</v>
      </c>
      <c r="E68" s="25" t="str">
        <f>[2]Monitoring_eng!E68</f>
        <v>no</v>
      </c>
      <c r="F68" s="25" t="str">
        <f>[2]Monitoring_eng!G68</f>
        <v>no</v>
      </c>
      <c r="G68" s="25" t="str">
        <f>[2]Monitoring_eng!I68</f>
        <v>no</v>
      </c>
      <c r="H68" s="25" t="str">
        <f>[2]Monitoring_eng!K68</f>
        <v>no</v>
      </c>
      <c r="I68" s="25" t="str">
        <f>[2]Monitoring_eng!M68</f>
        <v>no</v>
      </c>
      <c r="J68" s="25" t="str">
        <f>[2]Monitoring_eng!O68</f>
        <v>no</v>
      </c>
      <c r="K68" s="25" t="str">
        <f>[2]Monitoring_eng!Q68</f>
        <v>no</v>
      </c>
      <c r="L68" s="25" t="str">
        <f>[2]Monitoring_eng!S68</f>
        <v>no</v>
      </c>
      <c r="M68" s="25" t="str">
        <f>[2]Monitoring_eng!U68</f>
        <v>no</v>
      </c>
      <c r="N68" s="25" t="str">
        <f>[2]Monitoring_eng!W68</f>
        <v>no</v>
      </c>
      <c r="O68" s="25" t="str">
        <f>[2]Monitoring_eng!Y68</f>
        <v>no</v>
      </c>
      <c r="P68" s="25" t="str">
        <f>[2]Monitoring_eng!AA68</f>
        <v>no</v>
      </c>
      <c r="Q68" s="25" t="str">
        <f>[2]Monitoring_eng!AC68</f>
        <v>yes</v>
      </c>
      <c r="R68" s="25" t="str">
        <f>[2]Monitoring_eng!AE68</f>
        <v>partially</v>
      </c>
      <c r="S68" s="25" t="str">
        <f>[2]Monitoring_eng!AG68</f>
        <v>no</v>
      </c>
      <c r="T68" s="25" t="str">
        <f>[2]Monitoring_eng!AI68</f>
        <v>no</v>
      </c>
      <c r="U68" s="25" t="str">
        <f>[2]Monitoring_eng!AK68</f>
        <v>no</v>
      </c>
      <c r="V68" s="25" t="str">
        <f>[2]Monitoring_eng!AM68</f>
        <v>no</v>
      </c>
      <c r="W68" s="25" t="str">
        <f>[2]Monitoring_eng!AO68</f>
        <v>no</v>
      </c>
      <c r="X68" s="25" t="str">
        <f>[2]Monitoring_eng!AQ68</f>
        <v>no</v>
      </c>
      <c r="Y68" s="25" t="str">
        <f>[2]Monitoring_eng!AS68</f>
        <v>no</v>
      </c>
      <c r="Z68" s="25" t="str">
        <f>[2]Monitoring_eng!AU68</f>
        <v>no</v>
      </c>
      <c r="AA68" s="25" t="str">
        <f>[2]Monitoring_eng!AW68</f>
        <v>no</v>
      </c>
      <c r="AB68" s="25" t="str">
        <f>[2]Monitoring_eng!AY68</f>
        <v>no</v>
      </c>
      <c r="AC68" s="25" t="str">
        <f>[2]Monitoring_eng!BA68</f>
        <v>yes</v>
      </c>
      <c r="AD68" s="25" t="str">
        <f>[2]Monitoring_eng!BC68</f>
        <v>no</v>
      </c>
      <c r="AE68" s="25" t="str">
        <f>[2]Monitoring_eng!BE68</f>
        <v>no</v>
      </c>
      <c r="AF68" s="25" t="str">
        <f>[2]Monitoring_eng!BG68</f>
        <v>no</v>
      </c>
      <c r="AG68" s="25" t="str">
        <f>[2]Monitoring_eng!BI68</f>
        <v>no</v>
      </c>
      <c r="AH68" s="25" t="str">
        <f>[2]Monitoring_eng!BK68</f>
        <v>no</v>
      </c>
      <c r="AI68" s="25" t="str">
        <f>[2]Monitoring_eng!BM68</f>
        <v>no</v>
      </c>
      <c r="AJ68" s="25" t="str">
        <f>[2]Monitoring_eng!BO68</f>
        <v>no</v>
      </c>
      <c r="AK68" s="25" t="str">
        <f>[2]Monitoring_eng!BQ68</f>
        <v>no</v>
      </c>
      <c r="AL68" s="25" t="str">
        <f>[2]Monitoring_eng!BS68</f>
        <v>no</v>
      </c>
      <c r="AM68" s="25" t="str">
        <f>[2]Monitoring_eng!BU68</f>
        <v>no</v>
      </c>
      <c r="AN68" s="25" t="str">
        <f>[2]Monitoring_eng!BW68</f>
        <v>no</v>
      </c>
      <c r="AO68" s="25" t="str">
        <f>[2]Monitoring_eng!BY68</f>
        <v>no</v>
      </c>
      <c r="AP68" s="25" t="str">
        <f>[2]Monitoring_eng!CA68</f>
        <v>no</v>
      </c>
      <c r="AQ68" s="25" t="str">
        <f>[2]Monitoring_eng!CC68</f>
        <v>yes</v>
      </c>
      <c r="AR68" s="25" t="str">
        <f>[2]Monitoring_eng!CE68</f>
        <v>no</v>
      </c>
      <c r="AS68" s="25" t="str">
        <f>[2]Monitoring_eng!CG68</f>
        <v>no</v>
      </c>
      <c r="AT68" s="25" t="str">
        <f>[2]Monitoring_eng!CI68</f>
        <v>no</v>
      </c>
      <c r="AU68" s="25" t="str">
        <f>[2]Monitoring_eng!CK68</f>
        <v>no</v>
      </c>
      <c r="AV68" s="25" t="str">
        <f>[2]Monitoring_eng!CM68</f>
        <v>no</v>
      </c>
      <c r="AW68" s="25" t="str">
        <f>[2]Monitoring_eng!CO68</f>
        <v>no</v>
      </c>
      <c r="AX68" s="25" t="str">
        <f>[2]Monitoring_eng!CQ68</f>
        <v>no</v>
      </c>
      <c r="AY68" s="25" t="str">
        <f>[2]Monitoring_eng!CS68</f>
        <v>no</v>
      </c>
      <c r="AZ68" s="25" t="str">
        <f>[2]Monitoring_eng!CU68</f>
        <v>yes</v>
      </c>
      <c r="BA68" s="25" t="str">
        <f>[2]Monitoring_eng!CW68</f>
        <v>no</v>
      </c>
      <c r="BB68" s="37" t="s">
        <v>757</v>
      </c>
      <c r="BC68" s="37">
        <f t="shared" si="26"/>
        <v>4</v>
      </c>
      <c r="BD68" s="37" t="s">
        <v>758</v>
      </c>
      <c r="BE68" s="37">
        <f t="shared" si="27"/>
        <v>45</v>
      </c>
      <c r="BF68" s="37" t="s">
        <v>759</v>
      </c>
      <c r="BG68" s="37">
        <f t="shared" si="28"/>
        <v>1</v>
      </c>
      <c r="BH68" s="37" t="s">
        <v>892</v>
      </c>
      <c r="BI68" s="37">
        <f t="shared" si="29"/>
        <v>0</v>
      </c>
      <c r="BJ68" s="37">
        <f t="shared" si="30"/>
        <v>50</v>
      </c>
      <c r="BK68" s="37" t="str">
        <f t="shared" si="31"/>
        <v>yes</v>
      </c>
      <c r="BL68" s="37" t="str">
        <f t="shared" si="32"/>
        <v>no</v>
      </c>
      <c r="BM68" s="37">
        <f t="shared" si="33"/>
        <v>4</v>
      </c>
      <c r="BN68" s="37">
        <f t="shared" si="34"/>
        <v>45</v>
      </c>
      <c r="BO68" s="69">
        <f t="shared" si="35"/>
        <v>0.08</v>
      </c>
      <c r="BP68" s="69">
        <f t="shared" si="36"/>
        <v>0.9</v>
      </c>
      <c r="BQ68" s="70">
        <f>VLOOKUP($B68,[2]Analysis2016!$A:$BO,66,FALSE)</f>
        <v>0.08</v>
      </c>
      <c r="BR68" s="70">
        <f>VLOOKUP($B68,[2]Analysis2016!$A:$BO,67,FALSE)</f>
        <v>0.9</v>
      </c>
      <c r="BS68" s="70">
        <f t="shared" si="37"/>
        <v>0</v>
      </c>
      <c r="BT68" s="70">
        <f t="shared" si="38"/>
        <v>0</v>
      </c>
      <c r="BU68" s="70">
        <f>COUNTIFS($D68:$BA68,$BK68,[2]Results!$T$87:$BQ$87,BU$1)/(COUNTIF([2]Results!$T$87:$BQ$87,BU$1))</f>
        <v>0.11764705882352941</v>
      </c>
      <c r="BV68" s="70">
        <f>COUNTIFS($D68:$BA68,$BK68,[2]Results!$T$87:$BQ$87,BV$1)/(COUNTIF([2]Results!$T$87:$BQ$87,BV$1))</f>
        <v>0</v>
      </c>
      <c r="BW68" s="70">
        <f>COUNTIFS($D68:$BA68,$BK68,[2]Results!$T$87:$BQ$87,BW$1)/(COUNTIF([2]Results!$T$87:$BQ$87,BW$1))</f>
        <v>0.125</v>
      </c>
      <c r="BX68" s="70">
        <f>COUNTIFS($D68:$BA68,$BK68,[2]Results!$T$87:$BQ$87,BX$1)/(COUNTIF([2]Results!$T$87:$BQ$87,BX$1))</f>
        <v>7.6923076923076927E-2</v>
      </c>
      <c r="BY68" s="70">
        <f>COUNTIFS($D68:$BA68,$BK68,[2]Results!$T$89:$BQ$89,BY$1)/(COUNTIF([2]Results!$T$89:$BQ$89,BY$1))</f>
        <v>0</v>
      </c>
      <c r="BZ68" s="70">
        <f>COUNTIFS($D68:$BA68,$BK68,[2]Results!$T$89:$BQ$89,BZ$1)/(COUNTIF([2]Results!$T$89:$BQ$89,BZ$1))</f>
        <v>9.0909090909090912E-2</v>
      </c>
      <c r="CA68" s="70">
        <f>COUNTIFS($D68:$BA68,$BK68,[2]Results!$T$89:$BQ$89,CA$1)/(COUNTIF([2]Results!$T$89:$BQ$89,CA$1))</f>
        <v>0.22222222222222221</v>
      </c>
      <c r="CB68" s="70">
        <f>COUNTIFS($D68:$BA68,$BK68,[2]Results!$T$89:$BQ$89,CB$1)/(COUNTIF([2]Results!$T$89:$BQ$89,CB$1))</f>
        <v>0</v>
      </c>
      <c r="CC68" s="70">
        <f>COUNTIFS($D68:$BA68,$BK68,[2]Results!$T$90:$BQ$90,CC$1)/(COUNTIF([2]Results!$T$90:$BQ$90,CC$1))</f>
        <v>0.11764705882352941</v>
      </c>
      <c r="CD68" s="70">
        <f>COUNTIFS($D68:$BA68,$BK68,[2]Results!$T$90:$BQ$90,CD$1)/(COUNTIF([2]Results!$T$90:$BQ$90,CD$1))</f>
        <v>0.11764705882352941</v>
      </c>
      <c r="CE68" s="70">
        <f>COUNTIFS($D68:$BA68,$BK68,[2]Results!$T$90:$BQ$90,CE$1)/(COUNTIF([2]Results!$T$90:$BQ$90,CE$1))</f>
        <v>0</v>
      </c>
      <c r="CF68" s="70">
        <f>COUNTIFS($D68:$BA68,$BK68,[2]Results!$T$91:$BQ$91,CF$1)/(COUNTIF([2]Results!$T$91:$BQ$91,CF$1))</f>
        <v>0.11764705882352941</v>
      </c>
      <c r="CG68" s="70">
        <f>COUNTIFS($D68:$BA68,$BK68,[2]Results!$T$91:$BQ$91,CG$1)/(COUNTIF([2]Results!$T$91:$BQ$91,CG$1))</f>
        <v>0.11764705882352941</v>
      </c>
      <c r="CH68" s="37"/>
    </row>
    <row r="69" spans="1:86" x14ac:dyDescent="0.3">
      <c r="A69" t="s">
        <v>3890</v>
      </c>
      <c r="B69" s="37" t="s">
        <v>370</v>
      </c>
      <c r="C69" s="45" t="s">
        <v>167</v>
      </c>
      <c r="D69" s="25" t="str">
        <f>[2]Monitoring_eng!C69</f>
        <v>yes</v>
      </c>
      <c r="E69" s="25" t="str">
        <f>[2]Monitoring_eng!E69</f>
        <v>no</v>
      </c>
      <c r="F69" s="25" t="str">
        <f>[2]Monitoring_eng!G69</f>
        <v>no</v>
      </c>
      <c r="G69" s="25" t="str">
        <f>[2]Monitoring_eng!I69</f>
        <v>no</v>
      </c>
      <c r="H69" s="25" t="str">
        <f>[2]Monitoring_eng!K69</f>
        <v>no</v>
      </c>
      <c r="I69" s="25" t="str">
        <f>[2]Monitoring_eng!M69</f>
        <v>yes</v>
      </c>
      <c r="J69" s="25" t="str">
        <f>[2]Monitoring_eng!O69</f>
        <v>no</v>
      </c>
      <c r="K69" s="25" t="str">
        <f>[2]Monitoring_eng!Q69</f>
        <v>no</v>
      </c>
      <c r="L69" s="25" t="str">
        <f>[2]Monitoring_eng!S69</f>
        <v>no</v>
      </c>
      <c r="M69" s="25" t="str">
        <f>[2]Monitoring_eng!U69</f>
        <v>no</v>
      </c>
      <c r="N69" s="25" t="str">
        <f>[2]Monitoring_eng!W69</f>
        <v>no</v>
      </c>
      <c r="O69" s="25" t="str">
        <f>[2]Monitoring_eng!Y69</f>
        <v>no</v>
      </c>
      <c r="P69" s="25" t="str">
        <f>[2]Monitoring_eng!AA69</f>
        <v>no</v>
      </c>
      <c r="Q69" s="25" t="str">
        <f>[2]Monitoring_eng!AC69</f>
        <v>yes</v>
      </c>
      <c r="R69" s="25" t="str">
        <f>[2]Monitoring_eng!AE69</f>
        <v>no</v>
      </c>
      <c r="S69" s="25" t="str">
        <f>[2]Monitoring_eng!AG69</f>
        <v>no</v>
      </c>
      <c r="T69" s="25" t="str">
        <f>[2]Monitoring_eng!AI69</f>
        <v>no</v>
      </c>
      <c r="U69" s="25" t="str">
        <f>[2]Monitoring_eng!AK69</f>
        <v>no</v>
      </c>
      <c r="V69" s="25" t="str">
        <f>[2]Monitoring_eng!AM69</f>
        <v>no</v>
      </c>
      <c r="W69" s="25" t="str">
        <f>[2]Monitoring_eng!AO69</f>
        <v>no</v>
      </c>
      <c r="X69" s="25" t="str">
        <f>[2]Monitoring_eng!AQ69</f>
        <v>no</v>
      </c>
      <c r="Y69" s="25" t="str">
        <f>[2]Monitoring_eng!AS69</f>
        <v>no</v>
      </c>
      <c r="Z69" s="25" t="str">
        <f>[2]Monitoring_eng!AU69</f>
        <v>no</v>
      </c>
      <c r="AA69" s="25" t="str">
        <f>[2]Monitoring_eng!AW69</f>
        <v>no</v>
      </c>
      <c r="AB69" s="25" t="str">
        <f>[2]Monitoring_eng!AY69</f>
        <v>no</v>
      </c>
      <c r="AC69" s="25" t="str">
        <f>[2]Monitoring_eng!BA69</f>
        <v>no</v>
      </c>
      <c r="AD69" s="25" t="str">
        <f>[2]Monitoring_eng!BC69</f>
        <v>no</v>
      </c>
      <c r="AE69" s="25" t="str">
        <f>[2]Monitoring_eng!BE69</f>
        <v>no</v>
      </c>
      <c r="AF69" s="25" t="str">
        <f>[2]Monitoring_eng!BG69</f>
        <v>no</v>
      </c>
      <c r="AG69" s="25" t="str">
        <f>[2]Monitoring_eng!BI69</f>
        <v>no</v>
      </c>
      <c r="AH69" s="25" t="str">
        <f>[2]Monitoring_eng!BK69</f>
        <v>no</v>
      </c>
      <c r="AI69" s="25" t="str">
        <f>[2]Monitoring_eng!BM69</f>
        <v>no</v>
      </c>
      <c r="AJ69" s="25" t="str">
        <f>[2]Monitoring_eng!BO69</f>
        <v>no</v>
      </c>
      <c r="AK69" s="25" t="str">
        <f>[2]Monitoring_eng!BQ69</f>
        <v>no</v>
      </c>
      <c r="AL69" s="25" t="str">
        <f>[2]Monitoring_eng!BS69</f>
        <v>partially</v>
      </c>
      <c r="AM69" s="25" t="str">
        <f>[2]Monitoring_eng!BU69</f>
        <v>no</v>
      </c>
      <c r="AN69" s="25" t="str">
        <f>[2]Monitoring_eng!BW69</f>
        <v>no</v>
      </c>
      <c r="AO69" s="25" t="str">
        <f>[2]Monitoring_eng!BY69</f>
        <v>no</v>
      </c>
      <c r="AP69" s="25" t="str">
        <f>[2]Monitoring_eng!CA69</f>
        <v>no</v>
      </c>
      <c r="AQ69" s="25" t="str">
        <f>[2]Monitoring_eng!CC69</f>
        <v>yes</v>
      </c>
      <c r="AR69" s="25" t="str">
        <f>[2]Monitoring_eng!CE69</f>
        <v>no</v>
      </c>
      <c r="AS69" s="25" t="str">
        <f>[2]Monitoring_eng!CG69</f>
        <v>no</v>
      </c>
      <c r="AT69" s="25" t="str">
        <f>[2]Monitoring_eng!CI69</f>
        <v>no</v>
      </c>
      <c r="AU69" s="25" t="str">
        <f>[2]Monitoring_eng!CK69</f>
        <v>no</v>
      </c>
      <c r="AV69" s="25" t="str">
        <f>[2]Monitoring_eng!CM69</f>
        <v>no</v>
      </c>
      <c r="AW69" s="25" t="str">
        <f>[2]Monitoring_eng!CO69</f>
        <v>no</v>
      </c>
      <c r="AX69" s="25" t="str">
        <f>[2]Monitoring_eng!CQ69</f>
        <v>no</v>
      </c>
      <c r="AY69" s="25" t="str">
        <f>[2]Monitoring_eng!CS69</f>
        <v>no</v>
      </c>
      <c r="AZ69" s="25" t="str">
        <f>[2]Monitoring_eng!CU69</f>
        <v>no</v>
      </c>
      <c r="BA69" s="25" t="str">
        <f>[2]Monitoring_eng!CW69</f>
        <v>no</v>
      </c>
      <c r="BB69" s="37" t="s">
        <v>757</v>
      </c>
      <c r="BC69" s="37">
        <f t="shared" si="26"/>
        <v>4</v>
      </c>
      <c r="BD69" s="37" t="s">
        <v>758</v>
      </c>
      <c r="BE69" s="37">
        <f t="shared" si="27"/>
        <v>45</v>
      </c>
      <c r="BF69" s="37" t="s">
        <v>759</v>
      </c>
      <c r="BG69" s="37">
        <f t="shared" si="28"/>
        <v>1</v>
      </c>
      <c r="BH69" s="37" t="s">
        <v>892</v>
      </c>
      <c r="BI69" s="37">
        <f t="shared" si="29"/>
        <v>0</v>
      </c>
      <c r="BJ69" s="37">
        <f t="shared" si="30"/>
        <v>50</v>
      </c>
      <c r="BK69" s="37" t="str">
        <f t="shared" si="31"/>
        <v>yes</v>
      </c>
      <c r="BL69" s="37" t="str">
        <f t="shared" si="32"/>
        <v>no</v>
      </c>
      <c r="BM69" s="37">
        <f t="shared" si="33"/>
        <v>4</v>
      </c>
      <c r="BN69" s="37">
        <f t="shared" si="34"/>
        <v>45</v>
      </c>
      <c r="BO69" s="69">
        <f t="shared" si="35"/>
        <v>0.08</v>
      </c>
      <c r="BP69" s="69">
        <f t="shared" si="36"/>
        <v>0.9</v>
      </c>
      <c r="BQ69" s="70">
        <f>VLOOKUP($B69,[2]Analysis2016!$A:$BO,66,FALSE)</f>
        <v>0.08</v>
      </c>
      <c r="BR69" s="70">
        <f>VLOOKUP($B69,[2]Analysis2016!$A:$BO,67,FALSE)</f>
        <v>0.9</v>
      </c>
      <c r="BS69" s="70">
        <f t="shared" si="37"/>
        <v>0</v>
      </c>
      <c r="BT69" s="70">
        <f t="shared" si="38"/>
        <v>0</v>
      </c>
      <c r="BU69" s="70">
        <f>COUNTIFS($D69:$BA69,$BK69,[2]Results!$T$87:$BQ$87,BU$1)/(COUNTIF([2]Results!$T$87:$BQ$87,BU$1))</f>
        <v>0.11764705882352941</v>
      </c>
      <c r="BV69" s="70">
        <f>COUNTIFS($D69:$BA69,$BK69,[2]Results!$T$87:$BQ$87,BV$1)/(COUNTIF([2]Results!$T$87:$BQ$87,BV$1))</f>
        <v>0</v>
      </c>
      <c r="BW69" s="70">
        <f>COUNTIFS($D69:$BA69,$BK69,[2]Results!$T$87:$BQ$87,BW$1)/(COUNTIF([2]Results!$T$87:$BQ$87,BW$1))</f>
        <v>0.125</v>
      </c>
      <c r="BX69" s="70">
        <f>COUNTIFS($D69:$BA69,$BK69,[2]Results!$T$87:$BQ$87,BX$1)/(COUNTIF([2]Results!$T$87:$BQ$87,BX$1))</f>
        <v>7.6923076923076927E-2</v>
      </c>
      <c r="BY69" s="70">
        <f>COUNTIFS($D69:$BA69,$BK69,[2]Results!$T$89:$BQ$89,BY$1)/(COUNTIF([2]Results!$T$89:$BQ$89,BY$1))</f>
        <v>6.6666666666666666E-2</v>
      </c>
      <c r="BZ69" s="70">
        <f>COUNTIFS($D69:$BA69,$BK69,[2]Results!$T$89:$BQ$89,BZ$1)/(COUNTIF([2]Results!$T$89:$BQ$89,BZ$1))</f>
        <v>9.0909090909090912E-2</v>
      </c>
      <c r="CA69" s="70">
        <f>COUNTIFS($D69:$BA69,$BK69,[2]Results!$T$89:$BQ$89,CA$1)/(COUNTIF([2]Results!$T$89:$BQ$89,CA$1))</f>
        <v>0.1111111111111111</v>
      </c>
      <c r="CB69" s="70">
        <f>COUNTIFS($D69:$BA69,$BK69,[2]Results!$T$89:$BQ$89,CB$1)/(COUNTIF([2]Results!$T$89:$BQ$89,CB$1))</f>
        <v>0</v>
      </c>
      <c r="CC69" s="70">
        <f>COUNTIFS($D69:$BA69,$BK69,[2]Results!$T$90:$BQ$90,CC$1)/(COUNTIF([2]Results!$T$90:$BQ$90,CC$1))</f>
        <v>5.8823529411764705E-2</v>
      </c>
      <c r="CD69" s="70">
        <f>COUNTIFS($D69:$BA69,$BK69,[2]Results!$T$90:$BQ$90,CD$1)/(COUNTIF([2]Results!$T$90:$BQ$90,CD$1))</f>
        <v>0.11764705882352941</v>
      </c>
      <c r="CE69" s="70">
        <f>COUNTIFS($D69:$BA69,$BK69,[2]Results!$T$90:$BQ$90,CE$1)/(COUNTIF([2]Results!$T$90:$BQ$90,CE$1))</f>
        <v>6.25E-2</v>
      </c>
      <c r="CF69" s="70">
        <f>COUNTIFS($D69:$BA69,$BK69,[2]Results!$T$91:$BQ$91,CF$1)/(COUNTIF([2]Results!$T$91:$BQ$91,CF$1))</f>
        <v>0.11764705882352941</v>
      </c>
      <c r="CG69" s="70">
        <f>COUNTIFS($D69:$BA69,$BK69,[2]Results!$T$91:$BQ$91,CG$1)/(COUNTIF([2]Results!$T$91:$BQ$91,CG$1))</f>
        <v>5.8823529411764705E-2</v>
      </c>
      <c r="CH69" s="37"/>
    </row>
    <row r="70" spans="1:86" x14ac:dyDescent="0.3">
      <c r="A70" t="s">
        <v>3891</v>
      </c>
      <c r="B70" s="37" t="s">
        <v>371</v>
      </c>
      <c r="C70" s="45" t="s">
        <v>168</v>
      </c>
      <c r="D70" s="25" t="str">
        <f>[2]Monitoring_eng!C70</f>
        <v>no</v>
      </c>
      <c r="E70" s="25" t="str">
        <f>[2]Monitoring_eng!E70</f>
        <v>no</v>
      </c>
      <c r="F70" s="25" t="str">
        <f>[2]Monitoring_eng!G70</f>
        <v>no</v>
      </c>
      <c r="G70" s="25" t="str">
        <f>[2]Monitoring_eng!I70</f>
        <v>yes</v>
      </c>
      <c r="H70" s="25" t="str">
        <f>[2]Monitoring_eng!K70</f>
        <v>no</v>
      </c>
      <c r="I70" s="25" t="str">
        <f>[2]Monitoring_eng!M70</f>
        <v>partially</v>
      </c>
      <c r="J70" s="25" t="str">
        <f>[2]Monitoring_eng!O70</f>
        <v>no</v>
      </c>
      <c r="K70" s="25" t="str">
        <f>[2]Monitoring_eng!Q70</f>
        <v>no</v>
      </c>
      <c r="L70" s="25" t="str">
        <f>[2]Monitoring_eng!S70</f>
        <v>no</v>
      </c>
      <c r="M70" s="25" t="str">
        <f>[2]Monitoring_eng!U70</f>
        <v>no</v>
      </c>
      <c r="N70" s="25" t="str">
        <f>[2]Monitoring_eng!W70</f>
        <v>no</v>
      </c>
      <c r="O70" s="25" t="str">
        <f>[2]Monitoring_eng!Y70</f>
        <v>no</v>
      </c>
      <c r="P70" s="25" t="str">
        <f>[2]Monitoring_eng!AA70</f>
        <v>no</v>
      </c>
      <c r="Q70" s="25" t="str">
        <f>[2]Monitoring_eng!AC70</f>
        <v>partially</v>
      </c>
      <c r="R70" s="25" t="str">
        <f>[2]Monitoring_eng!AE70</f>
        <v>partially</v>
      </c>
      <c r="S70" s="25" t="str">
        <f>[2]Monitoring_eng!AG70</f>
        <v>no</v>
      </c>
      <c r="T70" s="25" t="str">
        <f>[2]Monitoring_eng!AI70</f>
        <v>no</v>
      </c>
      <c r="U70" s="25" t="str">
        <f>[2]Monitoring_eng!AK70</f>
        <v>yes</v>
      </c>
      <c r="V70" s="25" t="str">
        <f>[2]Monitoring_eng!AM70</f>
        <v>no</v>
      </c>
      <c r="W70" s="25" t="str">
        <f>[2]Monitoring_eng!AO70</f>
        <v>no</v>
      </c>
      <c r="X70" s="25" t="str">
        <f>[2]Monitoring_eng!AQ70</f>
        <v>no</v>
      </c>
      <c r="Y70" s="25" t="str">
        <f>[2]Monitoring_eng!AS70</f>
        <v>no</v>
      </c>
      <c r="Z70" s="25" t="str">
        <f>[2]Monitoring_eng!AU70</f>
        <v>no</v>
      </c>
      <c r="AA70" s="25" t="str">
        <f>[2]Monitoring_eng!AW70</f>
        <v>partially</v>
      </c>
      <c r="AB70" s="25" t="str">
        <f>[2]Monitoring_eng!AY70</f>
        <v>no</v>
      </c>
      <c r="AC70" s="25" t="str">
        <f>[2]Monitoring_eng!BA70</f>
        <v>yes</v>
      </c>
      <c r="AD70" s="25" t="str">
        <f>[2]Monitoring_eng!BC70</f>
        <v>no</v>
      </c>
      <c r="AE70" s="25" t="str">
        <f>[2]Monitoring_eng!BE70</f>
        <v>no</v>
      </c>
      <c r="AF70" s="25" t="str">
        <f>[2]Monitoring_eng!BG70</f>
        <v>no</v>
      </c>
      <c r="AG70" s="25" t="str">
        <f>[2]Monitoring_eng!BI70</f>
        <v>no</v>
      </c>
      <c r="AH70" s="25" t="str">
        <f>[2]Monitoring_eng!BK70</f>
        <v>no</v>
      </c>
      <c r="AI70" s="25" t="str">
        <f>[2]Monitoring_eng!BM70</f>
        <v>no</v>
      </c>
      <c r="AJ70" s="25" t="str">
        <f>[2]Monitoring_eng!BO70</f>
        <v>no</v>
      </c>
      <c r="AK70" s="25" t="str">
        <f>[2]Monitoring_eng!BQ70</f>
        <v>no</v>
      </c>
      <c r="AL70" s="25" t="str">
        <f>[2]Monitoring_eng!BS70</f>
        <v>no</v>
      </c>
      <c r="AM70" s="25" t="str">
        <f>[2]Monitoring_eng!BU70</f>
        <v>no</v>
      </c>
      <c r="AN70" s="25" t="str">
        <f>[2]Monitoring_eng!BW70</f>
        <v>no</v>
      </c>
      <c r="AO70" s="25" t="str">
        <f>[2]Monitoring_eng!BY70</f>
        <v>yes</v>
      </c>
      <c r="AP70" s="25" t="str">
        <f>[2]Monitoring_eng!CA70</f>
        <v>no</v>
      </c>
      <c r="AQ70" s="25" t="str">
        <f>[2]Monitoring_eng!CC70</f>
        <v>no</v>
      </c>
      <c r="AR70" s="25" t="str">
        <f>[2]Monitoring_eng!CE70</f>
        <v>yes</v>
      </c>
      <c r="AS70" s="25" t="str">
        <f>[2]Monitoring_eng!CG70</f>
        <v>no</v>
      </c>
      <c r="AT70" s="25" t="str">
        <f>[2]Monitoring_eng!CI70</f>
        <v>no</v>
      </c>
      <c r="AU70" s="25" t="str">
        <f>[2]Monitoring_eng!CK70</f>
        <v>no</v>
      </c>
      <c r="AV70" s="25" t="str">
        <f>[2]Monitoring_eng!CM70</f>
        <v>partially</v>
      </c>
      <c r="AW70" s="25" t="str">
        <f>[2]Monitoring_eng!CO70</f>
        <v>no</v>
      </c>
      <c r="AX70" s="25" t="str">
        <f>[2]Monitoring_eng!CQ70</f>
        <v>no</v>
      </c>
      <c r="AY70" s="25" t="str">
        <f>[2]Monitoring_eng!CS70</f>
        <v>no</v>
      </c>
      <c r="AZ70" s="25" t="str">
        <f>[2]Monitoring_eng!CU70</f>
        <v>no</v>
      </c>
      <c r="BA70" s="25" t="str">
        <f>[2]Monitoring_eng!CW70</f>
        <v>no</v>
      </c>
      <c r="BB70" s="37" t="s">
        <v>757</v>
      </c>
      <c r="BC70" s="37">
        <f t="shared" si="26"/>
        <v>5</v>
      </c>
      <c r="BD70" s="37" t="s">
        <v>758</v>
      </c>
      <c r="BE70" s="37">
        <f t="shared" si="27"/>
        <v>40</v>
      </c>
      <c r="BF70" s="37" t="s">
        <v>759</v>
      </c>
      <c r="BG70" s="37">
        <f t="shared" si="28"/>
        <v>5</v>
      </c>
      <c r="BH70" s="37" t="s">
        <v>892</v>
      </c>
      <c r="BI70" s="37">
        <f t="shared" si="29"/>
        <v>0</v>
      </c>
      <c r="BJ70" s="37">
        <f t="shared" si="30"/>
        <v>50</v>
      </c>
      <c r="BK70" s="37" t="str">
        <f t="shared" si="31"/>
        <v>yes</v>
      </c>
      <c r="BL70" s="37" t="str">
        <f t="shared" si="32"/>
        <v>no</v>
      </c>
      <c r="BM70" s="37">
        <f t="shared" si="33"/>
        <v>5</v>
      </c>
      <c r="BN70" s="37">
        <f t="shared" si="34"/>
        <v>40</v>
      </c>
      <c r="BO70" s="69">
        <f t="shared" si="35"/>
        <v>0.1</v>
      </c>
      <c r="BP70" s="69">
        <f t="shared" si="36"/>
        <v>0.8</v>
      </c>
      <c r="BQ70" s="70">
        <f>VLOOKUP($B70,[2]Analysis2016!$A:$BO,66,FALSE)</f>
        <v>0.1</v>
      </c>
      <c r="BR70" s="70">
        <f>VLOOKUP($B70,[2]Analysis2016!$A:$BO,67,FALSE)</f>
        <v>0.8</v>
      </c>
      <c r="BS70" s="70">
        <f t="shared" si="37"/>
        <v>0</v>
      </c>
      <c r="BT70" s="70">
        <f t="shared" si="38"/>
        <v>0</v>
      </c>
      <c r="BU70" s="70">
        <f>COUNTIFS($D70:$BA70,$BK70,[2]Results!$T$87:$BQ$87,BU$1)/(COUNTIF([2]Results!$T$87:$BQ$87,BU$1))</f>
        <v>5.8823529411764705E-2</v>
      </c>
      <c r="BV70" s="70">
        <f>COUNTIFS($D70:$BA70,$BK70,[2]Results!$T$87:$BQ$87,BV$1)/(COUNTIF([2]Results!$T$87:$BQ$87,BV$1))</f>
        <v>8.3333333333333329E-2</v>
      </c>
      <c r="BW70" s="70">
        <f>COUNTIFS($D70:$BA70,$BK70,[2]Results!$T$87:$BQ$87,BW$1)/(COUNTIF([2]Results!$T$87:$BQ$87,BW$1))</f>
        <v>0.375</v>
      </c>
      <c r="BX70" s="70">
        <f>COUNTIFS($D70:$BA70,$BK70,[2]Results!$T$87:$BQ$87,BX$1)/(COUNTIF([2]Results!$T$87:$BQ$87,BX$1))</f>
        <v>0</v>
      </c>
      <c r="BY70" s="70">
        <f>COUNTIFS($D70:$BA70,$BK70,[2]Results!$T$89:$BQ$89,BY$1)/(COUNTIF([2]Results!$T$89:$BQ$89,BY$1))</f>
        <v>6.6666666666666666E-2</v>
      </c>
      <c r="BZ70" s="70">
        <f>COUNTIFS($D70:$BA70,$BK70,[2]Results!$T$89:$BQ$89,BZ$1)/(COUNTIF([2]Results!$T$89:$BQ$89,BZ$1))</f>
        <v>0.13636363636363635</v>
      </c>
      <c r="CA70" s="70">
        <f>COUNTIFS($D70:$BA70,$BK70,[2]Results!$T$89:$BQ$89,CA$1)/(COUNTIF([2]Results!$T$89:$BQ$89,CA$1))</f>
        <v>0.1111111111111111</v>
      </c>
      <c r="CB70" s="70">
        <f>COUNTIFS($D70:$BA70,$BK70,[2]Results!$T$89:$BQ$89,CB$1)/(COUNTIF([2]Results!$T$89:$BQ$89,CB$1))</f>
        <v>0</v>
      </c>
      <c r="CC70" s="70">
        <f>COUNTIFS($D70:$BA70,$BK70,[2]Results!$T$90:$BQ$90,CC$1)/(COUNTIF([2]Results!$T$90:$BQ$90,CC$1))</f>
        <v>0.17647058823529413</v>
      </c>
      <c r="CD70" s="70">
        <f>COUNTIFS($D70:$BA70,$BK70,[2]Results!$T$90:$BQ$90,CD$1)/(COUNTIF([2]Results!$T$90:$BQ$90,CD$1))</f>
        <v>5.8823529411764705E-2</v>
      </c>
      <c r="CE70" s="70">
        <f>COUNTIFS($D70:$BA70,$BK70,[2]Results!$T$90:$BQ$90,CE$1)/(COUNTIF([2]Results!$T$90:$BQ$90,CE$1))</f>
        <v>6.25E-2</v>
      </c>
      <c r="CF70" s="70">
        <f>COUNTIFS($D70:$BA70,$BK70,[2]Results!$T$91:$BQ$91,CF$1)/(COUNTIF([2]Results!$T$91:$BQ$91,CF$1))</f>
        <v>5.8823529411764705E-2</v>
      </c>
      <c r="CG70" s="70">
        <f>COUNTIFS($D70:$BA70,$BK70,[2]Results!$T$91:$BQ$91,CG$1)/(COUNTIF([2]Results!$T$91:$BQ$91,CG$1))</f>
        <v>0.17647058823529413</v>
      </c>
      <c r="CH70" s="37"/>
    </row>
    <row r="71" spans="1:86" x14ac:dyDescent="0.3">
      <c r="A71" t="s">
        <v>3892</v>
      </c>
      <c r="B71" s="37" t="s">
        <v>372</v>
      </c>
      <c r="C71" s="45" t="s">
        <v>169</v>
      </c>
      <c r="D71" s="25" t="str">
        <f>[2]Monitoring_eng!C71</f>
        <v>no</v>
      </c>
      <c r="E71" s="25" t="str">
        <f>[2]Monitoring_eng!E71</f>
        <v>no</v>
      </c>
      <c r="F71" s="25" t="str">
        <f>[2]Monitoring_eng!G71</f>
        <v>yes</v>
      </c>
      <c r="G71" s="25" t="str">
        <f>[2]Monitoring_eng!I71</f>
        <v>yes</v>
      </c>
      <c r="H71" s="25" t="str">
        <f>[2]Monitoring_eng!K71</f>
        <v>yes</v>
      </c>
      <c r="I71" s="25" t="str">
        <f>[2]Monitoring_eng!M71</f>
        <v>yes</v>
      </c>
      <c r="J71" s="25" t="str">
        <f>[2]Monitoring_eng!O71</f>
        <v>yes</v>
      </c>
      <c r="K71" s="25" t="str">
        <f>[2]Monitoring_eng!Q71</f>
        <v>yes</v>
      </c>
      <c r="L71" s="25" t="str">
        <f>[2]Monitoring_eng!S71</f>
        <v>no</v>
      </c>
      <c r="M71" s="25" t="str">
        <f>[2]Monitoring_eng!U71</f>
        <v>no</v>
      </c>
      <c r="N71" s="25" t="str">
        <f>[2]Monitoring_eng!W71</f>
        <v>yes</v>
      </c>
      <c r="O71" s="25" t="str">
        <f>[2]Monitoring_eng!Y71</f>
        <v>no</v>
      </c>
      <c r="P71" s="25" t="str">
        <f>[2]Monitoring_eng!AA71</f>
        <v>yes</v>
      </c>
      <c r="Q71" s="25" t="str">
        <f>[2]Monitoring_eng!AC71</f>
        <v>yes</v>
      </c>
      <c r="R71" s="25" t="str">
        <f>[2]Monitoring_eng!AE71</f>
        <v>yes</v>
      </c>
      <c r="S71" s="25" t="str">
        <f>[2]Monitoring_eng!AG71</f>
        <v>yes</v>
      </c>
      <c r="T71" s="25" t="str">
        <f>[2]Monitoring_eng!AI71</f>
        <v>yes</v>
      </c>
      <c r="U71" s="25" t="str">
        <f>[2]Monitoring_eng!AK71</f>
        <v>yes</v>
      </c>
      <c r="V71" s="25" t="str">
        <f>[2]Monitoring_eng!AM71</f>
        <v>no</v>
      </c>
      <c r="W71" s="25" t="str">
        <f>[2]Monitoring_eng!AO71</f>
        <v>no</v>
      </c>
      <c r="X71" s="25" t="str">
        <f>[2]Monitoring_eng!AQ71</f>
        <v>yes</v>
      </c>
      <c r="Y71" s="25" t="str">
        <f>[2]Monitoring_eng!AS71</f>
        <v>yes</v>
      </c>
      <c r="Z71" s="25" t="str">
        <f>[2]Monitoring_eng!AU71</f>
        <v>no</v>
      </c>
      <c r="AA71" s="25" t="str">
        <f>[2]Monitoring_eng!AW71</f>
        <v>yes</v>
      </c>
      <c r="AB71" s="25" t="str">
        <f>[2]Monitoring_eng!AY71</f>
        <v>yes</v>
      </c>
      <c r="AC71" s="25" t="str">
        <f>[2]Monitoring_eng!BA71</f>
        <v>yes</v>
      </c>
      <c r="AD71" s="25" t="str">
        <f>[2]Monitoring_eng!BC71</f>
        <v>yes</v>
      </c>
      <c r="AE71" s="25" t="str">
        <f>[2]Monitoring_eng!BE71</f>
        <v>yes</v>
      </c>
      <c r="AF71" s="25" t="str">
        <f>[2]Monitoring_eng!BG71</f>
        <v>no</v>
      </c>
      <c r="AG71" s="25" t="str">
        <f>[2]Monitoring_eng!BI71</f>
        <v>yes</v>
      </c>
      <c r="AH71" s="25" t="str">
        <f>[2]Monitoring_eng!BK71</f>
        <v>yes</v>
      </c>
      <c r="AI71" s="25" t="str">
        <f>[2]Monitoring_eng!BM71</f>
        <v>no</v>
      </c>
      <c r="AJ71" s="25" t="str">
        <f>[2]Monitoring_eng!BO71</f>
        <v>yes</v>
      </c>
      <c r="AK71" s="25" t="str">
        <f>[2]Monitoring_eng!BQ71</f>
        <v>yes</v>
      </c>
      <c r="AL71" s="25" t="str">
        <f>[2]Monitoring_eng!BS71</f>
        <v>no</v>
      </c>
      <c r="AM71" s="25" t="str">
        <f>[2]Monitoring_eng!BU71</f>
        <v>no</v>
      </c>
      <c r="AN71" s="25" t="str">
        <f>[2]Monitoring_eng!BW71</f>
        <v>no</v>
      </c>
      <c r="AO71" s="25" t="str">
        <f>[2]Monitoring_eng!BY71</f>
        <v>no</v>
      </c>
      <c r="AP71" s="25" t="str">
        <f>[2]Monitoring_eng!CA71</f>
        <v>no</v>
      </c>
      <c r="AQ71" s="25" t="str">
        <f>[2]Monitoring_eng!CC71</f>
        <v>yes</v>
      </c>
      <c r="AR71" s="25" t="str">
        <f>[2]Monitoring_eng!CE71</f>
        <v>yes</v>
      </c>
      <c r="AS71" s="25" t="str">
        <f>[2]Monitoring_eng!CG71</f>
        <v>no</v>
      </c>
      <c r="AT71" s="25" t="str">
        <f>[2]Monitoring_eng!CI71</f>
        <v>yes</v>
      </c>
      <c r="AU71" s="25" t="str">
        <f>[2]Monitoring_eng!CK71</f>
        <v>yes</v>
      </c>
      <c r="AV71" s="25" t="str">
        <f>[2]Monitoring_eng!CM71</f>
        <v>no</v>
      </c>
      <c r="AW71" s="25" t="str">
        <f>[2]Monitoring_eng!CO71</f>
        <v>no</v>
      </c>
      <c r="AX71" s="25" t="str">
        <f>[2]Monitoring_eng!CQ71</f>
        <v>yes</v>
      </c>
      <c r="AY71" s="25" t="str">
        <f>[2]Monitoring_eng!CS71</f>
        <v>no</v>
      </c>
      <c r="AZ71" s="25" t="str">
        <f>[2]Monitoring_eng!CU71</f>
        <v>no</v>
      </c>
      <c r="BA71" s="25" t="str">
        <f>[2]Monitoring_eng!CW71</f>
        <v>yes</v>
      </c>
      <c r="BB71" s="37" t="s">
        <v>757</v>
      </c>
      <c r="BC71" s="37">
        <f t="shared" si="26"/>
        <v>30</v>
      </c>
      <c r="BD71" s="37" t="s">
        <v>758</v>
      </c>
      <c r="BE71" s="37">
        <f t="shared" si="27"/>
        <v>20</v>
      </c>
      <c r="BF71" s="37" t="s">
        <v>759</v>
      </c>
      <c r="BG71" s="37">
        <f t="shared" si="28"/>
        <v>0</v>
      </c>
      <c r="BH71" s="37" t="s">
        <v>892</v>
      </c>
      <c r="BI71" s="37">
        <f t="shared" si="29"/>
        <v>0</v>
      </c>
      <c r="BJ71" s="37">
        <f t="shared" si="30"/>
        <v>50</v>
      </c>
      <c r="BK71" s="37" t="str">
        <f t="shared" si="31"/>
        <v>yes</v>
      </c>
      <c r="BL71" s="37" t="str">
        <f t="shared" si="32"/>
        <v>no</v>
      </c>
      <c r="BM71" s="37">
        <f t="shared" si="33"/>
        <v>30</v>
      </c>
      <c r="BN71" s="37">
        <f t="shared" si="34"/>
        <v>20</v>
      </c>
      <c r="BO71" s="69">
        <f t="shared" si="35"/>
        <v>0.6</v>
      </c>
      <c r="BP71" s="69">
        <f t="shared" si="36"/>
        <v>0.4</v>
      </c>
      <c r="BQ71" s="70">
        <f>VLOOKUP($B71,[2]Analysis2016!$A:$BO,66,FALSE)</f>
        <v>0.08</v>
      </c>
      <c r="BR71" s="70">
        <f>VLOOKUP($B71,[2]Analysis2016!$A:$BO,67,FALSE)</f>
        <v>0.9</v>
      </c>
      <c r="BS71" s="70">
        <f t="shared" si="37"/>
        <v>0.52</v>
      </c>
      <c r="BT71" s="70">
        <f t="shared" si="38"/>
        <v>0.5</v>
      </c>
      <c r="BU71" s="70">
        <f>COUNTIFS($D71:$BA71,$BK71,[2]Results!$T$87:$BQ$87,BU$1)/(COUNTIF([2]Results!$T$87:$BQ$87,BU$1))</f>
        <v>0.70588235294117652</v>
      </c>
      <c r="BV71" s="70">
        <f>COUNTIFS($D71:$BA71,$BK71,[2]Results!$T$87:$BQ$87,BV$1)/(COUNTIF([2]Results!$T$87:$BQ$87,BV$1))</f>
        <v>0.58333333333333337</v>
      </c>
      <c r="BW71" s="70">
        <f>COUNTIFS($D71:$BA71,$BK71,[2]Results!$T$87:$BQ$87,BW$1)/(COUNTIF([2]Results!$T$87:$BQ$87,BW$1))</f>
        <v>0.375</v>
      </c>
      <c r="BX71" s="70">
        <f>COUNTIFS($D71:$BA71,$BK71,[2]Results!$T$87:$BQ$87,BX$1)/(COUNTIF([2]Results!$T$87:$BQ$87,BX$1))</f>
        <v>0.61538461538461542</v>
      </c>
      <c r="BY71" s="70">
        <f>COUNTIFS($D71:$BA71,$BK71,[2]Results!$T$89:$BQ$89,BY$1)/(COUNTIF([2]Results!$T$89:$BQ$89,BY$1))</f>
        <v>0.66666666666666663</v>
      </c>
      <c r="BZ71" s="70">
        <f>COUNTIFS($D71:$BA71,$BK71,[2]Results!$T$89:$BQ$89,BZ$1)/(COUNTIF([2]Results!$T$89:$BQ$89,BZ$1))</f>
        <v>0.5</v>
      </c>
      <c r="CA71" s="70">
        <f>COUNTIFS($D71:$BA71,$BK71,[2]Results!$T$89:$BQ$89,CA$1)/(COUNTIF([2]Results!$T$89:$BQ$89,CA$1))</f>
        <v>0.55555555555555558</v>
      </c>
      <c r="CB71" s="70">
        <f>COUNTIFS($D71:$BA71,$BK71,[2]Results!$T$89:$BQ$89,CB$1)/(COUNTIF([2]Results!$T$89:$BQ$89,CB$1))</f>
        <v>1</v>
      </c>
      <c r="CC71" s="70">
        <f>COUNTIFS($D71:$BA71,$BK71,[2]Results!$T$90:$BQ$90,CC$1)/(COUNTIF([2]Results!$T$90:$BQ$90,CC$1))</f>
        <v>0.58823529411764708</v>
      </c>
      <c r="CD71" s="70">
        <f>COUNTIFS($D71:$BA71,$BK71,[2]Results!$T$90:$BQ$90,CD$1)/(COUNTIF([2]Results!$T$90:$BQ$90,CD$1))</f>
        <v>0.6470588235294118</v>
      </c>
      <c r="CE71" s="70">
        <f>COUNTIFS($D71:$BA71,$BK71,[2]Results!$T$90:$BQ$90,CE$1)/(COUNTIF([2]Results!$T$90:$BQ$90,CE$1))</f>
        <v>0.5625</v>
      </c>
      <c r="CF71" s="70">
        <f>COUNTIFS($D71:$BA71,$BK71,[2]Results!$T$91:$BQ$91,CF$1)/(COUNTIF([2]Results!$T$91:$BQ$91,CF$1))</f>
        <v>0.6470588235294118</v>
      </c>
      <c r="CG71" s="70">
        <f>COUNTIFS($D71:$BA71,$BK71,[2]Results!$T$91:$BQ$91,CG$1)/(COUNTIF([2]Results!$T$91:$BQ$91,CG$1))</f>
        <v>0.58823529411764708</v>
      </c>
      <c r="CH71" s="37"/>
    </row>
    <row r="72" spans="1:86" x14ac:dyDescent="0.3">
      <c r="A72" t="s">
        <v>3893</v>
      </c>
      <c r="B72" s="37" t="s">
        <v>373</v>
      </c>
      <c r="C72" s="54" t="s">
        <v>170</v>
      </c>
      <c r="D72" s="25" t="str">
        <f>[2]Monitoring_eng!C72</f>
        <v>yes</v>
      </c>
      <c r="E72" s="25" t="str">
        <f>[2]Monitoring_eng!E72</f>
        <v>yes</v>
      </c>
      <c r="F72" s="25" t="str">
        <f>[2]Monitoring_eng!G72</f>
        <v>yes</v>
      </c>
      <c r="G72" s="25" t="str">
        <f>[2]Monitoring_eng!I72</f>
        <v>yes</v>
      </c>
      <c r="H72" s="25" t="str">
        <f>[2]Monitoring_eng!K72</f>
        <v>yes</v>
      </c>
      <c r="I72" s="25" t="str">
        <f>[2]Monitoring_eng!M72</f>
        <v>yes</v>
      </c>
      <c r="J72" s="25" t="str">
        <f>[2]Monitoring_eng!O72</f>
        <v>yes</v>
      </c>
      <c r="K72" s="25" t="str">
        <f>[2]Monitoring_eng!Q72</f>
        <v>no</v>
      </c>
      <c r="L72" s="25" t="str">
        <f>[2]Monitoring_eng!S72</f>
        <v>yes</v>
      </c>
      <c r="M72" s="25" t="str">
        <f>[2]Monitoring_eng!U72</f>
        <v>partially</v>
      </c>
      <c r="N72" s="25" t="str">
        <f>[2]Monitoring_eng!W72</f>
        <v>yes</v>
      </c>
      <c r="O72" s="25" t="str">
        <f>[2]Monitoring_eng!Y72</f>
        <v>no</v>
      </c>
      <c r="P72" s="25" t="str">
        <f>[2]Monitoring_eng!AA72</f>
        <v>yes</v>
      </c>
      <c r="Q72" s="25" t="str">
        <f>[2]Monitoring_eng!AC72</f>
        <v>yes</v>
      </c>
      <c r="R72" s="25" t="str">
        <f>[2]Monitoring_eng!AE72</f>
        <v>yes</v>
      </c>
      <c r="S72" s="25" t="str">
        <f>[2]Monitoring_eng!AG72</f>
        <v>yes</v>
      </c>
      <c r="T72" s="25" t="str">
        <f>[2]Monitoring_eng!AI72</f>
        <v>yes</v>
      </c>
      <c r="U72" s="25" t="str">
        <f>[2]Monitoring_eng!AK72</f>
        <v>no</v>
      </c>
      <c r="V72" s="25" t="str">
        <f>[2]Monitoring_eng!AM72</f>
        <v>yes</v>
      </c>
      <c r="W72" s="25" t="str">
        <f>[2]Monitoring_eng!AO72</f>
        <v>partially</v>
      </c>
      <c r="X72" s="25" t="str">
        <f>[2]Monitoring_eng!AQ72</f>
        <v>yes</v>
      </c>
      <c r="Y72" s="25" t="str">
        <f>[2]Monitoring_eng!AS72</f>
        <v>yes</v>
      </c>
      <c r="Z72" s="25" t="str">
        <f>[2]Monitoring_eng!AU72</f>
        <v>partially</v>
      </c>
      <c r="AA72" s="25" t="str">
        <f>[2]Monitoring_eng!AW72</f>
        <v>yes</v>
      </c>
      <c r="AB72" s="25" t="str">
        <f>[2]Monitoring_eng!AY72</f>
        <v>yes</v>
      </c>
      <c r="AC72" s="25" t="str">
        <f>[2]Monitoring_eng!BA72</f>
        <v>yes</v>
      </c>
      <c r="AD72" s="25" t="str">
        <f>[2]Monitoring_eng!BC72</f>
        <v>yes</v>
      </c>
      <c r="AE72" s="25" t="str">
        <f>[2]Monitoring_eng!BE72</f>
        <v>yes</v>
      </c>
      <c r="AF72" s="25" t="str">
        <f>[2]Monitoring_eng!BG72</f>
        <v>yes</v>
      </c>
      <c r="AG72" s="25" t="str">
        <f>[2]Monitoring_eng!BI72</f>
        <v>yes</v>
      </c>
      <c r="AH72" s="25" t="str">
        <f>[2]Monitoring_eng!BK72</f>
        <v>no</v>
      </c>
      <c r="AI72" s="25" t="str">
        <f>[2]Monitoring_eng!BM72</f>
        <v>yes</v>
      </c>
      <c r="AJ72" s="25" t="str">
        <f>[2]Monitoring_eng!BO72</f>
        <v>yes</v>
      </c>
      <c r="AK72" s="25" t="str">
        <f>[2]Monitoring_eng!BQ72</f>
        <v>yes</v>
      </c>
      <c r="AL72" s="25" t="str">
        <f>[2]Monitoring_eng!BS72</f>
        <v>yes</v>
      </c>
      <c r="AM72" s="25" t="str">
        <f>[2]Monitoring_eng!BU72</f>
        <v>yes</v>
      </c>
      <c r="AN72" s="25" t="str">
        <f>[2]Monitoring_eng!BW72</f>
        <v>yes</v>
      </c>
      <c r="AO72" s="25" t="str">
        <f>[2]Monitoring_eng!BY72</f>
        <v>no</v>
      </c>
      <c r="AP72" s="25" t="str">
        <f>[2]Monitoring_eng!CA72</f>
        <v>yes</v>
      </c>
      <c r="AQ72" s="25" t="str">
        <f>[2]Monitoring_eng!CC72</f>
        <v>yes</v>
      </c>
      <c r="AR72" s="25" t="str">
        <f>[2]Monitoring_eng!CE72</f>
        <v>yes</v>
      </c>
      <c r="AS72" s="25" t="str">
        <f>[2]Monitoring_eng!CG72</f>
        <v>yes</v>
      </c>
      <c r="AT72" s="25" t="str">
        <f>[2]Monitoring_eng!CI72</f>
        <v>yes</v>
      </c>
      <c r="AU72" s="25" t="str">
        <f>[2]Monitoring_eng!CK72</f>
        <v>yes</v>
      </c>
      <c r="AV72" s="25" t="str">
        <f>[2]Monitoring_eng!CM72</f>
        <v>yes</v>
      </c>
      <c r="AW72" s="25" t="str">
        <f>[2]Monitoring_eng!CO72</f>
        <v>yes</v>
      </c>
      <c r="AX72" s="25" t="str">
        <f>[2]Monitoring_eng!CQ72</f>
        <v>yes</v>
      </c>
      <c r="AY72" s="25" t="str">
        <f>[2]Monitoring_eng!CS72</f>
        <v>yes</v>
      </c>
      <c r="AZ72" s="25" t="str">
        <f>[2]Monitoring_eng!CU72</f>
        <v>yes</v>
      </c>
      <c r="BA72" s="25" t="str">
        <f>[2]Monitoring_eng!CW72</f>
        <v>no</v>
      </c>
      <c r="BB72" s="37" t="s">
        <v>757</v>
      </c>
      <c r="BC72" s="37">
        <f t="shared" si="26"/>
        <v>41</v>
      </c>
      <c r="BD72" s="37" t="s">
        <v>758</v>
      </c>
      <c r="BE72" s="37">
        <f t="shared" si="27"/>
        <v>6</v>
      </c>
      <c r="BF72" s="37" t="s">
        <v>759</v>
      </c>
      <c r="BG72" s="37">
        <f t="shared" si="28"/>
        <v>3</v>
      </c>
      <c r="BH72" s="37" t="s">
        <v>892</v>
      </c>
      <c r="BI72" s="37">
        <f t="shared" si="29"/>
        <v>0</v>
      </c>
      <c r="BJ72" s="37">
        <f t="shared" si="30"/>
        <v>50</v>
      </c>
      <c r="BK72" s="37" t="str">
        <f t="shared" si="31"/>
        <v>yes</v>
      </c>
      <c r="BL72" s="37" t="str">
        <f t="shared" si="32"/>
        <v>no</v>
      </c>
      <c r="BM72" s="37">
        <f t="shared" si="33"/>
        <v>41</v>
      </c>
      <c r="BN72" s="37">
        <f t="shared" si="34"/>
        <v>6</v>
      </c>
      <c r="BO72" s="69">
        <f t="shared" si="35"/>
        <v>0.82</v>
      </c>
      <c r="BP72" s="69">
        <f t="shared" si="36"/>
        <v>0.12</v>
      </c>
      <c r="BQ72" s="70">
        <f>VLOOKUP($B72,[2]Analysis2016!$A:$BO,66,FALSE)</f>
        <v>0.57999999999999996</v>
      </c>
      <c r="BR72" s="70">
        <f>VLOOKUP($B72,[2]Analysis2016!$A:$BO,67,FALSE)</f>
        <v>0.34</v>
      </c>
      <c r="BS72" s="70">
        <f t="shared" si="37"/>
        <v>0.24</v>
      </c>
      <c r="BT72" s="70">
        <f t="shared" si="38"/>
        <v>0.22000000000000003</v>
      </c>
      <c r="BU72" s="70">
        <f>COUNTIFS($D72:$BA72,$BK72,[2]Results!$T$87:$BQ$87,BU$1)/(COUNTIF([2]Results!$T$87:$BQ$87,BU$1))</f>
        <v>0.88235294117647056</v>
      </c>
      <c r="BV72" s="70">
        <f>COUNTIFS($D72:$BA72,$BK72,[2]Results!$T$87:$BQ$87,BV$1)/(COUNTIF([2]Results!$T$87:$BQ$87,BV$1))</f>
        <v>0.91666666666666663</v>
      </c>
      <c r="BW72" s="70">
        <f>COUNTIFS($D72:$BA72,$BK72,[2]Results!$T$87:$BQ$87,BW$1)/(COUNTIF([2]Results!$T$87:$BQ$87,BW$1))</f>
        <v>0.625</v>
      </c>
      <c r="BX72" s="70">
        <f>COUNTIFS($D72:$BA72,$BK72,[2]Results!$T$87:$BQ$87,BX$1)/(COUNTIF([2]Results!$T$87:$BQ$87,BX$1))</f>
        <v>0.76923076923076927</v>
      </c>
      <c r="BY72" s="70">
        <f>COUNTIFS($D72:$BA72,$BK72,[2]Results!$T$89:$BQ$89,BY$1)/(COUNTIF([2]Results!$T$89:$BQ$89,BY$1))</f>
        <v>0.73333333333333328</v>
      </c>
      <c r="BZ72" s="70">
        <f>COUNTIFS($D72:$BA72,$BK72,[2]Results!$T$89:$BQ$89,BZ$1)/(COUNTIF([2]Results!$T$89:$BQ$89,BZ$1))</f>
        <v>0.81818181818181823</v>
      </c>
      <c r="CA72" s="70">
        <f>COUNTIFS($D72:$BA72,$BK72,[2]Results!$T$89:$BQ$89,CA$1)/(COUNTIF([2]Results!$T$89:$BQ$89,CA$1))</f>
        <v>0.88888888888888884</v>
      </c>
      <c r="CB72" s="70">
        <f>COUNTIFS($D72:$BA72,$BK72,[2]Results!$T$89:$BQ$89,CB$1)/(COUNTIF([2]Results!$T$89:$BQ$89,CB$1))</f>
        <v>1</v>
      </c>
      <c r="CC72" s="70">
        <f>COUNTIFS($D72:$BA72,$BK72,[2]Results!$T$90:$BQ$90,CC$1)/(COUNTIF([2]Results!$T$90:$BQ$90,CC$1))</f>
        <v>0.70588235294117652</v>
      </c>
      <c r="CD72" s="70">
        <f>COUNTIFS($D72:$BA72,$BK72,[2]Results!$T$90:$BQ$90,CD$1)/(COUNTIF([2]Results!$T$90:$BQ$90,CD$1))</f>
        <v>0.88235294117647056</v>
      </c>
      <c r="CE72" s="70">
        <f>COUNTIFS($D72:$BA72,$BK72,[2]Results!$T$90:$BQ$90,CE$1)/(COUNTIF([2]Results!$T$90:$BQ$90,CE$1))</f>
        <v>0.875</v>
      </c>
      <c r="CF72" s="70">
        <f>COUNTIFS($D72:$BA72,$BK72,[2]Results!$T$91:$BQ$91,CF$1)/(COUNTIF([2]Results!$T$91:$BQ$91,CF$1))</f>
        <v>0.88235294117647056</v>
      </c>
      <c r="CG72" s="70">
        <f>COUNTIFS($D72:$BA72,$BK72,[2]Results!$T$91:$BQ$91,CG$1)/(COUNTIF([2]Results!$T$91:$BQ$91,CG$1))</f>
        <v>0.70588235294117652</v>
      </c>
      <c r="CH72" s="37"/>
    </row>
    <row r="73" spans="1:86" x14ac:dyDescent="0.3">
      <c r="A73" t="s">
        <v>3894</v>
      </c>
      <c r="B73" s="37" t="s">
        <v>374</v>
      </c>
      <c r="C73" s="54" t="s">
        <v>171</v>
      </c>
      <c r="D73" s="25" t="str">
        <f>[2]Monitoring_eng!C73</f>
        <v>yes</v>
      </c>
      <c r="E73" s="25" t="str">
        <f>[2]Monitoring_eng!E73</f>
        <v>yes</v>
      </c>
      <c r="F73" s="25" t="str">
        <f>[2]Monitoring_eng!G73</f>
        <v>no</v>
      </c>
      <c r="G73" s="25" t="str">
        <f>[2]Monitoring_eng!I73</f>
        <v>no</v>
      </c>
      <c r="H73" s="25" t="str">
        <f>[2]Monitoring_eng!K73</f>
        <v>no</v>
      </c>
      <c r="I73" s="25" t="str">
        <f>[2]Monitoring_eng!M73</f>
        <v>yes</v>
      </c>
      <c r="J73" s="25" t="str">
        <f>[2]Monitoring_eng!O73</f>
        <v>yes</v>
      </c>
      <c r="K73" s="25" t="str">
        <f>[2]Monitoring_eng!Q73</f>
        <v>partially</v>
      </c>
      <c r="L73" s="25" t="str">
        <f>[2]Monitoring_eng!S73</f>
        <v>no</v>
      </c>
      <c r="M73" s="25" t="str">
        <f>[2]Monitoring_eng!U73</f>
        <v>no</v>
      </c>
      <c r="N73" s="25" t="str">
        <f>[2]Monitoring_eng!W73</f>
        <v>no</v>
      </c>
      <c r="O73" s="25" t="str">
        <f>[2]Monitoring_eng!Y73</f>
        <v>no</v>
      </c>
      <c r="P73" s="25" t="str">
        <f>[2]Monitoring_eng!AA73</f>
        <v>no</v>
      </c>
      <c r="Q73" s="25" t="str">
        <f>[2]Monitoring_eng!AC73</f>
        <v>no</v>
      </c>
      <c r="R73" s="25" t="str">
        <f>[2]Monitoring_eng!AE73</f>
        <v>no</v>
      </c>
      <c r="S73" s="25" t="str">
        <f>[2]Monitoring_eng!AG73</f>
        <v>yes</v>
      </c>
      <c r="T73" s="25" t="str">
        <f>[2]Monitoring_eng!AI73</f>
        <v>yes</v>
      </c>
      <c r="U73" s="25" t="str">
        <f>[2]Monitoring_eng!AK73</f>
        <v>yes</v>
      </c>
      <c r="V73" s="25" t="str">
        <f>[2]Monitoring_eng!AM73</f>
        <v>no</v>
      </c>
      <c r="W73" s="25" t="str">
        <f>[2]Monitoring_eng!AO73</f>
        <v>yes</v>
      </c>
      <c r="X73" s="25" t="str">
        <f>[2]Monitoring_eng!AQ73</f>
        <v>no</v>
      </c>
      <c r="Y73" s="25" t="str">
        <f>[2]Monitoring_eng!AS73</f>
        <v>partially</v>
      </c>
      <c r="Z73" s="25" t="str">
        <f>[2]Monitoring_eng!AU73</f>
        <v>no</v>
      </c>
      <c r="AA73" s="25" t="str">
        <f>[2]Monitoring_eng!AW73</f>
        <v>yes</v>
      </c>
      <c r="AB73" s="25" t="str">
        <f>[2]Monitoring_eng!AY73</f>
        <v>yes</v>
      </c>
      <c r="AC73" s="25" t="str">
        <f>[2]Monitoring_eng!BA73</f>
        <v>partially</v>
      </c>
      <c r="AD73" s="25" t="str">
        <f>[2]Monitoring_eng!BC73</f>
        <v>no</v>
      </c>
      <c r="AE73" s="25" t="str">
        <f>[2]Monitoring_eng!BE73</f>
        <v>yes</v>
      </c>
      <c r="AF73" s="25" t="str">
        <f>[2]Monitoring_eng!BG73</f>
        <v>no</v>
      </c>
      <c r="AG73" s="25" t="str">
        <f>[2]Monitoring_eng!BI73</f>
        <v>yes</v>
      </c>
      <c r="AH73" s="25" t="str">
        <f>[2]Monitoring_eng!BK73</f>
        <v>no</v>
      </c>
      <c r="AI73" s="25" t="str">
        <f>[2]Monitoring_eng!BM73</f>
        <v>no</v>
      </c>
      <c r="AJ73" s="25" t="str">
        <f>[2]Monitoring_eng!BO73</f>
        <v>yes</v>
      </c>
      <c r="AK73" s="25" t="str">
        <f>[2]Monitoring_eng!BQ73</f>
        <v>partially</v>
      </c>
      <c r="AL73" s="25" t="str">
        <f>[2]Monitoring_eng!BS73</f>
        <v>yes</v>
      </c>
      <c r="AM73" s="25" t="str">
        <f>[2]Monitoring_eng!BU73</f>
        <v>no</v>
      </c>
      <c r="AN73" s="25" t="str">
        <f>[2]Monitoring_eng!BW73</f>
        <v>no</v>
      </c>
      <c r="AO73" s="25" t="str">
        <f>[2]Monitoring_eng!BY73</f>
        <v>no</v>
      </c>
      <c r="AP73" s="25" t="str">
        <f>[2]Monitoring_eng!CA73</f>
        <v>no</v>
      </c>
      <c r="AQ73" s="25" t="str">
        <f>[2]Monitoring_eng!CC73</f>
        <v>no</v>
      </c>
      <c r="AR73" s="25" t="str">
        <f>[2]Monitoring_eng!CE73</f>
        <v>partially</v>
      </c>
      <c r="AS73" s="25" t="str">
        <f>[2]Monitoring_eng!CG73</f>
        <v>no</v>
      </c>
      <c r="AT73" s="25" t="str">
        <f>[2]Monitoring_eng!CI73</f>
        <v>no</v>
      </c>
      <c r="AU73" s="25" t="str">
        <f>[2]Monitoring_eng!CK73</f>
        <v>no</v>
      </c>
      <c r="AV73" s="25" t="str">
        <f>[2]Monitoring_eng!CM73</f>
        <v>no</v>
      </c>
      <c r="AW73" s="25" t="str">
        <f>[2]Monitoring_eng!CO73</f>
        <v>no</v>
      </c>
      <c r="AX73" s="25" t="str">
        <f>[2]Monitoring_eng!CQ73</f>
        <v>partially</v>
      </c>
      <c r="AY73" s="25" t="str">
        <f>[2]Monitoring_eng!CS73</f>
        <v>no</v>
      </c>
      <c r="AZ73" s="25" t="str">
        <f>[2]Monitoring_eng!CU73</f>
        <v>no</v>
      </c>
      <c r="BA73" s="25" t="str">
        <f>[2]Monitoring_eng!CW73</f>
        <v>no</v>
      </c>
      <c r="BB73" s="37" t="s">
        <v>757</v>
      </c>
      <c r="BC73" s="37">
        <f t="shared" si="26"/>
        <v>14</v>
      </c>
      <c r="BD73" s="37" t="s">
        <v>758</v>
      </c>
      <c r="BE73" s="37">
        <f t="shared" si="27"/>
        <v>30</v>
      </c>
      <c r="BF73" s="37" t="s">
        <v>759</v>
      </c>
      <c r="BG73" s="37">
        <f t="shared" si="28"/>
        <v>6</v>
      </c>
      <c r="BH73" s="37" t="s">
        <v>892</v>
      </c>
      <c r="BI73" s="37">
        <f t="shared" si="29"/>
        <v>0</v>
      </c>
      <c r="BJ73" s="37">
        <f t="shared" si="30"/>
        <v>50</v>
      </c>
      <c r="BK73" s="37" t="str">
        <f t="shared" si="31"/>
        <v>yes</v>
      </c>
      <c r="BL73" s="37" t="str">
        <f t="shared" si="32"/>
        <v>no</v>
      </c>
      <c r="BM73" s="37">
        <f t="shared" si="33"/>
        <v>14</v>
      </c>
      <c r="BN73" s="37">
        <f t="shared" si="34"/>
        <v>30</v>
      </c>
      <c r="BO73" s="69">
        <f t="shared" si="35"/>
        <v>0.28000000000000003</v>
      </c>
      <c r="BP73" s="69">
        <f t="shared" si="36"/>
        <v>0.6</v>
      </c>
      <c r="BQ73" s="70">
        <f>VLOOKUP($B73,[2]Analysis2016!$A:$BO,66,FALSE)</f>
        <v>0.28000000000000003</v>
      </c>
      <c r="BR73" s="70">
        <f>VLOOKUP($B73,[2]Analysis2016!$A:$BO,67,FALSE)</f>
        <v>0.6</v>
      </c>
      <c r="BS73" s="70">
        <f t="shared" si="37"/>
        <v>0</v>
      </c>
      <c r="BT73" s="70">
        <f t="shared" si="38"/>
        <v>0</v>
      </c>
      <c r="BU73" s="70">
        <f>COUNTIFS($D73:$BA73,$BK73,[2]Results!$T$87:$BQ$87,BU$1)/(COUNTIF([2]Results!$T$87:$BQ$87,BU$1))</f>
        <v>0.29411764705882354</v>
      </c>
      <c r="BV73" s="70">
        <f>COUNTIFS($D73:$BA73,$BK73,[2]Results!$T$87:$BQ$87,BV$1)/(COUNTIF([2]Results!$T$87:$BQ$87,BV$1))</f>
        <v>0.25</v>
      </c>
      <c r="BW73" s="70">
        <f>COUNTIFS($D73:$BA73,$BK73,[2]Results!$T$87:$BQ$87,BW$1)/(COUNTIF([2]Results!$T$87:$BQ$87,BW$1))</f>
        <v>0.25</v>
      </c>
      <c r="BX73" s="70">
        <f>COUNTIFS($D73:$BA73,$BK73,[2]Results!$T$87:$BQ$87,BX$1)/(COUNTIF([2]Results!$T$87:$BQ$87,BX$1))</f>
        <v>0.30769230769230771</v>
      </c>
      <c r="BY73" s="70">
        <f>COUNTIFS($D73:$BA73,$BK73,[2]Results!$T$89:$BQ$89,BY$1)/(COUNTIF([2]Results!$T$89:$BQ$89,BY$1))</f>
        <v>0.4</v>
      </c>
      <c r="BZ73" s="70">
        <f>COUNTIFS($D73:$BA73,$BK73,[2]Results!$T$89:$BQ$89,BZ$1)/(COUNTIF([2]Results!$T$89:$BQ$89,BZ$1))</f>
        <v>0.13636363636363635</v>
      </c>
      <c r="CA73" s="70">
        <f>COUNTIFS($D73:$BA73,$BK73,[2]Results!$T$89:$BQ$89,CA$1)/(COUNTIF([2]Results!$T$89:$BQ$89,CA$1))</f>
        <v>0.33333333333333331</v>
      </c>
      <c r="CB73" s="70">
        <f>COUNTIFS($D73:$BA73,$BK73,[2]Results!$T$89:$BQ$89,CB$1)/(COUNTIF([2]Results!$T$89:$BQ$89,CB$1))</f>
        <v>0.5</v>
      </c>
      <c r="CC73" s="70">
        <f>COUNTIFS($D73:$BA73,$BK73,[2]Results!$T$90:$BQ$90,CC$1)/(COUNTIF([2]Results!$T$90:$BQ$90,CC$1))</f>
        <v>0.23529411764705882</v>
      </c>
      <c r="CD73" s="70">
        <f>COUNTIFS($D73:$BA73,$BK73,[2]Results!$T$90:$BQ$90,CD$1)/(COUNTIF([2]Results!$T$90:$BQ$90,CD$1))</f>
        <v>0.29411764705882354</v>
      </c>
      <c r="CE73" s="70">
        <f>COUNTIFS($D73:$BA73,$BK73,[2]Results!$T$90:$BQ$90,CE$1)/(COUNTIF([2]Results!$T$90:$BQ$90,CE$1))</f>
        <v>0.3125</v>
      </c>
      <c r="CF73" s="70">
        <f>COUNTIFS($D73:$BA73,$BK73,[2]Results!$T$91:$BQ$91,CF$1)/(COUNTIF([2]Results!$T$91:$BQ$91,CF$1))</f>
        <v>0.29411764705882354</v>
      </c>
      <c r="CG73" s="70">
        <f>COUNTIFS($D73:$BA73,$BK73,[2]Results!$T$91:$BQ$91,CG$1)/(COUNTIF([2]Results!$T$91:$BQ$91,CG$1))</f>
        <v>0.23529411764705882</v>
      </c>
      <c r="CH73" s="37"/>
    </row>
    <row r="74" spans="1:86" x14ac:dyDescent="0.3">
      <c r="A74" t="s">
        <v>3895</v>
      </c>
      <c r="B74" s="37" t="s">
        <v>375</v>
      </c>
      <c r="C74" s="54" t="s">
        <v>286</v>
      </c>
      <c r="D74" s="25" t="str">
        <f>[2]Monitoring_eng!C74</f>
        <v>no</v>
      </c>
      <c r="E74" s="25" t="str">
        <f>[2]Monitoring_eng!E74</f>
        <v>no</v>
      </c>
      <c r="F74" s="25" t="str">
        <f>[2]Monitoring_eng!G74</f>
        <v>no</v>
      </c>
      <c r="G74" s="25" t="str">
        <f>[2]Monitoring_eng!I74</f>
        <v>no</v>
      </c>
      <c r="H74" s="25" t="str">
        <f>[2]Monitoring_eng!K74</f>
        <v>no</v>
      </c>
      <c r="I74" s="25" t="str">
        <f>[2]Monitoring_eng!M74</f>
        <v>yes</v>
      </c>
      <c r="J74" s="25" t="str">
        <f>[2]Monitoring_eng!O74</f>
        <v>yes</v>
      </c>
      <c r="K74" s="25" t="str">
        <f>[2]Monitoring_eng!Q74</f>
        <v>no</v>
      </c>
      <c r="L74" s="25" t="str">
        <f>[2]Monitoring_eng!S74</f>
        <v>yes</v>
      </c>
      <c r="M74" s="25" t="str">
        <f>[2]Monitoring_eng!U74</f>
        <v>no</v>
      </c>
      <c r="N74" s="25" t="str">
        <f>[2]Monitoring_eng!W74</f>
        <v>no</v>
      </c>
      <c r="O74" s="25" t="str">
        <f>[2]Monitoring_eng!Y74</f>
        <v>no</v>
      </c>
      <c r="P74" s="25" t="str">
        <f>[2]Monitoring_eng!AA74</f>
        <v>no</v>
      </c>
      <c r="Q74" s="25" t="str">
        <f>[2]Monitoring_eng!AC74</f>
        <v>no</v>
      </c>
      <c r="R74" s="25" t="str">
        <f>[2]Monitoring_eng!AE74</f>
        <v>no</v>
      </c>
      <c r="S74" s="25" t="str">
        <f>[2]Monitoring_eng!AG74</f>
        <v>no</v>
      </c>
      <c r="T74" s="25" t="str">
        <f>[2]Monitoring_eng!AI74</f>
        <v>no</v>
      </c>
      <c r="U74" s="25" t="str">
        <f>[2]Monitoring_eng!AK74</f>
        <v>no</v>
      </c>
      <c r="V74" s="25" t="str">
        <f>[2]Monitoring_eng!AM74</f>
        <v>no</v>
      </c>
      <c r="W74" s="25" t="str">
        <f>[2]Monitoring_eng!AO74</f>
        <v>no</v>
      </c>
      <c r="X74" s="25" t="str">
        <f>[2]Monitoring_eng!AQ74</f>
        <v>no</v>
      </c>
      <c r="Y74" s="25" t="str">
        <f>[2]Monitoring_eng!AS74</f>
        <v>no</v>
      </c>
      <c r="Z74" s="25" t="str">
        <f>[2]Monitoring_eng!AU74</f>
        <v>no</v>
      </c>
      <c r="AA74" s="25" t="str">
        <f>[2]Monitoring_eng!AW74</f>
        <v>yes</v>
      </c>
      <c r="AB74" s="25" t="str">
        <f>[2]Monitoring_eng!AY74</f>
        <v>no</v>
      </c>
      <c r="AC74" s="25" t="str">
        <f>[2]Monitoring_eng!BA74</f>
        <v>no</v>
      </c>
      <c r="AD74" s="25" t="str">
        <f>[2]Monitoring_eng!BC74</f>
        <v>no</v>
      </c>
      <c r="AE74" s="25" t="str">
        <f>[2]Monitoring_eng!BE74</f>
        <v>no</v>
      </c>
      <c r="AF74" s="25" t="str">
        <f>[2]Monitoring_eng!BG74</f>
        <v>no</v>
      </c>
      <c r="AG74" s="25" t="str">
        <f>[2]Monitoring_eng!BI74</f>
        <v>no</v>
      </c>
      <c r="AH74" s="25" t="str">
        <f>[2]Monitoring_eng!BK74</f>
        <v>no</v>
      </c>
      <c r="AI74" s="25" t="str">
        <f>[2]Monitoring_eng!BM74</f>
        <v>no</v>
      </c>
      <c r="AJ74" s="25" t="str">
        <f>[2]Monitoring_eng!BO74</f>
        <v>no</v>
      </c>
      <c r="AK74" s="25" t="str">
        <f>[2]Monitoring_eng!BQ74</f>
        <v>no</v>
      </c>
      <c r="AL74" s="25" t="str">
        <f>[2]Monitoring_eng!BS74</f>
        <v>no</v>
      </c>
      <c r="AM74" s="25" t="str">
        <f>[2]Monitoring_eng!BU74</f>
        <v>no</v>
      </c>
      <c r="AN74" s="25" t="str">
        <f>[2]Monitoring_eng!BW74</f>
        <v>partially</v>
      </c>
      <c r="AO74" s="25" t="str">
        <f>[2]Monitoring_eng!BY74</f>
        <v>no</v>
      </c>
      <c r="AP74" s="25" t="str">
        <f>[2]Monitoring_eng!CA74</f>
        <v>no</v>
      </c>
      <c r="AQ74" s="25" t="str">
        <f>[2]Monitoring_eng!CC74</f>
        <v>no</v>
      </c>
      <c r="AR74" s="25" t="str">
        <f>[2]Monitoring_eng!CE74</f>
        <v>no</v>
      </c>
      <c r="AS74" s="25" t="str">
        <f>[2]Monitoring_eng!CG74</f>
        <v>no</v>
      </c>
      <c r="AT74" s="25" t="str">
        <f>[2]Monitoring_eng!CI74</f>
        <v>yes</v>
      </c>
      <c r="AU74" s="25" t="str">
        <f>[2]Monitoring_eng!CK74</f>
        <v>no</v>
      </c>
      <c r="AV74" s="25" t="str">
        <f>[2]Monitoring_eng!CM74</f>
        <v>no</v>
      </c>
      <c r="AW74" s="25" t="str">
        <f>[2]Monitoring_eng!CO74</f>
        <v>no</v>
      </c>
      <c r="AX74" s="25" t="str">
        <f>[2]Monitoring_eng!CQ74</f>
        <v>no</v>
      </c>
      <c r="AY74" s="25" t="str">
        <f>[2]Monitoring_eng!CS74</f>
        <v>no</v>
      </c>
      <c r="AZ74" s="25" t="str">
        <f>[2]Monitoring_eng!CU74</f>
        <v>no</v>
      </c>
      <c r="BA74" s="25" t="str">
        <f>[2]Monitoring_eng!CW74</f>
        <v>no</v>
      </c>
      <c r="BB74" s="37" t="s">
        <v>757</v>
      </c>
      <c r="BC74" s="37">
        <f t="shared" si="26"/>
        <v>5</v>
      </c>
      <c r="BD74" s="37" t="s">
        <v>758</v>
      </c>
      <c r="BE74" s="37">
        <f t="shared" si="27"/>
        <v>44</v>
      </c>
      <c r="BF74" s="37" t="s">
        <v>759</v>
      </c>
      <c r="BG74" s="37">
        <f t="shared" si="28"/>
        <v>1</v>
      </c>
      <c r="BH74" s="37" t="s">
        <v>892</v>
      </c>
      <c r="BI74" s="37">
        <f t="shared" si="29"/>
        <v>0</v>
      </c>
      <c r="BJ74" s="37">
        <f t="shared" si="30"/>
        <v>50</v>
      </c>
      <c r="BK74" s="37" t="str">
        <f t="shared" si="31"/>
        <v>yes</v>
      </c>
      <c r="BL74" s="37" t="str">
        <f t="shared" si="32"/>
        <v>no</v>
      </c>
      <c r="BM74" s="37">
        <f t="shared" si="33"/>
        <v>5</v>
      </c>
      <c r="BN74" s="37">
        <f t="shared" si="34"/>
        <v>44</v>
      </c>
      <c r="BO74" s="69">
        <f t="shared" si="35"/>
        <v>0.1</v>
      </c>
      <c r="BP74" s="69">
        <f t="shared" si="36"/>
        <v>0.88</v>
      </c>
      <c r="BQ74" s="70">
        <f>VLOOKUP($B74,[2]Analysis2016!$A:$BO,66,FALSE)</f>
        <v>0.1</v>
      </c>
      <c r="BR74" s="70">
        <f>VLOOKUP($B74,[2]Analysis2016!$A:$BO,67,FALSE)</f>
        <v>0.88</v>
      </c>
      <c r="BS74" s="70">
        <f t="shared" si="37"/>
        <v>0</v>
      </c>
      <c r="BT74" s="70">
        <f t="shared" si="38"/>
        <v>0</v>
      </c>
      <c r="BU74" s="70">
        <f>COUNTIFS($D74:$BA74,$BK74,[2]Results!$T$87:$BQ$87,BU$1)/(COUNTIF([2]Results!$T$87:$BQ$87,BU$1))</f>
        <v>0.17647058823529413</v>
      </c>
      <c r="BV74" s="70">
        <f>COUNTIFS($D74:$BA74,$BK74,[2]Results!$T$87:$BQ$87,BV$1)/(COUNTIF([2]Results!$T$87:$BQ$87,BV$1))</f>
        <v>8.3333333333333329E-2</v>
      </c>
      <c r="BW74" s="70">
        <f>COUNTIFS($D74:$BA74,$BK74,[2]Results!$T$87:$BQ$87,BW$1)/(COUNTIF([2]Results!$T$87:$BQ$87,BW$1))</f>
        <v>0</v>
      </c>
      <c r="BX74" s="70">
        <f>COUNTIFS($D74:$BA74,$BK74,[2]Results!$T$87:$BQ$87,BX$1)/(COUNTIF([2]Results!$T$87:$BQ$87,BX$1))</f>
        <v>7.6923076923076927E-2</v>
      </c>
      <c r="BY74" s="70">
        <f>COUNTIFS($D74:$BA74,$BK74,[2]Results!$T$89:$BQ$89,BY$1)/(COUNTIF([2]Results!$T$89:$BQ$89,BY$1))</f>
        <v>6.6666666666666666E-2</v>
      </c>
      <c r="BZ74" s="70">
        <f>COUNTIFS($D74:$BA74,$BK74,[2]Results!$T$89:$BQ$89,BZ$1)/(COUNTIF([2]Results!$T$89:$BQ$89,BZ$1))</f>
        <v>9.0909090909090912E-2</v>
      </c>
      <c r="CA74" s="70">
        <f>COUNTIFS($D74:$BA74,$BK74,[2]Results!$T$89:$BQ$89,CA$1)/(COUNTIF([2]Results!$T$89:$BQ$89,CA$1))</f>
        <v>0.1111111111111111</v>
      </c>
      <c r="CB74" s="70">
        <f>COUNTIFS($D74:$BA74,$BK74,[2]Results!$T$89:$BQ$89,CB$1)/(COUNTIF([2]Results!$T$89:$BQ$89,CB$1))</f>
        <v>0.25</v>
      </c>
      <c r="CC74" s="70">
        <f>COUNTIFS($D74:$BA74,$BK74,[2]Results!$T$90:$BQ$90,CC$1)/(COUNTIF([2]Results!$T$90:$BQ$90,CC$1))</f>
        <v>0</v>
      </c>
      <c r="CD74" s="70">
        <f>COUNTIFS($D74:$BA74,$BK74,[2]Results!$T$90:$BQ$90,CD$1)/(COUNTIF([2]Results!$T$90:$BQ$90,CD$1))</f>
        <v>0.11764705882352941</v>
      </c>
      <c r="CE74" s="70">
        <f>COUNTIFS($D74:$BA74,$BK74,[2]Results!$T$90:$BQ$90,CE$1)/(COUNTIF([2]Results!$T$90:$BQ$90,CE$1))</f>
        <v>0.1875</v>
      </c>
      <c r="CF74" s="70">
        <f>COUNTIFS($D74:$BA74,$BK74,[2]Results!$T$91:$BQ$91,CF$1)/(COUNTIF([2]Results!$T$91:$BQ$91,CF$1))</f>
        <v>0.11764705882352941</v>
      </c>
      <c r="CG74" s="70">
        <f>COUNTIFS($D74:$BA74,$BK74,[2]Results!$T$91:$BQ$91,CG$1)/(COUNTIF([2]Results!$T$91:$BQ$91,CG$1))</f>
        <v>0</v>
      </c>
      <c r="CH74" s="37"/>
    </row>
    <row r="75" spans="1:86" x14ac:dyDescent="0.3">
      <c r="A75" t="s">
        <v>3896</v>
      </c>
      <c r="B75" s="37" t="s">
        <v>376</v>
      </c>
      <c r="C75" s="54" t="s">
        <v>172</v>
      </c>
      <c r="D75" s="25" t="str">
        <f>[2]Monitoring_eng!C75</f>
        <v>yes</v>
      </c>
      <c r="E75" s="25" t="str">
        <f>[2]Monitoring_eng!E75</f>
        <v>yes</v>
      </c>
      <c r="F75" s="25" t="str">
        <f>[2]Monitoring_eng!G75</f>
        <v>yes</v>
      </c>
      <c r="G75" s="25" t="str">
        <f>[2]Monitoring_eng!I75</f>
        <v>yes</v>
      </c>
      <c r="H75" s="25" t="str">
        <f>[2]Monitoring_eng!K75</f>
        <v>yes</v>
      </c>
      <c r="I75" s="25" t="str">
        <f>[2]Monitoring_eng!M75</f>
        <v>yes</v>
      </c>
      <c r="J75" s="25" t="str">
        <f>[2]Monitoring_eng!O75</f>
        <v>yes</v>
      </c>
      <c r="K75" s="25" t="str">
        <f>[2]Monitoring_eng!Q75</f>
        <v>yes</v>
      </c>
      <c r="L75" s="25" t="str">
        <f>[2]Monitoring_eng!S75</f>
        <v>yes</v>
      </c>
      <c r="M75" s="25" t="str">
        <f>[2]Monitoring_eng!U75</f>
        <v>yes</v>
      </c>
      <c r="N75" s="25" t="str">
        <f>[2]Monitoring_eng!W75</f>
        <v>yes</v>
      </c>
      <c r="O75" s="25" t="str">
        <f>[2]Monitoring_eng!Y75</f>
        <v>no</v>
      </c>
      <c r="P75" s="25" t="str">
        <f>[2]Monitoring_eng!AA75</f>
        <v>yes</v>
      </c>
      <c r="Q75" s="25" t="str">
        <f>[2]Monitoring_eng!AC75</f>
        <v>yes</v>
      </c>
      <c r="R75" s="25" t="str">
        <f>[2]Monitoring_eng!AE75</f>
        <v>yes</v>
      </c>
      <c r="S75" s="25" t="str">
        <f>[2]Monitoring_eng!AG75</f>
        <v>no</v>
      </c>
      <c r="T75" s="25" t="str">
        <f>[2]Monitoring_eng!AI75</f>
        <v>no</v>
      </c>
      <c r="U75" s="25" t="str">
        <f>[2]Monitoring_eng!AK75</f>
        <v>yes</v>
      </c>
      <c r="V75" s="25" t="str">
        <f>[2]Monitoring_eng!AM75</f>
        <v>yes</v>
      </c>
      <c r="W75" s="25" t="str">
        <f>[2]Monitoring_eng!AO75</f>
        <v>yes</v>
      </c>
      <c r="X75" s="25" t="str">
        <f>[2]Monitoring_eng!AQ75</f>
        <v>yes</v>
      </c>
      <c r="Y75" s="25" t="str">
        <f>[2]Monitoring_eng!AS75</f>
        <v>no</v>
      </c>
      <c r="Z75" s="25" t="str">
        <f>[2]Monitoring_eng!AU75</f>
        <v>no</v>
      </c>
      <c r="AA75" s="25" t="str">
        <f>[2]Monitoring_eng!AW75</f>
        <v>yes</v>
      </c>
      <c r="AB75" s="25" t="str">
        <f>[2]Monitoring_eng!AY75</f>
        <v>no</v>
      </c>
      <c r="AC75" s="25" t="str">
        <f>[2]Monitoring_eng!BA75</f>
        <v>yes</v>
      </c>
      <c r="AD75" s="25" t="str">
        <f>[2]Monitoring_eng!BC75</f>
        <v>yes</v>
      </c>
      <c r="AE75" s="25" t="str">
        <f>[2]Monitoring_eng!BE75</f>
        <v>yes</v>
      </c>
      <c r="AF75" s="25" t="str">
        <f>[2]Monitoring_eng!BG75</f>
        <v>no</v>
      </c>
      <c r="AG75" s="25" t="str">
        <f>[2]Monitoring_eng!BI75</f>
        <v>yes</v>
      </c>
      <c r="AH75" s="25" t="str">
        <f>[2]Monitoring_eng!BK75</f>
        <v>yes</v>
      </c>
      <c r="AI75" s="25" t="str">
        <f>[2]Monitoring_eng!BM75</f>
        <v>yes</v>
      </c>
      <c r="AJ75" s="25" t="str">
        <f>[2]Monitoring_eng!BO75</f>
        <v>yes</v>
      </c>
      <c r="AK75" s="25" t="str">
        <f>[2]Monitoring_eng!BQ75</f>
        <v>no</v>
      </c>
      <c r="AL75" s="25" t="str">
        <f>[2]Monitoring_eng!BS75</f>
        <v>no</v>
      </c>
      <c r="AM75" s="25" t="str">
        <f>[2]Monitoring_eng!BU75</f>
        <v>no</v>
      </c>
      <c r="AN75" s="25" t="str">
        <f>[2]Monitoring_eng!BW75</f>
        <v>yes</v>
      </c>
      <c r="AO75" s="25" t="str">
        <f>[2]Monitoring_eng!BY75</f>
        <v>yes</v>
      </c>
      <c r="AP75" s="25" t="str">
        <f>[2]Monitoring_eng!CA75</f>
        <v>no</v>
      </c>
      <c r="AQ75" s="25" t="str">
        <f>[2]Monitoring_eng!CC75</f>
        <v>yes</v>
      </c>
      <c r="AR75" s="25" t="str">
        <f>[2]Monitoring_eng!CE75</f>
        <v>yes</v>
      </c>
      <c r="AS75" s="25" t="str">
        <f>[2]Monitoring_eng!CG75</f>
        <v>yes</v>
      </c>
      <c r="AT75" s="25" t="str">
        <f>[2]Monitoring_eng!CI75</f>
        <v>yes</v>
      </c>
      <c r="AU75" s="25" t="str">
        <f>[2]Monitoring_eng!CK75</f>
        <v>no</v>
      </c>
      <c r="AV75" s="25" t="str">
        <f>[2]Monitoring_eng!CM75</f>
        <v>no</v>
      </c>
      <c r="AW75" s="25" t="str">
        <f>[2]Monitoring_eng!CO75</f>
        <v>no</v>
      </c>
      <c r="AX75" s="25" t="str">
        <f>[2]Monitoring_eng!CQ75</f>
        <v>yes</v>
      </c>
      <c r="AY75" s="25" t="str">
        <f>[2]Monitoring_eng!CS75</f>
        <v>yes</v>
      </c>
      <c r="AZ75" s="25" t="str">
        <f>[2]Monitoring_eng!CU75</f>
        <v>yes</v>
      </c>
      <c r="BA75" s="25" t="str">
        <f>[2]Monitoring_eng!CW75</f>
        <v>no</v>
      </c>
      <c r="BB75" s="37" t="s">
        <v>757</v>
      </c>
      <c r="BC75" s="37">
        <f t="shared" si="26"/>
        <v>35</v>
      </c>
      <c r="BD75" s="37" t="s">
        <v>758</v>
      </c>
      <c r="BE75" s="37">
        <f t="shared" si="27"/>
        <v>15</v>
      </c>
      <c r="BF75" s="37" t="s">
        <v>759</v>
      </c>
      <c r="BG75" s="37">
        <f t="shared" si="28"/>
        <v>0</v>
      </c>
      <c r="BH75" s="37" t="s">
        <v>892</v>
      </c>
      <c r="BI75" s="37">
        <f t="shared" si="29"/>
        <v>0</v>
      </c>
      <c r="BJ75" s="37">
        <f t="shared" si="30"/>
        <v>50</v>
      </c>
      <c r="BK75" s="37" t="str">
        <f t="shared" si="31"/>
        <v>yes</v>
      </c>
      <c r="BL75" s="37" t="str">
        <f t="shared" si="32"/>
        <v>no</v>
      </c>
      <c r="BM75" s="37">
        <f t="shared" si="33"/>
        <v>35</v>
      </c>
      <c r="BN75" s="37">
        <f t="shared" si="34"/>
        <v>15</v>
      </c>
      <c r="BO75" s="69">
        <f t="shared" si="35"/>
        <v>0.7</v>
      </c>
      <c r="BP75" s="69">
        <f t="shared" si="36"/>
        <v>0.3</v>
      </c>
      <c r="BQ75" s="70">
        <f>VLOOKUP($B75,[2]Analysis2016!$A:$BO,66,FALSE)</f>
        <v>0.7</v>
      </c>
      <c r="BR75" s="70">
        <f>VLOOKUP($B75,[2]Analysis2016!$A:$BO,67,FALSE)</f>
        <v>0.3</v>
      </c>
      <c r="BS75" s="70">
        <f t="shared" si="37"/>
        <v>0</v>
      </c>
      <c r="BT75" s="70">
        <f t="shared" si="38"/>
        <v>0</v>
      </c>
      <c r="BU75" s="70">
        <f>COUNTIFS($D75:$BA75,$BK75,[2]Results!$T$87:$BQ$87,BU$1)/(COUNTIF([2]Results!$T$87:$BQ$87,BU$1))</f>
        <v>0.70588235294117652</v>
      </c>
      <c r="BV75" s="70">
        <f>COUNTIFS($D75:$BA75,$BK75,[2]Results!$T$87:$BQ$87,BV$1)/(COUNTIF([2]Results!$T$87:$BQ$87,BV$1))</f>
        <v>0.66666666666666663</v>
      </c>
      <c r="BW75" s="70">
        <f>COUNTIFS($D75:$BA75,$BK75,[2]Results!$T$87:$BQ$87,BW$1)/(COUNTIF([2]Results!$T$87:$BQ$87,BW$1))</f>
        <v>0.625</v>
      </c>
      <c r="BX75" s="70">
        <f>COUNTIFS($D75:$BA75,$BK75,[2]Results!$T$87:$BQ$87,BX$1)/(COUNTIF([2]Results!$T$87:$BQ$87,BX$1))</f>
        <v>0.76923076923076927</v>
      </c>
      <c r="BY75" s="70">
        <f>COUNTIFS($D75:$BA75,$BK75,[2]Results!$T$89:$BQ$89,BY$1)/(COUNTIF([2]Results!$T$89:$BQ$89,BY$1))</f>
        <v>0.6</v>
      </c>
      <c r="BZ75" s="70">
        <f>COUNTIFS($D75:$BA75,$BK75,[2]Results!$T$89:$BQ$89,BZ$1)/(COUNTIF([2]Results!$T$89:$BQ$89,BZ$1))</f>
        <v>0.77272727272727271</v>
      </c>
      <c r="CA75" s="70">
        <f>COUNTIFS($D75:$BA75,$BK75,[2]Results!$T$89:$BQ$89,CA$1)/(COUNTIF([2]Results!$T$89:$BQ$89,CA$1))</f>
        <v>0.66666666666666663</v>
      </c>
      <c r="CB75" s="70">
        <f>COUNTIFS($D75:$BA75,$BK75,[2]Results!$T$89:$BQ$89,CB$1)/(COUNTIF([2]Results!$T$89:$BQ$89,CB$1))</f>
        <v>0.75</v>
      </c>
      <c r="CC75" s="70">
        <f>COUNTIFS($D75:$BA75,$BK75,[2]Results!$T$90:$BQ$90,CC$1)/(COUNTIF([2]Results!$T$90:$BQ$90,CC$1))</f>
        <v>0.6470588235294118</v>
      </c>
      <c r="CD75" s="70">
        <f>COUNTIFS($D75:$BA75,$BK75,[2]Results!$T$90:$BQ$90,CD$1)/(COUNTIF([2]Results!$T$90:$BQ$90,CD$1))</f>
        <v>0.70588235294117652</v>
      </c>
      <c r="CE75" s="70">
        <f>COUNTIFS($D75:$BA75,$BK75,[2]Results!$T$90:$BQ$90,CE$1)/(COUNTIF([2]Results!$T$90:$BQ$90,CE$1))</f>
        <v>0.75</v>
      </c>
      <c r="CF75" s="70">
        <f>COUNTIFS($D75:$BA75,$BK75,[2]Results!$T$91:$BQ$91,CF$1)/(COUNTIF([2]Results!$T$91:$BQ$91,CF$1))</f>
        <v>0.70588235294117652</v>
      </c>
      <c r="CG75" s="70">
        <f>COUNTIFS($D75:$BA75,$BK75,[2]Results!$T$91:$BQ$91,CG$1)/(COUNTIF([2]Results!$T$91:$BQ$91,CG$1))</f>
        <v>0.6470588235294118</v>
      </c>
      <c r="CH75" s="37"/>
    </row>
    <row r="76" spans="1:86" x14ac:dyDescent="0.3">
      <c r="A76" t="s">
        <v>3897</v>
      </c>
      <c r="B76" s="37" t="s">
        <v>377</v>
      </c>
      <c r="C76" s="54" t="s">
        <v>173</v>
      </c>
      <c r="D76" s="25" t="str">
        <f>[2]Monitoring_eng!C76</f>
        <v>yes</v>
      </c>
      <c r="E76" s="25" t="str">
        <f>[2]Monitoring_eng!E76</f>
        <v>yes</v>
      </c>
      <c r="F76" s="25" t="str">
        <f>[2]Monitoring_eng!G76</f>
        <v>yes</v>
      </c>
      <c r="G76" s="25" t="str">
        <f>[2]Monitoring_eng!I76</f>
        <v>yes</v>
      </c>
      <c r="H76" s="25" t="str">
        <f>[2]Monitoring_eng!K76</f>
        <v>yes</v>
      </c>
      <c r="I76" s="25" t="str">
        <f>[2]Monitoring_eng!M76</f>
        <v>yes</v>
      </c>
      <c r="J76" s="25" t="str">
        <f>[2]Monitoring_eng!O76</f>
        <v>yes</v>
      </c>
      <c r="K76" s="25" t="str">
        <f>[2]Monitoring_eng!Q76</f>
        <v>yes</v>
      </c>
      <c r="L76" s="25" t="str">
        <f>[2]Monitoring_eng!S76</f>
        <v>yes</v>
      </c>
      <c r="M76" s="25" t="str">
        <f>[2]Monitoring_eng!U76</f>
        <v>yes</v>
      </c>
      <c r="N76" s="25" t="str">
        <f>[2]Monitoring_eng!W76</f>
        <v>yes</v>
      </c>
      <c r="O76" s="25" t="str">
        <f>[2]Monitoring_eng!Y76</f>
        <v>yes</v>
      </c>
      <c r="P76" s="25" t="str">
        <f>[2]Monitoring_eng!AA76</f>
        <v>yes</v>
      </c>
      <c r="Q76" s="25" t="str">
        <f>[2]Monitoring_eng!AC76</f>
        <v>yes</v>
      </c>
      <c r="R76" s="25" t="str">
        <f>[2]Monitoring_eng!AE76</f>
        <v>yes</v>
      </c>
      <c r="S76" s="25" t="str">
        <f>[2]Monitoring_eng!AG76</f>
        <v>yes</v>
      </c>
      <c r="T76" s="25" t="str">
        <f>[2]Monitoring_eng!AI76</f>
        <v>yes</v>
      </c>
      <c r="U76" s="25" t="str">
        <f>[2]Monitoring_eng!AK76</f>
        <v>no</v>
      </c>
      <c r="V76" s="25" t="str">
        <f>[2]Monitoring_eng!AM76</f>
        <v>yes</v>
      </c>
      <c r="W76" s="25" t="str">
        <f>[2]Monitoring_eng!AO76</f>
        <v>yes</v>
      </c>
      <c r="X76" s="25" t="str">
        <f>[2]Monitoring_eng!AQ76</f>
        <v>yes</v>
      </c>
      <c r="Y76" s="25" t="str">
        <f>[2]Monitoring_eng!AS76</f>
        <v>yes</v>
      </c>
      <c r="Z76" s="25" t="str">
        <f>[2]Monitoring_eng!AU76</f>
        <v>yes</v>
      </c>
      <c r="AA76" s="25" t="str">
        <f>[2]Monitoring_eng!AW76</f>
        <v>yes</v>
      </c>
      <c r="AB76" s="25" t="str">
        <f>[2]Monitoring_eng!AY76</f>
        <v>partially</v>
      </c>
      <c r="AC76" s="25" t="str">
        <f>[2]Monitoring_eng!BA76</f>
        <v>yes</v>
      </c>
      <c r="AD76" s="25" t="str">
        <f>[2]Monitoring_eng!BC76</f>
        <v>yes</v>
      </c>
      <c r="AE76" s="25" t="str">
        <f>[2]Monitoring_eng!BE76</f>
        <v>yes</v>
      </c>
      <c r="AF76" s="25" t="str">
        <f>[2]Monitoring_eng!BG76</f>
        <v>yes</v>
      </c>
      <c r="AG76" s="25" t="str">
        <f>[2]Monitoring_eng!BI76</f>
        <v>yes</v>
      </c>
      <c r="AH76" s="25" t="str">
        <f>[2]Monitoring_eng!BK76</f>
        <v>yes</v>
      </c>
      <c r="AI76" s="25" t="str">
        <f>[2]Monitoring_eng!BM76</f>
        <v>yes</v>
      </c>
      <c r="AJ76" s="25" t="str">
        <f>[2]Monitoring_eng!BO76</f>
        <v>yes</v>
      </c>
      <c r="AK76" s="25" t="str">
        <f>[2]Monitoring_eng!BQ76</f>
        <v>yes</v>
      </c>
      <c r="AL76" s="25" t="str">
        <f>[2]Monitoring_eng!BS76</f>
        <v>yes</v>
      </c>
      <c r="AM76" s="25" t="str">
        <f>[2]Monitoring_eng!BU76</f>
        <v>yes</v>
      </c>
      <c r="AN76" s="25" t="str">
        <f>[2]Monitoring_eng!BW76</f>
        <v>yes</v>
      </c>
      <c r="AO76" s="25" t="str">
        <f>[2]Monitoring_eng!BY76</f>
        <v>yes</v>
      </c>
      <c r="AP76" s="25" t="str">
        <f>[2]Monitoring_eng!CA76</f>
        <v>yes</v>
      </c>
      <c r="AQ76" s="25" t="str">
        <f>[2]Monitoring_eng!CC76</f>
        <v>yes</v>
      </c>
      <c r="AR76" s="25" t="str">
        <f>[2]Monitoring_eng!CE76</f>
        <v>yes</v>
      </c>
      <c r="AS76" s="25" t="str">
        <f>[2]Monitoring_eng!CG76</f>
        <v>yes</v>
      </c>
      <c r="AT76" s="25" t="str">
        <f>[2]Monitoring_eng!CI76</f>
        <v>yes</v>
      </c>
      <c r="AU76" s="25" t="str">
        <f>[2]Monitoring_eng!CK76</f>
        <v>yes</v>
      </c>
      <c r="AV76" s="25" t="str">
        <f>[2]Monitoring_eng!CM76</f>
        <v>yes</v>
      </c>
      <c r="AW76" s="25" t="str">
        <f>[2]Monitoring_eng!CO76</f>
        <v>yes</v>
      </c>
      <c r="AX76" s="25" t="str">
        <f>[2]Monitoring_eng!CQ76</f>
        <v>yes</v>
      </c>
      <c r="AY76" s="25" t="str">
        <f>[2]Monitoring_eng!CS76</f>
        <v>yes</v>
      </c>
      <c r="AZ76" s="25" t="str">
        <f>[2]Monitoring_eng!CU76</f>
        <v>yes</v>
      </c>
      <c r="BA76" s="25" t="str">
        <f>[2]Monitoring_eng!CW76</f>
        <v>yes</v>
      </c>
      <c r="BB76" s="37" t="s">
        <v>757</v>
      </c>
      <c r="BC76" s="37">
        <f t="shared" si="26"/>
        <v>48</v>
      </c>
      <c r="BD76" s="37" t="s">
        <v>758</v>
      </c>
      <c r="BE76" s="37">
        <f t="shared" si="27"/>
        <v>1</v>
      </c>
      <c r="BF76" s="37" t="s">
        <v>759</v>
      </c>
      <c r="BG76" s="37">
        <f t="shared" si="28"/>
        <v>1</v>
      </c>
      <c r="BH76" s="37" t="s">
        <v>892</v>
      </c>
      <c r="BI76" s="37">
        <f t="shared" si="29"/>
        <v>0</v>
      </c>
      <c r="BJ76" s="37">
        <f t="shared" si="30"/>
        <v>50</v>
      </c>
      <c r="BK76" s="37" t="str">
        <f t="shared" si="31"/>
        <v>yes</v>
      </c>
      <c r="BL76" s="37" t="str">
        <f t="shared" si="32"/>
        <v>no</v>
      </c>
      <c r="BM76" s="37">
        <f t="shared" si="33"/>
        <v>48</v>
      </c>
      <c r="BN76" s="37">
        <f t="shared" si="34"/>
        <v>1</v>
      </c>
      <c r="BO76" s="69">
        <f t="shared" si="35"/>
        <v>0.96</v>
      </c>
      <c r="BP76" s="69">
        <f t="shared" si="36"/>
        <v>0.02</v>
      </c>
      <c r="BQ76" s="70">
        <f>VLOOKUP($B76,[2]Analysis2016!$A:$BO,66,FALSE)</f>
        <v>0.96</v>
      </c>
      <c r="BR76" s="70">
        <f>VLOOKUP($B76,[2]Analysis2016!$A:$BO,67,FALSE)</f>
        <v>0.04</v>
      </c>
      <c r="BS76" s="70">
        <f t="shared" si="37"/>
        <v>0</v>
      </c>
      <c r="BT76" s="70">
        <f t="shared" si="38"/>
        <v>0.02</v>
      </c>
      <c r="BU76" s="70">
        <f>COUNTIFS($D76:$BA76,$BK76,[2]Results!$T$87:$BQ$87,BU$1)/(COUNTIF([2]Results!$T$87:$BQ$87,BU$1))</f>
        <v>1</v>
      </c>
      <c r="BV76" s="70">
        <f>COUNTIFS($D76:$BA76,$BK76,[2]Results!$T$87:$BQ$87,BV$1)/(COUNTIF([2]Results!$T$87:$BQ$87,BV$1))</f>
        <v>0.91666666666666663</v>
      </c>
      <c r="BW76" s="70">
        <f>COUNTIFS($D76:$BA76,$BK76,[2]Results!$T$87:$BQ$87,BW$1)/(COUNTIF([2]Results!$T$87:$BQ$87,BW$1))</f>
        <v>0.875</v>
      </c>
      <c r="BX76" s="70">
        <f>COUNTIFS($D76:$BA76,$BK76,[2]Results!$T$87:$BQ$87,BX$1)/(COUNTIF([2]Results!$T$87:$BQ$87,BX$1))</f>
        <v>1</v>
      </c>
      <c r="BY76" s="70">
        <f>COUNTIFS($D76:$BA76,$BK76,[2]Results!$T$89:$BQ$89,BY$1)/(COUNTIF([2]Results!$T$89:$BQ$89,BY$1))</f>
        <v>0.93333333333333335</v>
      </c>
      <c r="BZ76" s="70">
        <f>COUNTIFS($D76:$BA76,$BK76,[2]Results!$T$89:$BQ$89,BZ$1)/(COUNTIF([2]Results!$T$89:$BQ$89,BZ$1))</f>
        <v>1</v>
      </c>
      <c r="CA76" s="70">
        <f>COUNTIFS($D76:$BA76,$BK76,[2]Results!$T$89:$BQ$89,CA$1)/(COUNTIF([2]Results!$T$89:$BQ$89,CA$1))</f>
        <v>0.88888888888888884</v>
      </c>
      <c r="CB76" s="70">
        <f>COUNTIFS($D76:$BA76,$BK76,[2]Results!$T$89:$BQ$89,CB$1)/(COUNTIF([2]Results!$T$89:$BQ$89,CB$1))</f>
        <v>1</v>
      </c>
      <c r="CC76" s="70">
        <f>COUNTIFS($D76:$BA76,$BK76,[2]Results!$T$90:$BQ$90,CC$1)/(COUNTIF([2]Results!$T$90:$BQ$90,CC$1))</f>
        <v>1</v>
      </c>
      <c r="CD76" s="70">
        <f>COUNTIFS($D76:$BA76,$BK76,[2]Results!$T$90:$BQ$90,CD$1)/(COUNTIF([2]Results!$T$90:$BQ$90,CD$1))</f>
        <v>0.94117647058823528</v>
      </c>
      <c r="CE76" s="70">
        <f>COUNTIFS($D76:$BA76,$BK76,[2]Results!$T$90:$BQ$90,CE$1)/(COUNTIF([2]Results!$T$90:$BQ$90,CE$1))</f>
        <v>0.9375</v>
      </c>
      <c r="CF76" s="70">
        <f>COUNTIFS($D76:$BA76,$BK76,[2]Results!$T$91:$BQ$91,CF$1)/(COUNTIF([2]Results!$T$91:$BQ$91,CF$1))</f>
        <v>0.94117647058823528</v>
      </c>
      <c r="CG76" s="70">
        <f>COUNTIFS($D76:$BA76,$BK76,[2]Results!$T$91:$BQ$91,CG$1)/(COUNTIF([2]Results!$T$91:$BQ$91,CG$1))</f>
        <v>1</v>
      </c>
      <c r="CH76" s="37"/>
    </row>
    <row r="77" spans="1:86" x14ac:dyDescent="0.3">
      <c r="A77" t="s">
        <v>3898</v>
      </c>
      <c r="B77" s="37" t="s">
        <v>378</v>
      </c>
      <c r="C77" s="54" t="s">
        <v>288</v>
      </c>
      <c r="D77" s="25" t="str">
        <f>[2]Monitoring_eng!C77</f>
        <v>no</v>
      </c>
      <c r="E77" s="25" t="str">
        <f>[2]Monitoring_eng!E77</f>
        <v>no</v>
      </c>
      <c r="F77" s="25" t="str">
        <f>[2]Monitoring_eng!G77</f>
        <v>yes</v>
      </c>
      <c r="G77" s="25" t="str">
        <f>[2]Monitoring_eng!I77</f>
        <v>no</v>
      </c>
      <c r="H77" s="25" t="str">
        <f>[2]Monitoring_eng!K77</f>
        <v>no</v>
      </c>
      <c r="I77" s="25" t="str">
        <f>[2]Monitoring_eng!M77</f>
        <v>no</v>
      </c>
      <c r="J77" s="25" t="str">
        <f>[2]Monitoring_eng!O77</f>
        <v>no</v>
      </c>
      <c r="K77" s="25" t="str">
        <f>[2]Monitoring_eng!Q77</f>
        <v>no</v>
      </c>
      <c r="L77" s="25" t="str">
        <f>[2]Monitoring_eng!S77</f>
        <v>no</v>
      </c>
      <c r="M77" s="25" t="str">
        <f>[2]Monitoring_eng!U77</f>
        <v>no</v>
      </c>
      <c r="N77" s="25" t="str">
        <f>[2]Monitoring_eng!W77</f>
        <v>no</v>
      </c>
      <c r="O77" s="25" t="str">
        <f>[2]Monitoring_eng!Y77</f>
        <v>no</v>
      </c>
      <c r="P77" s="25" t="str">
        <f>[2]Monitoring_eng!AA77</f>
        <v>no</v>
      </c>
      <c r="Q77" s="25" t="str">
        <f>[2]Monitoring_eng!AC77</f>
        <v>no</v>
      </c>
      <c r="R77" s="25" t="str">
        <f>[2]Monitoring_eng!AE77</f>
        <v>yes</v>
      </c>
      <c r="S77" s="25" t="str">
        <f>[2]Monitoring_eng!AG77</f>
        <v>no</v>
      </c>
      <c r="T77" s="25" t="str">
        <f>[2]Monitoring_eng!AI77</f>
        <v>no</v>
      </c>
      <c r="U77" s="25" t="str">
        <f>[2]Monitoring_eng!AK77</f>
        <v>no</v>
      </c>
      <c r="V77" s="25" t="str">
        <f>[2]Monitoring_eng!AM77</f>
        <v>no</v>
      </c>
      <c r="W77" s="25" t="str">
        <f>[2]Monitoring_eng!AO77</f>
        <v>no</v>
      </c>
      <c r="X77" s="25" t="str">
        <f>[2]Monitoring_eng!AQ77</f>
        <v>no</v>
      </c>
      <c r="Y77" s="25" t="str">
        <f>[2]Monitoring_eng!AS77</f>
        <v>no</v>
      </c>
      <c r="Z77" s="25" t="str">
        <f>[2]Monitoring_eng!AU77</f>
        <v>no</v>
      </c>
      <c r="AA77" s="25" t="str">
        <f>[2]Monitoring_eng!AW77</f>
        <v>no</v>
      </c>
      <c r="AB77" s="25" t="str">
        <f>[2]Monitoring_eng!AY77</f>
        <v>yes</v>
      </c>
      <c r="AC77" s="25" t="str">
        <f>[2]Monitoring_eng!BA77</f>
        <v>no</v>
      </c>
      <c r="AD77" s="25" t="str">
        <f>[2]Monitoring_eng!BC77</f>
        <v>no</v>
      </c>
      <c r="AE77" s="25" t="str">
        <f>[2]Monitoring_eng!BE77</f>
        <v>no</v>
      </c>
      <c r="AF77" s="25" t="str">
        <f>[2]Monitoring_eng!BG77</f>
        <v>no</v>
      </c>
      <c r="AG77" s="25" t="str">
        <f>[2]Monitoring_eng!BI77</f>
        <v>no</v>
      </c>
      <c r="AH77" s="25" t="str">
        <f>[2]Monitoring_eng!BK77</f>
        <v>no</v>
      </c>
      <c r="AI77" s="25" t="str">
        <f>[2]Monitoring_eng!BM77</f>
        <v>no</v>
      </c>
      <c r="AJ77" s="25" t="str">
        <f>[2]Monitoring_eng!BO77</f>
        <v>no</v>
      </c>
      <c r="AK77" s="25" t="str">
        <f>[2]Monitoring_eng!BQ77</f>
        <v>no</v>
      </c>
      <c r="AL77" s="25" t="str">
        <f>[2]Monitoring_eng!BS77</f>
        <v>partially</v>
      </c>
      <c r="AM77" s="25" t="str">
        <f>[2]Monitoring_eng!BU77</f>
        <v>no</v>
      </c>
      <c r="AN77" s="25" t="str">
        <f>[2]Monitoring_eng!BW77</f>
        <v>no</v>
      </c>
      <c r="AO77" s="25" t="str">
        <f>[2]Monitoring_eng!BY77</f>
        <v>no</v>
      </c>
      <c r="AP77" s="25" t="str">
        <f>[2]Monitoring_eng!CA77</f>
        <v>no</v>
      </c>
      <c r="AQ77" s="25" t="str">
        <f>[2]Monitoring_eng!CC77</f>
        <v>partially</v>
      </c>
      <c r="AR77" s="25" t="str">
        <f>[2]Monitoring_eng!CE77</f>
        <v>no</v>
      </c>
      <c r="AS77" s="25" t="str">
        <f>[2]Monitoring_eng!CG77</f>
        <v>partially</v>
      </c>
      <c r="AT77" s="25" t="str">
        <f>[2]Monitoring_eng!CI77</f>
        <v>yes</v>
      </c>
      <c r="AU77" s="25" t="str">
        <f>[2]Monitoring_eng!CK77</f>
        <v>no</v>
      </c>
      <c r="AV77" s="25" t="str">
        <f>[2]Monitoring_eng!CM77</f>
        <v>no</v>
      </c>
      <c r="AW77" s="25" t="str">
        <f>[2]Monitoring_eng!CO77</f>
        <v>partially</v>
      </c>
      <c r="AX77" s="25" t="str">
        <f>[2]Monitoring_eng!CQ77</f>
        <v>no</v>
      </c>
      <c r="AY77" s="25" t="str">
        <f>[2]Monitoring_eng!CS77</f>
        <v>no</v>
      </c>
      <c r="AZ77" s="25" t="str">
        <f>[2]Monitoring_eng!CU77</f>
        <v>partially</v>
      </c>
      <c r="BA77" s="25" t="str">
        <f>[2]Monitoring_eng!CW77</f>
        <v>no</v>
      </c>
      <c r="BB77" s="37" t="s">
        <v>757</v>
      </c>
      <c r="BC77" s="37">
        <f t="shared" si="26"/>
        <v>4</v>
      </c>
      <c r="BD77" s="37" t="s">
        <v>758</v>
      </c>
      <c r="BE77" s="37">
        <f t="shared" si="27"/>
        <v>41</v>
      </c>
      <c r="BF77" s="37" t="s">
        <v>759</v>
      </c>
      <c r="BG77" s="37">
        <f t="shared" si="28"/>
        <v>5</v>
      </c>
      <c r="BH77" s="37" t="s">
        <v>892</v>
      </c>
      <c r="BI77" s="37">
        <f t="shared" si="29"/>
        <v>0</v>
      </c>
      <c r="BJ77" s="37">
        <f t="shared" si="30"/>
        <v>50</v>
      </c>
      <c r="BK77" s="37" t="str">
        <f t="shared" si="31"/>
        <v>yes</v>
      </c>
      <c r="BL77" s="37" t="str">
        <f t="shared" si="32"/>
        <v>no</v>
      </c>
      <c r="BM77" s="37">
        <f t="shared" si="33"/>
        <v>4</v>
      </c>
      <c r="BN77" s="37">
        <f t="shared" si="34"/>
        <v>41</v>
      </c>
      <c r="BO77" s="69">
        <f t="shared" si="35"/>
        <v>0.08</v>
      </c>
      <c r="BP77" s="69">
        <f t="shared" si="36"/>
        <v>0.82</v>
      </c>
      <c r="BQ77" s="70">
        <f>VLOOKUP($B77,[2]Analysis2016!$A:$BO,66,FALSE)</f>
        <v>0.08</v>
      </c>
      <c r="BR77" s="70">
        <f>VLOOKUP($B77,[2]Analysis2016!$A:$BO,67,FALSE)</f>
        <v>0.82</v>
      </c>
      <c r="BS77" s="70">
        <f t="shared" si="37"/>
        <v>0</v>
      </c>
      <c r="BT77" s="70">
        <f t="shared" si="38"/>
        <v>0</v>
      </c>
      <c r="BU77" s="70">
        <f>COUNTIFS($D77:$BA77,$BK77,[2]Results!$T$87:$BQ$87,BU$1)/(COUNTIF([2]Results!$T$87:$BQ$87,BU$1))</f>
        <v>0.11764705882352941</v>
      </c>
      <c r="BV77" s="70">
        <f>COUNTIFS($D77:$BA77,$BK77,[2]Results!$T$87:$BQ$87,BV$1)/(COUNTIF([2]Results!$T$87:$BQ$87,BV$1))</f>
        <v>8.3333333333333329E-2</v>
      </c>
      <c r="BW77" s="70">
        <f>COUNTIFS($D77:$BA77,$BK77,[2]Results!$T$87:$BQ$87,BW$1)/(COUNTIF([2]Results!$T$87:$BQ$87,BW$1))</f>
        <v>0</v>
      </c>
      <c r="BX77" s="70">
        <f>COUNTIFS($D77:$BA77,$BK77,[2]Results!$T$87:$BQ$87,BX$1)/(COUNTIF([2]Results!$T$87:$BQ$87,BX$1))</f>
        <v>7.6923076923076927E-2</v>
      </c>
      <c r="BY77" s="70">
        <f>COUNTIFS($D77:$BA77,$BK77,[2]Results!$T$89:$BQ$89,BY$1)/(COUNTIF([2]Results!$T$89:$BQ$89,BY$1))</f>
        <v>6.6666666666666666E-2</v>
      </c>
      <c r="BZ77" s="70">
        <f>COUNTIFS($D77:$BA77,$BK77,[2]Results!$T$89:$BQ$89,BZ$1)/(COUNTIF([2]Results!$T$89:$BQ$89,BZ$1))</f>
        <v>4.5454545454545456E-2</v>
      </c>
      <c r="CA77" s="70">
        <f>COUNTIFS($D77:$BA77,$BK77,[2]Results!$T$89:$BQ$89,CA$1)/(COUNTIF([2]Results!$T$89:$BQ$89,CA$1))</f>
        <v>0.1111111111111111</v>
      </c>
      <c r="CB77" s="70">
        <f>COUNTIFS($D77:$BA77,$BK77,[2]Results!$T$89:$BQ$89,CB$1)/(COUNTIF([2]Results!$T$89:$BQ$89,CB$1))</f>
        <v>0.25</v>
      </c>
      <c r="CC77" s="70">
        <f>COUNTIFS($D77:$BA77,$BK77,[2]Results!$T$90:$BQ$90,CC$1)/(COUNTIF([2]Results!$T$90:$BQ$90,CC$1))</f>
        <v>0</v>
      </c>
      <c r="CD77" s="70">
        <f>COUNTIFS($D77:$BA77,$BK77,[2]Results!$T$90:$BQ$90,CD$1)/(COUNTIF([2]Results!$T$90:$BQ$90,CD$1))</f>
        <v>0.11764705882352941</v>
      </c>
      <c r="CE77" s="70">
        <f>COUNTIFS($D77:$BA77,$BK77,[2]Results!$T$90:$BQ$90,CE$1)/(COUNTIF([2]Results!$T$90:$BQ$90,CE$1))</f>
        <v>0.125</v>
      </c>
      <c r="CF77" s="70">
        <f>COUNTIFS($D77:$BA77,$BK77,[2]Results!$T$91:$BQ$91,CF$1)/(COUNTIF([2]Results!$T$91:$BQ$91,CF$1))</f>
        <v>0.11764705882352941</v>
      </c>
      <c r="CG77" s="70">
        <f>COUNTIFS($D77:$BA77,$BK77,[2]Results!$T$91:$BQ$91,CG$1)/(COUNTIF([2]Results!$T$91:$BQ$91,CG$1))</f>
        <v>0</v>
      </c>
      <c r="CH77" s="37"/>
    </row>
    <row r="78" spans="1:86" x14ac:dyDescent="0.3">
      <c r="A78" t="s">
        <v>3899</v>
      </c>
      <c r="B78" s="37" t="s">
        <v>379</v>
      </c>
      <c r="C78" s="54" t="s">
        <v>290</v>
      </c>
      <c r="D78" s="25" t="str">
        <f>[2]Monitoring_eng!C78</f>
        <v>no</v>
      </c>
      <c r="E78" s="25" t="str">
        <f>[2]Monitoring_eng!E78</f>
        <v>no</v>
      </c>
      <c r="F78" s="25" t="str">
        <f>[2]Monitoring_eng!G78</f>
        <v>no</v>
      </c>
      <c r="G78" s="25" t="str">
        <f>[2]Monitoring_eng!I78</f>
        <v>yes</v>
      </c>
      <c r="H78" s="25" t="str">
        <f>[2]Monitoring_eng!K78</f>
        <v>no</v>
      </c>
      <c r="I78" s="25" t="str">
        <f>[2]Monitoring_eng!M78</f>
        <v>no</v>
      </c>
      <c r="J78" s="25" t="str">
        <f>[2]Monitoring_eng!O78</f>
        <v>no</v>
      </c>
      <c r="K78" s="25" t="str">
        <f>[2]Monitoring_eng!Q78</f>
        <v>no</v>
      </c>
      <c r="L78" s="25" t="str">
        <f>[2]Monitoring_eng!S78</f>
        <v>yes</v>
      </c>
      <c r="M78" s="25" t="str">
        <f>[2]Monitoring_eng!U78</f>
        <v>no</v>
      </c>
      <c r="N78" s="25" t="str">
        <f>[2]Monitoring_eng!W78</f>
        <v>yes</v>
      </c>
      <c r="O78" s="25" t="str">
        <f>[2]Monitoring_eng!Y78</f>
        <v>no</v>
      </c>
      <c r="P78" s="25" t="str">
        <f>[2]Monitoring_eng!AA78</f>
        <v>no</v>
      </c>
      <c r="Q78" s="25" t="str">
        <f>[2]Monitoring_eng!AC78</f>
        <v>yes</v>
      </c>
      <c r="R78" s="25" t="str">
        <f>[2]Monitoring_eng!AE78</f>
        <v>yes</v>
      </c>
      <c r="S78" s="25" t="str">
        <f>[2]Monitoring_eng!AG78</f>
        <v>no</v>
      </c>
      <c r="T78" s="25" t="str">
        <f>[2]Monitoring_eng!AI78</f>
        <v>no</v>
      </c>
      <c r="U78" s="25" t="str">
        <f>[2]Monitoring_eng!AK78</f>
        <v>no</v>
      </c>
      <c r="V78" s="25" t="str">
        <f>[2]Monitoring_eng!AM78</f>
        <v>no</v>
      </c>
      <c r="W78" s="25" t="str">
        <f>[2]Monitoring_eng!AO78</f>
        <v>no</v>
      </c>
      <c r="X78" s="25" t="str">
        <f>[2]Monitoring_eng!AQ78</f>
        <v>no</v>
      </c>
      <c r="Y78" s="25" t="str">
        <f>[2]Monitoring_eng!AS78</f>
        <v>no</v>
      </c>
      <c r="Z78" s="25" t="str">
        <f>[2]Monitoring_eng!AU78</f>
        <v>no</v>
      </c>
      <c r="AA78" s="25" t="str">
        <f>[2]Monitoring_eng!AW78</f>
        <v>no</v>
      </c>
      <c r="AB78" s="25" t="str">
        <f>[2]Monitoring_eng!AY78</f>
        <v>yes</v>
      </c>
      <c r="AC78" s="25" t="str">
        <f>[2]Monitoring_eng!BA78</f>
        <v>no</v>
      </c>
      <c r="AD78" s="25" t="str">
        <f>[2]Monitoring_eng!BC78</f>
        <v>no</v>
      </c>
      <c r="AE78" s="25" t="str">
        <f>[2]Monitoring_eng!BE78</f>
        <v>yes</v>
      </c>
      <c r="AF78" s="25" t="str">
        <f>[2]Monitoring_eng!BG78</f>
        <v>no</v>
      </c>
      <c r="AG78" s="25" t="str">
        <f>[2]Monitoring_eng!BI78</f>
        <v>yes</v>
      </c>
      <c r="AH78" s="25" t="str">
        <f>[2]Monitoring_eng!BK78</f>
        <v>no</v>
      </c>
      <c r="AI78" s="25" t="str">
        <f>[2]Monitoring_eng!BM78</f>
        <v>no</v>
      </c>
      <c r="AJ78" s="25" t="str">
        <f>[2]Monitoring_eng!BO78</f>
        <v>yes</v>
      </c>
      <c r="AK78" s="25" t="str">
        <f>[2]Monitoring_eng!BQ78</f>
        <v>no</v>
      </c>
      <c r="AL78" s="25" t="str">
        <f>[2]Monitoring_eng!BS78</f>
        <v>yes</v>
      </c>
      <c r="AM78" s="25" t="str">
        <f>[2]Monitoring_eng!BU78</f>
        <v>no</v>
      </c>
      <c r="AN78" s="25" t="str">
        <f>[2]Monitoring_eng!BW78</f>
        <v>no</v>
      </c>
      <c r="AO78" s="25" t="str">
        <f>[2]Monitoring_eng!BY78</f>
        <v>yes</v>
      </c>
      <c r="AP78" s="25" t="str">
        <f>[2]Monitoring_eng!CA78</f>
        <v>yes</v>
      </c>
      <c r="AQ78" s="25" t="str">
        <f>[2]Monitoring_eng!CC78</f>
        <v>no</v>
      </c>
      <c r="AR78" s="25" t="str">
        <f>[2]Monitoring_eng!CE78</f>
        <v>no</v>
      </c>
      <c r="AS78" s="25" t="str">
        <f>[2]Monitoring_eng!CG78</f>
        <v>no</v>
      </c>
      <c r="AT78" s="25" t="str">
        <f>[2]Monitoring_eng!CI78</f>
        <v>yes</v>
      </c>
      <c r="AU78" s="25" t="str">
        <f>[2]Monitoring_eng!CK78</f>
        <v>no</v>
      </c>
      <c r="AV78" s="25" t="str">
        <f>[2]Monitoring_eng!CM78</f>
        <v>yes</v>
      </c>
      <c r="AW78" s="25" t="str">
        <f>[2]Monitoring_eng!CO78</f>
        <v>yes</v>
      </c>
      <c r="AX78" s="25" t="str">
        <f>[2]Monitoring_eng!CQ78</f>
        <v>no</v>
      </c>
      <c r="AY78" s="25" t="str">
        <f>[2]Monitoring_eng!CS78</f>
        <v>no</v>
      </c>
      <c r="AZ78" s="25" t="str">
        <f>[2]Monitoring_eng!CU78</f>
        <v>yes</v>
      </c>
      <c r="BA78" s="25" t="str">
        <f>[2]Monitoring_eng!CW78</f>
        <v>yes</v>
      </c>
      <c r="BB78" s="37" t="s">
        <v>757</v>
      </c>
      <c r="BC78" s="37">
        <f t="shared" si="26"/>
        <v>17</v>
      </c>
      <c r="BD78" s="37" t="s">
        <v>758</v>
      </c>
      <c r="BE78" s="37">
        <f t="shared" si="27"/>
        <v>33</v>
      </c>
      <c r="BF78" s="37" t="s">
        <v>759</v>
      </c>
      <c r="BG78" s="37">
        <f t="shared" si="28"/>
        <v>0</v>
      </c>
      <c r="BH78" s="37" t="s">
        <v>892</v>
      </c>
      <c r="BI78" s="37">
        <f t="shared" si="29"/>
        <v>0</v>
      </c>
      <c r="BJ78" s="37">
        <f t="shared" si="30"/>
        <v>50</v>
      </c>
      <c r="BK78" s="37" t="str">
        <f t="shared" si="31"/>
        <v>yes</v>
      </c>
      <c r="BL78" s="37" t="str">
        <f t="shared" si="32"/>
        <v>no</v>
      </c>
      <c r="BM78" s="37">
        <f t="shared" si="33"/>
        <v>17</v>
      </c>
      <c r="BN78" s="37">
        <f t="shared" si="34"/>
        <v>33</v>
      </c>
      <c r="BO78" s="69">
        <f t="shared" si="35"/>
        <v>0.34</v>
      </c>
      <c r="BP78" s="69">
        <f t="shared" si="36"/>
        <v>0.66</v>
      </c>
      <c r="BQ78" s="70">
        <f>VLOOKUP($B78,[2]Analysis2016!$A:$BO,66,FALSE)</f>
        <v>0.34</v>
      </c>
      <c r="BR78" s="70">
        <f>VLOOKUP($B78,[2]Analysis2016!$A:$BO,67,FALSE)</f>
        <v>0.66</v>
      </c>
      <c r="BS78" s="70">
        <f t="shared" si="37"/>
        <v>0</v>
      </c>
      <c r="BT78" s="70">
        <f t="shared" si="38"/>
        <v>0</v>
      </c>
      <c r="BU78" s="70">
        <f>COUNTIFS($D78:$BA78,$BK78,[2]Results!$T$87:$BQ$87,BU$1)/(COUNTIF([2]Results!$T$87:$BQ$87,BU$1))</f>
        <v>0.41176470588235292</v>
      </c>
      <c r="BV78" s="70">
        <f>COUNTIFS($D78:$BA78,$BK78,[2]Results!$T$87:$BQ$87,BV$1)/(COUNTIF([2]Results!$T$87:$BQ$87,BV$1))</f>
        <v>0.25</v>
      </c>
      <c r="BW78" s="70">
        <f>COUNTIFS($D78:$BA78,$BK78,[2]Results!$T$87:$BQ$87,BW$1)/(COUNTIF([2]Results!$T$87:$BQ$87,BW$1))</f>
        <v>0.25</v>
      </c>
      <c r="BX78" s="70">
        <f>COUNTIFS($D78:$BA78,$BK78,[2]Results!$T$87:$BQ$87,BX$1)/(COUNTIF([2]Results!$T$87:$BQ$87,BX$1))</f>
        <v>0.38461538461538464</v>
      </c>
      <c r="BY78" s="70">
        <f>COUNTIFS($D78:$BA78,$BK78,[2]Results!$T$89:$BQ$89,BY$1)/(COUNTIF([2]Results!$T$89:$BQ$89,BY$1))</f>
        <v>0.2</v>
      </c>
      <c r="BZ78" s="70">
        <f>COUNTIFS($D78:$BA78,$BK78,[2]Results!$T$89:$BQ$89,BZ$1)/(COUNTIF([2]Results!$T$89:$BQ$89,BZ$1))</f>
        <v>0.36363636363636365</v>
      </c>
      <c r="CA78" s="70">
        <f>COUNTIFS($D78:$BA78,$BK78,[2]Results!$T$89:$BQ$89,CA$1)/(COUNTIF([2]Results!$T$89:$BQ$89,CA$1))</f>
        <v>0.44444444444444442</v>
      </c>
      <c r="CB78" s="70">
        <f>COUNTIFS($D78:$BA78,$BK78,[2]Results!$T$89:$BQ$89,CB$1)/(COUNTIF([2]Results!$T$89:$BQ$89,CB$1))</f>
        <v>0.5</v>
      </c>
      <c r="CC78" s="70">
        <f>COUNTIFS($D78:$BA78,$BK78,[2]Results!$T$90:$BQ$90,CC$1)/(COUNTIF([2]Results!$T$90:$BQ$90,CC$1))</f>
        <v>0.29411764705882354</v>
      </c>
      <c r="CD78" s="70">
        <f>COUNTIFS($D78:$BA78,$BK78,[2]Results!$T$90:$BQ$90,CD$1)/(COUNTIF([2]Results!$T$90:$BQ$90,CD$1))</f>
        <v>0.35294117647058826</v>
      </c>
      <c r="CE78" s="70">
        <f>COUNTIFS($D78:$BA78,$BK78,[2]Results!$T$90:$BQ$90,CE$1)/(COUNTIF([2]Results!$T$90:$BQ$90,CE$1))</f>
        <v>0.375</v>
      </c>
      <c r="CF78" s="70">
        <f>COUNTIFS($D78:$BA78,$BK78,[2]Results!$T$91:$BQ$91,CF$1)/(COUNTIF([2]Results!$T$91:$BQ$91,CF$1))</f>
        <v>0.35294117647058826</v>
      </c>
      <c r="CG78" s="70">
        <f>COUNTIFS($D78:$BA78,$BK78,[2]Results!$T$91:$BQ$91,CG$1)/(COUNTIF([2]Results!$T$91:$BQ$91,CG$1))</f>
        <v>0.29411764705882354</v>
      </c>
      <c r="CH78" s="37"/>
    </row>
    <row r="79" spans="1:86" x14ac:dyDescent="0.3">
      <c r="B79" s="37"/>
      <c r="C79" s="37"/>
      <c r="D79" s="25"/>
      <c r="E79" s="25"/>
      <c r="F79" s="25"/>
      <c r="G79" s="25"/>
      <c r="H79" s="25"/>
      <c r="I79" s="25"/>
      <c r="J79" s="25"/>
      <c r="K79" s="25"/>
      <c r="L79" s="25"/>
      <c r="M79" s="25"/>
      <c r="N79" s="25"/>
      <c r="O79" s="25"/>
      <c r="P79" s="25"/>
      <c r="Q79" s="25"/>
      <c r="R79" s="25"/>
      <c r="S79" s="25"/>
      <c r="T79" s="25"/>
      <c r="U79" s="25"/>
      <c r="V79" s="25"/>
      <c r="W79" s="25"/>
      <c r="X79" s="25"/>
      <c r="Y79" s="25"/>
      <c r="Z79" s="25"/>
      <c r="AA79" s="25"/>
      <c r="AB79" s="25"/>
      <c r="AC79" s="25"/>
      <c r="AD79" s="25"/>
      <c r="AE79" s="25"/>
      <c r="AF79" s="25"/>
      <c r="AG79" s="25"/>
      <c r="AH79" s="25"/>
      <c r="AI79" s="25"/>
      <c r="AJ79" s="25"/>
      <c r="AK79" s="25"/>
      <c r="AL79" s="25"/>
      <c r="AM79" s="25"/>
      <c r="AN79" s="25"/>
      <c r="AO79" s="25"/>
      <c r="AP79" s="25"/>
      <c r="AQ79" s="25"/>
      <c r="AR79" s="25"/>
      <c r="AS79" s="25"/>
      <c r="AT79" s="25"/>
      <c r="AU79" s="25"/>
      <c r="AV79" s="25"/>
      <c r="AW79" s="25"/>
      <c r="AX79" s="25"/>
      <c r="AY79" s="25"/>
      <c r="AZ79" s="25"/>
      <c r="BA79" s="25"/>
      <c r="BB79" s="37"/>
      <c r="BC79" s="37"/>
      <c r="BD79" s="37"/>
      <c r="BE79" s="37"/>
      <c r="BF79" s="37"/>
      <c r="BG79" s="37"/>
      <c r="BH79" s="37"/>
      <c r="BI79" s="37"/>
      <c r="BJ79" s="37"/>
      <c r="BK79" s="37"/>
      <c r="BL79" s="37"/>
      <c r="BM79" s="37"/>
      <c r="BN79" s="37"/>
      <c r="BO79" s="70"/>
      <c r="BP79" s="70"/>
      <c r="BU79" s="70"/>
      <c r="BV79" s="70"/>
      <c r="BW79" s="70"/>
      <c r="BX79" s="70"/>
      <c r="BY79" s="70"/>
      <c r="BZ79" s="70"/>
      <c r="CA79" s="70"/>
      <c r="CB79" s="70"/>
      <c r="CC79" s="70"/>
      <c r="CD79" s="70"/>
      <c r="CE79" s="70"/>
      <c r="CF79" s="70"/>
      <c r="CG79" s="70"/>
      <c r="CH79" s="37"/>
    </row>
    <row r="80" spans="1:86" x14ac:dyDescent="0.3">
      <c r="B80" s="37"/>
      <c r="C80" s="37"/>
      <c r="D80" s="25"/>
      <c r="E80" s="25"/>
      <c r="F80" s="25"/>
      <c r="G80" s="25"/>
      <c r="H80" s="25"/>
      <c r="I80" s="25"/>
      <c r="J80" s="25"/>
      <c r="K80" s="25"/>
      <c r="L80" s="25"/>
      <c r="M80" s="25"/>
      <c r="N80" s="25"/>
      <c r="O80" s="25"/>
      <c r="P80" s="25"/>
      <c r="Q80" s="25"/>
      <c r="R80" s="25"/>
      <c r="S80" s="25"/>
      <c r="T80" s="25"/>
      <c r="U80" s="25"/>
      <c r="V80" s="25"/>
      <c r="W80" s="25"/>
      <c r="X80" s="25"/>
      <c r="Y80" s="25"/>
      <c r="Z80" s="25"/>
      <c r="AA80" s="25"/>
      <c r="AB80" s="25"/>
      <c r="AC80" s="25"/>
      <c r="AD80" s="25"/>
      <c r="AE80" s="25"/>
      <c r="AF80" s="25"/>
      <c r="AG80" s="25"/>
      <c r="AH80" s="25"/>
      <c r="AI80" s="25"/>
      <c r="AJ80" s="25"/>
      <c r="AK80" s="25"/>
      <c r="AL80" s="25"/>
      <c r="AM80" s="25"/>
      <c r="AN80" s="25"/>
      <c r="AO80" s="25"/>
      <c r="AP80" s="25"/>
      <c r="AQ80" s="25"/>
      <c r="AR80" s="25"/>
      <c r="AS80" s="25"/>
      <c r="AT80" s="25"/>
      <c r="AU80" s="25"/>
      <c r="AV80" s="25"/>
      <c r="AW80" s="25"/>
      <c r="AX80" s="25"/>
      <c r="AY80" s="25"/>
      <c r="AZ80" s="25"/>
      <c r="BA80" s="25"/>
      <c r="BB80" s="37"/>
      <c r="BC80" s="37"/>
      <c r="BD80" s="37"/>
      <c r="BE80" s="37"/>
      <c r="BF80" s="37"/>
      <c r="BG80" s="37"/>
      <c r="BH80" s="37"/>
      <c r="BI80" s="37"/>
      <c r="BJ80" s="37"/>
      <c r="BK80" s="37"/>
      <c r="BL80" s="37"/>
      <c r="BM80" s="37"/>
      <c r="BN80" s="37"/>
      <c r="BO80" s="70"/>
      <c r="BP80" s="70"/>
      <c r="BU80" s="70"/>
      <c r="BV80" s="70"/>
      <c r="BW80" s="70"/>
      <c r="BX80" s="70"/>
      <c r="BY80" s="70"/>
      <c r="BZ80" s="70"/>
      <c r="CA80" s="70"/>
      <c r="CB80" s="70"/>
      <c r="CC80" s="70"/>
      <c r="CD80" s="70"/>
      <c r="CE80" s="70"/>
      <c r="CF80" s="70"/>
      <c r="CG80" s="70"/>
      <c r="CH80" s="37"/>
    </row>
    <row r="81" spans="2:86" x14ac:dyDescent="0.3">
      <c r="B81" s="37"/>
      <c r="C81" s="37"/>
      <c r="D81" s="25"/>
      <c r="E81" s="25"/>
      <c r="F81" s="25"/>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c r="AT81" s="23"/>
      <c r="AU81" s="23"/>
      <c r="AV81" s="23"/>
      <c r="AW81" s="23"/>
      <c r="AX81" s="23"/>
      <c r="AY81" s="23"/>
      <c r="AZ81" s="23"/>
      <c r="BA81" s="23"/>
      <c r="BB81" s="37"/>
      <c r="BC81" s="37"/>
      <c r="BD81" s="37"/>
      <c r="BE81" s="37"/>
      <c r="BF81" s="37"/>
      <c r="BG81" s="37"/>
      <c r="BH81" s="37"/>
      <c r="BI81" s="37"/>
      <c r="BJ81" s="37"/>
      <c r="BK81" s="37"/>
      <c r="BL81" s="37"/>
      <c r="BM81" s="37"/>
      <c r="BN81" s="37"/>
      <c r="BO81" s="61"/>
      <c r="BP81" s="63" t="s">
        <v>956</v>
      </c>
      <c r="BU81" s="63" t="s">
        <v>939</v>
      </c>
      <c r="BV81" s="63" t="s">
        <v>940</v>
      </c>
      <c r="BW81" s="63" t="s">
        <v>938</v>
      </c>
      <c r="BX81" s="63" t="s">
        <v>941</v>
      </c>
      <c r="BY81" s="63" t="s">
        <v>951</v>
      </c>
      <c r="BZ81" s="63" t="s">
        <v>952</v>
      </c>
      <c r="CA81" s="63" t="s">
        <v>953</v>
      </c>
      <c r="CB81" s="63" t="s">
        <v>954</v>
      </c>
      <c r="CC81" s="63" t="s">
        <v>944</v>
      </c>
      <c r="CD81" s="63" t="s">
        <v>943</v>
      </c>
      <c r="CE81" s="63" t="s">
        <v>942</v>
      </c>
      <c r="CF81" s="63" t="s">
        <v>945</v>
      </c>
      <c r="CG81" s="63" t="s">
        <v>911</v>
      </c>
      <c r="CH81" s="37"/>
    </row>
    <row r="82" spans="2:86" x14ac:dyDescent="0.3">
      <c r="B82" s="37"/>
      <c r="C82" s="37"/>
      <c r="D82" s="34"/>
      <c r="E82" s="34"/>
      <c r="F82" s="34"/>
      <c r="G82" s="34"/>
      <c r="H82" s="34"/>
      <c r="I82" s="34"/>
      <c r="J82" s="34"/>
      <c r="K82" s="34"/>
      <c r="L82" s="34"/>
      <c r="M82" s="34"/>
      <c r="N82" s="34"/>
      <c r="O82" s="34"/>
      <c r="P82" s="34"/>
      <c r="Q82" s="34"/>
      <c r="R82" s="34"/>
      <c r="S82" s="34"/>
      <c r="T82" s="34"/>
      <c r="U82" s="34"/>
      <c r="V82" s="34"/>
      <c r="W82" s="34"/>
      <c r="X82" s="34"/>
      <c r="Y82" s="34"/>
      <c r="Z82" s="34"/>
      <c r="AA82" s="34"/>
      <c r="AB82" s="34"/>
      <c r="AC82" s="34"/>
      <c r="AD82" s="34"/>
      <c r="AE82" s="34"/>
      <c r="AF82" s="34"/>
      <c r="AG82" s="34"/>
      <c r="AH82" s="34"/>
      <c r="AI82" s="34"/>
      <c r="AJ82" s="34"/>
      <c r="AK82" s="34"/>
      <c r="AL82" s="34"/>
      <c r="AM82" s="34"/>
      <c r="AN82" s="34"/>
      <c r="AO82" s="34"/>
      <c r="AP82" s="34"/>
      <c r="AQ82" s="34"/>
      <c r="AR82" s="34"/>
      <c r="AS82" s="34"/>
      <c r="AT82" s="34"/>
      <c r="AU82" s="34"/>
      <c r="AV82" s="34"/>
      <c r="AW82" s="34"/>
      <c r="AX82" s="34"/>
      <c r="AY82" s="34"/>
      <c r="AZ82" s="34"/>
      <c r="BA82" s="34"/>
      <c r="BB82" s="37"/>
      <c r="BC82" s="37"/>
      <c r="BD82" s="37"/>
      <c r="BE82" s="37"/>
      <c r="BF82" s="37"/>
      <c r="BG82" s="37"/>
      <c r="BH82" s="37"/>
      <c r="BI82" s="37"/>
      <c r="BJ82" s="37"/>
      <c r="BK82" s="37"/>
      <c r="BL82" s="37"/>
      <c r="BM82" s="37"/>
      <c r="BN82" s="37"/>
      <c r="BO82" s="63" t="s">
        <v>955</v>
      </c>
      <c r="BP82" s="73">
        <f>AVERAGE([2]Categories!D2:D51)</f>
        <v>0.51383894472361813</v>
      </c>
      <c r="BU82" s="62">
        <f>AVERAGEIF([2]Results!$R$87:$BQ$87,BU$1,[2]Results!$R$83:$BQ$83)</f>
        <v>0.53688146615430099</v>
      </c>
      <c r="BV82" s="62">
        <f>AVERAGEIF([2]Results!$R$87:$BQ$87,BV$1,[2]Results!$R$83:$BQ$83)</f>
        <v>0.53966708542713571</v>
      </c>
      <c r="BW82" s="62">
        <f>AVERAGEIF([2]Results!$R$87:$BQ$87,BW$1,[2]Results!$R$83:$BQ$83)</f>
        <v>0.51021356783919591</v>
      </c>
      <c r="BX82" s="62">
        <f>AVERAGEIF([2]Results!$R$87:$BQ$87,BX$1,[2]Results!$R$83:$BQ$83)</f>
        <v>0.46209605720912256</v>
      </c>
      <c r="BY82" s="62">
        <f>AVERAGEIF([2]Results!$R$89:$BQ$89,BY$1,[2]Results!$R$83:$BQ$83)</f>
        <v>0.46130904522613059</v>
      </c>
      <c r="BZ82" s="62">
        <f>AVERAGEIF([2]Results!$R$89:$BQ$89,BZ$1,[2]Results!$R$83:$BQ$83)</f>
        <v>0.52684958885335786</v>
      </c>
      <c r="CA82" s="62">
        <f>AVERAGEIF([2]Results!$R$89:$BQ$89,CA$1,[2]Results!$R$83:$BQ$83)</f>
        <v>0.55652010050251244</v>
      </c>
      <c r="CB82" s="62">
        <f>AVERAGEIF([2]Results!$R$89:$BQ$89,CB$1,[2]Results!$R$83:$BQ$83)</f>
        <v>0.54323492462311562</v>
      </c>
      <c r="CC82" s="62">
        <f>AVERAGEIF([2]Results!$R$90:$BQ$90,CC$1,[2]Results!$R$83:$BQ$83)</f>
        <v>0.47582545078332844</v>
      </c>
      <c r="CD82" s="62">
        <f>AVERAGEIF([2]Results!$R$90:$BQ$90,CD$1,[2]Results!$R$83:$BQ$83)</f>
        <v>0.56059488619568443</v>
      </c>
      <c r="CE82" s="62">
        <f>AVERAGEIF([2]Results!$R$90:$BQ$90,CE$1,[2]Results!$R$83:$BQ$83)</f>
        <v>0.50455009422110553</v>
      </c>
      <c r="CF82" s="62">
        <f>AVERAGEIF([2]Results!$R$91:$BQ$91,CF$1,[2]Results!$R$83:$BQ$83)</f>
        <v>0.56059488619568443</v>
      </c>
      <c r="CG82" s="62">
        <f>AVERAGEIF([2]Results!$R$91:$BQ$91,CG$1,[2]Results!$R$83:$BQ$83)</f>
        <v>0.47582545078332844</v>
      </c>
      <c r="CH82" s="37"/>
    </row>
    <row r="83" spans="2:86" x14ac:dyDescent="0.3">
      <c r="B83" s="37"/>
      <c r="C83" s="37"/>
      <c r="D83" s="34"/>
      <c r="E83" s="34"/>
      <c r="F83" s="34"/>
      <c r="G83" s="34"/>
      <c r="H83" s="34"/>
      <c r="I83" s="34"/>
      <c r="J83" s="34"/>
      <c r="K83" s="34"/>
      <c r="L83" s="34"/>
      <c r="M83" s="34"/>
      <c r="N83" s="34"/>
      <c r="O83" s="34"/>
      <c r="P83" s="34"/>
      <c r="Q83" s="34"/>
      <c r="R83" s="34"/>
      <c r="S83" s="34"/>
      <c r="T83" s="34"/>
      <c r="U83" s="34"/>
      <c r="V83" s="34"/>
      <c r="W83" s="34"/>
      <c r="X83" s="34"/>
      <c r="Y83" s="34"/>
      <c r="Z83" s="34"/>
      <c r="AA83" s="34"/>
      <c r="AB83" s="34"/>
      <c r="AC83" s="34"/>
      <c r="AD83" s="34"/>
      <c r="AE83" s="34"/>
      <c r="AF83" s="34"/>
      <c r="AG83" s="34"/>
      <c r="AH83" s="34"/>
      <c r="AI83" s="34"/>
      <c r="AJ83" s="34"/>
      <c r="AK83" s="34"/>
      <c r="AL83" s="34"/>
      <c r="AM83" s="34"/>
      <c r="AN83" s="34"/>
      <c r="AO83" s="34"/>
      <c r="AP83" s="34"/>
      <c r="AQ83" s="34"/>
      <c r="AR83" s="34"/>
      <c r="AS83" s="34"/>
      <c r="AT83" s="34"/>
      <c r="AU83" s="34"/>
      <c r="AV83" s="34"/>
      <c r="AW83" s="34"/>
      <c r="AX83" s="34"/>
      <c r="AY83" s="34"/>
      <c r="AZ83" s="34"/>
      <c r="BA83" s="34"/>
      <c r="BB83" s="37"/>
      <c r="BC83" s="37"/>
      <c r="BD83" s="37"/>
      <c r="BE83" s="37"/>
      <c r="BF83" s="37"/>
      <c r="BG83" s="37"/>
      <c r="BH83" s="37"/>
      <c r="BI83" s="37"/>
      <c r="BJ83" s="37"/>
      <c r="BK83" s="37"/>
      <c r="BL83" s="37"/>
      <c r="BM83" s="37"/>
      <c r="BN83" s="37"/>
      <c r="BO83" s="37"/>
      <c r="BP83" s="37"/>
      <c r="BU83" s="37"/>
      <c r="BV83" s="37"/>
      <c r="BW83" s="37"/>
      <c r="BX83" s="37"/>
      <c r="BY83" s="37"/>
      <c r="BZ83" s="37"/>
      <c r="CA83" s="37"/>
      <c r="CB83" s="37"/>
      <c r="CC83" s="37"/>
      <c r="CD83" s="37"/>
      <c r="CE83" s="37"/>
      <c r="CF83" s="37"/>
      <c r="CG83" s="37"/>
      <c r="CH83" s="37"/>
    </row>
    <row r="84" spans="2:86" x14ac:dyDescent="0.3">
      <c r="B84" s="37"/>
      <c r="C84" s="37"/>
      <c r="D84" s="34"/>
      <c r="E84" s="34"/>
      <c r="F84" s="34"/>
      <c r="G84" s="34"/>
      <c r="H84" s="34"/>
      <c r="I84" s="34"/>
      <c r="J84" s="34"/>
      <c r="K84" s="34"/>
      <c r="L84" s="34"/>
      <c r="M84" s="34"/>
      <c r="N84" s="34"/>
      <c r="O84" s="34"/>
      <c r="P84" s="34"/>
      <c r="Q84" s="34"/>
      <c r="R84" s="34"/>
      <c r="S84" s="34"/>
      <c r="T84" s="34"/>
      <c r="U84" s="34"/>
      <c r="V84" s="34"/>
      <c r="W84" s="34"/>
      <c r="X84" s="34"/>
      <c r="Y84" s="34"/>
      <c r="Z84" s="34"/>
      <c r="AA84" s="34"/>
      <c r="AB84" s="34"/>
      <c r="AC84" s="34"/>
      <c r="AD84" s="34"/>
      <c r="AE84" s="34"/>
      <c r="AF84" s="34"/>
      <c r="AG84" s="34"/>
      <c r="AH84" s="34"/>
      <c r="AI84" s="34"/>
      <c r="AJ84" s="34"/>
      <c r="AK84" s="34"/>
      <c r="AL84" s="34"/>
      <c r="AM84" s="34"/>
      <c r="AN84" s="34"/>
      <c r="AO84" s="34"/>
      <c r="AP84" s="34"/>
      <c r="AQ84" s="34"/>
      <c r="AR84" s="34"/>
      <c r="AS84" s="34"/>
      <c r="AT84" s="34"/>
      <c r="AU84" s="34"/>
      <c r="AV84" s="34"/>
      <c r="AW84" s="34"/>
      <c r="AX84" s="34"/>
      <c r="AY84" s="34"/>
      <c r="AZ84" s="34"/>
      <c r="BA84" s="34"/>
      <c r="BB84" s="37"/>
      <c r="BC84" s="37"/>
      <c r="BD84" s="37"/>
      <c r="BE84" s="37"/>
      <c r="BF84" s="37"/>
      <c r="BG84" s="37"/>
      <c r="BH84" s="37"/>
      <c r="BI84" s="37"/>
      <c r="BJ84" s="37"/>
      <c r="BK84" s="37"/>
      <c r="BL84" s="37"/>
      <c r="BM84" s="37"/>
      <c r="BN84" s="37"/>
      <c r="BO84" s="37"/>
      <c r="BP84" s="37"/>
      <c r="BU84" s="37"/>
      <c r="BV84" s="37"/>
      <c r="BW84" s="37"/>
      <c r="BX84" s="37"/>
      <c r="BY84" s="37"/>
      <c r="BZ84" s="37"/>
      <c r="CA84" s="37"/>
      <c r="CB84" s="37"/>
      <c r="CC84" s="37"/>
      <c r="CD84" s="37"/>
      <c r="CE84" s="37"/>
      <c r="CF84" s="37"/>
      <c r="CG84" s="37"/>
      <c r="CH84" s="37"/>
    </row>
    <row r="85" spans="2:86" x14ac:dyDescent="0.3">
      <c r="B85" s="37"/>
      <c r="C85" s="37"/>
      <c r="D85" s="34"/>
      <c r="E85" s="34"/>
      <c r="F85" s="34"/>
      <c r="G85" s="34"/>
      <c r="H85" s="34"/>
      <c r="I85" s="34"/>
      <c r="J85" s="34"/>
      <c r="K85" s="34"/>
      <c r="L85" s="34"/>
      <c r="M85" s="34"/>
      <c r="N85" s="34"/>
      <c r="O85" s="34"/>
      <c r="P85" s="34"/>
      <c r="Q85" s="34"/>
      <c r="R85" s="34"/>
      <c r="S85" s="34"/>
      <c r="T85" s="34"/>
      <c r="U85" s="34"/>
      <c r="V85" s="34"/>
      <c r="W85" s="34"/>
      <c r="X85" s="34"/>
      <c r="Y85" s="34"/>
      <c r="Z85" s="34"/>
      <c r="AA85" s="34"/>
      <c r="AB85" s="34"/>
      <c r="AC85" s="34"/>
      <c r="AD85" s="34"/>
      <c r="AE85" s="34"/>
      <c r="AF85" s="34"/>
      <c r="AG85" s="34"/>
      <c r="AH85" s="34"/>
      <c r="AI85" s="34"/>
      <c r="AJ85" s="34"/>
      <c r="AK85" s="34"/>
      <c r="AL85" s="34"/>
      <c r="AM85" s="34"/>
      <c r="AN85" s="34"/>
      <c r="AO85" s="34"/>
      <c r="AP85" s="34"/>
      <c r="AQ85" s="34"/>
      <c r="AR85" s="34"/>
      <c r="AS85" s="34"/>
      <c r="AT85" s="34"/>
      <c r="AU85" s="34"/>
      <c r="AV85" s="34"/>
      <c r="AW85" s="34"/>
      <c r="AX85" s="34"/>
      <c r="AY85" s="34"/>
      <c r="AZ85" s="34"/>
      <c r="BA85" s="34"/>
      <c r="BB85" s="37"/>
      <c r="BC85" s="37"/>
      <c r="BD85" s="37"/>
      <c r="BE85" s="37"/>
      <c r="BF85" s="37"/>
      <c r="BG85" s="37"/>
      <c r="BH85" s="37"/>
      <c r="BI85" s="37"/>
      <c r="BJ85" s="37"/>
      <c r="BK85" s="37"/>
      <c r="BL85" s="37"/>
      <c r="BM85" s="37"/>
      <c r="BN85" s="37"/>
      <c r="BO85" s="37"/>
      <c r="BP85" s="37"/>
      <c r="BU85" s="37"/>
      <c r="BV85" s="37"/>
      <c r="BW85" s="37"/>
      <c r="BX85" s="37"/>
      <c r="BY85" s="37"/>
      <c r="BZ85" s="37"/>
      <c r="CA85" s="37"/>
      <c r="CB85" s="37"/>
      <c r="CC85" s="37"/>
      <c r="CD85" s="37"/>
      <c r="CE85" s="37"/>
      <c r="CF85" s="37"/>
      <c r="CG85" s="37"/>
      <c r="CH85" s="37"/>
    </row>
    <row r="86" spans="2:86" x14ac:dyDescent="0.3">
      <c r="B86" s="37"/>
      <c r="C86" s="37"/>
      <c r="D86" s="34"/>
      <c r="E86" s="34"/>
      <c r="F86" s="34"/>
      <c r="G86" s="34"/>
      <c r="H86" s="34"/>
      <c r="I86" s="34"/>
      <c r="J86" s="34"/>
      <c r="K86" s="34"/>
      <c r="L86" s="34"/>
      <c r="M86" s="34"/>
      <c r="N86" s="34"/>
      <c r="O86" s="34"/>
      <c r="P86" s="34"/>
      <c r="Q86" s="34"/>
      <c r="R86" s="34"/>
      <c r="S86" s="34"/>
      <c r="T86" s="34"/>
      <c r="U86" s="34"/>
      <c r="V86" s="34"/>
      <c r="W86" s="34"/>
      <c r="X86" s="34"/>
      <c r="Y86" s="34"/>
      <c r="Z86" s="34"/>
      <c r="AA86" s="34"/>
      <c r="AB86" s="34"/>
      <c r="AC86" s="34"/>
      <c r="AD86" s="34"/>
      <c r="AE86" s="34"/>
      <c r="AF86" s="34"/>
      <c r="AG86" s="34"/>
      <c r="AH86" s="34"/>
      <c r="AI86" s="34"/>
      <c r="AJ86" s="34"/>
      <c r="AK86" s="34"/>
      <c r="AL86" s="34"/>
      <c r="AM86" s="34"/>
      <c r="AN86" s="34"/>
      <c r="AO86" s="34"/>
      <c r="AP86" s="34"/>
      <c r="AQ86" s="34"/>
      <c r="AR86" s="34"/>
      <c r="AS86" s="34"/>
      <c r="AT86" s="34"/>
      <c r="AU86" s="34"/>
      <c r="AV86" s="34"/>
      <c r="AW86" s="34"/>
      <c r="AX86" s="34"/>
      <c r="AY86" s="34"/>
      <c r="AZ86" s="34"/>
      <c r="BA86" s="34"/>
      <c r="BB86" s="37"/>
      <c r="BC86" s="37"/>
      <c r="BD86" s="37"/>
      <c r="BE86" s="37"/>
      <c r="BF86" s="37"/>
      <c r="BG86" s="37"/>
      <c r="BH86" s="37"/>
      <c r="BI86" s="37"/>
      <c r="BJ86" s="37"/>
      <c r="BK86" s="37"/>
      <c r="BL86" s="37"/>
      <c r="BM86" s="37"/>
      <c r="BN86" s="37"/>
      <c r="BO86" s="37"/>
      <c r="BP86" s="37"/>
      <c r="BU86" s="37"/>
      <c r="BV86" s="37"/>
      <c r="BW86" s="37"/>
      <c r="BX86" s="37"/>
      <c r="BY86" s="37"/>
      <c r="BZ86" s="37"/>
      <c r="CA86" s="37"/>
      <c r="CB86" s="37"/>
      <c r="CC86" s="37"/>
      <c r="CD86" s="37"/>
      <c r="CE86" s="37"/>
      <c r="CF86" s="37"/>
      <c r="CG86" s="37"/>
      <c r="CH86" s="37"/>
    </row>
    <row r="87" spans="2:86" x14ac:dyDescent="0.3">
      <c r="B87" s="37"/>
      <c r="C87" s="37"/>
      <c r="D87" s="34"/>
      <c r="E87" s="34"/>
      <c r="F87" s="34"/>
      <c r="G87" s="34"/>
      <c r="H87" s="34"/>
      <c r="I87" s="34"/>
      <c r="J87" s="34"/>
      <c r="K87" s="34"/>
      <c r="L87" s="34"/>
      <c r="M87" s="34"/>
      <c r="N87" s="34"/>
      <c r="O87" s="34"/>
      <c r="P87" s="34"/>
      <c r="Q87" s="34"/>
      <c r="R87" s="34"/>
      <c r="S87" s="34"/>
      <c r="T87" s="34"/>
      <c r="U87" s="34"/>
      <c r="V87" s="34"/>
      <c r="W87" s="34"/>
      <c r="X87" s="34"/>
      <c r="Y87" s="34"/>
      <c r="Z87" s="34"/>
      <c r="AA87" s="34"/>
      <c r="AB87" s="34"/>
      <c r="AC87" s="34"/>
      <c r="AD87" s="34"/>
      <c r="AE87" s="34"/>
      <c r="AF87" s="34"/>
      <c r="AG87" s="34"/>
      <c r="AH87" s="34"/>
      <c r="AI87" s="34"/>
      <c r="AJ87" s="34"/>
      <c r="AK87" s="34"/>
      <c r="AL87" s="34"/>
      <c r="AM87" s="34"/>
      <c r="AN87" s="34"/>
      <c r="AO87" s="34"/>
      <c r="AP87" s="34"/>
      <c r="AQ87" s="34"/>
      <c r="AR87" s="34"/>
      <c r="AS87" s="34"/>
      <c r="AT87" s="34"/>
      <c r="AU87" s="34"/>
      <c r="AV87" s="34"/>
      <c r="AW87" s="34"/>
      <c r="AX87" s="34"/>
      <c r="AY87" s="34"/>
      <c r="AZ87" s="34"/>
      <c r="BA87" s="34"/>
      <c r="BB87" s="37"/>
      <c r="BC87" s="37"/>
      <c r="BD87" s="37"/>
      <c r="BE87" s="37"/>
      <c r="BF87" s="37"/>
      <c r="BG87" s="37"/>
      <c r="BH87" s="37"/>
      <c r="BI87" s="37"/>
      <c r="BJ87" s="37"/>
      <c r="BK87" s="37"/>
      <c r="BL87" s="37"/>
      <c r="BM87" s="37"/>
      <c r="BN87" s="37"/>
      <c r="BO87" s="37"/>
      <c r="BP87" s="37"/>
      <c r="BU87" s="37"/>
      <c r="BV87" s="37"/>
      <c r="BW87" s="37"/>
      <c r="BX87" s="37"/>
      <c r="BY87" s="37"/>
      <c r="BZ87" s="37"/>
      <c r="CA87" s="37"/>
      <c r="CB87" s="37"/>
      <c r="CC87" s="37"/>
      <c r="CD87" s="37"/>
      <c r="CE87" s="37"/>
      <c r="CF87" s="37"/>
      <c r="CG87" s="37"/>
      <c r="CH87" s="37"/>
    </row>
    <row r="88" spans="2:86" x14ac:dyDescent="0.3">
      <c r="B88" s="37"/>
      <c r="C88" s="37"/>
      <c r="D88" s="34"/>
      <c r="E88" s="34"/>
      <c r="F88" s="34"/>
      <c r="G88" s="34"/>
      <c r="H88" s="34"/>
      <c r="I88" s="34"/>
      <c r="J88" s="34"/>
      <c r="K88" s="34"/>
      <c r="L88" s="34"/>
      <c r="M88" s="34"/>
      <c r="N88" s="34"/>
      <c r="O88" s="34"/>
      <c r="P88" s="34"/>
      <c r="Q88" s="34"/>
      <c r="R88" s="34"/>
      <c r="S88" s="34"/>
      <c r="T88" s="34"/>
      <c r="U88" s="34"/>
      <c r="V88" s="34"/>
      <c r="W88" s="34"/>
      <c r="X88" s="34"/>
      <c r="Y88" s="34"/>
      <c r="Z88" s="34"/>
      <c r="AA88" s="34"/>
      <c r="AB88" s="34"/>
      <c r="AC88" s="34"/>
      <c r="AD88" s="34"/>
      <c r="AE88" s="34"/>
      <c r="AF88" s="34"/>
      <c r="AG88" s="34"/>
      <c r="AH88" s="34"/>
      <c r="AI88" s="34"/>
      <c r="AJ88" s="34"/>
      <c r="AK88" s="34"/>
      <c r="AL88" s="34"/>
      <c r="AM88" s="34"/>
      <c r="AN88" s="34"/>
      <c r="AO88" s="34"/>
      <c r="AP88" s="34"/>
      <c r="AQ88" s="34"/>
      <c r="AR88" s="34"/>
      <c r="AS88" s="34"/>
      <c r="AT88" s="34"/>
      <c r="AU88" s="34"/>
      <c r="AV88" s="34"/>
      <c r="AW88" s="34"/>
      <c r="AX88" s="34"/>
      <c r="AY88" s="34"/>
      <c r="AZ88" s="34"/>
      <c r="BA88" s="34"/>
      <c r="BB88" s="37"/>
      <c r="BC88" s="37"/>
      <c r="BD88" s="37"/>
      <c r="BE88" s="37"/>
      <c r="BF88" s="37"/>
      <c r="BG88" s="37"/>
      <c r="BH88" s="37"/>
      <c r="BI88" s="37"/>
      <c r="BJ88" s="37"/>
      <c r="BK88" s="37"/>
      <c r="BL88" s="37"/>
      <c r="BM88" s="37"/>
      <c r="BN88" s="37"/>
      <c r="BO88" s="37"/>
      <c r="BP88" s="37"/>
      <c r="BU88" s="37"/>
      <c r="BV88" s="37"/>
      <c r="BW88" s="37"/>
      <c r="BX88" s="37"/>
      <c r="BY88" s="37"/>
      <c r="BZ88" s="37"/>
      <c r="CA88" s="37"/>
      <c r="CB88" s="37"/>
      <c r="CC88" s="37"/>
      <c r="CD88" s="37"/>
      <c r="CE88" s="37"/>
      <c r="CF88" s="37"/>
      <c r="CG88" s="37"/>
      <c r="CH88" s="37"/>
    </row>
    <row r="89" spans="2:86" x14ac:dyDescent="0.3">
      <c r="B89" s="37"/>
      <c r="C89" s="37"/>
      <c r="D89" s="34"/>
      <c r="E89" s="34"/>
      <c r="F89" s="34"/>
      <c r="G89" s="34"/>
      <c r="H89" s="34"/>
      <c r="I89" s="34"/>
      <c r="J89" s="34"/>
      <c r="K89" s="34"/>
      <c r="L89" s="34"/>
      <c r="M89" s="34"/>
      <c r="N89" s="34"/>
      <c r="O89" s="34"/>
      <c r="P89" s="34"/>
      <c r="Q89" s="34"/>
      <c r="R89" s="34"/>
      <c r="S89" s="34"/>
      <c r="T89" s="34"/>
      <c r="U89" s="34"/>
      <c r="V89" s="34"/>
      <c r="W89" s="34"/>
      <c r="X89" s="34"/>
      <c r="Y89" s="34"/>
      <c r="Z89" s="34"/>
      <c r="AA89" s="34"/>
      <c r="AB89" s="34"/>
      <c r="AC89" s="34"/>
      <c r="AD89" s="34"/>
      <c r="AE89" s="34"/>
      <c r="AF89" s="34"/>
      <c r="AG89" s="34"/>
      <c r="AH89" s="34"/>
      <c r="AI89" s="34"/>
      <c r="AJ89" s="34"/>
      <c r="AK89" s="34"/>
      <c r="AL89" s="34"/>
      <c r="AM89" s="34"/>
      <c r="AN89" s="34"/>
      <c r="AO89" s="34"/>
      <c r="AP89" s="34"/>
      <c r="AQ89" s="34"/>
      <c r="AR89" s="34"/>
      <c r="AS89" s="34"/>
      <c r="AT89" s="34"/>
      <c r="AU89" s="34"/>
      <c r="AV89" s="34"/>
      <c r="AW89" s="34"/>
      <c r="AX89" s="34"/>
      <c r="AY89" s="34"/>
      <c r="AZ89" s="34"/>
      <c r="BA89" s="34"/>
      <c r="BB89" s="37"/>
      <c r="BC89" s="37"/>
      <c r="BD89" s="37"/>
      <c r="BE89" s="37"/>
      <c r="BF89" s="37"/>
      <c r="BG89" s="37"/>
      <c r="BH89" s="37"/>
      <c r="BI89" s="37"/>
      <c r="BJ89" s="37"/>
      <c r="BK89" s="37"/>
      <c r="BL89" s="37"/>
      <c r="BM89" s="37"/>
      <c r="BN89" s="37"/>
      <c r="BO89" s="37"/>
      <c r="BP89" s="37"/>
      <c r="BU89" s="37"/>
      <c r="BV89" s="37"/>
      <c r="BW89" s="37"/>
      <c r="BX89" s="37"/>
      <c r="BY89" s="37"/>
      <c r="BZ89" s="37"/>
      <c r="CA89" s="37"/>
      <c r="CB89" s="37"/>
      <c r="CC89" s="37"/>
      <c r="CD89" s="37"/>
      <c r="CE89" s="37"/>
      <c r="CF89" s="37"/>
      <c r="CG89" s="37"/>
      <c r="CH89" s="37"/>
    </row>
    <row r="90" spans="2:86" x14ac:dyDescent="0.3">
      <c r="B90" s="37"/>
      <c r="C90" s="37"/>
      <c r="D90" s="34"/>
      <c r="E90" s="34"/>
      <c r="F90" s="34"/>
      <c r="G90" s="34"/>
      <c r="H90" s="34"/>
      <c r="I90" s="34"/>
      <c r="J90" s="34"/>
      <c r="K90" s="34"/>
      <c r="L90" s="34"/>
      <c r="M90" s="34"/>
      <c r="N90" s="34"/>
      <c r="O90" s="34"/>
      <c r="P90" s="34"/>
      <c r="Q90" s="34"/>
      <c r="R90" s="34"/>
      <c r="S90" s="34"/>
      <c r="T90" s="34"/>
      <c r="U90" s="34"/>
      <c r="V90" s="34"/>
      <c r="W90" s="34"/>
      <c r="X90" s="34"/>
      <c r="Y90" s="34"/>
      <c r="Z90" s="34"/>
      <c r="AA90" s="34"/>
      <c r="AB90" s="34"/>
      <c r="AC90" s="34"/>
      <c r="AD90" s="34"/>
      <c r="AE90" s="34"/>
      <c r="AF90" s="34"/>
      <c r="AG90" s="34"/>
      <c r="AH90" s="34"/>
      <c r="AI90" s="34"/>
      <c r="AJ90" s="34"/>
      <c r="AK90" s="34"/>
      <c r="AL90" s="34"/>
      <c r="AM90" s="34"/>
      <c r="AN90" s="34"/>
      <c r="AO90" s="34"/>
      <c r="AP90" s="34"/>
      <c r="AQ90" s="34"/>
      <c r="AR90" s="34"/>
      <c r="AS90" s="34"/>
      <c r="AT90" s="34"/>
      <c r="AU90" s="34"/>
      <c r="AV90" s="34"/>
      <c r="AW90" s="34"/>
      <c r="AX90" s="34"/>
      <c r="AY90" s="34"/>
      <c r="AZ90" s="34"/>
      <c r="BA90" s="34"/>
      <c r="BB90" s="37"/>
      <c r="BC90" s="37"/>
      <c r="BD90" s="37"/>
      <c r="BE90" s="37"/>
      <c r="BF90" s="37"/>
      <c r="BG90" s="37"/>
      <c r="BH90" s="37"/>
      <c r="BI90" s="37"/>
      <c r="BJ90" s="37"/>
      <c r="BK90" s="37"/>
      <c r="BL90" s="37"/>
      <c r="BM90" s="37"/>
      <c r="BN90" s="37"/>
      <c r="BO90" s="37"/>
      <c r="BP90" s="37"/>
      <c r="BU90" s="37"/>
      <c r="BV90" s="37"/>
      <c r="BW90" s="37"/>
      <c r="BX90" s="37"/>
      <c r="BY90" s="37"/>
      <c r="BZ90" s="37"/>
      <c r="CA90" s="37"/>
      <c r="CB90" s="37"/>
      <c r="CC90" s="37"/>
      <c r="CD90" s="37"/>
      <c r="CE90" s="37"/>
      <c r="CF90" s="37"/>
      <c r="CG90" s="37"/>
      <c r="CH90" s="37"/>
    </row>
    <row r="91" spans="2:86" x14ac:dyDescent="0.3">
      <c r="B91" s="37"/>
      <c r="C91" s="37"/>
      <c r="D91" s="34"/>
      <c r="E91" s="34"/>
      <c r="F91" s="34"/>
      <c r="G91" s="34"/>
      <c r="H91" s="34"/>
      <c r="I91" s="34"/>
      <c r="J91" s="34"/>
      <c r="K91" s="34"/>
      <c r="L91" s="34"/>
      <c r="M91" s="34"/>
      <c r="N91" s="34"/>
      <c r="O91" s="34"/>
      <c r="P91" s="34"/>
      <c r="Q91" s="34"/>
      <c r="R91" s="34"/>
      <c r="S91" s="34"/>
      <c r="T91" s="34"/>
      <c r="U91" s="34"/>
      <c r="V91" s="34"/>
      <c r="W91" s="34"/>
      <c r="X91" s="34"/>
      <c r="Y91" s="34"/>
      <c r="Z91" s="34"/>
      <c r="AA91" s="34"/>
      <c r="AB91" s="34"/>
      <c r="AC91" s="34"/>
      <c r="AD91" s="34"/>
      <c r="AE91" s="34"/>
      <c r="AF91" s="34"/>
      <c r="AG91" s="34"/>
      <c r="AH91" s="34"/>
      <c r="AI91" s="34"/>
      <c r="AJ91" s="34"/>
      <c r="AK91" s="34"/>
      <c r="AL91" s="34"/>
      <c r="AM91" s="34"/>
      <c r="AN91" s="34"/>
      <c r="AO91" s="34"/>
      <c r="AP91" s="34"/>
      <c r="AQ91" s="34"/>
      <c r="AR91" s="34"/>
      <c r="AS91" s="34"/>
      <c r="AT91" s="34"/>
      <c r="AU91" s="34"/>
      <c r="AV91" s="34"/>
      <c r="AW91" s="34"/>
      <c r="AX91" s="34"/>
      <c r="AY91" s="34"/>
      <c r="AZ91" s="34"/>
      <c r="BA91" s="34"/>
      <c r="BB91" s="37"/>
      <c r="BC91" s="37"/>
      <c r="BD91" s="37"/>
      <c r="BE91" s="37"/>
      <c r="BF91" s="37"/>
      <c r="BG91" s="37"/>
      <c r="BH91" s="37"/>
      <c r="BI91" s="37"/>
      <c r="BJ91" s="37"/>
      <c r="BK91" s="37"/>
      <c r="BL91" s="37"/>
      <c r="BM91" s="37"/>
      <c r="BN91" s="37"/>
      <c r="BO91" s="37"/>
      <c r="BP91" s="37"/>
      <c r="BU91" s="37"/>
      <c r="BV91" s="37"/>
      <c r="BW91" s="37"/>
      <c r="BX91" s="37"/>
      <c r="BY91" s="37"/>
      <c r="BZ91" s="37"/>
      <c r="CA91" s="37"/>
      <c r="CB91" s="37"/>
      <c r="CC91" s="37"/>
      <c r="CD91" s="37"/>
      <c r="CE91" s="37"/>
      <c r="CF91" s="37"/>
      <c r="CG91" s="37"/>
      <c r="CH91" s="37"/>
    </row>
    <row r="92" spans="2:86" x14ac:dyDescent="0.3">
      <c r="B92" s="37"/>
      <c r="C92" s="37"/>
      <c r="D92" s="34"/>
      <c r="E92" s="34"/>
      <c r="F92" s="34"/>
      <c r="G92" s="34"/>
      <c r="H92" s="34"/>
      <c r="I92" s="34"/>
      <c r="J92" s="34"/>
      <c r="K92" s="34"/>
      <c r="L92" s="34"/>
      <c r="M92" s="34"/>
      <c r="N92" s="34"/>
      <c r="O92" s="34"/>
      <c r="P92" s="34"/>
      <c r="Q92" s="34"/>
      <c r="R92" s="34"/>
      <c r="S92" s="34"/>
      <c r="T92" s="34"/>
      <c r="U92" s="34"/>
      <c r="V92" s="34"/>
      <c r="W92" s="34"/>
      <c r="X92" s="34"/>
      <c r="Y92" s="34"/>
      <c r="Z92" s="34"/>
      <c r="AA92" s="34"/>
      <c r="AB92" s="34"/>
      <c r="AC92" s="34"/>
      <c r="AD92" s="34"/>
      <c r="AE92" s="34"/>
      <c r="AF92" s="34"/>
      <c r="AG92" s="34"/>
      <c r="AH92" s="34"/>
      <c r="AI92" s="34"/>
      <c r="AJ92" s="34"/>
      <c r="AK92" s="34"/>
      <c r="AL92" s="34"/>
      <c r="AM92" s="34"/>
      <c r="AN92" s="34"/>
      <c r="AO92" s="34"/>
      <c r="AP92" s="34"/>
      <c r="AQ92" s="34"/>
      <c r="AR92" s="34"/>
      <c r="AS92" s="34"/>
      <c r="AT92" s="34"/>
      <c r="AU92" s="34"/>
      <c r="AV92" s="34"/>
      <c r="AW92" s="34"/>
      <c r="AX92" s="34"/>
      <c r="AY92" s="34"/>
      <c r="AZ92" s="34"/>
      <c r="BA92" s="34"/>
      <c r="BB92" s="37"/>
      <c r="BC92" s="37"/>
      <c r="BD92" s="37"/>
      <c r="BE92" s="37"/>
      <c r="BF92" s="37"/>
      <c r="BG92" s="37"/>
      <c r="BH92" s="37"/>
      <c r="BI92" s="37"/>
      <c r="BJ92" s="37"/>
      <c r="BK92" s="37"/>
      <c r="BL92" s="37"/>
      <c r="BM92" s="37"/>
      <c r="BN92" s="37"/>
      <c r="BO92" s="37"/>
      <c r="BP92" s="37"/>
      <c r="BU92" s="37"/>
      <c r="BV92" s="37"/>
      <c r="BW92" s="37"/>
      <c r="BX92" s="37"/>
      <c r="BY92" s="37"/>
      <c r="BZ92" s="37"/>
      <c r="CA92" s="37"/>
      <c r="CB92" s="37"/>
      <c r="CC92" s="37"/>
      <c r="CD92" s="37"/>
      <c r="CE92" s="37"/>
      <c r="CF92" s="37"/>
      <c r="CG92" s="37"/>
      <c r="CH92" s="37"/>
    </row>
  </sheetData>
  <autoFilter ref="A1:CI1">
    <sortState ref="A2:CI78">
      <sortCondition ref="A1"/>
    </sortState>
  </autoFilter>
  <conditionalFormatting sqref="BJ2:BJ78">
    <cfRule type="cellIs" dxfId="0" priority="3" operator="lessThan">
      <formula>50</formula>
    </cfRule>
  </conditionalFormatting>
  <conditionalFormatting sqref="BS2:BS78">
    <cfRule type="colorScale" priority="2">
      <colorScale>
        <cfvo type="min"/>
        <cfvo type="percentile" val="50"/>
        <cfvo type="max"/>
        <color rgb="FFF8696B"/>
        <color rgb="FFFFEB84"/>
        <color rgb="FF63BE7B"/>
      </colorScale>
    </cfRule>
  </conditionalFormatting>
  <conditionalFormatting sqref="BT2:BT78">
    <cfRule type="colorScale" priority="1">
      <colorScale>
        <cfvo type="min"/>
        <cfvo type="percentile" val="50"/>
        <cfvo type="max"/>
        <color rgb="FFF8696B"/>
        <color rgb="FFFFEB84"/>
        <color rgb="FF63BE7B"/>
      </colorScale>
    </cfRule>
  </conditionalFormatting>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1"/>
  <sheetViews>
    <sheetView workbookViewId="0">
      <selection activeCell="Q18" sqref="Q18"/>
    </sheetView>
  </sheetViews>
  <sheetFormatPr defaultRowHeight="14.4" x14ac:dyDescent="0.3"/>
  <cols>
    <col min="2" max="2" width="3" bestFit="1" customWidth="1"/>
  </cols>
  <sheetData>
    <row r="1" spans="1:15" s="64" customFormat="1" x14ac:dyDescent="0.3">
      <c r="A1" s="64" t="s">
        <v>3959</v>
      </c>
      <c r="C1" s="64" t="s">
        <v>3806</v>
      </c>
      <c r="D1" s="64" t="s">
        <v>3807</v>
      </c>
      <c r="E1" s="64" t="s">
        <v>1000</v>
      </c>
      <c r="F1" s="64" t="s">
        <v>3808</v>
      </c>
      <c r="G1" s="64" t="s">
        <v>3960</v>
      </c>
      <c r="H1" s="64" t="s">
        <v>3961</v>
      </c>
      <c r="I1" s="64" t="s">
        <v>3962</v>
      </c>
      <c r="J1" s="64" t="s">
        <v>3963</v>
      </c>
      <c r="K1" s="64" t="s">
        <v>3964</v>
      </c>
      <c r="L1" s="64" t="s">
        <v>3965</v>
      </c>
      <c r="M1" s="64" t="s">
        <v>3966</v>
      </c>
      <c r="N1" s="64" t="s">
        <v>3967</v>
      </c>
      <c r="O1" s="64" t="s">
        <v>3968</v>
      </c>
    </row>
    <row r="2" spans="1:15" x14ac:dyDescent="0.3">
      <c r="A2" t="s">
        <v>3934</v>
      </c>
      <c r="B2">
        <v>1</v>
      </c>
      <c r="C2" t="s">
        <v>846</v>
      </c>
      <c r="D2" t="s">
        <v>3809</v>
      </c>
      <c r="E2" s="65">
        <v>0.72</v>
      </c>
      <c r="F2" s="65">
        <v>8.5000000000000006E-2</v>
      </c>
      <c r="G2" s="65">
        <v>0.76700000000000002</v>
      </c>
      <c r="H2" s="65">
        <v>0.66700000000000004</v>
      </c>
      <c r="I2" s="65">
        <v>0.41699999999999998</v>
      </c>
      <c r="J2" s="65">
        <v>0.58299999999999996</v>
      </c>
      <c r="K2" s="65">
        <v>0.92900000000000005</v>
      </c>
      <c r="L2" s="65">
        <v>0.8</v>
      </c>
      <c r="M2" s="65">
        <v>0.66700000000000004</v>
      </c>
      <c r="N2" s="65">
        <v>0.6</v>
      </c>
      <c r="O2" s="65">
        <v>0.75</v>
      </c>
    </row>
    <row r="3" spans="1:15" x14ac:dyDescent="0.3">
      <c r="A3" t="s">
        <v>3918</v>
      </c>
      <c r="B3">
        <v>2</v>
      </c>
      <c r="C3" t="s">
        <v>816</v>
      </c>
      <c r="D3" t="s">
        <v>3810</v>
      </c>
      <c r="E3" s="65">
        <v>0.69599999999999995</v>
      </c>
      <c r="F3" s="65">
        <v>0.10199999999999999</v>
      </c>
      <c r="G3" s="65">
        <v>0.84499999999999997</v>
      </c>
      <c r="H3" s="65">
        <v>0.625</v>
      </c>
      <c r="I3" s="65">
        <v>0.70799999999999996</v>
      </c>
      <c r="J3" s="65">
        <v>0.83299999999999996</v>
      </c>
      <c r="K3" s="65">
        <v>0.71399999999999997</v>
      </c>
      <c r="L3" s="65">
        <v>0.63300000000000001</v>
      </c>
      <c r="M3" s="65">
        <v>0.66700000000000004</v>
      </c>
      <c r="N3" s="65">
        <v>0.4</v>
      </c>
      <c r="O3" s="65">
        <v>0.64600000000000002</v>
      </c>
    </row>
    <row r="4" spans="1:15" x14ac:dyDescent="0.3">
      <c r="A4" t="s">
        <v>3910</v>
      </c>
      <c r="B4">
        <v>3</v>
      </c>
      <c r="C4" t="s">
        <v>778</v>
      </c>
      <c r="D4" t="s">
        <v>3810</v>
      </c>
      <c r="E4" s="65">
        <v>0.68799999999999994</v>
      </c>
      <c r="F4" s="65">
        <v>7.0000000000000007E-2</v>
      </c>
      <c r="G4" s="65">
        <v>0.78300000000000003</v>
      </c>
      <c r="H4" s="65">
        <v>0.29199999999999998</v>
      </c>
      <c r="I4" s="65">
        <v>0.66700000000000004</v>
      </c>
      <c r="J4" s="65">
        <v>0.83299999999999996</v>
      </c>
      <c r="K4" s="65">
        <v>0.89300000000000002</v>
      </c>
      <c r="L4" s="65">
        <v>0.83299999999999996</v>
      </c>
      <c r="M4" s="65">
        <v>0.38900000000000001</v>
      </c>
      <c r="N4" s="65">
        <v>0.4</v>
      </c>
      <c r="O4" s="65">
        <v>0.75</v>
      </c>
    </row>
    <row r="5" spans="1:15" x14ac:dyDescent="0.3">
      <c r="A5" t="s">
        <v>3915</v>
      </c>
      <c r="B5">
        <v>4</v>
      </c>
      <c r="C5" t="s">
        <v>768</v>
      </c>
      <c r="D5" t="s">
        <v>3810</v>
      </c>
      <c r="E5" s="65">
        <v>0.68500000000000005</v>
      </c>
      <c r="F5" s="65">
        <v>0.125</v>
      </c>
      <c r="G5" s="65">
        <v>0.7</v>
      </c>
      <c r="H5" s="65">
        <v>0.66700000000000004</v>
      </c>
      <c r="I5" s="65">
        <v>0.5</v>
      </c>
      <c r="J5" s="65">
        <v>0.58299999999999996</v>
      </c>
      <c r="K5" s="65">
        <v>0.78600000000000003</v>
      </c>
      <c r="L5" s="65">
        <v>0.93300000000000005</v>
      </c>
      <c r="M5" s="65">
        <v>0.66700000000000004</v>
      </c>
      <c r="N5" s="65">
        <v>0.4</v>
      </c>
      <c r="O5" s="65">
        <v>0.58299999999999996</v>
      </c>
    </row>
    <row r="6" spans="1:15" x14ac:dyDescent="0.3">
      <c r="A6" t="s">
        <v>3939</v>
      </c>
      <c r="B6">
        <v>5</v>
      </c>
      <c r="C6" t="s">
        <v>818</v>
      </c>
      <c r="D6" t="s">
        <v>3810</v>
      </c>
      <c r="E6" s="65">
        <v>0.68300000000000005</v>
      </c>
      <c r="F6" s="65">
        <v>0.20599999999999999</v>
      </c>
      <c r="G6" s="65">
        <v>0.86199999999999999</v>
      </c>
      <c r="H6" s="65">
        <v>0.25</v>
      </c>
      <c r="I6" s="65">
        <v>0.41699999999999998</v>
      </c>
      <c r="J6" s="65">
        <v>1</v>
      </c>
      <c r="K6" s="65">
        <v>0.85699999999999998</v>
      </c>
      <c r="L6" s="65">
        <v>0.7</v>
      </c>
      <c r="M6" s="65">
        <v>0.44400000000000001</v>
      </c>
      <c r="N6" s="65">
        <v>0.6</v>
      </c>
      <c r="O6" s="65">
        <v>0.70799999999999996</v>
      </c>
    </row>
    <row r="7" spans="1:15" x14ac:dyDescent="0.3">
      <c r="A7" t="s">
        <v>3940</v>
      </c>
      <c r="B7">
        <v>6</v>
      </c>
      <c r="C7" t="s">
        <v>772</v>
      </c>
      <c r="D7" t="s">
        <v>3810</v>
      </c>
      <c r="E7" s="65">
        <v>0.68</v>
      </c>
      <c r="F7" s="65">
        <v>0.14499999999999999</v>
      </c>
      <c r="G7" s="65">
        <v>0.81699999999999995</v>
      </c>
      <c r="H7" s="65">
        <v>0.58299999999999996</v>
      </c>
      <c r="I7" s="65">
        <v>0.5</v>
      </c>
      <c r="J7" s="65">
        <v>0.83299999999999996</v>
      </c>
      <c r="K7" s="65">
        <v>0.78600000000000003</v>
      </c>
      <c r="L7" s="65">
        <v>0.6</v>
      </c>
      <c r="M7" s="65">
        <v>0.44400000000000001</v>
      </c>
      <c r="N7" s="65">
        <v>0.4</v>
      </c>
      <c r="O7" s="65">
        <v>0.81299999999999994</v>
      </c>
    </row>
    <row r="8" spans="1:15" x14ac:dyDescent="0.3">
      <c r="A8" t="s">
        <v>3925</v>
      </c>
      <c r="B8">
        <v>7</v>
      </c>
      <c r="C8" t="s">
        <v>814</v>
      </c>
      <c r="D8" t="s">
        <v>3810</v>
      </c>
      <c r="E8" s="65">
        <v>0.67300000000000004</v>
      </c>
      <c r="F8" s="65">
        <v>8.3000000000000004E-2</v>
      </c>
      <c r="G8" s="65">
        <v>0.81699999999999995</v>
      </c>
      <c r="H8" s="65">
        <v>0.33300000000000002</v>
      </c>
      <c r="I8" s="65">
        <v>0.66700000000000004</v>
      </c>
      <c r="J8" s="65">
        <v>0.58299999999999996</v>
      </c>
      <c r="K8" s="65">
        <v>0.92900000000000005</v>
      </c>
      <c r="L8" s="65">
        <v>0.73299999999999998</v>
      </c>
      <c r="M8" s="65">
        <v>0.5</v>
      </c>
      <c r="N8" s="65">
        <v>0.6</v>
      </c>
      <c r="O8" s="65">
        <v>0.70799999999999996</v>
      </c>
    </row>
    <row r="9" spans="1:15" x14ac:dyDescent="0.3">
      <c r="A9" t="s">
        <v>3922</v>
      </c>
      <c r="B9">
        <v>8</v>
      </c>
      <c r="C9" t="s">
        <v>864</v>
      </c>
      <c r="D9" t="s">
        <v>3810</v>
      </c>
      <c r="E9" s="65">
        <v>0.65800000000000003</v>
      </c>
      <c r="F9" s="65">
        <v>9.8000000000000004E-2</v>
      </c>
      <c r="G9" s="65">
        <v>0.73299999999999998</v>
      </c>
      <c r="H9" s="65">
        <v>0.625</v>
      </c>
      <c r="I9" s="65">
        <v>0.58299999999999996</v>
      </c>
      <c r="J9" s="65">
        <v>0.83299999999999996</v>
      </c>
      <c r="K9" s="65">
        <v>0.78600000000000003</v>
      </c>
      <c r="L9" s="65">
        <v>0.73299999999999998</v>
      </c>
      <c r="M9" s="65">
        <v>0.33300000000000002</v>
      </c>
      <c r="N9" s="65">
        <v>0.4</v>
      </c>
      <c r="O9" s="65">
        <v>0.56299999999999994</v>
      </c>
    </row>
    <row r="10" spans="1:15" x14ac:dyDescent="0.3">
      <c r="A10" t="s">
        <v>3944</v>
      </c>
      <c r="B10">
        <v>9</v>
      </c>
      <c r="C10" t="s">
        <v>822</v>
      </c>
      <c r="D10" t="s">
        <v>3811</v>
      </c>
      <c r="E10" s="65">
        <v>0.63500000000000001</v>
      </c>
      <c r="F10" s="65">
        <v>0.125</v>
      </c>
      <c r="G10" s="65">
        <v>0.76700000000000002</v>
      </c>
      <c r="H10" s="65">
        <v>0.375</v>
      </c>
      <c r="I10" s="65">
        <v>0.66700000000000004</v>
      </c>
      <c r="J10" s="65">
        <v>0.83299999999999996</v>
      </c>
      <c r="K10" s="65">
        <v>0.78600000000000003</v>
      </c>
      <c r="L10" s="65">
        <v>0.66700000000000004</v>
      </c>
      <c r="M10" s="65">
        <v>0.222</v>
      </c>
      <c r="N10" s="65">
        <v>0.4</v>
      </c>
      <c r="O10" s="65">
        <v>0.70799999999999996</v>
      </c>
    </row>
    <row r="11" spans="1:15" x14ac:dyDescent="0.3">
      <c r="A11" t="s">
        <v>3943</v>
      </c>
      <c r="B11">
        <v>10</v>
      </c>
      <c r="C11" t="s">
        <v>848</v>
      </c>
      <c r="D11" t="s">
        <v>3811</v>
      </c>
      <c r="E11" s="65">
        <v>0.63300000000000001</v>
      </c>
      <c r="F11" s="65">
        <v>6.5000000000000002E-2</v>
      </c>
      <c r="G11" s="65">
        <v>0.7</v>
      </c>
      <c r="H11" s="65">
        <v>0.41699999999999998</v>
      </c>
      <c r="I11" s="65">
        <v>0.41699999999999998</v>
      </c>
      <c r="J11" s="65">
        <v>0.83299999999999996</v>
      </c>
      <c r="K11" s="65">
        <v>0.75</v>
      </c>
      <c r="L11" s="65">
        <v>0.63300000000000001</v>
      </c>
      <c r="M11" s="65">
        <v>0.77800000000000002</v>
      </c>
      <c r="N11" s="65">
        <v>0.4</v>
      </c>
      <c r="O11" s="65">
        <v>0.52100000000000002</v>
      </c>
    </row>
    <row r="12" spans="1:15" x14ac:dyDescent="0.3">
      <c r="A12" t="s">
        <v>3919</v>
      </c>
      <c r="B12">
        <v>11</v>
      </c>
      <c r="C12" t="s">
        <v>788</v>
      </c>
      <c r="D12" t="s">
        <v>3811</v>
      </c>
      <c r="E12" s="65">
        <v>0.621</v>
      </c>
      <c r="F12" s="65">
        <v>0.13300000000000001</v>
      </c>
      <c r="G12" s="65">
        <v>0.75900000000000001</v>
      </c>
      <c r="H12" s="65">
        <v>0.33300000000000002</v>
      </c>
      <c r="I12" s="65">
        <v>0.5</v>
      </c>
      <c r="J12" s="65">
        <v>0.75</v>
      </c>
      <c r="K12" s="65">
        <v>0.5</v>
      </c>
      <c r="L12" s="65">
        <v>1</v>
      </c>
      <c r="M12" s="65">
        <v>0.222</v>
      </c>
      <c r="N12" s="65">
        <v>0.6</v>
      </c>
      <c r="O12" s="65">
        <v>0.64600000000000002</v>
      </c>
    </row>
    <row r="13" spans="1:15" x14ac:dyDescent="0.3">
      <c r="A13" t="s">
        <v>3942</v>
      </c>
      <c r="B13">
        <v>12</v>
      </c>
      <c r="C13" t="s">
        <v>804</v>
      </c>
      <c r="D13" t="s">
        <v>3811</v>
      </c>
      <c r="E13" s="65">
        <v>0.61499999999999999</v>
      </c>
      <c r="F13" s="65">
        <v>7.0000000000000007E-2</v>
      </c>
      <c r="G13" s="65">
        <v>0.83299999999999996</v>
      </c>
      <c r="H13" s="65">
        <v>0.25</v>
      </c>
      <c r="I13" s="65">
        <v>0.33300000000000002</v>
      </c>
      <c r="J13" s="65">
        <v>0.58299999999999996</v>
      </c>
      <c r="K13" s="65">
        <v>0.78600000000000003</v>
      </c>
      <c r="L13" s="65">
        <v>0.93300000000000005</v>
      </c>
      <c r="M13" s="65">
        <v>0.111</v>
      </c>
      <c r="N13" s="65">
        <v>0.4</v>
      </c>
      <c r="O13" s="65">
        <v>0.75</v>
      </c>
    </row>
    <row r="14" spans="1:15" x14ac:dyDescent="0.3">
      <c r="A14" t="s">
        <v>3920</v>
      </c>
      <c r="B14">
        <v>13</v>
      </c>
      <c r="C14" t="s">
        <v>794</v>
      </c>
      <c r="D14" t="s">
        <v>3811</v>
      </c>
      <c r="E14" s="65">
        <v>0.60799999999999998</v>
      </c>
      <c r="F14" s="65">
        <v>7.8E-2</v>
      </c>
      <c r="G14" s="65">
        <v>0.78300000000000003</v>
      </c>
      <c r="H14" s="65">
        <v>0.25</v>
      </c>
      <c r="I14" s="65">
        <v>0.5</v>
      </c>
      <c r="J14" s="65">
        <v>0.79200000000000004</v>
      </c>
      <c r="K14" s="65">
        <v>0.71399999999999997</v>
      </c>
      <c r="L14" s="65">
        <v>0.73299999999999998</v>
      </c>
      <c r="M14" s="65">
        <v>0.61099999999999999</v>
      </c>
      <c r="N14" s="65">
        <v>0.6</v>
      </c>
      <c r="O14" s="65">
        <v>0.33300000000000002</v>
      </c>
    </row>
    <row r="15" spans="1:15" x14ac:dyDescent="0.3">
      <c r="A15" t="s">
        <v>3926</v>
      </c>
      <c r="B15">
        <v>14</v>
      </c>
      <c r="C15" t="s">
        <v>792</v>
      </c>
      <c r="D15" t="s">
        <v>3812</v>
      </c>
      <c r="E15" s="65">
        <v>0.59</v>
      </c>
      <c r="F15" s="65">
        <v>7.4999999999999997E-2</v>
      </c>
      <c r="G15" s="65">
        <v>0.88300000000000001</v>
      </c>
      <c r="H15" s="65">
        <v>0.33300000000000002</v>
      </c>
      <c r="I15" s="65">
        <v>0.33300000000000002</v>
      </c>
      <c r="J15" s="65">
        <v>0.375</v>
      </c>
      <c r="K15" s="65">
        <v>0.92900000000000005</v>
      </c>
      <c r="L15" s="65">
        <v>0.76700000000000002</v>
      </c>
      <c r="M15" s="65">
        <v>0.111</v>
      </c>
      <c r="N15" s="65">
        <v>0.4</v>
      </c>
      <c r="O15" s="65">
        <v>0.64600000000000002</v>
      </c>
    </row>
    <row r="16" spans="1:15" x14ac:dyDescent="0.3">
      <c r="A16" t="s">
        <v>3927</v>
      </c>
      <c r="B16">
        <v>15</v>
      </c>
      <c r="C16" t="s">
        <v>784</v>
      </c>
      <c r="D16" t="s">
        <v>3812</v>
      </c>
      <c r="E16" s="65">
        <v>0.58799999999999997</v>
      </c>
      <c r="F16" s="65">
        <v>0.113</v>
      </c>
      <c r="G16" s="65">
        <v>0.621</v>
      </c>
      <c r="H16" s="65">
        <v>0.25</v>
      </c>
      <c r="I16" s="65">
        <v>0.66700000000000004</v>
      </c>
      <c r="J16" s="65">
        <v>0.83299999999999996</v>
      </c>
      <c r="K16" s="65">
        <v>0.57099999999999995</v>
      </c>
      <c r="L16" s="65">
        <v>0.73299999999999998</v>
      </c>
      <c r="M16" s="65">
        <v>0.44400000000000001</v>
      </c>
      <c r="N16" s="65">
        <v>0.4</v>
      </c>
      <c r="O16" s="65">
        <v>0.625</v>
      </c>
    </row>
    <row r="17" spans="1:15" x14ac:dyDescent="0.3">
      <c r="A17" t="s">
        <v>3912</v>
      </c>
      <c r="B17">
        <v>16</v>
      </c>
      <c r="C17" t="s">
        <v>796</v>
      </c>
      <c r="D17" t="s">
        <v>3812</v>
      </c>
      <c r="E17" s="65">
        <v>0.58499999999999996</v>
      </c>
      <c r="F17" s="65">
        <v>0.156</v>
      </c>
      <c r="G17" s="65">
        <v>0.67200000000000004</v>
      </c>
      <c r="H17" s="65">
        <v>0.20799999999999999</v>
      </c>
      <c r="I17" s="65">
        <v>0.66700000000000004</v>
      </c>
      <c r="J17" s="65">
        <v>0.375</v>
      </c>
      <c r="K17" s="65">
        <v>0.85699999999999998</v>
      </c>
      <c r="L17" s="65">
        <v>0.63300000000000001</v>
      </c>
      <c r="M17" s="65">
        <v>0.77800000000000002</v>
      </c>
      <c r="N17" s="65">
        <v>0.6</v>
      </c>
      <c r="O17" s="65">
        <v>0.5</v>
      </c>
    </row>
    <row r="18" spans="1:15" x14ac:dyDescent="0.3">
      <c r="A18" t="s">
        <v>3914</v>
      </c>
      <c r="B18">
        <v>17</v>
      </c>
      <c r="C18" t="s">
        <v>780</v>
      </c>
      <c r="D18" t="s">
        <v>3812</v>
      </c>
      <c r="E18" s="65">
        <v>0.58499999999999996</v>
      </c>
      <c r="F18" s="65">
        <v>0.153</v>
      </c>
      <c r="G18" s="65">
        <v>0.76700000000000002</v>
      </c>
      <c r="H18" s="65">
        <v>0.41699999999999998</v>
      </c>
      <c r="I18" s="65">
        <v>0.66700000000000004</v>
      </c>
      <c r="J18" s="65">
        <v>1</v>
      </c>
      <c r="K18" s="65">
        <v>0.57099999999999995</v>
      </c>
      <c r="L18" s="65">
        <v>0.6</v>
      </c>
      <c r="M18" s="65">
        <v>0.33300000000000002</v>
      </c>
      <c r="N18" s="65">
        <v>0.4</v>
      </c>
      <c r="O18" s="65">
        <v>0.33300000000000002</v>
      </c>
    </row>
    <row r="19" spans="1:15" x14ac:dyDescent="0.3">
      <c r="A19" t="s">
        <v>3938</v>
      </c>
      <c r="B19">
        <v>18</v>
      </c>
      <c r="C19" t="s">
        <v>852</v>
      </c>
      <c r="D19" t="s">
        <v>3812</v>
      </c>
      <c r="E19" s="65">
        <v>0.58499999999999996</v>
      </c>
      <c r="F19" s="65">
        <v>0.17</v>
      </c>
      <c r="G19" s="65">
        <v>0.73299999999999998</v>
      </c>
      <c r="H19" s="65">
        <v>0.75</v>
      </c>
      <c r="I19" s="65">
        <v>0.83299999999999996</v>
      </c>
      <c r="J19" s="65">
        <v>0.41699999999999998</v>
      </c>
      <c r="K19" s="65">
        <v>0.71399999999999997</v>
      </c>
      <c r="L19" s="65">
        <v>0.56699999999999995</v>
      </c>
      <c r="M19" s="65">
        <v>0.44400000000000001</v>
      </c>
      <c r="N19" s="65">
        <v>0.6</v>
      </c>
      <c r="O19" s="65">
        <v>0.25</v>
      </c>
    </row>
    <row r="20" spans="1:15" x14ac:dyDescent="0.3">
      <c r="A20" t="s">
        <v>3916</v>
      </c>
      <c r="B20">
        <v>19</v>
      </c>
      <c r="C20" t="s">
        <v>832</v>
      </c>
      <c r="D20" t="s">
        <v>3812</v>
      </c>
      <c r="E20" s="65">
        <v>0.57799999999999996</v>
      </c>
      <c r="F20" s="65">
        <v>0.09</v>
      </c>
      <c r="G20" s="65">
        <v>0.82799999999999996</v>
      </c>
      <c r="H20" s="65">
        <v>0.25</v>
      </c>
      <c r="I20" s="65">
        <v>0.66700000000000004</v>
      </c>
      <c r="J20" s="65">
        <v>0.45800000000000002</v>
      </c>
      <c r="K20" s="65">
        <v>0.78600000000000003</v>
      </c>
      <c r="L20" s="65">
        <v>0.73299999999999998</v>
      </c>
      <c r="M20" s="65">
        <v>0.55600000000000005</v>
      </c>
      <c r="N20" s="65">
        <v>0.4</v>
      </c>
      <c r="O20" s="65">
        <v>0.33300000000000002</v>
      </c>
    </row>
    <row r="21" spans="1:15" x14ac:dyDescent="0.3">
      <c r="A21" t="s">
        <v>3941</v>
      </c>
      <c r="B21">
        <v>20</v>
      </c>
      <c r="C21" t="s">
        <v>774</v>
      </c>
      <c r="D21" t="s">
        <v>3812</v>
      </c>
      <c r="E21" s="65">
        <v>0.56000000000000005</v>
      </c>
      <c r="F21" s="65">
        <v>0.14499999999999999</v>
      </c>
      <c r="G21" s="65">
        <v>0.68300000000000005</v>
      </c>
      <c r="H21" s="65">
        <v>0.41699999999999998</v>
      </c>
      <c r="I21" s="65">
        <v>0.5</v>
      </c>
      <c r="J21" s="65">
        <v>0.75</v>
      </c>
      <c r="K21" s="65">
        <v>0.64300000000000002</v>
      </c>
      <c r="L21" s="65">
        <v>0.4</v>
      </c>
      <c r="M21" s="65">
        <v>0.33300000000000002</v>
      </c>
      <c r="N21" s="65">
        <v>1</v>
      </c>
      <c r="O21" s="65">
        <v>0.47899999999999998</v>
      </c>
    </row>
    <row r="22" spans="1:15" x14ac:dyDescent="0.3">
      <c r="A22" t="s">
        <v>3928</v>
      </c>
      <c r="B22">
        <v>21</v>
      </c>
      <c r="C22" t="s">
        <v>810</v>
      </c>
      <c r="D22" t="s">
        <v>3812</v>
      </c>
      <c r="E22" s="65">
        <v>0.55500000000000005</v>
      </c>
      <c r="F22" s="65">
        <v>0.19500000000000001</v>
      </c>
      <c r="G22" s="65">
        <v>0.7</v>
      </c>
      <c r="H22" s="65">
        <v>0.41699999999999998</v>
      </c>
      <c r="I22" s="65">
        <v>0.33300000000000002</v>
      </c>
      <c r="J22" s="65">
        <v>0.66700000000000004</v>
      </c>
      <c r="K22" s="65">
        <v>0.78600000000000003</v>
      </c>
      <c r="L22" s="65">
        <v>0.56699999999999995</v>
      </c>
      <c r="M22" s="65">
        <v>0.44400000000000001</v>
      </c>
      <c r="N22" s="65">
        <v>0.4</v>
      </c>
      <c r="O22" s="65">
        <v>0.375</v>
      </c>
    </row>
    <row r="23" spans="1:15" x14ac:dyDescent="0.3">
      <c r="A23" t="s">
        <v>3932</v>
      </c>
      <c r="B23">
        <v>22</v>
      </c>
      <c r="C23" t="s">
        <v>826</v>
      </c>
      <c r="D23" t="s">
        <v>3812</v>
      </c>
      <c r="E23" s="65">
        <v>0.55000000000000004</v>
      </c>
      <c r="F23" s="65">
        <v>0.13</v>
      </c>
      <c r="G23" s="65">
        <v>0.7</v>
      </c>
      <c r="H23" s="65">
        <v>0.33300000000000002</v>
      </c>
      <c r="I23" s="65">
        <v>0.66700000000000004</v>
      </c>
      <c r="J23" s="65">
        <v>0.5</v>
      </c>
      <c r="K23" s="65">
        <v>0.78600000000000003</v>
      </c>
      <c r="L23" s="65">
        <v>0.53300000000000003</v>
      </c>
      <c r="M23" s="65">
        <v>0.44400000000000001</v>
      </c>
      <c r="N23" s="65">
        <v>0.4</v>
      </c>
      <c r="O23" s="65">
        <v>0.45800000000000002</v>
      </c>
    </row>
    <row r="24" spans="1:15" x14ac:dyDescent="0.3">
      <c r="A24" t="s">
        <v>3933</v>
      </c>
      <c r="B24">
        <v>23</v>
      </c>
      <c r="C24" t="s">
        <v>860</v>
      </c>
      <c r="D24" t="s">
        <v>3813</v>
      </c>
      <c r="E24" s="65">
        <v>0.53300000000000003</v>
      </c>
      <c r="F24" s="65">
        <v>0.10299999999999999</v>
      </c>
      <c r="G24" s="65">
        <v>0.66700000000000004</v>
      </c>
      <c r="H24" s="65">
        <v>0.41699999999999998</v>
      </c>
      <c r="I24" s="65">
        <v>0.41699999999999998</v>
      </c>
      <c r="J24" s="65">
        <v>0.16700000000000001</v>
      </c>
      <c r="K24" s="65">
        <v>0.85699999999999998</v>
      </c>
      <c r="L24" s="65">
        <v>0.7</v>
      </c>
      <c r="M24" s="65">
        <v>0.55600000000000005</v>
      </c>
      <c r="N24" s="65">
        <v>0.2</v>
      </c>
      <c r="O24" s="65">
        <v>0.438</v>
      </c>
    </row>
    <row r="25" spans="1:15" x14ac:dyDescent="0.3">
      <c r="A25" t="s">
        <v>3929</v>
      </c>
      <c r="B25">
        <v>24</v>
      </c>
      <c r="C25" t="s">
        <v>798</v>
      </c>
      <c r="D25" t="s">
        <v>3813</v>
      </c>
      <c r="E25" s="65">
        <v>0.51300000000000001</v>
      </c>
      <c r="F25" s="65">
        <v>0.1</v>
      </c>
      <c r="G25" s="65">
        <v>0.55000000000000004</v>
      </c>
      <c r="H25" s="65">
        <v>0.58299999999999996</v>
      </c>
      <c r="I25" s="65">
        <v>0.41699999999999998</v>
      </c>
      <c r="J25" s="65">
        <v>0.375</v>
      </c>
      <c r="K25" s="65">
        <v>0.71399999999999997</v>
      </c>
      <c r="L25" s="65">
        <v>0.63300000000000001</v>
      </c>
      <c r="M25" s="65">
        <v>0.55600000000000005</v>
      </c>
      <c r="N25" s="65">
        <v>0</v>
      </c>
      <c r="O25" s="65">
        <v>0.375</v>
      </c>
    </row>
    <row r="26" spans="1:15" x14ac:dyDescent="0.3">
      <c r="A26" t="s">
        <v>3917</v>
      </c>
      <c r="B26">
        <v>25</v>
      </c>
      <c r="C26" t="s">
        <v>862</v>
      </c>
      <c r="D26" t="s">
        <v>3813</v>
      </c>
      <c r="E26" s="65">
        <v>0.51</v>
      </c>
      <c r="F26" s="65">
        <v>-5.0000000000000001E-3</v>
      </c>
      <c r="G26" s="65">
        <v>0.76700000000000002</v>
      </c>
      <c r="H26" s="65">
        <v>0.25</v>
      </c>
      <c r="I26" s="65">
        <v>0.33300000000000002</v>
      </c>
      <c r="J26" s="65">
        <v>0.58299999999999996</v>
      </c>
      <c r="K26" s="65">
        <v>0.57099999999999995</v>
      </c>
      <c r="L26" s="65">
        <v>0.4</v>
      </c>
      <c r="M26" s="65">
        <v>0.44400000000000001</v>
      </c>
      <c r="N26" s="65">
        <v>0.4</v>
      </c>
      <c r="O26" s="65">
        <v>0.625</v>
      </c>
    </row>
    <row r="27" spans="1:15" x14ac:dyDescent="0.3">
      <c r="A27" t="s">
        <v>3945</v>
      </c>
      <c r="B27">
        <v>26</v>
      </c>
      <c r="C27" t="s">
        <v>838</v>
      </c>
      <c r="D27" t="s">
        <v>3813</v>
      </c>
      <c r="E27" s="65">
        <v>0.503</v>
      </c>
      <c r="F27" s="65">
        <v>0.11600000000000001</v>
      </c>
      <c r="G27" s="65">
        <v>0.72399999999999998</v>
      </c>
      <c r="H27" s="65">
        <v>0.41699999999999998</v>
      </c>
      <c r="I27" s="65">
        <v>0.25</v>
      </c>
      <c r="J27" s="65">
        <v>0.58299999999999996</v>
      </c>
      <c r="K27" s="65">
        <v>0.5</v>
      </c>
      <c r="L27" s="65">
        <v>0.66700000000000004</v>
      </c>
      <c r="M27" s="65">
        <v>0</v>
      </c>
      <c r="N27" s="65">
        <v>0.6</v>
      </c>
      <c r="O27" s="65">
        <v>0.5</v>
      </c>
    </row>
    <row r="28" spans="1:15" x14ac:dyDescent="0.3">
      <c r="A28" t="s">
        <v>3949</v>
      </c>
      <c r="B28">
        <v>27</v>
      </c>
      <c r="C28" t="s">
        <v>782</v>
      </c>
      <c r="D28" t="s">
        <v>3814</v>
      </c>
      <c r="E28" s="65">
        <v>0.495</v>
      </c>
      <c r="F28" s="65">
        <v>0.02</v>
      </c>
      <c r="G28" s="65">
        <v>0.61699999999999999</v>
      </c>
      <c r="H28" s="65">
        <v>0.16700000000000001</v>
      </c>
      <c r="I28" s="65">
        <v>0.25</v>
      </c>
      <c r="J28" s="65">
        <v>0.41699999999999998</v>
      </c>
      <c r="K28" s="65">
        <v>0.71399999999999997</v>
      </c>
      <c r="L28" s="65">
        <v>0.73299999999999998</v>
      </c>
      <c r="M28" s="65">
        <v>0.33300000000000002</v>
      </c>
      <c r="N28" s="65">
        <v>0.4</v>
      </c>
      <c r="O28" s="65">
        <v>0.47899999999999998</v>
      </c>
    </row>
    <row r="29" spans="1:15" x14ac:dyDescent="0.3">
      <c r="A29" t="s">
        <v>3913</v>
      </c>
      <c r="B29">
        <v>28</v>
      </c>
      <c r="C29" t="s">
        <v>850</v>
      </c>
      <c r="D29" t="s">
        <v>3814</v>
      </c>
      <c r="E29" s="65">
        <v>0.48799999999999999</v>
      </c>
      <c r="F29" s="65">
        <v>0.115</v>
      </c>
      <c r="G29" s="65">
        <v>0.63300000000000001</v>
      </c>
      <c r="H29" s="65">
        <v>0.33300000000000002</v>
      </c>
      <c r="I29" s="65">
        <v>0.41699999999999998</v>
      </c>
      <c r="J29" s="65">
        <v>0.58299999999999996</v>
      </c>
      <c r="K29" s="65">
        <v>0.71399999999999997</v>
      </c>
      <c r="L29" s="65">
        <v>0.46700000000000003</v>
      </c>
      <c r="M29" s="65">
        <v>0</v>
      </c>
      <c r="N29" s="65">
        <v>0.3</v>
      </c>
      <c r="O29" s="65">
        <v>0.60399999999999998</v>
      </c>
    </row>
    <row r="30" spans="1:15" x14ac:dyDescent="0.3">
      <c r="A30" t="s">
        <v>3952</v>
      </c>
      <c r="B30">
        <v>29</v>
      </c>
      <c r="C30" t="s">
        <v>840</v>
      </c>
      <c r="D30" t="s">
        <v>3814</v>
      </c>
      <c r="E30" s="65">
        <v>0.48499999999999999</v>
      </c>
      <c r="F30" s="65">
        <v>0.06</v>
      </c>
      <c r="G30" s="65">
        <v>0.8</v>
      </c>
      <c r="H30" s="65">
        <v>0.16700000000000001</v>
      </c>
      <c r="I30" s="65">
        <v>0.41699999999999998</v>
      </c>
      <c r="J30" s="65">
        <v>0.5</v>
      </c>
      <c r="K30" s="65">
        <v>0.5</v>
      </c>
      <c r="L30" s="65">
        <v>0.53300000000000003</v>
      </c>
      <c r="M30" s="65">
        <v>0.222</v>
      </c>
      <c r="N30" s="65">
        <v>0.4</v>
      </c>
      <c r="O30" s="65">
        <v>0.58299999999999996</v>
      </c>
    </row>
    <row r="31" spans="1:15" x14ac:dyDescent="0.3">
      <c r="A31" t="s">
        <v>3946</v>
      </c>
      <c r="B31">
        <v>30</v>
      </c>
      <c r="C31" t="s">
        <v>844</v>
      </c>
      <c r="D31" t="s">
        <v>3814</v>
      </c>
      <c r="E31" s="65">
        <v>0.47199999999999998</v>
      </c>
      <c r="F31" s="65">
        <v>8.7999999999999995E-2</v>
      </c>
      <c r="G31" s="65">
        <v>0.621</v>
      </c>
      <c r="H31" s="65">
        <v>0.41699999999999998</v>
      </c>
      <c r="I31" s="65">
        <v>0.41699999999999998</v>
      </c>
      <c r="J31" s="65">
        <v>0.75</v>
      </c>
      <c r="K31" s="65">
        <v>0.42899999999999999</v>
      </c>
      <c r="L31" s="65">
        <v>0.46700000000000003</v>
      </c>
      <c r="M31" s="65">
        <v>0.222</v>
      </c>
      <c r="N31" s="65">
        <v>0.4</v>
      </c>
      <c r="O31" s="65">
        <v>0.375</v>
      </c>
    </row>
    <row r="32" spans="1:15" x14ac:dyDescent="0.3">
      <c r="A32" t="s">
        <v>3948</v>
      </c>
      <c r="B32">
        <v>31</v>
      </c>
      <c r="C32" t="s">
        <v>776</v>
      </c>
      <c r="D32" t="s">
        <v>3814</v>
      </c>
      <c r="E32" s="65">
        <v>0.46200000000000002</v>
      </c>
      <c r="F32" s="65">
        <v>0.161</v>
      </c>
      <c r="G32" s="65">
        <v>0.74099999999999999</v>
      </c>
      <c r="H32" s="65">
        <v>0.25</v>
      </c>
      <c r="I32" s="65">
        <v>0.33300000000000002</v>
      </c>
      <c r="J32" s="65">
        <v>0.33300000000000002</v>
      </c>
      <c r="K32" s="65">
        <v>0.57099999999999995</v>
      </c>
      <c r="L32" s="65">
        <v>0.76700000000000002</v>
      </c>
      <c r="M32" s="65">
        <v>0.222</v>
      </c>
      <c r="N32" s="65">
        <v>0.4</v>
      </c>
      <c r="O32" s="65">
        <v>0.22900000000000001</v>
      </c>
    </row>
    <row r="33" spans="1:15" x14ac:dyDescent="0.3">
      <c r="A33" t="s">
        <v>3911</v>
      </c>
      <c r="B33">
        <v>32</v>
      </c>
      <c r="C33" t="s">
        <v>842</v>
      </c>
      <c r="D33" t="s">
        <v>3814</v>
      </c>
      <c r="E33" s="65">
        <v>0.46</v>
      </c>
      <c r="F33" s="65">
        <v>-0.02</v>
      </c>
      <c r="G33" s="65">
        <v>0.5</v>
      </c>
      <c r="H33" s="65">
        <v>0.41699999999999998</v>
      </c>
      <c r="I33" s="65">
        <v>0.33300000000000002</v>
      </c>
      <c r="J33" s="65">
        <v>0.625</v>
      </c>
      <c r="K33" s="65">
        <v>0.53600000000000003</v>
      </c>
      <c r="L33" s="65">
        <v>0.6</v>
      </c>
      <c r="M33" s="65">
        <v>0.111</v>
      </c>
      <c r="N33" s="65">
        <v>0.4</v>
      </c>
      <c r="O33" s="65">
        <v>0.375</v>
      </c>
    </row>
    <row r="34" spans="1:15" x14ac:dyDescent="0.3">
      <c r="A34" t="s">
        <v>3936</v>
      </c>
      <c r="B34">
        <v>33</v>
      </c>
      <c r="C34" t="s">
        <v>828</v>
      </c>
      <c r="D34" t="s">
        <v>3814</v>
      </c>
      <c r="E34" s="65">
        <v>0.45500000000000002</v>
      </c>
      <c r="F34" s="65">
        <v>0.14499999999999999</v>
      </c>
      <c r="G34" s="65">
        <v>0.66700000000000004</v>
      </c>
      <c r="H34" s="65">
        <v>0.66700000000000004</v>
      </c>
      <c r="I34" s="65">
        <v>0.16700000000000001</v>
      </c>
      <c r="J34" s="65">
        <v>0.66700000000000004</v>
      </c>
      <c r="K34" s="65">
        <v>0.214</v>
      </c>
      <c r="L34" s="65">
        <v>0.46700000000000003</v>
      </c>
      <c r="M34" s="65">
        <v>0.33300000000000002</v>
      </c>
      <c r="N34" s="65">
        <v>0.4</v>
      </c>
      <c r="O34" s="65">
        <v>0.29199999999999998</v>
      </c>
    </row>
    <row r="35" spans="1:15" x14ac:dyDescent="0.3">
      <c r="A35" t="s">
        <v>3921</v>
      </c>
      <c r="B35">
        <v>34</v>
      </c>
      <c r="C35" t="s">
        <v>866</v>
      </c>
      <c r="D35" t="s">
        <v>3814</v>
      </c>
      <c r="E35" s="65">
        <v>0.45200000000000001</v>
      </c>
      <c r="F35" s="65">
        <v>7.8E-2</v>
      </c>
      <c r="G35" s="65">
        <v>0.74099999999999999</v>
      </c>
      <c r="H35" s="65">
        <v>0.58299999999999996</v>
      </c>
      <c r="I35" s="65">
        <v>0.25</v>
      </c>
      <c r="J35" s="65">
        <v>0.375</v>
      </c>
      <c r="K35" s="65">
        <v>0.42899999999999999</v>
      </c>
      <c r="L35" s="65">
        <v>0.66700000000000004</v>
      </c>
      <c r="M35" s="65">
        <v>0.222</v>
      </c>
      <c r="N35" s="65">
        <v>0.4</v>
      </c>
      <c r="O35" s="65">
        <v>0.104</v>
      </c>
    </row>
    <row r="36" spans="1:15" x14ac:dyDescent="0.3">
      <c r="A36" t="s">
        <v>3930</v>
      </c>
      <c r="B36">
        <v>35</v>
      </c>
      <c r="C36" t="s">
        <v>800</v>
      </c>
      <c r="D36" t="s">
        <v>3815</v>
      </c>
      <c r="E36" s="65">
        <v>0.44800000000000001</v>
      </c>
      <c r="F36" s="65">
        <v>0.113</v>
      </c>
      <c r="G36" s="65">
        <v>0.61699999999999999</v>
      </c>
      <c r="H36" s="65">
        <v>0.25</v>
      </c>
      <c r="I36" s="65">
        <v>0.41699999999999998</v>
      </c>
      <c r="J36" s="65">
        <v>0.58299999999999996</v>
      </c>
      <c r="K36" s="65">
        <v>0.42899999999999999</v>
      </c>
      <c r="L36" s="65">
        <v>0.56699999999999995</v>
      </c>
      <c r="M36" s="65">
        <v>0.222</v>
      </c>
      <c r="N36" s="65">
        <v>0.4</v>
      </c>
      <c r="O36" s="65">
        <v>0.375</v>
      </c>
    </row>
    <row r="37" spans="1:15" x14ac:dyDescent="0.3">
      <c r="A37" t="s">
        <v>3937</v>
      </c>
      <c r="B37">
        <v>36</v>
      </c>
      <c r="C37" t="s">
        <v>834</v>
      </c>
      <c r="D37" t="s">
        <v>3815</v>
      </c>
      <c r="E37" s="65">
        <v>0.442</v>
      </c>
      <c r="F37" s="65">
        <v>9.8000000000000004E-2</v>
      </c>
      <c r="G37" s="65">
        <v>0.75900000000000001</v>
      </c>
      <c r="H37" s="65">
        <v>0.25</v>
      </c>
      <c r="I37" s="65">
        <v>0.33300000000000002</v>
      </c>
      <c r="J37" s="65">
        <v>0.58299999999999996</v>
      </c>
      <c r="K37" s="65">
        <v>0.46400000000000002</v>
      </c>
      <c r="L37" s="65">
        <v>0.36699999999999999</v>
      </c>
      <c r="M37" s="65">
        <v>0.222</v>
      </c>
      <c r="N37" s="65">
        <v>0.4</v>
      </c>
      <c r="O37" s="65">
        <v>0.41699999999999998</v>
      </c>
    </row>
    <row r="38" spans="1:15" x14ac:dyDescent="0.3">
      <c r="A38" t="s">
        <v>3947</v>
      </c>
      <c r="B38">
        <v>37</v>
      </c>
      <c r="C38" t="s">
        <v>812</v>
      </c>
      <c r="D38" t="s">
        <v>3815</v>
      </c>
      <c r="E38" s="65">
        <v>0.44</v>
      </c>
      <c r="F38" s="65">
        <v>0.13800000000000001</v>
      </c>
      <c r="G38" s="65">
        <v>0.63300000000000001</v>
      </c>
      <c r="H38" s="65">
        <v>0.25</v>
      </c>
      <c r="I38" s="65">
        <v>0.16700000000000001</v>
      </c>
      <c r="J38" s="65">
        <v>0.58299999999999996</v>
      </c>
      <c r="K38" s="65">
        <v>0.5</v>
      </c>
      <c r="L38" s="65">
        <v>0.56699999999999995</v>
      </c>
      <c r="M38" s="65">
        <v>0.27800000000000002</v>
      </c>
      <c r="N38" s="65">
        <v>0.4</v>
      </c>
      <c r="O38" s="65">
        <v>0.29199999999999998</v>
      </c>
    </row>
    <row r="39" spans="1:15" x14ac:dyDescent="0.3">
      <c r="A39" t="s">
        <v>3954</v>
      </c>
      <c r="B39">
        <v>38</v>
      </c>
      <c r="C39" t="s">
        <v>770</v>
      </c>
      <c r="D39" t="s">
        <v>3815</v>
      </c>
      <c r="E39" s="65">
        <v>0.435</v>
      </c>
      <c r="F39" s="65">
        <v>0.128</v>
      </c>
      <c r="G39" s="65">
        <v>0.58299999999999996</v>
      </c>
      <c r="H39" s="65">
        <v>0.33300000000000002</v>
      </c>
      <c r="I39" s="65">
        <v>0.5</v>
      </c>
      <c r="J39" s="65">
        <v>0.16700000000000001</v>
      </c>
      <c r="K39" s="65">
        <v>0.64300000000000002</v>
      </c>
      <c r="L39" s="65">
        <v>0.76700000000000002</v>
      </c>
      <c r="M39" s="65">
        <v>0.222</v>
      </c>
      <c r="N39" s="65">
        <v>0.2</v>
      </c>
      <c r="O39" s="65">
        <v>0.188</v>
      </c>
    </row>
    <row r="40" spans="1:15" x14ac:dyDescent="0.3">
      <c r="A40" t="s">
        <v>3923</v>
      </c>
      <c r="B40">
        <v>39</v>
      </c>
      <c r="C40" t="s">
        <v>808</v>
      </c>
      <c r="D40" t="s">
        <v>3815</v>
      </c>
      <c r="E40" s="65">
        <v>0.42499999999999999</v>
      </c>
      <c r="F40" s="65">
        <v>6.5000000000000002E-2</v>
      </c>
      <c r="G40" s="65">
        <v>0.61699999999999999</v>
      </c>
      <c r="H40" s="65">
        <v>0.41699999999999998</v>
      </c>
      <c r="I40" s="65">
        <v>0.33300000000000002</v>
      </c>
      <c r="J40" s="65">
        <v>0.5</v>
      </c>
      <c r="K40" s="65">
        <v>0.14299999999999999</v>
      </c>
      <c r="L40" s="65">
        <v>0.56699999999999995</v>
      </c>
      <c r="M40" s="65">
        <v>0.111</v>
      </c>
      <c r="N40" s="65">
        <v>0.4</v>
      </c>
      <c r="O40" s="65">
        <v>0.56299999999999994</v>
      </c>
    </row>
    <row r="41" spans="1:15" x14ac:dyDescent="0.3">
      <c r="A41" t="s">
        <v>3955</v>
      </c>
      <c r="B41">
        <v>40</v>
      </c>
      <c r="C41" t="s">
        <v>854</v>
      </c>
      <c r="D41" t="s">
        <v>3815</v>
      </c>
      <c r="E41" s="65">
        <v>0.42499999999999999</v>
      </c>
      <c r="F41" s="65">
        <v>7.4999999999999997E-2</v>
      </c>
      <c r="G41" s="65">
        <v>0.53400000000000003</v>
      </c>
      <c r="H41" s="65">
        <v>0.25</v>
      </c>
      <c r="I41" s="65">
        <v>0.25</v>
      </c>
      <c r="J41" s="65">
        <v>0.41699999999999998</v>
      </c>
      <c r="K41" s="65">
        <v>0.42899999999999999</v>
      </c>
      <c r="L41" s="65">
        <v>0.66700000000000004</v>
      </c>
      <c r="M41" s="65">
        <v>0.33300000000000002</v>
      </c>
      <c r="N41" s="65">
        <v>0.2</v>
      </c>
      <c r="O41" s="65">
        <v>0.41699999999999998</v>
      </c>
    </row>
    <row r="42" spans="1:15" x14ac:dyDescent="0.3">
      <c r="A42" t="s">
        <v>3953</v>
      </c>
      <c r="B42">
        <v>41</v>
      </c>
      <c r="C42" t="s">
        <v>820</v>
      </c>
      <c r="D42" t="s">
        <v>3815</v>
      </c>
      <c r="E42" s="65">
        <v>0.41</v>
      </c>
      <c r="F42" s="65">
        <v>7.0000000000000007E-2</v>
      </c>
      <c r="G42" s="65">
        <v>0.39700000000000002</v>
      </c>
      <c r="H42" s="65">
        <v>0.16700000000000001</v>
      </c>
      <c r="I42" s="65">
        <v>0.33300000000000002</v>
      </c>
      <c r="J42" s="65">
        <v>0.20799999999999999</v>
      </c>
      <c r="K42" s="65">
        <v>0.78600000000000003</v>
      </c>
      <c r="L42" s="65">
        <v>0.23300000000000001</v>
      </c>
      <c r="M42" s="65">
        <v>0.66700000000000004</v>
      </c>
      <c r="N42" s="65">
        <v>0.4</v>
      </c>
      <c r="O42" s="65">
        <v>0.5</v>
      </c>
    </row>
    <row r="43" spans="1:15" x14ac:dyDescent="0.3">
      <c r="A43" t="s">
        <v>3924</v>
      </c>
      <c r="B43">
        <v>42</v>
      </c>
      <c r="C43" t="s">
        <v>824</v>
      </c>
      <c r="D43" t="s">
        <v>3816</v>
      </c>
      <c r="E43" s="65">
        <v>0.39</v>
      </c>
      <c r="F43" s="65">
        <v>0</v>
      </c>
      <c r="G43" s="65">
        <v>0.46700000000000003</v>
      </c>
      <c r="H43" s="65">
        <v>0</v>
      </c>
      <c r="I43" s="65">
        <v>0.25</v>
      </c>
      <c r="J43" s="65">
        <v>1</v>
      </c>
      <c r="K43" s="65">
        <v>0.42899999999999999</v>
      </c>
      <c r="L43" s="65">
        <v>0.5</v>
      </c>
      <c r="M43" s="65">
        <v>0.222</v>
      </c>
      <c r="N43" s="65">
        <v>0</v>
      </c>
      <c r="O43" s="65">
        <v>0.25</v>
      </c>
    </row>
    <row r="44" spans="1:15" x14ac:dyDescent="0.3">
      <c r="A44" t="s">
        <v>3909</v>
      </c>
      <c r="B44">
        <v>43</v>
      </c>
      <c r="C44" t="s">
        <v>858</v>
      </c>
      <c r="D44" t="s">
        <v>3816</v>
      </c>
      <c r="E44" s="65">
        <v>0.38400000000000001</v>
      </c>
      <c r="F44" s="65">
        <v>-0.02</v>
      </c>
      <c r="G44" s="65">
        <v>0.51700000000000002</v>
      </c>
      <c r="H44" s="65">
        <v>0.16700000000000001</v>
      </c>
      <c r="I44" s="65">
        <v>0.5</v>
      </c>
      <c r="J44" s="65">
        <v>0.33300000000000002</v>
      </c>
      <c r="K44" s="65">
        <v>0.92900000000000005</v>
      </c>
      <c r="L44" s="65">
        <v>0.33300000000000002</v>
      </c>
      <c r="M44" s="65">
        <v>0</v>
      </c>
      <c r="N44" s="65">
        <v>0.4</v>
      </c>
      <c r="O44" s="65">
        <v>0.14599999999999999</v>
      </c>
    </row>
    <row r="45" spans="1:15" x14ac:dyDescent="0.3">
      <c r="A45" t="s">
        <v>3935</v>
      </c>
      <c r="B45">
        <v>44</v>
      </c>
      <c r="C45" t="s">
        <v>786</v>
      </c>
      <c r="D45" t="s">
        <v>3816</v>
      </c>
      <c r="E45" s="65">
        <v>0.36799999999999999</v>
      </c>
      <c r="F45" s="65">
        <v>-0.02</v>
      </c>
      <c r="G45" s="65">
        <v>0.51700000000000002</v>
      </c>
      <c r="H45" s="65">
        <v>0.75</v>
      </c>
      <c r="I45" s="65">
        <v>0.25</v>
      </c>
      <c r="J45" s="65">
        <v>0.16700000000000001</v>
      </c>
      <c r="K45" s="65">
        <v>0.214</v>
      </c>
      <c r="L45" s="65">
        <v>0.26700000000000002</v>
      </c>
      <c r="M45" s="65">
        <v>0.44400000000000001</v>
      </c>
      <c r="N45" s="65">
        <v>0.6</v>
      </c>
      <c r="O45" s="65">
        <v>0.20799999999999999</v>
      </c>
    </row>
    <row r="46" spans="1:15" x14ac:dyDescent="0.3">
      <c r="A46" t="s">
        <v>3950</v>
      </c>
      <c r="B46">
        <v>45</v>
      </c>
      <c r="C46" t="s">
        <v>806</v>
      </c>
      <c r="D46" t="s">
        <v>3816</v>
      </c>
      <c r="E46" s="65">
        <v>0.36399999999999999</v>
      </c>
      <c r="F46" s="65">
        <v>0.02</v>
      </c>
      <c r="G46" s="65">
        <v>0.72399999999999998</v>
      </c>
      <c r="H46" s="65">
        <v>4.2000000000000003E-2</v>
      </c>
      <c r="I46" s="65">
        <v>0.41699999999999998</v>
      </c>
      <c r="J46" s="65">
        <v>0.16700000000000001</v>
      </c>
      <c r="K46" s="65">
        <v>0.5</v>
      </c>
      <c r="L46" s="65">
        <v>0.2</v>
      </c>
      <c r="M46" s="65">
        <v>0.33300000000000002</v>
      </c>
      <c r="N46" s="65">
        <v>0.6</v>
      </c>
      <c r="O46" s="65">
        <v>0.39600000000000002</v>
      </c>
    </row>
    <row r="47" spans="1:15" x14ac:dyDescent="0.3">
      <c r="A47" t="s">
        <v>3931</v>
      </c>
      <c r="B47">
        <v>46</v>
      </c>
      <c r="C47" t="s">
        <v>856</v>
      </c>
      <c r="D47" t="s">
        <v>3816</v>
      </c>
      <c r="E47" s="65">
        <v>0.35399999999999998</v>
      </c>
      <c r="F47" s="65">
        <v>-0.02</v>
      </c>
      <c r="G47" s="65">
        <v>0.43099999999999999</v>
      </c>
      <c r="H47" s="65">
        <v>0.16700000000000001</v>
      </c>
      <c r="I47" s="65">
        <v>0.41699999999999998</v>
      </c>
      <c r="J47" s="65">
        <v>0.33300000000000002</v>
      </c>
      <c r="K47" s="65">
        <v>0.64300000000000002</v>
      </c>
      <c r="L47" s="65">
        <v>0.16700000000000001</v>
      </c>
      <c r="M47" s="65">
        <v>0.38900000000000001</v>
      </c>
      <c r="N47" s="65">
        <v>0.4</v>
      </c>
      <c r="O47" s="65">
        <v>0.29199999999999998</v>
      </c>
    </row>
    <row r="48" spans="1:15" x14ac:dyDescent="0.3">
      <c r="A48" t="s">
        <v>3957</v>
      </c>
      <c r="B48">
        <v>47</v>
      </c>
      <c r="C48" t="s">
        <v>836</v>
      </c>
      <c r="D48" t="s">
        <v>3817</v>
      </c>
      <c r="E48" s="65">
        <v>0.33900000000000002</v>
      </c>
      <c r="F48" s="65">
        <v>-0.01</v>
      </c>
      <c r="G48" s="65">
        <v>0.48299999999999998</v>
      </c>
      <c r="H48" s="65">
        <v>0.25</v>
      </c>
      <c r="I48" s="65">
        <v>0.66700000000000004</v>
      </c>
      <c r="J48" s="65">
        <v>0.33300000000000002</v>
      </c>
      <c r="K48" s="65">
        <v>0.25</v>
      </c>
      <c r="L48" s="65">
        <v>0.3</v>
      </c>
      <c r="M48" s="65">
        <v>0.27800000000000002</v>
      </c>
      <c r="N48" s="65">
        <v>0.4</v>
      </c>
      <c r="O48" s="65">
        <v>0.27100000000000002</v>
      </c>
    </row>
    <row r="49" spans="1:15" x14ac:dyDescent="0.3">
      <c r="A49" t="s">
        <v>3958</v>
      </c>
      <c r="B49">
        <v>48</v>
      </c>
      <c r="C49" t="s">
        <v>830</v>
      </c>
      <c r="D49" t="s">
        <v>3817</v>
      </c>
      <c r="E49" s="65">
        <v>0.30299999999999999</v>
      </c>
      <c r="F49" s="65">
        <v>6.5000000000000002E-2</v>
      </c>
      <c r="G49" s="65">
        <v>0.48299999999999998</v>
      </c>
      <c r="H49" s="65">
        <v>0</v>
      </c>
      <c r="I49" s="65">
        <v>0.33300000000000002</v>
      </c>
      <c r="J49" s="65">
        <v>0.58299999999999996</v>
      </c>
      <c r="K49" s="65">
        <v>0.214</v>
      </c>
      <c r="L49" s="65">
        <v>0.36699999999999999</v>
      </c>
      <c r="M49" s="65">
        <v>0.222</v>
      </c>
      <c r="N49" s="65">
        <v>0.4</v>
      </c>
      <c r="O49" s="65">
        <v>0.125</v>
      </c>
    </row>
    <row r="50" spans="1:15" x14ac:dyDescent="0.3">
      <c r="A50" t="s">
        <v>3956</v>
      </c>
      <c r="B50">
        <v>49</v>
      </c>
      <c r="C50" t="s">
        <v>802</v>
      </c>
      <c r="D50" t="s">
        <v>3817</v>
      </c>
      <c r="E50" s="65">
        <v>0.30199999999999999</v>
      </c>
      <c r="F50" s="65">
        <v>-1.4999999999999999E-2</v>
      </c>
      <c r="G50" s="65">
        <v>0.44800000000000001</v>
      </c>
      <c r="H50" s="65">
        <v>0</v>
      </c>
      <c r="I50" s="65">
        <v>0.25</v>
      </c>
      <c r="J50" s="65">
        <v>0.33300000000000002</v>
      </c>
      <c r="K50" s="65">
        <v>0.14299999999999999</v>
      </c>
      <c r="L50" s="65">
        <v>0.33300000000000002</v>
      </c>
      <c r="M50" s="65">
        <v>0.66700000000000004</v>
      </c>
      <c r="N50" s="65">
        <v>0.2</v>
      </c>
      <c r="O50" s="65">
        <v>0.33300000000000002</v>
      </c>
    </row>
    <row r="51" spans="1:15" x14ac:dyDescent="0.3">
      <c r="A51" t="s">
        <v>3951</v>
      </c>
      <c r="B51">
        <v>50</v>
      </c>
      <c r="C51" t="s">
        <v>790</v>
      </c>
      <c r="D51" t="s">
        <v>3818</v>
      </c>
      <c r="E51" s="65">
        <v>0.26900000000000002</v>
      </c>
      <c r="F51" s="65">
        <v>-5.0000000000000001E-3</v>
      </c>
      <c r="G51" s="65">
        <v>0.46600000000000003</v>
      </c>
      <c r="H51" s="65">
        <v>0</v>
      </c>
      <c r="I51" s="65">
        <v>8.3000000000000004E-2</v>
      </c>
      <c r="J51" s="65">
        <v>0.16700000000000001</v>
      </c>
      <c r="K51" s="65">
        <v>7.0999999999999994E-2</v>
      </c>
      <c r="L51" s="65">
        <v>0.5</v>
      </c>
      <c r="M51" s="65">
        <v>0.44400000000000001</v>
      </c>
      <c r="N51" s="65">
        <v>0.6</v>
      </c>
      <c r="O51" s="65">
        <v>0.16700000000000001</v>
      </c>
    </row>
  </sheetData>
  <autoFilter ref="A1:U1"/>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1"/>
  <sheetViews>
    <sheetView workbookViewId="0">
      <selection activeCell="O16" sqref="O16"/>
    </sheetView>
  </sheetViews>
  <sheetFormatPr defaultRowHeight="14.4" x14ac:dyDescent="0.3"/>
  <cols>
    <col min="1" max="1" width="6.6640625" bestFit="1" customWidth="1"/>
    <col min="2" max="2" width="3" bestFit="1" customWidth="1"/>
  </cols>
  <sheetData>
    <row r="1" spans="1:15" s="64" customFormat="1" x14ac:dyDescent="0.3">
      <c r="A1" s="64" t="s">
        <v>3959</v>
      </c>
      <c r="C1" s="64" t="s">
        <v>3806</v>
      </c>
      <c r="D1" s="64" t="s">
        <v>3807</v>
      </c>
      <c r="E1" s="64" t="s">
        <v>1000</v>
      </c>
      <c r="F1" s="64" t="s">
        <v>3808</v>
      </c>
      <c r="G1" s="64" t="s">
        <v>3960</v>
      </c>
      <c r="H1" s="64" t="s">
        <v>3961</v>
      </c>
      <c r="I1" s="64" t="s">
        <v>3962</v>
      </c>
      <c r="J1" s="64" t="s">
        <v>3963</v>
      </c>
      <c r="K1" s="64" t="s">
        <v>3964</v>
      </c>
      <c r="L1" s="64" t="s">
        <v>3965</v>
      </c>
      <c r="M1" s="64" t="s">
        <v>3966</v>
      </c>
      <c r="N1" s="64" t="s">
        <v>3967</v>
      </c>
      <c r="O1" s="64" t="s">
        <v>3968</v>
      </c>
    </row>
    <row r="2" spans="1:15" x14ac:dyDescent="0.3">
      <c r="A2" t="s">
        <v>3934</v>
      </c>
      <c r="B2">
        <v>1</v>
      </c>
      <c r="C2" t="s">
        <v>846</v>
      </c>
      <c r="D2" t="s">
        <v>3811</v>
      </c>
      <c r="E2" s="65">
        <v>0.63500000000000001</v>
      </c>
      <c r="F2" t="s">
        <v>3819</v>
      </c>
      <c r="G2" s="65">
        <v>0.7</v>
      </c>
      <c r="H2" s="65">
        <v>0.66700000000000004</v>
      </c>
      <c r="I2" s="65">
        <v>0.41699999999999998</v>
      </c>
      <c r="J2" s="65">
        <v>0.33300000000000002</v>
      </c>
      <c r="K2" s="65">
        <v>0.85699999999999998</v>
      </c>
      <c r="L2" s="65">
        <v>0.66700000000000004</v>
      </c>
      <c r="M2" s="65">
        <v>0.44400000000000001</v>
      </c>
      <c r="N2" s="65">
        <v>0.6</v>
      </c>
      <c r="O2" s="65">
        <v>0.79200000000000004</v>
      </c>
    </row>
    <row r="3" spans="1:15" x14ac:dyDescent="0.3">
      <c r="A3" t="s">
        <v>3910</v>
      </c>
      <c r="B3">
        <v>2</v>
      </c>
      <c r="C3" t="s">
        <v>778</v>
      </c>
      <c r="D3" t="s">
        <v>3811</v>
      </c>
      <c r="E3" s="65">
        <v>0.61799999999999999</v>
      </c>
      <c r="F3" t="s">
        <v>3819</v>
      </c>
      <c r="G3" s="65">
        <v>0.76700000000000002</v>
      </c>
      <c r="H3" s="65">
        <v>0.29199999999999998</v>
      </c>
      <c r="I3" s="65">
        <v>0.66700000000000004</v>
      </c>
      <c r="J3" s="65">
        <v>0.58299999999999996</v>
      </c>
      <c r="K3" s="65">
        <v>0.89300000000000002</v>
      </c>
      <c r="L3" s="65">
        <v>0.7</v>
      </c>
      <c r="M3" s="65">
        <v>0.27800000000000002</v>
      </c>
      <c r="N3" s="65">
        <v>0.4</v>
      </c>
      <c r="O3" s="65">
        <v>0.68799999999999994</v>
      </c>
    </row>
    <row r="4" spans="1:15" x14ac:dyDescent="0.3">
      <c r="A4" t="s">
        <v>3918</v>
      </c>
      <c r="B4">
        <v>3</v>
      </c>
      <c r="C4" t="s">
        <v>816</v>
      </c>
      <c r="D4" t="s">
        <v>3812</v>
      </c>
      <c r="E4" s="65">
        <v>0.59399999999999997</v>
      </c>
      <c r="F4" t="s">
        <v>3819</v>
      </c>
      <c r="G4" s="65">
        <v>0.74099999999999999</v>
      </c>
      <c r="H4" s="65">
        <v>0.54200000000000004</v>
      </c>
      <c r="I4" s="65">
        <v>0.75</v>
      </c>
      <c r="J4" s="65">
        <v>0.58299999999999996</v>
      </c>
      <c r="K4" s="65">
        <v>0.5</v>
      </c>
      <c r="L4" s="65">
        <v>0.63300000000000001</v>
      </c>
      <c r="M4" s="65">
        <v>0.44400000000000001</v>
      </c>
      <c r="N4" s="65">
        <v>0.25</v>
      </c>
      <c r="O4" s="65">
        <v>0.68799999999999994</v>
      </c>
    </row>
    <row r="5" spans="1:15" x14ac:dyDescent="0.3">
      <c r="A5" t="s">
        <v>3925</v>
      </c>
      <c r="B5">
        <v>4</v>
      </c>
      <c r="C5" t="s">
        <v>814</v>
      </c>
      <c r="D5" t="s">
        <v>3812</v>
      </c>
      <c r="E5" s="65">
        <v>0.59</v>
      </c>
      <c r="F5" t="s">
        <v>3819</v>
      </c>
      <c r="G5" s="65">
        <v>0.8</v>
      </c>
      <c r="H5" s="65">
        <v>0.25</v>
      </c>
      <c r="I5" s="65">
        <v>0.66700000000000004</v>
      </c>
      <c r="J5" s="65">
        <v>0.45800000000000002</v>
      </c>
      <c r="K5" s="65">
        <v>0.82099999999999995</v>
      </c>
      <c r="L5" s="65">
        <v>0.6</v>
      </c>
      <c r="M5" s="65">
        <v>0.27800000000000002</v>
      </c>
      <c r="N5" s="65">
        <v>0.6</v>
      </c>
      <c r="O5" s="65">
        <v>0.70799999999999996</v>
      </c>
    </row>
    <row r="6" spans="1:15" x14ac:dyDescent="0.3">
      <c r="A6" t="s">
        <v>3943</v>
      </c>
      <c r="B6">
        <v>5</v>
      </c>
      <c r="C6" t="s">
        <v>848</v>
      </c>
      <c r="D6" t="s">
        <v>3812</v>
      </c>
      <c r="E6" s="65">
        <v>0.56799999999999995</v>
      </c>
      <c r="F6" t="s">
        <v>3819</v>
      </c>
      <c r="G6" s="65">
        <v>0.66700000000000004</v>
      </c>
      <c r="H6" s="65">
        <v>0.33300000000000002</v>
      </c>
      <c r="I6" s="65">
        <v>0.41699999999999998</v>
      </c>
      <c r="J6" s="65">
        <v>0.83299999999999996</v>
      </c>
      <c r="K6" s="65">
        <v>0.67900000000000005</v>
      </c>
      <c r="L6" s="65">
        <v>0.53300000000000003</v>
      </c>
      <c r="M6" s="65">
        <v>0.55600000000000005</v>
      </c>
      <c r="N6" s="65">
        <v>0.4</v>
      </c>
      <c r="O6" s="65">
        <v>0.47899999999999998</v>
      </c>
    </row>
    <row r="7" spans="1:15" x14ac:dyDescent="0.3">
      <c r="A7" t="s">
        <v>3915</v>
      </c>
      <c r="B7">
        <v>6</v>
      </c>
      <c r="C7" t="s">
        <v>768</v>
      </c>
      <c r="D7" t="s">
        <v>3812</v>
      </c>
      <c r="E7" s="65">
        <v>0.56000000000000005</v>
      </c>
      <c r="F7" t="s">
        <v>3819</v>
      </c>
      <c r="G7" s="65">
        <v>0.63300000000000001</v>
      </c>
      <c r="H7" s="65">
        <v>0.58299999999999996</v>
      </c>
      <c r="I7" s="65">
        <v>0.33300000000000002</v>
      </c>
      <c r="J7" s="65">
        <v>0.33300000000000002</v>
      </c>
      <c r="K7" s="65">
        <v>0.78600000000000003</v>
      </c>
      <c r="L7" s="65">
        <v>0.66700000000000004</v>
      </c>
      <c r="M7" s="65">
        <v>0.55600000000000005</v>
      </c>
      <c r="N7" s="65">
        <v>0.4</v>
      </c>
      <c r="O7" s="65">
        <v>0.45800000000000002</v>
      </c>
    </row>
    <row r="8" spans="1:15" x14ac:dyDescent="0.3">
      <c r="A8" t="s">
        <v>3922</v>
      </c>
      <c r="B8">
        <v>7</v>
      </c>
      <c r="C8" t="s">
        <v>864</v>
      </c>
      <c r="D8" t="s">
        <v>3812</v>
      </c>
      <c r="E8" s="65">
        <v>0.56000000000000005</v>
      </c>
      <c r="F8" t="s">
        <v>3819</v>
      </c>
      <c r="G8" s="65">
        <v>0.68300000000000005</v>
      </c>
      <c r="H8" s="65">
        <v>0.625</v>
      </c>
      <c r="I8" s="65">
        <v>0.58299999999999996</v>
      </c>
      <c r="J8" s="65">
        <v>0.58299999999999996</v>
      </c>
      <c r="K8" s="65">
        <v>0.57099999999999995</v>
      </c>
      <c r="L8" s="65">
        <v>0.46700000000000003</v>
      </c>
      <c r="M8" s="65">
        <v>0.33300000000000002</v>
      </c>
      <c r="N8" s="65">
        <v>0.4</v>
      </c>
      <c r="O8" s="65">
        <v>0.64600000000000002</v>
      </c>
    </row>
    <row r="9" spans="1:15" x14ac:dyDescent="0.3">
      <c r="A9" t="s">
        <v>3942</v>
      </c>
      <c r="B9">
        <v>8</v>
      </c>
      <c r="C9" t="s">
        <v>804</v>
      </c>
      <c r="D9" t="s">
        <v>3813</v>
      </c>
      <c r="E9" s="65">
        <v>0.54500000000000004</v>
      </c>
      <c r="F9" t="s">
        <v>3819</v>
      </c>
      <c r="G9" s="65">
        <v>0.76700000000000002</v>
      </c>
      <c r="H9" s="65">
        <v>0.25</v>
      </c>
      <c r="I9" s="65">
        <v>0.33300000000000002</v>
      </c>
      <c r="J9" s="65">
        <v>0.45800000000000002</v>
      </c>
      <c r="K9" s="65">
        <v>0.57099999999999995</v>
      </c>
      <c r="L9" s="65">
        <v>0.93300000000000005</v>
      </c>
      <c r="M9" s="65">
        <v>0</v>
      </c>
      <c r="N9" s="65">
        <v>0.4</v>
      </c>
      <c r="O9" s="65">
        <v>0.70799999999999996</v>
      </c>
    </row>
    <row r="10" spans="1:15" x14ac:dyDescent="0.3">
      <c r="A10" t="s">
        <v>3940</v>
      </c>
      <c r="B10">
        <v>9</v>
      </c>
      <c r="C10" t="s">
        <v>772</v>
      </c>
      <c r="D10" t="s">
        <v>3813</v>
      </c>
      <c r="E10" s="65">
        <v>0.53500000000000003</v>
      </c>
      <c r="F10" t="s">
        <v>3819</v>
      </c>
      <c r="G10" s="65">
        <v>0.68300000000000005</v>
      </c>
      <c r="H10" s="65">
        <v>0.5</v>
      </c>
      <c r="I10" s="65">
        <v>0.5</v>
      </c>
      <c r="J10" s="65">
        <v>0.66700000000000004</v>
      </c>
      <c r="K10" s="65">
        <v>0.5</v>
      </c>
      <c r="L10" s="65">
        <v>0.4</v>
      </c>
      <c r="M10" s="65">
        <v>0.222</v>
      </c>
      <c r="N10" s="65">
        <v>0.4</v>
      </c>
      <c r="O10" s="65">
        <v>0.77100000000000002</v>
      </c>
    </row>
    <row r="11" spans="1:15" x14ac:dyDescent="0.3">
      <c r="A11" t="s">
        <v>3920</v>
      </c>
      <c r="B11">
        <v>10</v>
      </c>
      <c r="C11" t="s">
        <v>794</v>
      </c>
      <c r="D11" t="s">
        <v>3813</v>
      </c>
      <c r="E11" s="65">
        <v>0.53</v>
      </c>
      <c r="F11" t="s">
        <v>3819</v>
      </c>
      <c r="G11" s="65">
        <v>0.76700000000000002</v>
      </c>
      <c r="H11" s="65">
        <v>0.16700000000000001</v>
      </c>
      <c r="I11" s="65">
        <v>0.5</v>
      </c>
      <c r="J11" s="65">
        <v>0.66700000000000004</v>
      </c>
      <c r="K11" s="65">
        <v>0.46400000000000002</v>
      </c>
      <c r="L11" s="65">
        <v>0.73299999999999998</v>
      </c>
      <c r="M11" s="65">
        <v>0.5</v>
      </c>
      <c r="N11" s="65">
        <v>0.6</v>
      </c>
      <c r="O11" s="65">
        <v>0.29199999999999998</v>
      </c>
    </row>
    <row r="12" spans="1:15" x14ac:dyDescent="0.3">
      <c r="A12" t="s">
        <v>3917</v>
      </c>
      <c r="B12">
        <v>11</v>
      </c>
      <c r="C12" t="s">
        <v>862</v>
      </c>
      <c r="D12" t="s">
        <v>3813</v>
      </c>
      <c r="E12" s="65">
        <v>0.51500000000000001</v>
      </c>
      <c r="F12" t="s">
        <v>3819</v>
      </c>
      <c r="G12" s="65">
        <v>0.8</v>
      </c>
      <c r="H12" s="65">
        <v>0.25</v>
      </c>
      <c r="I12" s="65">
        <v>0.33300000000000002</v>
      </c>
      <c r="J12" s="65">
        <v>0.58299999999999996</v>
      </c>
      <c r="K12" s="65">
        <v>0.57099999999999995</v>
      </c>
      <c r="L12" s="65">
        <v>0.4</v>
      </c>
      <c r="M12" s="65">
        <v>0.44400000000000001</v>
      </c>
      <c r="N12" s="65">
        <v>0.4</v>
      </c>
      <c r="O12" s="65">
        <v>0.625</v>
      </c>
    </row>
    <row r="13" spans="1:15" x14ac:dyDescent="0.3">
      <c r="A13" t="s">
        <v>3926</v>
      </c>
      <c r="B13">
        <v>12</v>
      </c>
      <c r="C13" t="s">
        <v>792</v>
      </c>
      <c r="D13" t="s">
        <v>3813</v>
      </c>
      <c r="E13" s="65">
        <v>0.51500000000000001</v>
      </c>
      <c r="F13" t="s">
        <v>3819</v>
      </c>
      <c r="G13" s="65">
        <v>0.81699999999999995</v>
      </c>
      <c r="H13" s="65">
        <v>0.25</v>
      </c>
      <c r="I13" s="65">
        <v>0.33300000000000002</v>
      </c>
      <c r="J13" s="65">
        <v>0.33300000000000002</v>
      </c>
      <c r="K13" s="65">
        <v>0.71399999999999997</v>
      </c>
      <c r="L13" s="65">
        <v>0.76700000000000002</v>
      </c>
      <c r="M13" s="65">
        <v>0</v>
      </c>
      <c r="N13" s="65">
        <v>0.4</v>
      </c>
      <c r="O13" s="65">
        <v>0.56299999999999994</v>
      </c>
    </row>
    <row r="14" spans="1:15" x14ac:dyDescent="0.3">
      <c r="A14" t="s">
        <v>3944</v>
      </c>
      <c r="B14">
        <v>13</v>
      </c>
      <c r="C14" t="s">
        <v>822</v>
      </c>
      <c r="D14" t="s">
        <v>3813</v>
      </c>
      <c r="E14" s="65">
        <v>0.51</v>
      </c>
      <c r="F14" t="s">
        <v>3819</v>
      </c>
      <c r="G14" s="65">
        <v>0.7</v>
      </c>
      <c r="H14" s="65">
        <v>0.29199999999999998</v>
      </c>
      <c r="I14" s="65">
        <v>0.5</v>
      </c>
      <c r="J14" s="65">
        <v>0.83299999999999996</v>
      </c>
      <c r="K14" s="65">
        <v>0.5</v>
      </c>
      <c r="L14" s="65">
        <v>0.4</v>
      </c>
      <c r="M14" s="65">
        <v>0.111</v>
      </c>
      <c r="N14" s="65">
        <v>0.4</v>
      </c>
      <c r="O14" s="65">
        <v>0.66700000000000004</v>
      </c>
    </row>
    <row r="15" spans="1:15" x14ac:dyDescent="0.3">
      <c r="A15" t="s">
        <v>3919</v>
      </c>
      <c r="B15">
        <v>14</v>
      </c>
      <c r="C15" t="s">
        <v>788</v>
      </c>
      <c r="D15" t="s">
        <v>3814</v>
      </c>
      <c r="E15" s="65">
        <v>0.48699999999999999</v>
      </c>
      <c r="F15" t="s">
        <v>3819</v>
      </c>
      <c r="G15" s="65">
        <v>0.74099999999999999</v>
      </c>
      <c r="H15" s="65">
        <v>0.25</v>
      </c>
      <c r="I15" s="65">
        <v>0.33300000000000002</v>
      </c>
      <c r="J15" s="65">
        <v>0.58299999999999996</v>
      </c>
      <c r="K15" s="65">
        <v>0.42899999999999999</v>
      </c>
      <c r="L15" s="65">
        <v>0.66700000000000004</v>
      </c>
      <c r="M15" s="65">
        <v>0</v>
      </c>
      <c r="N15" s="65">
        <v>0.6</v>
      </c>
      <c r="O15" s="65">
        <v>0.56299999999999994</v>
      </c>
    </row>
    <row r="16" spans="1:15" x14ac:dyDescent="0.3">
      <c r="A16" t="s">
        <v>3916</v>
      </c>
      <c r="B16">
        <v>15</v>
      </c>
      <c r="C16" t="s">
        <v>832</v>
      </c>
      <c r="D16" t="s">
        <v>3814</v>
      </c>
      <c r="E16" s="65">
        <v>0.48699999999999999</v>
      </c>
      <c r="F16" t="s">
        <v>3819</v>
      </c>
      <c r="G16" s="65">
        <v>0.82799999999999996</v>
      </c>
      <c r="H16" s="65">
        <v>0.16700000000000001</v>
      </c>
      <c r="I16" s="65">
        <v>0.66700000000000004</v>
      </c>
      <c r="J16" s="65">
        <v>0.58299999999999996</v>
      </c>
      <c r="K16" s="65">
        <v>0.53600000000000003</v>
      </c>
      <c r="L16" s="65">
        <v>0.46700000000000003</v>
      </c>
      <c r="M16" s="65">
        <v>0.44400000000000001</v>
      </c>
      <c r="N16" s="65">
        <v>0.3</v>
      </c>
      <c r="O16" s="65">
        <v>0.29199999999999998</v>
      </c>
    </row>
    <row r="17" spans="1:15" x14ac:dyDescent="0.3">
      <c r="A17" t="s">
        <v>3911</v>
      </c>
      <c r="B17">
        <v>16</v>
      </c>
      <c r="C17" t="s">
        <v>842</v>
      </c>
      <c r="D17" t="s">
        <v>3814</v>
      </c>
      <c r="E17" s="65">
        <v>0.48</v>
      </c>
      <c r="F17" t="s">
        <v>3819</v>
      </c>
      <c r="G17" s="65">
        <v>0.63800000000000001</v>
      </c>
      <c r="H17" s="65">
        <v>0.41699999999999998</v>
      </c>
      <c r="I17" s="65">
        <v>0.33300000000000002</v>
      </c>
      <c r="J17" s="65">
        <v>0.625</v>
      </c>
      <c r="K17" s="65">
        <v>0.53600000000000003</v>
      </c>
      <c r="L17" s="65">
        <v>0.6</v>
      </c>
      <c r="M17" s="65">
        <v>0.111</v>
      </c>
      <c r="N17" s="65">
        <v>0.4</v>
      </c>
      <c r="O17" s="65">
        <v>0.375</v>
      </c>
    </row>
    <row r="18" spans="1:15" x14ac:dyDescent="0.3">
      <c r="A18" t="s">
        <v>3939</v>
      </c>
      <c r="B18">
        <v>17</v>
      </c>
      <c r="C18" t="s">
        <v>818</v>
      </c>
      <c r="D18" t="s">
        <v>3814</v>
      </c>
      <c r="E18" s="65">
        <v>0.47699999999999998</v>
      </c>
      <c r="F18" t="s">
        <v>3819</v>
      </c>
      <c r="G18" s="65">
        <v>0.79300000000000004</v>
      </c>
      <c r="H18" s="65">
        <v>0.16700000000000001</v>
      </c>
      <c r="I18" s="65">
        <v>0.41699999999999998</v>
      </c>
      <c r="J18" s="65">
        <v>0</v>
      </c>
      <c r="K18" s="65">
        <v>0.64300000000000002</v>
      </c>
      <c r="L18" s="65">
        <v>0.56699999999999995</v>
      </c>
      <c r="M18" s="65">
        <v>0.33300000000000002</v>
      </c>
      <c r="N18" s="65">
        <v>0.6</v>
      </c>
      <c r="O18" s="65">
        <v>0.66700000000000004</v>
      </c>
    </row>
    <row r="19" spans="1:15" x14ac:dyDescent="0.3">
      <c r="A19" t="s">
        <v>3949</v>
      </c>
      <c r="B19">
        <v>18</v>
      </c>
      <c r="C19" t="s">
        <v>782</v>
      </c>
      <c r="D19" t="s">
        <v>3814</v>
      </c>
      <c r="E19" s="65">
        <v>0.47499999999999998</v>
      </c>
      <c r="F19" t="s">
        <v>3819</v>
      </c>
      <c r="G19" s="65">
        <v>0.61699999999999999</v>
      </c>
      <c r="H19" s="65">
        <v>0.16700000000000001</v>
      </c>
      <c r="I19" s="65">
        <v>0.25</v>
      </c>
      <c r="J19" s="65">
        <v>0.41699999999999998</v>
      </c>
      <c r="K19" s="65">
        <v>0.71399999999999997</v>
      </c>
      <c r="L19" s="65">
        <v>0.66700000000000004</v>
      </c>
      <c r="M19" s="65">
        <v>0.222</v>
      </c>
      <c r="N19" s="65">
        <v>0.4</v>
      </c>
      <c r="O19" s="65">
        <v>0.47899999999999998</v>
      </c>
    </row>
    <row r="20" spans="1:15" x14ac:dyDescent="0.3">
      <c r="A20" t="s">
        <v>3927</v>
      </c>
      <c r="B20">
        <v>19</v>
      </c>
      <c r="C20" t="s">
        <v>784</v>
      </c>
      <c r="D20" t="s">
        <v>3814</v>
      </c>
      <c r="E20" s="65">
        <v>0.47499999999999998</v>
      </c>
      <c r="F20" t="s">
        <v>3819</v>
      </c>
      <c r="G20" s="65">
        <v>0.56899999999999995</v>
      </c>
      <c r="H20" s="65">
        <v>8.3000000000000004E-2</v>
      </c>
      <c r="I20" s="65">
        <v>0.66700000000000004</v>
      </c>
      <c r="J20" s="65">
        <v>0.25</v>
      </c>
      <c r="K20" s="65">
        <v>0.5</v>
      </c>
      <c r="L20" s="65">
        <v>0.73299999999999998</v>
      </c>
      <c r="M20" s="65">
        <v>0.44400000000000001</v>
      </c>
      <c r="N20" s="65">
        <v>0.4</v>
      </c>
      <c r="O20" s="65">
        <v>0.58299999999999996</v>
      </c>
    </row>
    <row r="21" spans="1:15" x14ac:dyDescent="0.3">
      <c r="A21" t="s">
        <v>3914</v>
      </c>
      <c r="B21">
        <v>20</v>
      </c>
      <c r="C21" t="s">
        <v>780</v>
      </c>
      <c r="D21" t="s">
        <v>3815</v>
      </c>
      <c r="E21" s="65">
        <v>0.433</v>
      </c>
      <c r="F21" t="s">
        <v>3819</v>
      </c>
      <c r="G21" s="65">
        <v>0.65</v>
      </c>
      <c r="H21" s="65">
        <v>0.41699999999999998</v>
      </c>
      <c r="I21" s="65">
        <v>0.66700000000000004</v>
      </c>
      <c r="J21" s="65">
        <v>0.5</v>
      </c>
      <c r="K21" s="65">
        <v>0.53600000000000003</v>
      </c>
      <c r="L21" s="65">
        <v>0.23300000000000001</v>
      </c>
      <c r="M21" s="65">
        <v>0.222</v>
      </c>
      <c r="N21" s="65">
        <v>0.4</v>
      </c>
      <c r="O21" s="65">
        <v>0.29199999999999998</v>
      </c>
    </row>
    <row r="22" spans="1:15" x14ac:dyDescent="0.3">
      <c r="A22" t="s">
        <v>3933</v>
      </c>
      <c r="B22">
        <v>21</v>
      </c>
      <c r="C22" t="s">
        <v>860</v>
      </c>
      <c r="D22" t="s">
        <v>3815</v>
      </c>
      <c r="E22" s="65">
        <v>0.43</v>
      </c>
      <c r="F22" t="s">
        <v>3819</v>
      </c>
      <c r="G22" s="65">
        <v>0.51700000000000002</v>
      </c>
      <c r="H22" s="65">
        <v>0.41699999999999998</v>
      </c>
      <c r="I22" s="65">
        <v>0.41699999999999998</v>
      </c>
      <c r="J22" s="65">
        <v>0.16700000000000001</v>
      </c>
      <c r="K22" s="65">
        <v>0.64300000000000002</v>
      </c>
      <c r="L22" s="65">
        <v>0.433</v>
      </c>
      <c r="M22" s="65">
        <v>0.44400000000000001</v>
      </c>
      <c r="N22" s="65">
        <v>0.2</v>
      </c>
      <c r="O22" s="65">
        <v>0.438</v>
      </c>
    </row>
    <row r="23" spans="1:15" x14ac:dyDescent="0.3">
      <c r="A23" t="s">
        <v>3912</v>
      </c>
      <c r="B23">
        <v>22</v>
      </c>
      <c r="C23" t="s">
        <v>796</v>
      </c>
      <c r="D23" t="s">
        <v>3815</v>
      </c>
      <c r="E23" s="65">
        <v>0.43</v>
      </c>
      <c r="F23" t="s">
        <v>3819</v>
      </c>
      <c r="G23" s="65">
        <v>0.56899999999999995</v>
      </c>
      <c r="H23" s="65">
        <v>8.3000000000000004E-2</v>
      </c>
      <c r="I23" s="65">
        <v>0.66700000000000004</v>
      </c>
      <c r="J23" s="65">
        <v>0.33300000000000002</v>
      </c>
      <c r="K23" s="65">
        <v>0.64300000000000002</v>
      </c>
      <c r="L23" s="65">
        <v>0.16700000000000001</v>
      </c>
      <c r="M23" s="65">
        <v>0.66700000000000004</v>
      </c>
      <c r="N23" s="65">
        <v>0.6</v>
      </c>
      <c r="O23" s="65">
        <v>0.41699999999999998</v>
      </c>
    </row>
    <row r="24" spans="1:15" x14ac:dyDescent="0.3">
      <c r="A24" t="s">
        <v>3952</v>
      </c>
      <c r="B24">
        <v>23</v>
      </c>
      <c r="C24" t="s">
        <v>840</v>
      </c>
      <c r="D24" t="s">
        <v>3815</v>
      </c>
      <c r="E24" s="65">
        <v>0.42499999999999999</v>
      </c>
      <c r="F24" t="s">
        <v>3819</v>
      </c>
      <c r="G24" s="65">
        <v>0.7</v>
      </c>
      <c r="H24" s="65">
        <v>0</v>
      </c>
      <c r="I24" s="65">
        <v>0.41699999999999998</v>
      </c>
      <c r="J24" s="65">
        <v>0.75</v>
      </c>
      <c r="K24" s="65">
        <v>0.42899999999999999</v>
      </c>
      <c r="L24" s="65">
        <v>0.26700000000000002</v>
      </c>
      <c r="M24" s="65">
        <v>0.222</v>
      </c>
      <c r="N24" s="65">
        <v>0.2</v>
      </c>
      <c r="O24" s="65">
        <v>0.625</v>
      </c>
    </row>
    <row r="25" spans="1:15" x14ac:dyDescent="0.3">
      <c r="A25" t="s">
        <v>3932</v>
      </c>
      <c r="B25">
        <v>24</v>
      </c>
      <c r="C25" t="s">
        <v>826</v>
      </c>
      <c r="D25" t="s">
        <v>3815</v>
      </c>
      <c r="E25" s="65">
        <v>0.42</v>
      </c>
      <c r="F25" t="s">
        <v>3819</v>
      </c>
      <c r="G25" s="65">
        <v>0.63300000000000001</v>
      </c>
      <c r="H25" s="65">
        <v>0.33300000000000002</v>
      </c>
      <c r="I25" s="65">
        <v>0.5</v>
      </c>
      <c r="J25" s="65">
        <v>0.20799999999999999</v>
      </c>
      <c r="K25" s="65">
        <v>0.5</v>
      </c>
      <c r="L25" s="65">
        <v>0.53300000000000003</v>
      </c>
      <c r="M25" s="65">
        <v>0.222</v>
      </c>
      <c r="N25" s="65">
        <v>0.2</v>
      </c>
      <c r="O25" s="65">
        <v>0.41699999999999998</v>
      </c>
    </row>
    <row r="26" spans="1:15" x14ac:dyDescent="0.3">
      <c r="A26" t="s">
        <v>3941</v>
      </c>
      <c r="B26">
        <v>25</v>
      </c>
      <c r="C26" t="s">
        <v>774</v>
      </c>
      <c r="D26" t="s">
        <v>3815</v>
      </c>
      <c r="E26" s="65">
        <v>0.41499999999999998</v>
      </c>
      <c r="F26" t="s">
        <v>3819</v>
      </c>
      <c r="G26" s="65">
        <v>0.55000000000000004</v>
      </c>
      <c r="H26" s="65">
        <v>0.16700000000000001</v>
      </c>
      <c r="I26" s="65">
        <v>0.5</v>
      </c>
      <c r="J26" s="65">
        <v>0.75</v>
      </c>
      <c r="K26" s="65">
        <v>0.35699999999999998</v>
      </c>
      <c r="L26" s="65">
        <v>0.2</v>
      </c>
      <c r="M26" s="65">
        <v>0.111</v>
      </c>
      <c r="N26" s="65">
        <v>1</v>
      </c>
      <c r="O26" s="65">
        <v>0.438</v>
      </c>
    </row>
    <row r="27" spans="1:15" x14ac:dyDescent="0.3">
      <c r="A27" t="s">
        <v>3938</v>
      </c>
      <c r="B27">
        <v>26</v>
      </c>
      <c r="C27" t="s">
        <v>852</v>
      </c>
      <c r="D27" t="s">
        <v>3815</v>
      </c>
      <c r="E27" s="65">
        <v>0.41499999999999998</v>
      </c>
      <c r="F27" t="s">
        <v>3819</v>
      </c>
      <c r="G27" s="65">
        <v>0.53300000000000003</v>
      </c>
      <c r="H27" s="65">
        <v>0.66700000000000004</v>
      </c>
      <c r="I27" s="65">
        <v>0.83299999999999996</v>
      </c>
      <c r="J27" s="65">
        <v>0.16700000000000001</v>
      </c>
      <c r="K27" s="65">
        <v>0.46400000000000002</v>
      </c>
      <c r="L27" s="65">
        <v>0.3</v>
      </c>
      <c r="M27" s="65">
        <v>0.222</v>
      </c>
      <c r="N27" s="65">
        <v>0.6</v>
      </c>
      <c r="O27" s="65">
        <v>0.20799999999999999</v>
      </c>
    </row>
    <row r="28" spans="1:15" x14ac:dyDescent="0.3">
      <c r="A28" t="s">
        <v>3929</v>
      </c>
      <c r="B28">
        <v>27</v>
      </c>
      <c r="C28" t="s">
        <v>798</v>
      </c>
      <c r="D28" t="s">
        <v>3815</v>
      </c>
      <c r="E28" s="65">
        <v>0.41299999999999998</v>
      </c>
      <c r="F28" t="s">
        <v>3819</v>
      </c>
      <c r="G28" s="65">
        <v>0.35</v>
      </c>
      <c r="H28" s="65">
        <v>0.5</v>
      </c>
      <c r="I28" s="65">
        <v>0.33300000000000002</v>
      </c>
      <c r="J28" s="65">
        <v>0.25</v>
      </c>
      <c r="K28" s="65">
        <v>0.5</v>
      </c>
      <c r="L28" s="65">
        <v>0.63300000000000001</v>
      </c>
      <c r="M28" s="65">
        <v>0.44400000000000001</v>
      </c>
      <c r="N28" s="65">
        <v>0</v>
      </c>
      <c r="O28" s="65">
        <v>0.375</v>
      </c>
    </row>
    <row r="29" spans="1:15" x14ac:dyDescent="0.3">
      <c r="A29" t="s">
        <v>3909</v>
      </c>
      <c r="B29">
        <v>28</v>
      </c>
      <c r="C29" t="s">
        <v>858</v>
      </c>
      <c r="D29" t="s">
        <v>3815</v>
      </c>
      <c r="E29" s="65">
        <v>0.40500000000000003</v>
      </c>
      <c r="F29" t="s">
        <v>3819</v>
      </c>
      <c r="G29" s="65">
        <v>0.65500000000000003</v>
      </c>
      <c r="H29" s="65">
        <v>0.16700000000000001</v>
      </c>
      <c r="I29" s="65">
        <v>0.5</v>
      </c>
      <c r="J29" s="65">
        <v>0.33300000000000002</v>
      </c>
      <c r="K29" s="65">
        <v>0.92900000000000005</v>
      </c>
      <c r="L29" s="65">
        <v>0.33300000000000002</v>
      </c>
      <c r="M29" s="65">
        <v>0</v>
      </c>
      <c r="N29" s="65">
        <v>0.4</v>
      </c>
      <c r="O29" s="65">
        <v>0.14599999999999999</v>
      </c>
    </row>
    <row r="30" spans="1:15" x14ac:dyDescent="0.3">
      <c r="A30" t="s">
        <v>3924</v>
      </c>
      <c r="B30">
        <v>29</v>
      </c>
      <c r="C30" t="s">
        <v>824</v>
      </c>
      <c r="D30" t="s">
        <v>3816</v>
      </c>
      <c r="E30" s="65">
        <v>0.39</v>
      </c>
      <c r="F30" t="s">
        <v>3819</v>
      </c>
      <c r="G30" s="65">
        <v>0.46700000000000003</v>
      </c>
      <c r="H30" s="65">
        <v>0</v>
      </c>
      <c r="I30" s="65">
        <v>0.25</v>
      </c>
      <c r="J30" s="65">
        <v>1</v>
      </c>
      <c r="K30" s="65">
        <v>0.42899999999999999</v>
      </c>
      <c r="L30" s="65">
        <v>0.5</v>
      </c>
      <c r="M30" s="65">
        <v>0.222</v>
      </c>
      <c r="N30" s="65">
        <v>0</v>
      </c>
      <c r="O30" s="65">
        <v>0.25</v>
      </c>
    </row>
    <row r="31" spans="1:15" x14ac:dyDescent="0.3">
      <c r="A31" t="s">
        <v>3935</v>
      </c>
      <c r="B31">
        <v>30</v>
      </c>
      <c r="C31" t="s">
        <v>786</v>
      </c>
      <c r="D31" t="s">
        <v>3816</v>
      </c>
      <c r="E31" s="65">
        <v>0.38800000000000001</v>
      </c>
      <c r="F31" t="s">
        <v>3819</v>
      </c>
      <c r="G31" s="65">
        <v>0.65</v>
      </c>
      <c r="H31" s="65">
        <v>0.75</v>
      </c>
      <c r="I31" s="65">
        <v>0.25</v>
      </c>
      <c r="J31" s="65">
        <v>0.16700000000000001</v>
      </c>
      <c r="K31" s="65">
        <v>0.214</v>
      </c>
      <c r="L31" s="65">
        <v>0.26700000000000002</v>
      </c>
      <c r="M31" s="65">
        <v>0.44400000000000001</v>
      </c>
      <c r="N31" s="65">
        <v>0.6</v>
      </c>
      <c r="O31" s="65">
        <v>0.20799999999999999</v>
      </c>
    </row>
    <row r="32" spans="1:15" x14ac:dyDescent="0.3">
      <c r="A32" t="s">
        <v>3945</v>
      </c>
      <c r="B32">
        <v>31</v>
      </c>
      <c r="C32" t="s">
        <v>838</v>
      </c>
      <c r="D32" t="s">
        <v>3816</v>
      </c>
      <c r="E32" s="65">
        <v>0.38700000000000001</v>
      </c>
      <c r="F32" t="s">
        <v>3819</v>
      </c>
      <c r="G32" s="65">
        <v>0.72399999999999998</v>
      </c>
      <c r="H32" s="65">
        <v>0.33300000000000002</v>
      </c>
      <c r="I32" s="65">
        <v>8.3000000000000004E-2</v>
      </c>
      <c r="J32" s="65">
        <v>0.45800000000000002</v>
      </c>
      <c r="K32" s="65">
        <v>0.35699999999999998</v>
      </c>
      <c r="L32" s="65">
        <v>0.3</v>
      </c>
      <c r="M32" s="65">
        <v>0</v>
      </c>
      <c r="N32" s="65">
        <v>0.6</v>
      </c>
      <c r="O32" s="65">
        <v>0.45800000000000002</v>
      </c>
    </row>
    <row r="33" spans="1:15" x14ac:dyDescent="0.3">
      <c r="A33" t="s">
        <v>3946</v>
      </c>
      <c r="B33">
        <v>32</v>
      </c>
      <c r="C33" t="s">
        <v>844</v>
      </c>
      <c r="D33" t="s">
        <v>3816</v>
      </c>
      <c r="E33" s="65">
        <v>0.38400000000000001</v>
      </c>
      <c r="F33" t="s">
        <v>3819</v>
      </c>
      <c r="G33" s="65">
        <v>0.60299999999999998</v>
      </c>
      <c r="H33" s="65">
        <v>0.33300000000000002</v>
      </c>
      <c r="I33" s="65">
        <v>0.25</v>
      </c>
      <c r="J33" s="65">
        <v>0.45800000000000002</v>
      </c>
      <c r="K33" s="65">
        <v>0.42899999999999999</v>
      </c>
      <c r="L33" s="65">
        <v>0.2</v>
      </c>
      <c r="M33" s="65">
        <v>0.33300000000000002</v>
      </c>
      <c r="N33" s="65">
        <v>0.4</v>
      </c>
      <c r="O33" s="65">
        <v>0.375</v>
      </c>
    </row>
    <row r="34" spans="1:15" x14ac:dyDescent="0.3">
      <c r="A34" t="s">
        <v>3931</v>
      </c>
      <c r="B34">
        <v>33</v>
      </c>
      <c r="C34" t="s">
        <v>856</v>
      </c>
      <c r="D34" t="s">
        <v>3816</v>
      </c>
      <c r="E34" s="65">
        <v>0.374</v>
      </c>
      <c r="F34" t="s">
        <v>3819</v>
      </c>
      <c r="G34" s="65">
        <v>0.56899999999999995</v>
      </c>
      <c r="H34" s="65">
        <v>0.16700000000000001</v>
      </c>
      <c r="I34" s="65">
        <v>0.41699999999999998</v>
      </c>
      <c r="J34" s="65">
        <v>0.33300000000000002</v>
      </c>
      <c r="K34" s="65">
        <v>0.64300000000000002</v>
      </c>
      <c r="L34" s="65">
        <v>0.16700000000000001</v>
      </c>
      <c r="M34" s="65">
        <v>0.38900000000000001</v>
      </c>
      <c r="N34" s="65">
        <v>0.4</v>
      </c>
      <c r="O34" s="65">
        <v>0.29199999999999998</v>
      </c>
    </row>
    <row r="35" spans="1:15" x14ac:dyDescent="0.3">
      <c r="A35" t="s">
        <v>3921</v>
      </c>
      <c r="B35">
        <v>34</v>
      </c>
      <c r="C35" t="s">
        <v>866</v>
      </c>
      <c r="D35" t="s">
        <v>3816</v>
      </c>
      <c r="E35" s="65">
        <v>0.374</v>
      </c>
      <c r="F35" t="s">
        <v>3819</v>
      </c>
      <c r="G35" s="65">
        <v>0.74099999999999999</v>
      </c>
      <c r="H35" s="65">
        <v>0.5</v>
      </c>
      <c r="I35" s="65">
        <v>0.25</v>
      </c>
      <c r="J35" s="65">
        <v>0.33300000000000002</v>
      </c>
      <c r="K35" s="65">
        <v>0.17899999999999999</v>
      </c>
      <c r="L35" s="65">
        <v>0.53300000000000003</v>
      </c>
      <c r="M35" s="65">
        <v>0</v>
      </c>
      <c r="N35" s="65">
        <v>0.6</v>
      </c>
      <c r="O35" s="65">
        <v>0.125</v>
      </c>
    </row>
    <row r="36" spans="1:15" x14ac:dyDescent="0.3">
      <c r="A36" t="s">
        <v>3913</v>
      </c>
      <c r="B36">
        <v>35</v>
      </c>
      <c r="C36" t="s">
        <v>850</v>
      </c>
      <c r="D36" t="s">
        <v>3816</v>
      </c>
      <c r="E36" s="65">
        <v>0.373</v>
      </c>
      <c r="F36" t="s">
        <v>3819</v>
      </c>
      <c r="G36" s="65">
        <v>0.53300000000000003</v>
      </c>
      <c r="H36" s="65">
        <v>0.16700000000000001</v>
      </c>
      <c r="I36" s="65">
        <v>0.33300000000000002</v>
      </c>
      <c r="J36" s="65">
        <v>0.45800000000000002</v>
      </c>
      <c r="K36" s="65">
        <v>0.5</v>
      </c>
      <c r="L36" s="65">
        <v>0.33300000000000002</v>
      </c>
      <c r="M36" s="65">
        <v>0</v>
      </c>
      <c r="N36" s="65">
        <v>0.2</v>
      </c>
      <c r="O36" s="65">
        <v>0.56299999999999994</v>
      </c>
    </row>
    <row r="37" spans="1:15" x14ac:dyDescent="0.3">
      <c r="A37" t="s">
        <v>3928</v>
      </c>
      <c r="B37">
        <v>36</v>
      </c>
      <c r="C37" t="s">
        <v>810</v>
      </c>
      <c r="D37" t="s">
        <v>3816</v>
      </c>
      <c r="E37" s="65">
        <v>0.36</v>
      </c>
      <c r="F37" t="s">
        <v>3819</v>
      </c>
      <c r="G37" s="65">
        <v>0.36699999999999999</v>
      </c>
      <c r="H37" s="65">
        <v>0.16700000000000001</v>
      </c>
      <c r="I37" s="65">
        <v>0.33300000000000002</v>
      </c>
      <c r="J37" s="65">
        <v>0.66700000000000004</v>
      </c>
      <c r="K37" s="65">
        <v>0.57099999999999995</v>
      </c>
      <c r="L37" s="65">
        <v>0.1</v>
      </c>
      <c r="M37" s="65">
        <v>0.33300000000000002</v>
      </c>
      <c r="N37" s="65">
        <v>0.6</v>
      </c>
      <c r="O37" s="65">
        <v>0.25</v>
      </c>
    </row>
    <row r="38" spans="1:15" x14ac:dyDescent="0.3">
      <c r="A38" t="s">
        <v>3923</v>
      </c>
      <c r="B38">
        <v>37</v>
      </c>
      <c r="C38" t="s">
        <v>808</v>
      </c>
      <c r="D38" t="s">
        <v>3816</v>
      </c>
      <c r="E38" s="65">
        <v>0.36</v>
      </c>
      <c r="F38" t="s">
        <v>3819</v>
      </c>
      <c r="G38" s="65">
        <v>0.61699999999999999</v>
      </c>
      <c r="H38" s="65">
        <v>0.33300000000000002</v>
      </c>
      <c r="I38" s="65">
        <v>0.33300000000000002</v>
      </c>
      <c r="J38" s="65">
        <v>0.5</v>
      </c>
      <c r="K38" s="65">
        <v>7.0999999999999994E-2</v>
      </c>
      <c r="L38" s="65">
        <v>0.433</v>
      </c>
      <c r="M38" s="65">
        <v>0</v>
      </c>
      <c r="N38" s="65">
        <v>0.2</v>
      </c>
      <c r="O38" s="65">
        <v>0.52100000000000002</v>
      </c>
    </row>
    <row r="39" spans="1:15" x14ac:dyDescent="0.3">
      <c r="A39" t="s">
        <v>3955</v>
      </c>
      <c r="B39">
        <v>38</v>
      </c>
      <c r="C39" t="s">
        <v>854</v>
      </c>
      <c r="D39" t="s">
        <v>3816</v>
      </c>
      <c r="E39" s="65">
        <v>0.34899999999999998</v>
      </c>
      <c r="F39" t="s">
        <v>3819</v>
      </c>
      <c r="G39" s="65">
        <v>0.36199999999999999</v>
      </c>
      <c r="H39" s="65">
        <v>0.25</v>
      </c>
      <c r="I39" s="65">
        <v>0.25</v>
      </c>
      <c r="J39" s="65">
        <v>0.16700000000000001</v>
      </c>
      <c r="K39" s="65">
        <v>0.39300000000000002</v>
      </c>
      <c r="L39" s="65">
        <v>0.53300000000000003</v>
      </c>
      <c r="M39" s="65">
        <v>0.222</v>
      </c>
      <c r="N39" s="65">
        <v>0.4</v>
      </c>
      <c r="O39" s="65">
        <v>0.45800000000000002</v>
      </c>
    </row>
    <row r="40" spans="1:15" x14ac:dyDescent="0.3">
      <c r="A40" t="s">
        <v>3957</v>
      </c>
      <c r="B40">
        <v>39</v>
      </c>
      <c r="C40" t="s">
        <v>836</v>
      </c>
      <c r="D40" t="s">
        <v>3816</v>
      </c>
      <c r="E40" s="65">
        <v>0.34899999999999998</v>
      </c>
      <c r="F40" t="s">
        <v>3819</v>
      </c>
      <c r="G40" s="65">
        <v>0.55200000000000005</v>
      </c>
      <c r="H40" s="65">
        <v>0.25</v>
      </c>
      <c r="I40" s="65">
        <v>0.66700000000000004</v>
      </c>
      <c r="J40" s="65">
        <v>0.33300000000000002</v>
      </c>
      <c r="K40" s="65">
        <v>0.25</v>
      </c>
      <c r="L40" s="65">
        <v>0.3</v>
      </c>
      <c r="M40" s="65">
        <v>0.27800000000000002</v>
      </c>
      <c r="N40" s="65">
        <v>0.4</v>
      </c>
      <c r="O40" s="65">
        <v>0.27100000000000002</v>
      </c>
    </row>
    <row r="41" spans="1:15" x14ac:dyDescent="0.3">
      <c r="A41" t="s">
        <v>3950</v>
      </c>
      <c r="B41">
        <v>40</v>
      </c>
      <c r="C41" t="s">
        <v>806</v>
      </c>
      <c r="D41" t="s">
        <v>3817</v>
      </c>
      <c r="E41" s="65">
        <v>0.34399999999999997</v>
      </c>
      <c r="F41" t="s">
        <v>3819</v>
      </c>
      <c r="G41" s="65">
        <v>0.58599999999999997</v>
      </c>
      <c r="H41" s="65">
        <v>4.2000000000000003E-2</v>
      </c>
      <c r="I41" s="65">
        <v>0.41699999999999998</v>
      </c>
      <c r="J41" s="65">
        <v>0.16700000000000001</v>
      </c>
      <c r="K41" s="65">
        <v>0.5</v>
      </c>
      <c r="L41" s="65">
        <v>0.2</v>
      </c>
      <c r="M41" s="65">
        <v>0.33300000000000002</v>
      </c>
      <c r="N41" s="65">
        <v>0.6</v>
      </c>
      <c r="O41" s="65">
        <v>0.39600000000000002</v>
      </c>
    </row>
    <row r="42" spans="1:15" x14ac:dyDescent="0.3">
      <c r="A42" t="s">
        <v>3937</v>
      </c>
      <c r="B42">
        <v>41</v>
      </c>
      <c r="C42" t="s">
        <v>834</v>
      </c>
      <c r="D42" t="s">
        <v>3817</v>
      </c>
      <c r="E42" s="65">
        <v>0.34399999999999997</v>
      </c>
      <c r="F42" t="s">
        <v>3819</v>
      </c>
      <c r="G42" s="65">
        <v>0.74099999999999999</v>
      </c>
      <c r="H42" s="65">
        <v>0.16700000000000001</v>
      </c>
      <c r="I42" s="65">
        <v>0.16700000000000001</v>
      </c>
      <c r="J42" s="65">
        <v>0.33300000000000002</v>
      </c>
      <c r="K42" s="65">
        <v>0.35699999999999998</v>
      </c>
      <c r="L42" s="65">
        <v>0.36699999999999999</v>
      </c>
      <c r="M42" s="65">
        <v>0</v>
      </c>
      <c r="N42" s="65">
        <v>0.4</v>
      </c>
      <c r="O42" s="65">
        <v>0.33300000000000002</v>
      </c>
    </row>
    <row r="43" spans="1:15" x14ac:dyDescent="0.3">
      <c r="A43" t="s">
        <v>3953</v>
      </c>
      <c r="B43">
        <v>42</v>
      </c>
      <c r="C43" t="s">
        <v>820</v>
      </c>
      <c r="D43" t="s">
        <v>3817</v>
      </c>
      <c r="E43" s="65">
        <v>0.33900000000000002</v>
      </c>
      <c r="F43" t="s">
        <v>3819</v>
      </c>
      <c r="G43" s="65">
        <v>0.53400000000000003</v>
      </c>
      <c r="H43" s="65">
        <v>0</v>
      </c>
      <c r="I43" s="65">
        <v>0.33300000000000002</v>
      </c>
      <c r="J43" s="65">
        <v>0.125</v>
      </c>
      <c r="K43" s="65">
        <v>0.42899999999999999</v>
      </c>
      <c r="L43" s="65">
        <v>0.36699999999999999</v>
      </c>
      <c r="M43" s="65">
        <v>0.44400000000000001</v>
      </c>
      <c r="N43" s="65">
        <v>0.4</v>
      </c>
      <c r="O43" s="65">
        <v>0.41699999999999998</v>
      </c>
    </row>
    <row r="44" spans="1:15" x14ac:dyDescent="0.3">
      <c r="A44" t="s">
        <v>3930</v>
      </c>
      <c r="B44">
        <v>43</v>
      </c>
      <c r="C44" t="s">
        <v>800</v>
      </c>
      <c r="D44" t="s">
        <v>3817</v>
      </c>
      <c r="E44" s="65">
        <v>0.33500000000000002</v>
      </c>
      <c r="F44" t="s">
        <v>3819</v>
      </c>
      <c r="G44" s="65">
        <v>0.6</v>
      </c>
      <c r="H44" s="65">
        <v>0.16700000000000001</v>
      </c>
      <c r="I44" s="65">
        <v>0.25</v>
      </c>
      <c r="J44" s="65">
        <v>0.29199999999999998</v>
      </c>
      <c r="K44" s="65">
        <v>0.35699999999999998</v>
      </c>
      <c r="L44" s="65">
        <v>0.433</v>
      </c>
      <c r="M44" s="65">
        <v>0</v>
      </c>
      <c r="N44" s="65">
        <v>0.4</v>
      </c>
      <c r="O44" s="65">
        <v>0.33300000000000002</v>
      </c>
    </row>
    <row r="45" spans="1:15" x14ac:dyDescent="0.3">
      <c r="A45" t="s">
        <v>3956</v>
      </c>
      <c r="B45">
        <v>44</v>
      </c>
      <c r="C45" t="s">
        <v>802</v>
      </c>
      <c r="D45" t="s">
        <v>3817</v>
      </c>
      <c r="E45" s="65">
        <v>0.317</v>
      </c>
      <c r="F45" t="s">
        <v>3819</v>
      </c>
      <c r="G45" s="65">
        <v>0.55200000000000005</v>
      </c>
      <c r="H45" s="65">
        <v>0</v>
      </c>
      <c r="I45" s="65">
        <v>0.25</v>
      </c>
      <c r="J45" s="65">
        <v>0.33300000000000002</v>
      </c>
      <c r="K45" s="65">
        <v>0.14299999999999999</v>
      </c>
      <c r="L45" s="65">
        <v>0.33300000000000002</v>
      </c>
      <c r="M45" s="65">
        <v>0.66700000000000004</v>
      </c>
      <c r="N45" s="65">
        <v>0.2</v>
      </c>
      <c r="O45" s="65">
        <v>0.33300000000000002</v>
      </c>
    </row>
    <row r="46" spans="1:15" x14ac:dyDescent="0.3">
      <c r="A46" t="s">
        <v>3936</v>
      </c>
      <c r="B46">
        <v>45</v>
      </c>
      <c r="C46" t="s">
        <v>828</v>
      </c>
      <c r="D46" t="s">
        <v>3817</v>
      </c>
      <c r="E46" s="65">
        <v>0.31</v>
      </c>
      <c r="F46" t="s">
        <v>3819</v>
      </c>
      <c r="G46" s="65">
        <v>0.33300000000000002</v>
      </c>
      <c r="H46" s="65">
        <v>0.41699999999999998</v>
      </c>
      <c r="I46" s="65">
        <v>0.16700000000000001</v>
      </c>
      <c r="J46" s="65">
        <v>0.66700000000000004</v>
      </c>
      <c r="K46" s="65">
        <v>0.14299999999999999</v>
      </c>
      <c r="L46" s="65">
        <v>0.2</v>
      </c>
      <c r="M46" s="65">
        <v>0.222</v>
      </c>
      <c r="N46" s="65">
        <v>0.4</v>
      </c>
      <c r="O46" s="65">
        <v>0.25</v>
      </c>
    </row>
    <row r="47" spans="1:15" x14ac:dyDescent="0.3">
      <c r="A47" t="s">
        <v>3954</v>
      </c>
      <c r="B47">
        <v>46</v>
      </c>
      <c r="C47" t="s">
        <v>770</v>
      </c>
      <c r="D47" t="s">
        <v>3817</v>
      </c>
      <c r="E47" s="65">
        <v>0.307</v>
      </c>
      <c r="F47" t="s">
        <v>3819</v>
      </c>
      <c r="G47" s="65">
        <v>0.56899999999999995</v>
      </c>
      <c r="H47" s="65">
        <v>8.3000000000000004E-2</v>
      </c>
      <c r="I47" s="65">
        <v>0.41699999999999998</v>
      </c>
      <c r="J47" s="65">
        <v>0.16700000000000001</v>
      </c>
      <c r="K47" s="65">
        <v>0.14299999999999999</v>
      </c>
      <c r="L47" s="65">
        <v>0.63300000000000001</v>
      </c>
      <c r="M47" s="65">
        <v>0.33300000000000002</v>
      </c>
      <c r="N47" s="65">
        <v>0</v>
      </c>
      <c r="O47" s="65">
        <v>0.188</v>
      </c>
    </row>
    <row r="48" spans="1:15" x14ac:dyDescent="0.3">
      <c r="A48" t="s">
        <v>3947</v>
      </c>
      <c r="B48">
        <v>47</v>
      </c>
      <c r="C48" t="s">
        <v>812</v>
      </c>
      <c r="D48" t="s">
        <v>3817</v>
      </c>
      <c r="E48" s="65">
        <v>0.30299999999999999</v>
      </c>
      <c r="F48" t="s">
        <v>3819</v>
      </c>
      <c r="G48" s="65">
        <v>0.41699999999999998</v>
      </c>
      <c r="H48" s="65">
        <v>0.16700000000000001</v>
      </c>
      <c r="I48" s="65">
        <v>8.3000000000000004E-2</v>
      </c>
      <c r="J48" s="65">
        <v>0.33300000000000002</v>
      </c>
      <c r="K48" s="65">
        <v>0.42899999999999999</v>
      </c>
      <c r="L48" s="65">
        <v>0.3</v>
      </c>
      <c r="M48" s="65">
        <v>0.222</v>
      </c>
      <c r="N48" s="65">
        <v>0.3</v>
      </c>
      <c r="O48" s="65">
        <v>0.29199999999999998</v>
      </c>
    </row>
    <row r="49" spans="1:15" x14ac:dyDescent="0.3">
      <c r="A49" t="s">
        <v>3948</v>
      </c>
      <c r="B49">
        <v>48</v>
      </c>
      <c r="C49" t="s">
        <v>776</v>
      </c>
      <c r="D49" t="s">
        <v>3817</v>
      </c>
      <c r="E49" s="65">
        <v>0.30199999999999999</v>
      </c>
      <c r="F49" t="s">
        <v>3819</v>
      </c>
      <c r="G49" s="65">
        <v>0.63800000000000001</v>
      </c>
      <c r="H49" s="65">
        <v>0.16700000000000001</v>
      </c>
      <c r="I49" s="65">
        <v>0.16700000000000001</v>
      </c>
      <c r="J49" s="65">
        <v>0.33300000000000002</v>
      </c>
      <c r="K49" s="65">
        <v>0.32100000000000001</v>
      </c>
      <c r="L49" s="65">
        <v>0.4</v>
      </c>
      <c r="M49" s="65">
        <v>0</v>
      </c>
      <c r="N49" s="65">
        <v>0.2</v>
      </c>
      <c r="O49" s="65">
        <v>0.188</v>
      </c>
    </row>
    <row r="50" spans="1:15" x14ac:dyDescent="0.3">
      <c r="A50" t="s">
        <v>3951</v>
      </c>
      <c r="B50">
        <v>49</v>
      </c>
      <c r="C50" t="s">
        <v>790</v>
      </c>
      <c r="D50" t="s">
        <v>3818</v>
      </c>
      <c r="E50" s="65">
        <v>0.27400000000000002</v>
      </c>
      <c r="F50" t="s">
        <v>3819</v>
      </c>
      <c r="G50" s="65">
        <v>0.5</v>
      </c>
      <c r="H50" s="65">
        <v>0</v>
      </c>
      <c r="I50" s="65">
        <v>8.3000000000000004E-2</v>
      </c>
      <c r="J50" s="65">
        <v>0.16700000000000001</v>
      </c>
      <c r="K50" s="65">
        <v>7.0999999999999994E-2</v>
      </c>
      <c r="L50" s="65">
        <v>0.5</v>
      </c>
      <c r="M50" s="65">
        <v>0.44400000000000001</v>
      </c>
      <c r="N50" s="65">
        <v>0.6</v>
      </c>
      <c r="O50" s="65">
        <v>0.16700000000000001</v>
      </c>
    </row>
    <row r="51" spans="1:15" x14ac:dyDescent="0.3">
      <c r="A51" t="s">
        <v>3958</v>
      </c>
      <c r="B51">
        <v>50</v>
      </c>
      <c r="C51" t="s">
        <v>830</v>
      </c>
      <c r="D51" t="s">
        <v>3820</v>
      </c>
      <c r="E51" s="65">
        <v>0.23799999999999999</v>
      </c>
      <c r="F51" t="s">
        <v>3819</v>
      </c>
      <c r="G51" s="65">
        <v>0.41699999999999998</v>
      </c>
      <c r="H51" s="65">
        <v>0</v>
      </c>
      <c r="I51" s="65">
        <v>0.16700000000000001</v>
      </c>
      <c r="J51" s="65">
        <v>0.33300000000000002</v>
      </c>
      <c r="K51" s="65">
        <v>0.14299999999999999</v>
      </c>
      <c r="L51" s="65">
        <v>0.36699999999999999</v>
      </c>
      <c r="M51" s="65">
        <v>0.222</v>
      </c>
      <c r="N51" s="65">
        <v>0.3</v>
      </c>
      <c r="O51" s="65">
        <v>0.125</v>
      </c>
    </row>
  </sheetData>
  <autoFilter ref="B1:O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3"/>
  <sheetViews>
    <sheetView topLeftCell="A25" workbookViewId="0">
      <selection activeCell="A49" sqref="A49"/>
    </sheetView>
  </sheetViews>
  <sheetFormatPr defaultRowHeight="14.4" x14ac:dyDescent="0.3"/>
  <cols>
    <col min="1" max="1" width="19.77734375" bestFit="1" customWidth="1"/>
    <col min="2" max="2" width="12.44140625" bestFit="1" customWidth="1"/>
  </cols>
  <sheetData>
    <row r="1" spans="1:3" x14ac:dyDescent="0.3">
      <c r="A1" s="64" t="s">
        <v>3982</v>
      </c>
      <c r="B1" s="64" t="s">
        <v>3983</v>
      </c>
      <c r="C1" s="64" t="s">
        <v>3984</v>
      </c>
    </row>
    <row r="2" spans="1:3" x14ac:dyDescent="0.3">
      <c r="A2" t="s">
        <v>940</v>
      </c>
      <c r="B2" s="199">
        <v>0.80125000000000002</v>
      </c>
      <c r="C2" s="199">
        <v>0.72734999999999994</v>
      </c>
    </row>
    <row r="3" spans="1:3" x14ac:dyDescent="0.3">
      <c r="A3" t="s">
        <v>939</v>
      </c>
      <c r="B3" s="199">
        <v>0.74264705882352933</v>
      </c>
      <c r="C3" s="199">
        <v>0.72734999999999994</v>
      </c>
    </row>
    <row r="4" spans="1:3" x14ac:dyDescent="0.3">
      <c r="A4" t="s">
        <v>938</v>
      </c>
      <c r="B4" s="199">
        <v>0.67468750000000011</v>
      </c>
      <c r="C4" s="199">
        <v>0.72734999999999994</v>
      </c>
    </row>
    <row r="5" spans="1:3" x14ac:dyDescent="0.3">
      <c r="A5" t="s">
        <v>941</v>
      </c>
      <c r="B5" s="199">
        <v>0.67153846153846142</v>
      </c>
      <c r="C5" s="199">
        <v>0.72734999999999994</v>
      </c>
    </row>
    <row r="6" spans="1:3" x14ac:dyDescent="0.3">
      <c r="A6" t="s">
        <v>954</v>
      </c>
      <c r="B6" s="199">
        <v>0.80375000000000008</v>
      </c>
      <c r="C6" s="199">
        <v>0.72734999999999994</v>
      </c>
    </row>
    <row r="7" spans="1:3" x14ac:dyDescent="0.3">
      <c r="A7" t="s">
        <v>953</v>
      </c>
      <c r="B7" s="199">
        <v>0.7777777777777779</v>
      </c>
      <c r="C7" s="199">
        <v>0.72734999999999994</v>
      </c>
    </row>
    <row r="8" spans="1:3" x14ac:dyDescent="0.3">
      <c r="A8" t="s">
        <v>952</v>
      </c>
      <c r="B8" s="199">
        <v>0.73068181818181799</v>
      </c>
      <c r="C8" s="199">
        <v>0.72734999999999994</v>
      </c>
    </row>
    <row r="9" spans="1:3" x14ac:dyDescent="0.3">
      <c r="A9" t="s">
        <v>951</v>
      </c>
      <c r="B9" s="199">
        <v>0.67183333333333339</v>
      </c>
      <c r="C9" s="199">
        <v>0.72734999999999994</v>
      </c>
    </row>
    <row r="24" spans="1:4" x14ac:dyDescent="0.3">
      <c r="A24" t="s">
        <v>3986</v>
      </c>
      <c r="B24">
        <v>2016</v>
      </c>
      <c r="C24">
        <v>2017</v>
      </c>
      <c r="D24">
        <v>2019</v>
      </c>
    </row>
    <row r="25" spans="1:4" x14ac:dyDescent="0.3">
      <c r="A25" t="s">
        <v>3983</v>
      </c>
      <c r="B25" s="198">
        <v>0.42886000000000019</v>
      </c>
      <c r="C25" s="198">
        <v>0.51393999999999995</v>
      </c>
      <c r="D25" s="198">
        <v>0.72734999999999983</v>
      </c>
    </row>
    <row r="40" spans="1:3" x14ac:dyDescent="0.3">
      <c r="A40" s="64" t="s">
        <v>999</v>
      </c>
      <c r="B40" s="64" t="s">
        <v>3983</v>
      </c>
      <c r="C40" s="64" t="s">
        <v>3984</v>
      </c>
    </row>
    <row r="41" spans="1:3" x14ac:dyDescent="0.3">
      <c r="A41" s="64" t="s">
        <v>3987</v>
      </c>
      <c r="B41" s="222">
        <v>0.80933333333333313</v>
      </c>
      <c r="C41" s="199">
        <v>0.72734999999999994</v>
      </c>
    </row>
    <row r="42" spans="1:3" x14ac:dyDescent="0.3">
      <c r="A42" s="64" t="s">
        <v>3988</v>
      </c>
      <c r="B42" s="222">
        <v>0.78599999999999992</v>
      </c>
      <c r="C42" s="199">
        <v>0.72734999999999994</v>
      </c>
    </row>
    <row r="43" spans="1:3" x14ac:dyDescent="0.3">
      <c r="A43" s="64" t="s">
        <v>3989</v>
      </c>
      <c r="B43" s="222">
        <v>0.76749999999999996</v>
      </c>
      <c r="C43" s="199">
        <v>0.72734999999999994</v>
      </c>
    </row>
    <row r="44" spans="1:3" x14ac:dyDescent="0.3">
      <c r="A44" s="64" t="s">
        <v>3990</v>
      </c>
      <c r="B44" s="222">
        <v>0.74857142857142867</v>
      </c>
      <c r="C44" s="199">
        <v>0.72734999999999994</v>
      </c>
    </row>
    <row r="45" spans="1:3" x14ac:dyDescent="0.3">
      <c r="A45" s="64" t="s">
        <v>3991</v>
      </c>
      <c r="B45" s="222">
        <v>0.71625000000000005</v>
      </c>
      <c r="C45" s="199">
        <v>0.72734999999999994</v>
      </c>
    </row>
    <row r="46" spans="1:3" x14ac:dyDescent="0.3">
      <c r="A46" s="64" t="s">
        <v>3992</v>
      </c>
      <c r="B46" s="222">
        <v>0.70799999999999985</v>
      </c>
      <c r="C46" s="199">
        <v>0.72734999999999994</v>
      </c>
    </row>
    <row r="47" spans="1:3" x14ac:dyDescent="0.3">
      <c r="A47" s="64" t="s">
        <v>3993</v>
      </c>
      <c r="B47" s="222">
        <v>0.69499999999999995</v>
      </c>
      <c r="C47" s="199">
        <v>0.72734999999999994</v>
      </c>
    </row>
    <row r="48" spans="1:3" x14ac:dyDescent="0.3">
      <c r="A48" s="64" t="s">
        <v>3994</v>
      </c>
      <c r="B48" s="222">
        <v>0.64250000000000018</v>
      </c>
      <c r="C48" s="199">
        <v>0.72734999999999994</v>
      </c>
    </row>
    <row r="49" spans="1:3" x14ac:dyDescent="0.3">
      <c r="A49" s="64" t="s">
        <v>3995</v>
      </c>
      <c r="B49" s="222">
        <v>0.56666666666666665</v>
      </c>
      <c r="C49" s="199">
        <v>0.72734999999999994</v>
      </c>
    </row>
    <row r="50" spans="1:3" x14ac:dyDescent="0.3">
      <c r="C50" s="64"/>
    </row>
    <row r="53" spans="1:3" x14ac:dyDescent="0.3">
      <c r="A53" s="64"/>
      <c r="B53" s="74"/>
    </row>
  </sheetData>
  <autoFilter ref="A40:C40">
    <sortState ref="A41:C49">
      <sortCondition descending="1" ref="B40"/>
    </sortState>
  </autoFilter>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4EBF626675FA04E961029A0F5C7D655" ma:contentTypeVersion="11" ma:contentTypeDescription="Create a new document." ma:contentTypeScope="" ma:versionID="da539704b4cd236501488f777f8b535b">
  <xsd:schema xmlns:xsd="http://www.w3.org/2001/XMLSchema" xmlns:xs="http://www.w3.org/2001/XMLSchema" xmlns:p="http://schemas.microsoft.com/office/2006/metadata/properties" xmlns:ns3="db1d95e8-267a-4696-a61a-1bb8c0a4da23" xmlns:ns4="808fb62e-a849-4a05-9d46-6ebc5f69ae64" targetNamespace="http://schemas.microsoft.com/office/2006/metadata/properties" ma:root="true" ma:fieldsID="2f2b23d1f6b5245f62fdef17fda9b8e4" ns3:_="" ns4:_="">
    <xsd:import namespace="db1d95e8-267a-4696-a61a-1bb8c0a4da23"/>
    <xsd:import namespace="808fb62e-a849-4a05-9d46-6ebc5f69ae64"/>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b1d95e8-267a-4696-a61a-1bb8c0a4da23"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08fb62e-a849-4a05-9d46-6ebc5f69ae64"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Location" ma:index="15" nillable="true" ma:displayName="MediaServiceLocation" ma:description="" ma:internalName="MediaServiceLocation"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DBBD27B-4597-4A6D-9FAA-04690F44D8EE}">
  <ds:schemaRefs>
    <ds:schemaRef ds:uri="http://www.w3.org/XML/1998/namespace"/>
    <ds:schemaRef ds:uri="http://schemas.openxmlformats.org/package/2006/metadata/core-properties"/>
    <ds:schemaRef ds:uri="http://schemas.microsoft.com/office/2006/metadata/properties"/>
    <ds:schemaRef ds:uri="http://schemas.microsoft.com/office/2006/documentManagement/types"/>
    <ds:schemaRef ds:uri="http://purl.org/dc/elements/1.1/"/>
    <ds:schemaRef ds:uri="808fb62e-a849-4a05-9d46-6ebc5f69ae64"/>
    <ds:schemaRef ds:uri="http://purl.org/dc/dcmitype/"/>
    <ds:schemaRef ds:uri="http://purl.org/dc/terms/"/>
    <ds:schemaRef ds:uri="http://schemas.microsoft.com/office/infopath/2007/PartnerControls"/>
    <ds:schemaRef ds:uri="db1d95e8-267a-4696-a61a-1bb8c0a4da23"/>
  </ds:schemaRefs>
</ds:datastoreItem>
</file>

<file path=customXml/itemProps2.xml><?xml version="1.0" encoding="utf-8"?>
<ds:datastoreItem xmlns:ds="http://schemas.openxmlformats.org/officeDocument/2006/customXml" ds:itemID="{C6FB33D7-3FAB-4FA6-8349-E49372EB820F}">
  <ds:schemaRefs>
    <ds:schemaRef ds:uri="http://schemas.microsoft.com/sharepoint/v3/contenttype/forms"/>
  </ds:schemaRefs>
</ds:datastoreItem>
</file>

<file path=customXml/itemProps3.xml><?xml version="1.0" encoding="utf-8"?>
<ds:datastoreItem xmlns:ds="http://schemas.openxmlformats.org/officeDocument/2006/customXml" ds:itemID="{9136ED8C-0B21-44F2-B238-81A6F4291C8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b1d95e8-267a-4696-a61a-1bb8c0a4da23"/>
    <ds:schemaRef ds:uri="808fb62e-a849-4a05-9d46-6ebc5f69ae6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10</vt:i4>
      </vt:variant>
    </vt:vector>
  </HeadingPairs>
  <TitlesOfParts>
    <vt:vector size="10" baseType="lpstr">
      <vt:lpstr>Monitoring_eng</vt:lpstr>
      <vt:lpstr>Monitoring_ukr</vt:lpstr>
      <vt:lpstr>Recommendations_indicators</vt:lpstr>
      <vt:lpstr>Results</vt:lpstr>
      <vt:lpstr>Categories</vt:lpstr>
      <vt:lpstr>Analysis_2019</vt:lpstr>
      <vt:lpstr>Analysis 2016-2017</vt:lpstr>
      <vt:lpstr>2017</vt:lpstr>
      <vt:lpstr>2016</vt:lpstr>
      <vt:lpstr>charts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Michal</dc:creator>
  <cp:lastModifiedBy>admin</cp:lastModifiedBy>
  <cp:lastPrinted>2018-03-03T21:50:44Z</cp:lastPrinted>
  <dcterms:created xsi:type="dcterms:W3CDTF">2016-09-30T14:17:19Z</dcterms:created>
  <dcterms:modified xsi:type="dcterms:W3CDTF">2019-11-13T15:53:56Z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0x01010074EBF626675FA04E961029A0F5C7D655</vt:lpwstr>
  </property>
</Properties>
</file>