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lkerUARUS\Desktop\"/>
    </mc:Choice>
  </mc:AlternateContent>
  <bookViews>
    <workbookView xWindow="0" yWindow="0" windowWidth="23256" windowHeight="9732" activeTab="1"/>
  </bookViews>
  <sheets>
    <sheet name="2018" sheetId="9" r:id="rId1"/>
    <sheet name="2017" sheetId="10" r:id="rId2"/>
    <sheet name="2016" sheetId="8" r:id="rId3"/>
    <sheet name="2015" sheetId="6" r:id="rId4"/>
    <sheet name="2014" sheetId="1" r:id="rId5"/>
    <sheet name="2013" sheetId="2" r:id="rId6"/>
    <sheet name="2012" sheetId="3" r:id="rId7"/>
    <sheet name="2011" sheetId="4" r:id="rId8"/>
    <sheet name="2010" sheetId="5" r:id="rId9"/>
  </sheets>
  <definedNames>
    <definedName name="_xlnm.Print_Area" localSheetId="5">'2013'!$A$1:$DG$25</definedName>
    <definedName name="_xlnm.Print_Area" localSheetId="4">'2014'!$A$1:$DC$25</definedName>
  </definedNames>
  <calcPr calcId="162913"/>
</workbook>
</file>

<file path=xl/calcChain.xml><?xml version="1.0" encoding="utf-8"?>
<calcChain xmlns="http://schemas.openxmlformats.org/spreadsheetml/2006/main">
  <c r="I2" i="10" l="1"/>
  <c r="R2" i="10"/>
  <c r="AW2" i="10"/>
  <c r="BG2" i="10"/>
  <c r="BR2" i="10"/>
  <c r="CY2" i="10"/>
  <c r="DB2" i="10"/>
  <c r="DC2" i="10"/>
  <c r="DE2" i="10"/>
  <c r="DF2" i="10"/>
  <c r="DG2" i="10"/>
  <c r="DH2" i="10"/>
  <c r="DI2" i="10"/>
  <c r="DJ2" i="10"/>
  <c r="DK2" i="10"/>
  <c r="DL2" i="10"/>
  <c r="DM2" i="10"/>
  <c r="DN2" i="10"/>
  <c r="I3" i="10"/>
  <c r="R3" i="10"/>
  <c r="AW3" i="10"/>
  <c r="BG3" i="10"/>
  <c r="BR3" i="10"/>
  <c r="CY3" i="10"/>
  <c r="DB3" i="10"/>
  <c r="DC3" i="10"/>
  <c r="DE3" i="10"/>
  <c r="DF3" i="10"/>
  <c r="DG3" i="10"/>
  <c r="DH3" i="10"/>
  <c r="DI3" i="10"/>
  <c r="DJ3" i="10"/>
  <c r="DK3" i="10"/>
  <c r="DL3" i="10"/>
  <c r="DM3" i="10"/>
  <c r="DN3" i="10"/>
  <c r="I4" i="10"/>
  <c r="R4" i="10"/>
  <c r="AW4" i="10"/>
  <c r="BG4" i="10"/>
  <c r="BR4" i="10"/>
  <c r="CY4" i="10"/>
  <c r="DB4" i="10"/>
  <c r="DC4" i="10"/>
  <c r="DE4" i="10"/>
  <c r="DF4" i="10"/>
  <c r="DG4" i="10"/>
  <c r="DH4" i="10"/>
  <c r="DI4" i="10"/>
  <c r="DJ4" i="10"/>
  <c r="DK4" i="10"/>
  <c r="DL4" i="10"/>
  <c r="DM4" i="10"/>
  <c r="DN4" i="10"/>
  <c r="I5" i="10"/>
  <c r="R5" i="10"/>
  <c r="AW5" i="10"/>
  <c r="BG5" i="10"/>
  <c r="BR5" i="10"/>
  <c r="CY5" i="10"/>
  <c r="DB5" i="10"/>
  <c r="DE5" i="10"/>
  <c r="DF5" i="10"/>
  <c r="DG5" i="10"/>
  <c r="DH5" i="10"/>
  <c r="DJ5" i="10"/>
  <c r="DK5" i="10"/>
  <c r="DL5" i="10"/>
  <c r="DN5" i="10"/>
  <c r="I6" i="10"/>
  <c r="R6" i="10"/>
  <c r="AW6" i="10"/>
  <c r="BG6" i="10"/>
  <c r="BR6" i="10"/>
  <c r="CY6" i="10"/>
  <c r="DB6" i="10"/>
  <c r="DC6" i="10"/>
  <c r="DE6" i="10"/>
  <c r="DF6" i="10"/>
  <c r="DG6" i="10"/>
  <c r="DH6" i="10"/>
  <c r="DI6" i="10"/>
  <c r="DJ6" i="10"/>
  <c r="DK6" i="10"/>
  <c r="DL6" i="10"/>
  <c r="DM6" i="10"/>
  <c r="DN6" i="10"/>
  <c r="I7" i="10"/>
  <c r="R7" i="10"/>
  <c r="AW7" i="10"/>
  <c r="BG7" i="10"/>
  <c r="BR7" i="10"/>
  <c r="CY7" i="10"/>
  <c r="DB7" i="10"/>
  <c r="DC7" i="10"/>
  <c r="DE7" i="10"/>
  <c r="DF7" i="10"/>
  <c r="DG7" i="10"/>
  <c r="DH7" i="10"/>
  <c r="DI7" i="10"/>
  <c r="DJ7" i="10"/>
  <c r="DK7" i="10"/>
  <c r="DL7" i="10"/>
  <c r="DM7" i="10"/>
  <c r="DN7" i="10"/>
  <c r="I8" i="10"/>
  <c r="R8" i="10"/>
  <c r="AW8" i="10"/>
  <c r="BG8" i="10"/>
  <c r="BR8" i="10"/>
  <c r="CY8" i="10"/>
  <c r="DB8" i="10"/>
  <c r="DC8" i="10"/>
  <c r="DE8" i="10"/>
  <c r="DF8" i="10"/>
  <c r="DG8" i="10"/>
  <c r="DH8" i="10"/>
  <c r="DI8" i="10"/>
  <c r="DJ8" i="10"/>
  <c r="DK8" i="10"/>
  <c r="DL8" i="10"/>
  <c r="DM8" i="10"/>
  <c r="DN8" i="10"/>
  <c r="I9" i="10"/>
  <c r="R9" i="10"/>
  <c r="AW9" i="10"/>
  <c r="BG9" i="10"/>
  <c r="BR9" i="10"/>
  <c r="CY9" i="10"/>
  <c r="DB9" i="10"/>
  <c r="DC9" i="10"/>
  <c r="DE9" i="10"/>
  <c r="DF9" i="10"/>
  <c r="DG9" i="10"/>
  <c r="DH9" i="10"/>
  <c r="DI9" i="10"/>
  <c r="DJ9" i="10"/>
  <c r="DK9" i="10"/>
  <c r="DL9" i="10"/>
  <c r="DM9" i="10"/>
  <c r="DN9" i="10"/>
  <c r="I10" i="10"/>
  <c r="R10" i="10"/>
  <c r="AW10" i="10"/>
  <c r="BG10" i="10"/>
  <c r="BR10" i="10"/>
  <c r="CY10" i="10"/>
  <c r="DB10" i="10"/>
  <c r="DC10" i="10"/>
  <c r="DE10" i="10"/>
  <c r="DF10" i="10"/>
  <c r="DG10" i="10"/>
  <c r="DH10" i="10"/>
  <c r="DI10" i="10"/>
  <c r="DJ10" i="10"/>
  <c r="DK10" i="10"/>
  <c r="DL10" i="10"/>
  <c r="DM10" i="10"/>
  <c r="DN10" i="10"/>
  <c r="I11" i="10"/>
  <c r="R11" i="10"/>
  <c r="AW11" i="10"/>
  <c r="BG11" i="10"/>
  <c r="BR11" i="10"/>
  <c r="CY11" i="10"/>
  <c r="DB11" i="10"/>
  <c r="DC11" i="10"/>
  <c r="DE11" i="10"/>
  <c r="DF11" i="10"/>
  <c r="DG11" i="10"/>
  <c r="DH11" i="10"/>
  <c r="DI11" i="10"/>
  <c r="DJ11" i="10"/>
  <c r="DK11" i="10"/>
  <c r="DL11" i="10"/>
  <c r="DM11" i="10"/>
  <c r="DN11" i="10"/>
  <c r="I12" i="10"/>
  <c r="R12" i="10"/>
  <c r="AW12" i="10"/>
  <c r="BG12" i="10"/>
  <c r="BR12" i="10"/>
  <c r="CY12" i="10"/>
  <c r="DB12" i="10"/>
  <c r="DE12" i="10"/>
  <c r="DF12" i="10"/>
  <c r="DG12" i="10"/>
  <c r="DH12" i="10"/>
  <c r="DJ12" i="10"/>
  <c r="DK12" i="10"/>
  <c r="DL12" i="10"/>
  <c r="DN12" i="10"/>
  <c r="I13" i="10"/>
  <c r="R13" i="10"/>
  <c r="AW13" i="10"/>
  <c r="BG13" i="10"/>
  <c r="BR13" i="10"/>
  <c r="CY13" i="10"/>
  <c r="DB13" i="10"/>
  <c r="DC13" i="10"/>
  <c r="DE13" i="10"/>
  <c r="DF13" i="10"/>
  <c r="DG13" i="10"/>
  <c r="DH13" i="10"/>
  <c r="DI13" i="10"/>
  <c r="DJ13" i="10"/>
  <c r="DK13" i="10"/>
  <c r="DL13" i="10"/>
  <c r="DM13" i="10"/>
  <c r="DN13" i="10"/>
  <c r="I14" i="10"/>
  <c r="R14" i="10"/>
  <c r="AW14" i="10"/>
  <c r="BG14" i="10"/>
  <c r="BR14" i="10"/>
  <c r="CY14" i="10"/>
  <c r="DB14" i="10"/>
  <c r="DC14" i="10"/>
  <c r="DE14" i="10"/>
  <c r="DF14" i="10"/>
  <c r="DG14" i="10"/>
  <c r="DH14" i="10"/>
  <c r="DI14" i="10"/>
  <c r="DJ14" i="10"/>
  <c r="DK14" i="10"/>
  <c r="DL14" i="10"/>
  <c r="DM14" i="10"/>
  <c r="DN14" i="10"/>
  <c r="I15" i="10"/>
  <c r="R15" i="10"/>
  <c r="AW15" i="10"/>
  <c r="BG15" i="10"/>
  <c r="BR15" i="10"/>
  <c r="CY15" i="10"/>
  <c r="DB15" i="10"/>
  <c r="DC15" i="10"/>
  <c r="DE15" i="10"/>
  <c r="DF15" i="10"/>
  <c r="DG15" i="10"/>
  <c r="DH15" i="10"/>
  <c r="DI15" i="10"/>
  <c r="DJ15" i="10"/>
  <c r="DK15" i="10"/>
  <c r="DL15" i="10"/>
  <c r="DM15" i="10"/>
  <c r="DN15" i="10"/>
  <c r="I16" i="10"/>
  <c r="R16" i="10"/>
  <c r="AW16" i="10"/>
  <c r="BG16" i="10"/>
  <c r="BR16" i="10"/>
  <c r="BY16" i="10"/>
  <c r="CY16" i="10"/>
  <c r="DB16" i="10"/>
  <c r="DC16" i="10"/>
  <c r="DE16" i="10"/>
  <c r="DF16" i="10"/>
  <c r="DG16" i="10"/>
  <c r="DH16" i="10"/>
  <c r="DI16" i="10"/>
  <c r="DJ16" i="10"/>
  <c r="DK16" i="10"/>
  <c r="DL16" i="10"/>
  <c r="DM16" i="10"/>
  <c r="DN16" i="10"/>
  <c r="I17" i="10"/>
  <c r="R17" i="10"/>
  <c r="AW17" i="10"/>
  <c r="BG17" i="10"/>
  <c r="BR17" i="10"/>
  <c r="CY17" i="10"/>
  <c r="DB17" i="10"/>
  <c r="DC17" i="10"/>
  <c r="DE17" i="10"/>
  <c r="DF17" i="10"/>
  <c r="DG17" i="10"/>
  <c r="DH17" i="10"/>
  <c r="DI17" i="10"/>
  <c r="DJ17" i="10"/>
  <c r="DK17" i="10"/>
  <c r="DL17" i="10"/>
  <c r="DM17" i="10"/>
  <c r="DN17" i="10"/>
  <c r="I18" i="10"/>
  <c r="R18" i="10"/>
  <c r="AW18" i="10"/>
  <c r="BG18" i="10"/>
  <c r="BR18" i="10"/>
  <c r="CY18" i="10"/>
  <c r="DB18" i="10"/>
  <c r="DC18" i="10"/>
  <c r="DE18" i="10"/>
  <c r="DF18" i="10"/>
  <c r="DG18" i="10"/>
  <c r="DH18" i="10"/>
  <c r="DI18" i="10"/>
  <c r="DJ18" i="10"/>
  <c r="DK18" i="10"/>
  <c r="DL18" i="10"/>
  <c r="DM18" i="10"/>
  <c r="DN18" i="10"/>
  <c r="I19" i="10"/>
  <c r="R19" i="10"/>
  <c r="AW19" i="10"/>
  <c r="BG19" i="10"/>
  <c r="BR19" i="10"/>
  <c r="CY19" i="10"/>
  <c r="DB19" i="10"/>
  <c r="DC19" i="10"/>
  <c r="DE19" i="10"/>
  <c r="DF19" i="10"/>
  <c r="DG19" i="10"/>
  <c r="DH19" i="10"/>
  <c r="DI19" i="10"/>
  <c r="DJ19" i="10"/>
  <c r="DK19" i="10"/>
  <c r="DL19" i="10"/>
  <c r="DM19" i="10"/>
  <c r="DN19" i="10"/>
  <c r="I20" i="10"/>
  <c r="R20" i="10"/>
  <c r="AW20" i="10"/>
  <c r="BG20" i="10"/>
  <c r="BR20" i="10"/>
  <c r="CY20" i="10"/>
  <c r="DB20" i="10"/>
  <c r="DC20" i="10"/>
  <c r="DE20" i="10"/>
  <c r="DF20" i="10"/>
  <c r="DG20" i="10"/>
  <c r="DH20" i="10"/>
  <c r="DI20" i="10"/>
  <c r="DJ20" i="10"/>
  <c r="DK20" i="10"/>
  <c r="DL20" i="10"/>
  <c r="DM20" i="10"/>
  <c r="DN20" i="10"/>
  <c r="I21" i="10"/>
  <c r="R21" i="10"/>
  <c r="AW21" i="10"/>
  <c r="BG21" i="10"/>
  <c r="BR21" i="10"/>
  <c r="CY21" i="10"/>
  <c r="DB21" i="10"/>
  <c r="DC21" i="10"/>
  <c r="DE21" i="10"/>
  <c r="DF21" i="10"/>
  <c r="DG21" i="10"/>
  <c r="DH21" i="10"/>
  <c r="DI21" i="10"/>
  <c r="DJ21" i="10"/>
  <c r="DK21" i="10"/>
  <c r="DL21" i="10"/>
  <c r="DM21" i="10"/>
  <c r="DN21" i="10"/>
  <c r="I22" i="10"/>
  <c r="R22" i="10"/>
  <c r="AW22" i="10"/>
  <c r="BG22" i="10"/>
  <c r="BR22" i="10"/>
  <c r="CY22" i="10"/>
  <c r="DB22" i="10"/>
  <c r="DC22" i="10"/>
  <c r="DE22" i="10"/>
  <c r="DF22" i="10"/>
  <c r="DG22" i="10"/>
  <c r="DH22" i="10"/>
  <c r="DI22" i="10"/>
  <c r="DJ22" i="10"/>
  <c r="DK22" i="10"/>
  <c r="DL22" i="10"/>
  <c r="DM22" i="10"/>
  <c r="DN22" i="10"/>
  <c r="I23" i="10"/>
  <c r="R23" i="10"/>
  <c r="AW23" i="10"/>
  <c r="BG23" i="10"/>
  <c r="BR23" i="10"/>
  <c r="CY23" i="10"/>
  <c r="DB23" i="10"/>
  <c r="DC23" i="10"/>
  <c r="DE23" i="10"/>
  <c r="DF23" i="10"/>
  <c r="DG23" i="10"/>
  <c r="DH23" i="10"/>
  <c r="DI23" i="10"/>
  <c r="DJ23" i="10"/>
  <c r="DK23" i="10"/>
  <c r="DL23" i="10"/>
  <c r="DM23" i="10"/>
  <c r="DN23" i="10"/>
  <c r="I24" i="10"/>
  <c r="R24" i="10"/>
  <c r="AW24" i="10"/>
  <c r="BG24" i="10"/>
  <c r="BR24" i="10"/>
  <c r="CY24" i="10"/>
  <c r="DB24" i="10"/>
  <c r="DC24" i="10"/>
  <c r="DE24" i="10"/>
  <c r="DF24" i="10"/>
  <c r="DG24" i="10"/>
  <c r="DH24" i="10"/>
  <c r="DI24" i="10"/>
  <c r="DJ24" i="10"/>
  <c r="DK24" i="10"/>
  <c r="DL24" i="10"/>
  <c r="DM24" i="10"/>
  <c r="DN24" i="10"/>
  <c r="I25" i="10"/>
  <c r="R25" i="10"/>
  <c r="AW25" i="10"/>
  <c r="BG25" i="10"/>
  <c r="BR25" i="10"/>
  <c r="CY25" i="10"/>
  <c r="DB25" i="10"/>
  <c r="DC25" i="10"/>
  <c r="DE25" i="10"/>
  <c r="DF25" i="10"/>
  <c r="DG25" i="10"/>
  <c r="DH25" i="10"/>
  <c r="DI25" i="10"/>
  <c r="DJ25" i="10"/>
  <c r="DK25" i="10"/>
  <c r="DL25" i="10"/>
  <c r="DM25" i="10"/>
  <c r="DN25" i="10"/>
  <c r="EB25" i="9" l="1"/>
  <c r="EA25" i="9"/>
  <c r="DX25" i="9"/>
  <c r="DU25" i="9"/>
  <c r="DS25" i="9"/>
  <c r="DQ25" i="9"/>
  <c r="DP25" i="9"/>
  <c r="DK25" i="9"/>
  <c r="DT25" i="9" s="1"/>
  <c r="CX25" i="9"/>
  <c r="DW25" i="9" s="1"/>
  <c r="CT25" i="9"/>
  <c r="BT25" i="9"/>
  <c r="BK25" i="9"/>
  <c r="BI25" i="9"/>
  <c r="BA25" i="9"/>
  <c r="S25" i="9"/>
  <c r="O25" i="9"/>
  <c r="DZ25" i="9" s="1"/>
  <c r="I25" i="9"/>
  <c r="B25" i="9"/>
  <c r="DY25" i="9" s="1"/>
  <c r="EB24" i="9"/>
  <c r="EA24" i="9"/>
  <c r="DX24" i="9"/>
  <c r="DS24" i="9"/>
  <c r="DQ24" i="9"/>
  <c r="DP24" i="9"/>
  <c r="DK24" i="9"/>
  <c r="DT24" i="9" s="1"/>
  <c r="CX24" i="9"/>
  <c r="DW24" i="9" s="1"/>
  <c r="CT24" i="9"/>
  <c r="BT24" i="9"/>
  <c r="BK24" i="9"/>
  <c r="BI24" i="9"/>
  <c r="BA24" i="9"/>
  <c r="S24" i="9"/>
  <c r="O24" i="9"/>
  <c r="DZ24" i="9" s="1"/>
  <c r="I24" i="9"/>
  <c r="B24" i="9"/>
  <c r="DY24" i="9" s="1"/>
  <c r="EB23" i="9"/>
  <c r="EA23" i="9"/>
  <c r="DX23" i="9"/>
  <c r="DS23" i="9"/>
  <c r="DQ23" i="9"/>
  <c r="DP23" i="9"/>
  <c r="DK23" i="9"/>
  <c r="DT23" i="9" s="1"/>
  <c r="CX23" i="9"/>
  <c r="DW23" i="9" s="1"/>
  <c r="CT23" i="9"/>
  <c r="BT23" i="9"/>
  <c r="BK23" i="9"/>
  <c r="BI23" i="9"/>
  <c r="BA23" i="9"/>
  <c r="S23" i="9"/>
  <c r="O23" i="9"/>
  <c r="DZ23" i="9" s="1"/>
  <c r="I23" i="9"/>
  <c r="B23" i="9"/>
  <c r="DY23" i="9" s="1"/>
  <c r="EB22" i="9"/>
  <c r="EA22" i="9"/>
  <c r="DX22" i="9"/>
  <c r="DS22" i="9"/>
  <c r="DQ22" i="9"/>
  <c r="DP22" i="9"/>
  <c r="DK22" i="9"/>
  <c r="DT22" i="9" s="1"/>
  <c r="CX22" i="9"/>
  <c r="DW22" i="9" s="1"/>
  <c r="CT22" i="9"/>
  <c r="BT22" i="9"/>
  <c r="BK22" i="9"/>
  <c r="BI22" i="9"/>
  <c r="BA22" i="9"/>
  <c r="S22" i="9"/>
  <c r="O22" i="9"/>
  <c r="DZ22" i="9" s="1"/>
  <c r="I22" i="9"/>
  <c r="B22" i="9"/>
  <c r="DY22" i="9" s="1"/>
  <c r="EB21" i="9"/>
  <c r="EA21" i="9"/>
  <c r="DX21" i="9"/>
  <c r="DS21" i="9"/>
  <c r="DQ21" i="9"/>
  <c r="DP21" i="9"/>
  <c r="DK21" i="9"/>
  <c r="DT21" i="9" s="1"/>
  <c r="CX21" i="9"/>
  <c r="DW21" i="9" s="1"/>
  <c r="CT21" i="9"/>
  <c r="BT21" i="9"/>
  <c r="BK21" i="9"/>
  <c r="BI21" i="9"/>
  <c r="BA21" i="9"/>
  <c r="S21" i="9"/>
  <c r="O21" i="9"/>
  <c r="DZ21" i="9" s="1"/>
  <c r="I21" i="9"/>
  <c r="B21" i="9"/>
  <c r="DY21" i="9" s="1"/>
  <c r="EB20" i="9"/>
  <c r="EA20" i="9"/>
  <c r="DX20" i="9"/>
  <c r="DS20" i="9"/>
  <c r="DQ20" i="9"/>
  <c r="DP20" i="9"/>
  <c r="DK20" i="9"/>
  <c r="DT20" i="9" s="1"/>
  <c r="CX20" i="9"/>
  <c r="DW20" i="9" s="1"/>
  <c r="CT20" i="9"/>
  <c r="BT20" i="9"/>
  <c r="BK20" i="9"/>
  <c r="BI20" i="9"/>
  <c r="BA20" i="9"/>
  <c r="S20" i="9"/>
  <c r="O20" i="9"/>
  <c r="DZ20" i="9" s="1"/>
  <c r="I20" i="9"/>
  <c r="B20" i="9"/>
  <c r="DU20" i="9" s="1"/>
  <c r="EB19" i="9"/>
  <c r="EA19" i="9"/>
  <c r="DX19" i="9"/>
  <c r="DS19" i="9"/>
  <c r="DQ19" i="9"/>
  <c r="DP19" i="9"/>
  <c r="DK19" i="9"/>
  <c r="DT19" i="9" s="1"/>
  <c r="CX19" i="9"/>
  <c r="DW19" i="9" s="1"/>
  <c r="CT19" i="9"/>
  <c r="BT19" i="9"/>
  <c r="BK19" i="9"/>
  <c r="BI19" i="9"/>
  <c r="BA19" i="9"/>
  <c r="S19" i="9"/>
  <c r="O19" i="9"/>
  <c r="DZ19" i="9" s="1"/>
  <c r="I19" i="9"/>
  <c r="B19" i="9"/>
  <c r="DY19" i="9" s="1"/>
  <c r="EB18" i="9"/>
  <c r="EA18" i="9"/>
  <c r="DX18" i="9"/>
  <c r="DS18" i="9"/>
  <c r="DQ18" i="9"/>
  <c r="DP18" i="9"/>
  <c r="DK18" i="9"/>
  <c r="DT18" i="9" s="1"/>
  <c r="CX18" i="9"/>
  <c r="DW18" i="9" s="1"/>
  <c r="CT18" i="9"/>
  <c r="BT18" i="9"/>
  <c r="BK18" i="9"/>
  <c r="BI18" i="9"/>
  <c r="BA18" i="9"/>
  <c r="S18" i="9"/>
  <c r="O18" i="9"/>
  <c r="DZ18" i="9" s="1"/>
  <c r="I18" i="9"/>
  <c r="B18" i="9"/>
  <c r="DY18" i="9" s="1"/>
  <c r="EB17" i="9"/>
  <c r="EA17" i="9"/>
  <c r="DX17" i="9"/>
  <c r="DS17" i="9"/>
  <c r="DQ17" i="9"/>
  <c r="DP17" i="9"/>
  <c r="DK17" i="9"/>
  <c r="DT17" i="9" s="1"/>
  <c r="CX17" i="9"/>
  <c r="DW17" i="9" s="1"/>
  <c r="CT17" i="9"/>
  <c r="BT17" i="9"/>
  <c r="BK17" i="9"/>
  <c r="BI17" i="9"/>
  <c r="BA17" i="9"/>
  <c r="S17" i="9"/>
  <c r="O17" i="9"/>
  <c r="DZ17" i="9" s="1"/>
  <c r="I17" i="9"/>
  <c r="B17" i="9"/>
  <c r="DY17" i="9" s="1"/>
  <c r="EB16" i="9"/>
  <c r="EA16" i="9"/>
  <c r="DX16" i="9"/>
  <c r="DS16" i="9"/>
  <c r="DQ16" i="9"/>
  <c r="DP16" i="9"/>
  <c r="DK16" i="9"/>
  <c r="DT16" i="9" s="1"/>
  <c r="CX16" i="9"/>
  <c r="DW16" i="9" s="1"/>
  <c r="CT16" i="9"/>
  <c r="BT16" i="9"/>
  <c r="BK16" i="9"/>
  <c r="BI16" i="9"/>
  <c r="BA16" i="9"/>
  <c r="S16" i="9"/>
  <c r="O16" i="9"/>
  <c r="DZ16" i="9" s="1"/>
  <c r="I16" i="9"/>
  <c r="B16" i="9"/>
  <c r="DY16" i="9" s="1"/>
  <c r="EB15" i="9"/>
  <c r="EA15" i="9"/>
  <c r="DX15" i="9"/>
  <c r="DS15" i="9"/>
  <c r="DQ15" i="9"/>
  <c r="DP15" i="9"/>
  <c r="DK15" i="9"/>
  <c r="DT15" i="9" s="1"/>
  <c r="CX15" i="9"/>
  <c r="DW15" i="9" s="1"/>
  <c r="CT15" i="9"/>
  <c r="BT15" i="9"/>
  <c r="BK15" i="9"/>
  <c r="BI15" i="9"/>
  <c r="BA15" i="9"/>
  <c r="S15" i="9"/>
  <c r="O15" i="9"/>
  <c r="DZ15" i="9" s="1"/>
  <c r="I15" i="9"/>
  <c r="B15" i="9"/>
  <c r="DU15" i="9" s="1"/>
  <c r="EB14" i="9"/>
  <c r="EA14" i="9"/>
  <c r="DX14" i="9"/>
  <c r="DS14" i="9"/>
  <c r="DQ14" i="9"/>
  <c r="DP14" i="9"/>
  <c r="DK14" i="9"/>
  <c r="DT14" i="9" s="1"/>
  <c r="CX14" i="9"/>
  <c r="DW14" i="9" s="1"/>
  <c r="CT14" i="9"/>
  <c r="BT14" i="9"/>
  <c r="BK14" i="9"/>
  <c r="BI14" i="9"/>
  <c r="BA14" i="9"/>
  <c r="S14" i="9"/>
  <c r="O14" i="9"/>
  <c r="DZ14" i="9" s="1"/>
  <c r="I14" i="9"/>
  <c r="B14" i="9"/>
  <c r="DY14" i="9" s="1"/>
  <c r="EB13" i="9"/>
  <c r="EA13" i="9"/>
  <c r="DX13" i="9"/>
  <c r="DS13" i="9"/>
  <c r="DQ13" i="9"/>
  <c r="DP13" i="9"/>
  <c r="DK13" i="9"/>
  <c r="DT13" i="9" s="1"/>
  <c r="CX13" i="9"/>
  <c r="DW13" i="9" s="1"/>
  <c r="CT13" i="9"/>
  <c r="BT13" i="9"/>
  <c r="BK13" i="9"/>
  <c r="BI13" i="9"/>
  <c r="BA13" i="9"/>
  <c r="S13" i="9"/>
  <c r="O13" i="9"/>
  <c r="DZ13" i="9" s="1"/>
  <c r="I13" i="9"/>
  <c r="B13" i="9"/>
  <c r="DY13" i="9" s="1"/>
  <c r="EB12" i="9"/>
  <c r="DY12" i="9"/>
  <c r="DX12" i="9"/>
  <c r="DU12" i="9"/>
  <c r="DT12" i="9"/>
  <c r="DS12" i="9"/>
  <c r="DP12" i="9"/>
  <c r="DM12" i="9"/>
  <c r="DK12" i="9"/>
  <c r="CX12" i="9"/>
  <c r="CT12" i="9"/>
  <c r="BT12" i="9"/>
  <c r="BK12" i="9"/>
  <c r="BI12" i="9"/>
  <c r="BA12" i="9"/>
  <c r="S12" i="9"/>
  <c r="O12" i="9"/>
  <c r="DZ12" i="9" s="1"/>
  <c r="I12" i="9"/>
  <c r="B12" i="9"/>
  <c r="DV12" i="9" s="1"/>
  <c r="EB11" i="9"/>
  <c r="EA11" i="9"/>
  <c r="DZ11" i="9"/>
  <c r="DX11" i="9"/>
  <c r="DV11" i="9"/>
  <c r="DT11" i="9"/>
  <c r="DS11" i="9"/>
  <c r="DQ11" i="9"/>
  <c r="DP11" i="9"/>
  <c r="DK11" i="9"/>
  <c r="CX11" i="9"/>
  <c r="DW11" i="9" s="1"/>
  <c r="CT11" i="9"/>
  <c r="BT11" i="9"/>
  <c r="BK11" i="9"/>
  <c r="BI11" i="9"/>
  <c r="BA11" i="9"/>
  <c r="S11" i="9"/>
  <c r="O11" i="9"/>
  <c r="I11" i="9"/>
  <c r="B11" i="9"/>
  <c r="DY11" i="9" s="1"/>
  <c r="EB10" i="9"/>
  <c r="EA10" i="9"/>
  <c r="DZ10" i="9"/>
  <c r="DX10" i="9"/>
  <c r="DV10" i="9"/>
  <c r="DT10" i="9"/>
  <c r="DS10" i="9"/>
  <c r="DQ10" i="9"/>
  <c r="DP10" i="9"/>
  <c r="DK10" i="9"/>
  <c r="CX10" i="9"/>
  <c r="DW10" i="9" s="1"/>
  <c r="CT10" i="9"/>
  <c r="BT10" i="9"/>
  <c r="BK10" i="9"/>
  <c r="BI10" i="9"/>
  <c r="BA10" i="9"/>
  <c r="S10" i="9"/>
  <c r="O10" i="9"/>
  <c r="I10" i="9"/>
  <c r="B10" i="9"/>
  <c r="DY10" i="9" s="1"/>
  <c r="EB9" i="9"/>
  <c r="EA9" i="9"/>
  <c r="DZ9" i="9"/>
  <c r="DX9" i="9"/>
  <c r="DV9" i="9"/>
  <c r="DT9" i="9"/>
  <c r="DS9" i="9"/>
  <c r="DQ9" i="9"/>
  <c r="DP9" i="9"/>
  <c r="DK9" i="9"/>
  <c r="CX9" i="9"/>
  <c r="DW9" i="9" s="1"/>
  <c r="CT9" i="9"/>
  <c r="BT9" i="9"/>
  <c r="BK9" i="9"/>
  <c r="BI9" i="9"/>
  <c r="BA9" i="9"/>
  <c r="S9" i="9"/>
  <c r="O9" i="9"/>
  <c r="I9" i="9"/>
  <c r="B9" i="9"/>
  <c r="DY9" i="9" s="1"/>
  <c r="EB8" i="9"/>
  <c r="EA8" i="9"/>
  <c r="DZ8" i="9"/>
  <c r="DX8" i="9"/>
  <c r="DV8" i="9"/>
  <c r="DT8" i="9"/>
  <c r="DS8" i="9"/>
  <c r="DQ8" i="9"/>
  <c r="DP8" i="9"/>
  <c r="DK8" i="9"/>
  <c r="CX8" i="9"/>
  <c r="DW8" i="9" s="1"/>
  <c r="CT8" i="9"/>
  <c r="BT8" i="9"/>
  <c r="BK8" i="9"/>
  <c r="BI8" i="9"/>
  <c r="BA8" i="9"/>
  <c r="S8" i="9"/>
  <c r="O8" i="9"/>
  <c r="I8" i="9"/>
  <c r="B8" i="9"/>
  <c r="DY8" i="9" s="1"/>
  <c r="EB7" i="9"/>
  <c r="EA7" i="9"/>
  <c r="DZ7" i="9"/>
  <c r="DX7" i="9"/>
  <c r="DV7" i="9"/>
  <c r="DT7" i="9"/>
  <c r="DS7" i="9"/>
  <c r="DQ7" i="9"/>
  <c r="DP7" i="9"/>
  <c r="DK7" i="9"/>
  <c r="CX7" i="9"/>
  <c r="DW7" i="9" s="1"/>
  <c r="CT7" i="9"/>
  <c r="BT7" i="9"/>
  <c r="BK7" i="9"/>
  <c r="BI7" i="9"/>
  <c r="BA7" i="9"/>
  <c r="S7" i="9"/>
  <c r="O7" i="9"/>
  <c r="I7" i="9"/>
  <c r="B7" i="9"/>
  <c r="DY7" i="9" s="1"/>
  <c r="EB6" i="9"/>
  <c r="EA6" i="9"/>
  <c r="DZ6" i="9"/>
  <c r="DX6" i="9"/>
  <c r="DV6" i="9"/>
  <c r="DT6" i="9"/>
  <c r="DS6" i="9"/>
  <c r="DQ6" i="9"/>
  <c r="DP6" i="9"/>
  <c r="DK6" i="9"/>
  <c r="CX6" i="9"/>
  <c r="DW6" i="9" s="1"/>
  <c r="CT6" i="9"/>
  <c r="BT6" i="9"/>
  <c r="BK6" i="9"/>
  <c r="BI6" i="9"/>
  <c r="BA6" i="9"/>
  <c r="S6" i="9"/>
  <c r="O6" i="9"/>
  <c r="I6" i="9"/>
  <c r="B6" i="9"/>
  <c r="DY6" i="9" s="1"/>
  <c r="EB5" i="9"/>
  <c r="DY5" i="9"/>
  <c r="DX5" i="9"/>
  <c r="DU5" i="9"/>
  <c r="DS5" i="9"/>
  <c r="DP5" i="9"/>
  <c r="DM5" i="9"/>
  <c r="DK5" i="9"/>
  <c r="DT5" i="9" s="1"/>
  <c r="CX5" i="9"/>
  <c r="CT5" i="9"/>
  <c r="BT5" i="9"/>
  <c r="BK5" i="9"/>
  <c r="BI5" i="9"/>
  <c r="BA5" i="9"/>
  <c r="S5" i="9"/>
  <c r="O5" i="9"/>
  <c r="DZ5" i="9" s="1"/>
  <c r="I5" i="9"/>
  <c r="B5" i="9"/>
  <c r="DV5" i="9" s="1"/>
  <c r="EB4" i="9"/>
  <c r="EA4" i="9"/>
  <c r="DY4" i="9"/>
  <c r="DX4" i="9"/>
  <c r="DW4" i="9"/>
  <c r="DS4" i="9"/>
  <c r="DQ4" i="9"/>
  <c r="DP4" i="9"/>
  <c r="DM4" i="9"/>
  <c r="DK4" i="9"/>
  <c r="DT4" i="9" s="1"/>
  <c r="CX4" i="9"/>
  <c r="CT4" i="9"/>
  <c r="BT4" i="9"/>
  <c r="BK4" i="9"/>
  <c r="BI4" i="9"/>
  <c r="BA4" i="9"/>
  <c r="S4" i="9"/>
  <c r="O4" i="9"/>
  <c r="DZ4" i="9" s="1"/>
  <c r="I4" i="9"/>
  <c r="B4" i="9"/>
  <c r="DV4" i="9" s="1"/>
  <c r="EB3" i="9"/>
  <c r="EA3" i="9"/>
  <c r="DY3" i="9"/>
  <c r="DX3" i="9"/>
  <c r="DW3" i="9"/>
  <c r="DS3" i="9"/>
  <c r="DQ3" i="9"/>
  <c r="DP3" i="9"/>
  <c r="DM3" i="9"/>
  <c r="DK3" i="9"/>
  <c r="DT3" i="9" s="1"/>
  <c r="CX3" i="9"/>
  <c r="CT3" i="9"/>
  <c r="BT3" i="9"/>
  <c r="BK3" i="9"/>
  <c r="BI3" i="9"/>
  <c r="BA3" i="9"/>
  <c r="S3" i="9"/>
  <c r="O3" i="9"/>
  <c r="DZ3" i="9" s="1"/>
  <c r="I3" i="9"/>
  <c r="B3" i="9"/>
  <c r="DV3" i="9" s="1"/>
  <c r="EB2" i="9"/>
  <c r="EA2" i="9"/>
  <c r="DY2" i="9"/>
  <c r="DX2" i="9"/>
  <c r="DW2" i="9"/>
  <c r="DS2" i="9"/>
  <c r="DQ2" i="9"/>
  <c r="DP2" i="9"/>
  <c r="DM2" i="9"/>
  <c r="DK2" i="9"/>
  <c r="DT2" i="9" s="1"/>
  <c r="CX2" i="9"/>
  <c r="CT2" i="9"/>
  <c r="BT2" i="9"/>
  <c r="BK2" i="9"/>
  <c r="BI2" i="9"/>
  <c r="BA2" i="9"/>
  <c r="S2" i="9"/>
  <c r="O2" i="9"/>
  <c r="DZ2" i="9" s="1"/>
  <c r="I2" i="9"/>
  <c r="B2" i="9"/>
  <c r="DV2" i="9" s="1"/>
  <c r="DU21" i="9" l="1"/>
  <c r="DU22" i="9"/>
  <c r="DU24" i="9"/>
  <c r="DV14" i="9"/>
  <c r="DV15" i="9"/>
  <c r="DV16" i="9"/>
  <c r="DV17" i="9"/>
  <c r="DV18" i="9"/>
  <c r="DV19" i="9"/>
  <c r="DV20" i="9"/>
  <c r="DV21" i="9"/>
  <c r="DV22" i="9"/>
  <c r="DV23" i="9"/>
  <c r="DV24" i="9"/>
  <c r="DV25" i="9"/>
  <c r="DU6" i="9"/>
  <c r="DU7" i="9"/>
  <c r="DU8" i="9"/>
  <c r="DU9" i="9"/>
  <c r="DU10" i="9"/>
  <c r="DU11" i="9"/>
  <c r="DM13" i="9"/>
  <c r="DM14" i="9"/>
  <c r="DM15" i="9"/>
  <c r="DM16" i="9"/>
  <c r="DM17" i="9"/>
  <c r="DM18" i="9"/>
  <c r="DM19" i="9"/>
  <c r="DM20" i="9"/>
  <c r="DM21" i="9"/>
  <c r="DM22" i="9"/>
  <c r="DM23" i="9"/>
  <c r="DM24" i="9"/>
  <c r="DM25" i="9"/>
  <c r="DU23" i="9"/>
  <c r="DV13" i="9"/>
  <c r="DY15" i="9"/>
  <c r="DY20" i="9"/>
  <c r="DU2" i="9"/>
  <c r="DU3" i="9"/>
  <c r="DU4" i="9"/>
  <c r="DM6" i="9"/>
  <c r="DM7" i="9"/>
  <c r="DM8" i="9"/>
  <c r="DM9" i="9"/>
  <c r="DM10" i="9"/>
  <c r="DM11" i="9"/>
  <c r="DU13" i="9"/>
  <c r="DU14" i="9"/>
  <c r="DU16" i="9"/>
  <c r="DU17" i="9"/>
  <c r="DU18" i="9"/>
  <c r="DU19" i="9"/>
  <c r="DC25" i="8"/>
  <c r="DB25" i="8"/>
  <c r="DA25" i="8"/>
  <c r="CZ25" i="8"/>
  <c r="CY25" i="8"/>
  <c r="CX25" i="8"/>
  <c r="CW25" i="8"/>
  <c r="CV25" i="8"/>
  <c r="CU25" i="8"/>
  <c r="CT25" i="8"/>
  <c r="CR25" i="8"/>
  <c r="CQ25" i="8"/>
  <c r="CN25" i="8"/>
  <c r="BG25" i="8"/>
  <c r="AV25" i="8"/>
  <c r="AN25" i="8"/>
  <c r="R25" i="8"/>
  <c r="I25" i="8"/>
  <c r="DC24" i="8"/>
  <c r="DB24" i="8"/>
  <c r="DA24" i="8"/>
  <c r="CZ24" i="8"/>
  <c r="CY24" i="8"/>
  <c r="CX24" i="8"/>
  <c r="CW24" i="8"/>
  <c r="CV24" i="8"/>
  <c r="CU24" i="8"/>
  <c r="CT24" i="8"/>
  <c r="CR24" i="8"/>
  <c r="CQ24" i="8"/>
  <c r="CN24" i="8"/>
  <c r="BG24" i="8"/>
  <c r="AV24" i="8"/>
  <c r="AN24" i="8"/>
  <c r="R24" i="8"/>
  <c r="I24" i="8"/>
  <c r="DC23" i="8"/>
  <c r="DB23" i="8"/>
  <c r="DA23" i="8"/>
  <c r="CZ23" i="8"/>
  <c r="CY23" i="8"/>
  <c r="CX23" i="8"/>
  <c r="CW23" i="8"/>
  <c r="CV23" i="8"/>
  <c r="CU23" i="8"/>
  <c r="CT23" i="8"/>
  <c r="CR23" i="8"/>
  <c r="CQ23" i="8"/>
  <c r="CN23" i="8"/>
  <c r="BG23" i="8"/>
  <c r="AV23" i="8"/>
  <c r="AN23" i="8"/>
  <c r="R23" i="8"/>
  <c r="I23" i="8"/>
  <c r="DC22" i="8"/>
  <c r="DB22" i="8"/>
  <c r="DA22" i="8"/>
  <c r="CZ22" i="8"/>
  <c r="CY22" i="8"/>
  <c r="CX22" i="8"/>
  <c r="CW22" i="8"/>
  <c r="CV22" i="8"/>
  <c r="CU22" i="8"/>
  <c r="CT22" i="8"/>
  <c r="CR22" i="8"/>
  <c r="CQ22" i="8"/>
  <c r="CN22" i="8"/>
  <c r="BG22" i="8"/>
  <c r="AV22" i="8"/>
  <c r="AN22" i="8"/>
  <c r="R22" i="8"/>
  <c r="I22" i="8"/>
  <c r="DC21" i="8"/>
  <c r="DB21" i="8"/>
  <c r="DA21" i="8"/>
  <c r="CZ21" i="8"/>
  <c r="CY21" i="8"/>
  <c r="CX21" i="8"/>
  <c r="CW21" i="8"/>
  <c r="CV21" i="8"/>
  <c r="CU21" i="8"/>
  <c r="CT21" i="8"/>
  <c r="CR21" i="8"/>
  <c r="CQ21" i="8"/>
  <c r="CN21" i="8"/>
  <c r="BG21" i="8"/>
  <c r="AV21" i="8"/>
  <c r="AN21" i="8"/>
  <c r="R21" i="8"/>
  <c r="I21" i="8"/>
  <c r="DC20" i="8"/>
  <c r="DB20" i="8"/>
  <c r="DA20" i="8"/>
  <c r="CZ20" i="8"/>
  <c r="CY20" i="8"/>
  <c r="CX20" i="8"/>
  <c r="CW20" i="8"/>
  <c r="CV20" i="8"/>
  <c r="CU20" i="8"/>
  <c r="CT20" i="8"/>
  <c r="CR20" i="8"/>
  <c r="CQ20" i="8"/>
  <c r="CN20" i="8"/>
  <c r="BG20" i="8"/>
  <c r="AV20" i="8"/>
  <c r="AN20" i="8"/>
  <c r="R20" i="8"/>
  <c r="I20" i="8"/>
  <c r="DC19" i="8"/>
  <c r="DB19" i="8"/>
  <c r="DA19" i="8"/>
  <c r="CZ19" i="8"/>
  <c r="CY19" i="8"/>
  <c r="CX19" i="8"/>
  <c r="CW19" i="8"/>
  <c r="CV19" i="8"/>
  <c r="CU19" i="8"/>
  <c r="CT19" i="8"/>
  <c r="CR19" i="8"/>
  <c r="CQ19" i="8"/>
  <c r="CN19" i="8"/>
  <c r="BG19" i="8"/>
  <c r="AV19" i="8"/>
  <c r="AN19" i="8"/>
  <c r="R19" i="8"/>
  <c r="I19" i="8"/>
  <c r="DC18" i="8"/>
  <c r="DB18" i="8"/>
  <c r="DA18" i="8"/>
  <c r="CZ18" i="8"/>
  <c r="CY18" i="8"/>
  <c r="CX18" i="8"/>
  <c r="CW18" i="8"/>
  <c r="CV18" i="8"/>
  <c r="CU18" i="8"/>
  <c r="CT18" i="8"/>
  <c r="CR18" i="8"/>
  <c r="CQ18" i="8"/>
  <c r="CN18" i="8"/>
  <c r="BG18" i="8"/>
  <c r="AV18" i="8"/>
  <c r="AN18" i="8"/>
  <c r="R18" i="8"/>
  <c r="I18" i="8"/>
  <c r="DC17" i="8"/>
  <c r="DB17" i="8"/>
  <c r="DA17" i="8"/>
  <c r="CZ17" i="8"/>
  <c r="CY17" i="8"/>
  <c r="CX17" i="8"/>
  <c r="CW17" i="8"/>
  <c r="CV17" i="8"/>
  <c r="CU17" i="8"/>
  <c r="CT17" i="8"/>
  <c r="CR17" i="8"/>
  <c r="CQ17" i="8"/>
  <c r="CN17" i="8"/>
  <c r="BG17" i="8"/>
  <c r="AV17" i="8"/>
  <c r="AN17" i="8"/>
  <c r="R17" i="8"/>
  <c r="I17" i="8"/>
  <c r="DC16" i="8"/>
  <c r="DB16" i="8"/>
  <c r="DA16" i="8"/>
  <c r="CZ16" i="8"/>
  <c r="CY16" i="8"/>
  <c r="CX16" i="8"/>
  <c r="CW16" i="8"/>
  <c r="CV16" i="8"/>
  <c r="CU16" i="8"/>
  <c r="CT16" i="8"/>
  <c r="CR16" i="8"/>
  <c r="CQ16" i="8"/>
  <c r="CN16" i="8"/>
  <c r="BG16" i="8"/>
  <c r="AV16" i="8"/>
  <c r="AN16" i="8"/>
  <c r="R16" i="8"/>
  <c r="I16" i="8"/>
  <c r="DC15" i="8"/>
  <c r="DB15" i="8"/>
  <c r="DA15" i="8"/>
  <c r="CZ15" i="8"/>
  <c r="CY15" i="8"/>
  <c r="CX15" i="8"/>
  <c r="CW15" i="8"/>
  <c r="CV15" i="8"/>
  <c r="CU15" i="8"/>
  <c r="CT15" i="8"/>
  <c r="CR15" i="8"/>
  <c r="CQ15" i="8"/>
  <c r="CN15" i="8"/>
  <c r="BG15" i="8"/>
  <c r="AV15" i="8"/>
  <c r="AN15" i="8"/>
  <c r="R15" i="8"/>
  <c r="I15" i="8"/>
  <c r="DC14" i="8"/>
  <c r="DB14" i="8"/>
  <c r="DA14" i="8"/>
  <c r="CZ14" i="8"/>
  <c r="CY14" i="8"/>
  <c r="CX14" i="8"/>
  <c r="CW14" i="8"/>
  <c r="CV14" i="8"/>
  <c r="CU14" i="8"/>
  <c r="CT14" i="8"/>
  <c r="CR14" i="8"/>
  <c r="CQ14" i="8"/>
  <c r="CN14" i="8"/>
  <c r="BG14" i="8"/>
  <c r="AV14" i="8"/>
  <c r="AN14" i="8"/>
  <c r="R14" i="8"/>
  <c r="I14" i="8"/>
  <c r="DC13" i="8"/>
  <c r="DB13" i="8"/>
  <c r="DA13" i="8"/>
  <c r="CZ13" i="8"/>
  <c r="CY13" i="8"/>
  <c r="CX13" i="8"/>
  <c r="CW13" i="8"/>
  <c r="CV13" i="8"/>
  <c r="CU13" i="8"/>
  <c r="CT13" i="8"/>
  <c r="CR13" i="8"/>
  <c r="CQ13" i="8"/>
  <c r="CN13" i="8"/>
  <c r="BG13" i="8"/>
  <c r="AV13" i="8"/>
  <c r="AN13" i="8"/>
  <c r="R13" i="8"/>
  <c r="I13" i="8"/>
  <c r="DC12" i="8"/>
  <c r="DB12" i="8"/>
  <c r="DA12" i="8"/>
  <c r="CZ12" i="8"/>
  <c r="CY12" i="8"/>
  <c r="CX12" i="8"/>
  <c r="CW12" i="8"/>
  <c r="CV12" i="8"/>
  <c r="CU12" i="8"/>
  <c r="CT12" i="8"/>
  <c r="CR12" i="8"/>
  <c r="CQ12" i="8"/>
  <c r="CN12" i="8"/>
  <c r="BG12" i="8"/>
  <c r="AV12" i="8"/>
  <c r="AN12" i="8"/>
  <c r="R12" i="8"/>
  <c r="I12" i="8"/>
  <c r="DC11" i="8"/>
  <c r="DB11" i="8"/>
  <c r="DA11" i="8"/>
  <c r="CZ11" i="8"/>
  <c r="CY11" i="8"/>
  <c r="CX11" i="8"/>
  <c r="CW11" i="8"/>
  <c r="CV11" i="8"/>
  <c r="CU11" i="8"/>
  <c r="CT11" i="8"/>
  <c r="CR11" i="8"/>
  <c r="CQ11" i="8"/>
  <c r="CN11" i="8"/>
  <c r="BG11" i="8"/>
  <c r="AV11" i="8"/>
  <c r="AN11" i="8"/>
  <c r="R11" i="8"/>
  <c r="I11" i="8"/>
  <c r="DC10" i="8"/>
  <c r="DB10" i="8"/>
  <c r="DA10" i="8"/>
  <c r="CZ10" i="8"/>
  <c r="CY10" i="8"/>
  <c r="CX10" i="8"/>
  <c r="CW10" i="8"/>
  <c r="CV10" i="8"/>
  <c r="CU10" i="8"/>
  <c r="CT10" i="8"/>
  <c r="CR10" i="8"/>
  <c r="CQ10" i="8"/>
  <c r="CN10" i="8"/>
  <c r="BG10" i="8"/>
  <c r="AV10" i="8"/>
  <c r="AN10" i="8"/>
  <c r="R10" i="8"/>
  <c r="I10" i="8"/>
  <c r="DC9" i="8"/>
  <c r="DB9" i="8"/>
  <c r="DA9" i="8"/>
  <c r="CZ9" i="8"/>
  <c r="CY9" i="8"/>
  <c r="CX9" i="8"/>
  <c r="CW9" i="8"/>
  <c r="CV9" i="8"/>
  <c r="CU9" i="8"/>
  <c r="CT9" i="8"/>
  <c r="CR9" i="8"/>
  <c r="CQ9" i="8"/>
  <c r="CN9" i="8"/>
  <c r="BG9" i="8"/>
  <c r="AV9" i="8"/>
  <c r="AN9" i="8"/>
  <c r="R9" i="8"/>
  <c r="I9" i="8"/>
  <c r="DC8" i="8"/>
  <c r="DB8" i="8"/>
  <c r="DA8" i="8"/>
  <c r="CZ8" i="8"/>
  <c r="CY8" i="8"/>
  <c r="CX8" i="8"/>
  <c r="CW8" i="8"/>
  <c r="CV8" i="8"/>
  <c r="CU8" i="8"/>
  <c r="CT8" i="8"/>
  <c r="CR8" i="8"/>
  <c r="CQ8" i="8"/>
  <c r="CN8" i="8"/>
  <c r="BG8" i="8"/>
  <c r="AV8" i="8"/>
  <c r="AN8" i="8"/>
  <c r="R8" i="8"/>
  <c r="I8" i="8"/>
  <c r="DC7" i="8"/>
  <c r="DB7" i="8"/>
  <c r="DA7" i="8"/>
  <c r="CZ7" i="8"/>
  <c r="CY7" i="8"/>
  <c r="CX7" i="8"/>
  <c r="CW7" i="8"/>
  <c r="CV7" i="8"/>
  <c r="CU7" i="8"/>
  <c r="CT7" i="8"/>
  <c r="CR7" i="8"/>
  <c r="CQ7" i="8"/>
  <c r="CN7" i="8"/>
  <c r="BG7" i="8"/>
  <c r="AV7" i="8"/>
  <c r="AN7" i="8"/>
  <c r="R7" i="8"/>
  <c r="I7" i="8"/>
  <c r="DC6" i="8"/>
  <c r="DB6" i="8"/>
  <c r="DA6" i="8"/>
  <c r="CZ6" i="8"/>
  <c r="CY6" i="8"/>
  <c r="CX6" i="8"/>
  <c r="CW6" i="8"/>
  <c r="CV6" i="8"/>
  <c r="CU6" i="8"/>
  <c r="CT6" i="8"/>
  <c r="CR6" i="8"/>
  <c r="CQ6" i="8"/>
  <c r="CN6" i="8"/>
  <c r="BG6" i="8"/>
  <c r="AV6" i="8"/>
  <c r="AN6" i="8"/>
  <c r="R6" i="8"/>
  <c r="I6" i="8"/>
  <c r="DC5" i="8"/>
  <c r="DB5" i="8"/>
  <c r="DA5" i="8"/>
  <c r="CZ5" i="8"/>
  <c r="CY5" i="8"/>
  <c r="CX5" i="8"/>
  <c r="CW5" i="8"/>
  <c r="CV5" i="8"/>
  <c r="CU5" i="8"/>
  <c r="CT5" i="8"/>
  <c r="CR5" i="8"/>
  <c r="CQ5" i="8"/>
  <c r="CN5" i="8"/>
  <c r="BG5" i="8"/>
  <c r="AV5" i="8"/>
  <c r="AN5" i="8"/>
  <c r="R5" i="8"/>
  <c r="I5" i="8"/>
  <c r="DC4" i="8"/>
  <c r="DB4" i="8"/>
  <c r="DA4" i="8"/>
  <c r="CZ4" i="8"/>
  <c r="CY4" i="8"/>
  <c r="CX4" i="8"/>
  <c r="CW4" i="8"/>
  <c r="CV4" i="8"/>
  <c r="CU4" i="8"/>
  <c r="CT4" i="8"/>
  <c r="CR4" i="8"/>
  <c r="CQ4" i="8"/>
  <c r="CN4" i="8"/>
  <c r="BG4" i="8"/>
  <c r="AV4" i="8"/>
  <c r="AN4" i="8"/>
  <c r="R4" i="8"/>
  <c r="I4" i="8"/>
  <c r="DC3" i="8"/>
  <c r="DB3" i="8"/>
  <c r="DA3" i="8"/>
  <c r="CZ3" i="8"/>
  <c r="CY3" i="8"/>
  <c r="CX3" i="8"/>
  <c r="CW3" i="8"/>
  <c r="CV3" i="8"/>
  <c r="CU3" i="8"/>
  <c r="CT3" i="8"/>
  <c r="CR3" i="8"/>
  <c r="CQ3" i="8"/>
  <c r="CN3" i="8"/>
  <c r="BG3" i="8"/>
  <c r="AV3" i="8"/>
  <c r="AN3" i="8"/>
  <c r="R3" i="8"/>
  <c r="I3" i="8"/>
  <c r="DC2" i="8"/>
  <c r="DB2" i="8"/>
  <c r="DA2" i="8"/>
  <c r="CZ2" i="8"/>
  <c r="CY2" i="8"/>
  <c r="CX2" i="8"/>
  <c r="CW2" i="8"/>
  <c r="CV2" i="8"/>
  <c r="CU2" i="8"/>
  <c r="CT2" i="8"/>
  <c r="CR2" i="8"/>
  <c r="CQ2" i="8"/>
  <c r="CN2" i="8"/>
  <c r="BG2" i="8"/>
  <c r="AV2" i="8"/>
  <c r="AN2" i="8"/>
  <c r="R2" i="8"/>
  <c r="I2" i="8"/>
  <c r="DC7" i="6" l="1"/>
  <c r="DC8" i="6"/>
  <c r="CT5" i="6"/>
  <c r="CT6" i="6"/>
  <c r="CT7" i="6"/>
  <c r="CR5" i="6"/>
  <c r="CR6" i="6"/>
  <c r="CR7" i="6"/>
  <c r="CN3" i="6" l="1"/>
  <c r="CQ3" i="6"/>
  <c r="CR3" i="6"/>
  <c r="CT3" i="6"/>
  <c r="CU3" i="6"/>
  <c r="CV3" i="6"/>
  <c r="CW3" i="6"/>
  <c r="CX3" i="6"/>
  <c r="CY3" i="6"/>
  <c r="CZ3" i="6"/>
  <c r="DA3" i="6"/>
  <c r="DB3" i="6"/>
  <c r="DC3" i="6"/>
  <c r="CN4" i="6"/>
  <c r="CQ4" i="6"/>
  <c r="CR4" i="6"/>
  <c r="CT4" i="6"/>
  <c r="CU4" i="6"/>
  <c r="CV4" i="6"/>
  <c r="CW4" i="6"/>
  <c r="CX4" i="6"/>
  <c r="CY4" i="6"/>
  <c r="CZ4" i="6"/>
  <c r="DA4" i="6"/>
  <c r="DB4" i="6"/>
  <c r="DC4" i="6"/>
  <c r="CN5" i="6"/>
  <c r="CQ5" i="6"/>
  <c r="CU5" i="6"/>
  <c r="CV5" i="6"/>
  <c r="CW5" i="6"/>
  <c r="CX5" i="6"/>
  <c r="CY5" i="6"/>
  <c r="CZ5" i="6"/>
  <c r="DA5" i="6"/>
  <c r="DB5" i="6"/>
  <c r="DC5" i="6"/>
  <c r="CN6" i="6"/>
  <c r="CQ6" i="6"/>
  <c r="CU6" i="6"/>
  <c r="CV6" i="6"/>
  <c r="CW6" i="6"/>
  <c r="CX6" i="6"/>
  <c r="CY6" i="6"/>
  <c r="CZ6" i="6"/>
  <c r="DA6" i="6"/>
  <c r="DB6" i="6"/>
  <c r="DC6" i="6"/>
  <c r="CN7" i="6"/>
  <c r="CQ7" i="6"/>
  <c r="CU7" i="6"/>
  <c r="CV7" i="6"/>
  <c r="CW7" i="6"/>
  <c r="CX7" i="6"/>
  <c r="CY7" i="6"/>
  <c r="CZ7" i="6"/>
  <c r="DA7" i="6"/>
  <c r="DB7" i="6"/>
  <c r="CN8" i="6"/>
  <c r="CQ8" i="6"/>
  <c r="CR8" i="6"/>
  <c r="CT8" i="6"/>
  <c r="CU8" i="6"/>
  <c r="CV8" i="6"/>
  <c r="CW8" i="6"/>
  <c r="CX8" i="6"/>
  <c r="CY8" i="6"/>
  <c r="CZ8" i="6"/>
  <c r="DA8" i="6"/>
  <c r="DB8" i="6"/>
  <c r="CN9" i="6"/>
  <c r="CQ9" i="6"/>
  <c r="CR9" i="6"/>
  <c r="CT9" i="6"/>
  <c r="CU9" i="6"/>
  <c r="CV9" i="6"/>
  <c r="CW9" i="6"/>
  <c r="CX9" i="6"/>
  <c r="CY9" i="6"/>
  <c r="CZ9" i="6"/>
  <c r="DA9" i="6"/>
  <c r="DB9" i="6"/>
  <c r="DC9" i="6"/>
  <c r="CN10" i="6"/>
  <c r="CQ10" i="6"/>
  <c r="CR10" i="6"/>
  <c r="CT10" i="6"/>
  <c r="CU10" i="6"/>
  <c r="CV10" i="6"/>
  <c r="CW10" i="6"/>
  <c r="CX10" i="6"/>
  <c r="CY10" i="6"/>
  <c r="CZ10" i="6"/>
  <c r="DA10" i="6"/>
  <c r="DB10" i="6"/>
  <c r="DC10" i="6"/>
  <c r="CN11" i="6"/>
  <c r="CQ11" i="6"/>
  <c r="CR11" i="6"/>
  <c r="CT11" i="6"/>
  <c r="CU11" i="6"/>
  <c r="CV11" i="6"/>
  <c r="CW11" i="6"/>
  <c r="CX11" i="6"/>
  <c r="CY11" i="6"/>
  <c r="CZ11" i="6"/>
  <c r="DA11" i="6"/>
  <c r="DB11" i="6"/>
  <c r="DC11" i="6"/>
  <c r="CN12" i="6"/>
  <c r="CQ12" i="6"/>
  <c r="CR12" i="6"/>
  <c r="CT12" i="6"/>
  <c r="CU12" i="6"/>
  <c r="CV12" i="6"/>
  <c r="CW12" i="6"/>
  <c r="CX12" i="6"/>
  <c r="CY12" i="6"/>
  <c r="CZ12" i="6"/>
  <c r="DA12" i="6"/>
  <c r="DB12" i="6"/>
  <c r="DC12" i="6"/>
  <c r="CN13" i="6"/>
  <c r="CQ13" i="6"/>
  <c r="CR13" i="6"/>
  <c r="CT13" i="6"/>
  <c r="CU13" i="6"/>
  <c r="CV13" i="6"/>
  <c r="CW13" i="6"/>
  <c r="CX13" i="6"/>
  <c r="CY13" i="6"/>
  <c r="CZ13" i="6"/>
  <c r="DA13" i="6"/>
  <c r="DB13" i="6"/>
  <c r="DC13" i="6"/>
  <c r="CN14" i="6"/>
  <c r="CQ14" i="6"/>
  <c r="CR14" i="6"/>
  <c r="CT14" i="6"/>
  <c r="CU14" i="6"/>
  <c r="CV14" i="6"/>
  <c r="CW14" i="6"/>
  <c r="CX14" i="6"/>
  <c r="CY14" i="6"/>
  <c r="CZ14" i="6"/>
  <c r="DA14" i="6"/>
  <c r="DB14" i="6"/>
  <c r="DC14" i="6"/>
  <c r="CN15" i="6"/>
  <c r="CQ15" i="6"/>
  <c r="CR15" i="6"/>
  <c r="CT15" i="6"/>
  <c r="CU15" i="6"/>
  <c r="CV15" i="6"/>
  <c r="CW15" i="6"/>
  <c r="CX15" i="6"/>
  <c r="CY15" i="6"/>
  <c r="CZ15" i="6"/>
  <c r="DA15" i="6"/>
  <c r="DB15" i="6"/>
  <c r="DC15" i="6"/>
  <c r="CN16" i="6"/>
  <c r="CQ16" i="6"/>
  <c r="CR16" i="6"/>
  <c r="CT16" i="6"/>
  <c r="CU16" i="6"/>
  <c r="CV16" i="6"/>
  <c r="CW16" i="6"/>
  <c r="CX16" i="6"/>
  <c r="CY16" i="6"/>
  <c r="CZ16" i="6"/>
  <c r="DA16" i="6"/>
  <c r="DB16" i="6"/>
  <c r="DC16" i="6"/>
  <c r="CN17" i="6"/>
  <c r="CQ17" i="6"/>
  <c r="CR17" i="6"/>
  <c r="CT17" i="6"/>
  <c r="CU17" i="6"/>
  <c r="CV17" i="6"/>
  <c r="CW17" i="6"/>
  <c r="CX17" i="6"/>
  <c r="CY17" i="6"/>
  <c r="CZ17" i="6"/>
  <c r="DA17" i="6"/>
  <c r="DB17" i="6"/>
  <c r="DC17" i="6"/>
  <c r="CN18" i="6"/>
  <c r="CQ18" i="6"/>
  <c r="CR18" i="6"/>
  <c r="CT18" i="6"/>
  <c r="CU18" i="6"/>
  <c r="CV18" i="6"/>
  <c r="CW18" i="6"/>
  <c r="CX18" i="6"/>
  <c r="CY18" i="6"/>
  <c r="CZ18" i="6"/>
  <c r="DA18" i="6"/>
  <c r="DB18" i="6"/>
  <c r="DC18" i="6"/>
  <c r="CN19" i="6"/>
  <c r="CQ19" i="6"/>
  <c r="CR19" i="6"/>
  <c r="CT19" i="6"/>
  <c r="CU19" i="6"/>
  <c r="CV19" i="6"/>
  <c r="CW19" i="6"/>
  <c r="CX19" i="6"/>
  <c r="CY19" i="6"/>
  <c r="CZ19" i="6"/>
  <c r="DA19" i="6"/>
  <c r="DB19" i="6"/>
  <c r="DC19" i="6"/>
  <c r="CN20" i="6"/>
  <c r="CQ20" i="6"/>
  <c r="CR20" i="6"/>
  <c r="CT20" i="6"/>
  <c r="CU20" i="6"/>
  <c r="CV20" i="6"/>
  <c r="CW20" i="6"/>
  <c r="CX20" i="6"/>
  <c r="CY20" i="6"/>
  <c r="CZ20" i="6"/>
  <c r="DA20" i="6"/>
  <c r="DB20" i="6"/>
  <c r="DC20" i="6"/>
  <c r="CN21" i="6"/>
  <c r="CQ21" i="6"/>
  <c r="CR21" i="6"/>
  <c r="CT21" i="6"/>
  <c r="CU21" i="6"/>
  <c r="CV21" i="6"/>
  <c r="CW21" i="6"/>
  <c r="CX21" i="6"/>
  <c r="CY21" i="6"/>
  <c r="CZ21" i="6"/>
  <c r="DA21" i="6"/>
  <c r="DB21" i="6"/>
  <c r="DC21" i="6"/>
  <c r="CN22" i="6"/>
  <c r="CQ22" i="6"/>
  <c r="CR22" i="6"/>
  <c r="CT22" i="6"/>
  <c r="CU22" i="6"/>
  <c r="CV22" i="6"/>
  <c r="CW22" i="6"/>
  <c r="CX22" i="6"/>
  <c r="CY22" i="6"/>
  <c r="CZ22" i="6"/>
  <c r="DA22" i="6"/>
  <c r="DB22" i="6"/>
  <c r="DC22" i="6"/>
  <c r="CN23" i="6"/>
  <c r="CQ23" i="6"/>
  <c r="CR23" i="6"/>
  <c r="CT23" i="6"/>
  <c r="CU23" i="6"/>
  <c r="CV23" i="6"/>
  <c r="CW23" i="6"/>
  <c r="CX23" i="6"/>
  <c r="CY23" i="6"/>
  <c r="CZ23" i="6"/>
  <c r="DA23" i="6"/>
  <c r="DB23" i="6"/>
  <c r="DC23" i="6"/>
  <c r="CN24" i="6"/>
  <c r="CQ24" i="6"/>
  <c r="CR24" i="6"/>
  <c r="CT24" i="6"/>
  <c r="CU24" i="6"/>
  <c r="CV24" i="6"/>
  <c r="CW24" i="6"/>
  <c r="CX24" i="6"/>
  <c r="CY24" i="6"/>
  <c r="CZ24" i="6"/>
  <c r="DA24" i="6"/>
  <c r="DB24" i="6"/>
  <c r="DC24" i="6"/>
  <c r="CN25" i="6"/>
  <c r="CQ25" i="6"/>
  <c r="CR25" i="6"/>
  <c r="CT25" i="6"/>
  <c r="CU25" i="6"/>
  <c r="CV25" i="6"/>
  <c r="CW25" i="6"/>
  <c r="CX25" i="6"/>
  <c r="CY25" i="6"/>
  <c r="CZ25" i="6"/>
  <c r="DA25" i="6"/>
  <c r="DB25" i="6"/>
  <c r="DC25" i="6"/>
  <c r="BG2" i="6" l="1"/>
  <c r="I11" i="6" l="1"/>
  <c r="AV7" i="6"/>
  <c r="AN3" i="6" l="1"/>
  <c r="I9" i="6"/>
  <c r="R4" i="6"/>
  <c r="R3" i="6"/>
  <c r="R2" i="6"/>
  <c r="I4" i="6"/>
  <c r="I3" i="6"/>
  <c r="I2" i="6"/>
  <c r="BG9" i="6"/>
  <c r="AV9" i="6"/>
  <c r="AN9" i="6"/>
  <c r="R9" i="6"/>
  <c r="CN2" i="6" l="1"/>
  <c r="AN25" i="6"/>
  <c r="R25" i="6"/>
  <c r="I25" i="6"/>
  <c r="AV24" i="6"/>
  <c r="AN24" i="6"/>
  <c r="R24" i="6"/>
  <c r="I24" i="6"/>
  <c r="BG23" i="6"/>
  <c r="AN23" i="6"/>
  <c r="R23" i="6"/>
  <c r="I23" i="6"/>
  <c r="AN22" i="6"/>
  <c r="R22" i="6"/>
  <c r="I22" i="6"/>
  <c r="BG21" i="6"/>
  <c r="AN21" i="6"/>
  <c r="R21" i="6"/>
  <c r="I21" i="6"/>
  <c r="AV20" i="6"/>
  <c r="AN20" i="6"/>
  <c r="R20" i="6"/>
  <c r="I20" i="6"/>
  <c r="AN19" i="6"/>
  <c r="R19" i="6"/>
  <c r="I19" i="6"/>
  <c r="AV18" i="6"/>
  <c r="AV22" i="6" s="1"/>
  <c r="AN18" i="6"/>
  <c r="R18" i="6"/>
  <c r="I18" i="6"/>
  <c r="AV17" i="6"/>
  <c r="AN17" i="6"/>
  <c r="R17" i="6"/>
  <c r="I17" i="6"/>
  <c r="BG16" i="6"/>
  <c r="AN16" i="6"/>
  <c r="R16" i="6"/>
  <c r="I16" i="6"/>
  <c r="AV15" i="6"/>
  <c r="AN15" i="6"/>
  <c r="R15" i="6"/>
  <c r="I15" i="6"/>
  <c r="AN14" i="6"/>
  <c r="R14" i="6"/>
  <c r="I14" i="6"/>
  <c r="BG13" i="6"/>
  <c r="BG14" i="6" s="1"/>
  <c r="BG17" i="6" s="1"/>
  <c r="BG19" i="6" s="1"/>
  <c r="AN13" i="6"/>
  <c r="R13" i="6"/>
  <c r="I13" i="6"/>
  <c r="BG12" i="6"/>
  <c r="AN12" i="6"/>
  <c r="R12" i="6"/>
  <c r="I12" i="6"/>
  <c r="AV11" i="6"/>
  <c r="AN11" i="6"/>
  <c r="R11" i="6"/>
  <c r="BG10" i="6"/>
  <c r="AV10" i="6"/>
  <c r="AN10" i="6"/>
  <c r="R10" i="6"/>
  <c r="I10" i="6"/>
  <c r="AV8" i="6"/>
  <c r="AV13" i="6" s="1"/>
  <c r="AN8" i="6"/>
  <c r="R8" i="6"/>
  <c r="I8" i="6"/>
  <c r="AN7" i="6"/>
  <c r="R7" i="6"/>
  <c r="I7" i="6"/>
  <c r="BG6" i="6"/>
  <c r="BG7" i="6" s="1"/>
  <c r="BG8" i="6" s="1"/>
  <c r="BG11" i="6" s="1"/>
  <c r="AN6" i="6"/>
  <c r="R6" i="6"/>
  <c r="I6" i="6"/>
  <c r="AN5" i="6"/>
  <c r="R5" i="6"/>
  <c r="I5" i="6"/>
  <c r="BG4" i="6"/>
  <c r="AN4" i="6"/>
  <c r="DC2" i="6"/>
  <c r="DB2" i="6"/>
  <c r="DA2" i="6"/>
  <c r="CZ2" i="6"/>
  <c r="CY2" i="6"/>
  <c r="CX2" i="6"/>
  <c r="CW2" i="6"/>
  <c r="CV2" i="6"/>
  <c r="CU2" i="6"/>
  <c r="CR2" i="6"/>
  <c r="CT2" i="6"/>
  <c r="BG3" i="6"/>
  <c r="BG5" i="6" s="1"/>
  <c r="AV2" i="6"/>
  <c r="AV3" i="6" s="1"/>
  <c r="AV4" i="6" s="1"/>
  <c r="AV5" i="6" s="1"/>
  <c r="AN2" i="6"/>
  <c r="BG15" i="6" l="1"/>
  <c r="BG18" i="6" s="1"/>
  <c r="BG20" i="6" s="1"/>
  <c r="BG22" i="6" s="1"/>
  <c r="BG24" i="6" s="1"/>
  <c r="BG25" i="6" s="1"/>
  <c r="AV12" i="6"/>
  <c r="AV14" i="6"/>
  <c r="AV16" i="6" s="1"/>
  <c r="AV19" i="6" s="1"/>
  <c r="AV21" i="6" s="1"/>
  <c r="AV23" i="6" s="1"/>
  <c r="AV25" i="6" s="1"/>
  <c r="CQ2" i="6"/>
  <c r="BV11" i="3"/>
  <c r="BV12" i="3"/>
  <c r="BV13" i="3"/>
  <c r="BV14" i="3"/>
  <c r="BK11" i="3"/>
  <c r="BK12" i="3"/>
  <c r="AX11" i="3"/>
  <c r="AX12" i="3"/>
  <c r="AX13" i="3"/>
  <c r="AX14" i="3"/>
  <c r="R12" i="3"/>
  <c r="I12" i="3"/>
  <c r="I13" i="3"/>
  <c r="DF25" i="4" l="1"/>
  <c r="DF15" i="4"/>
  <c r="BG19" i="5"/>
  <c r="AK19" i="5"/>
  <c r="AV2" i="5" l="1"/>
  <c r="BG2" i="5"/>
  <c r="BG25" i="1"/>
  <c r="BG24" i="1"/>
  <c r="BG23" i="1"/>
  <c r="BG22" i="1"/>
  <c r="BG21" i="1"/>
  <c r="BG20" i="1"/>
  <c r="BG19" i="1"/>
  <c r="BG18" i="1"/>
  <c r="BG17" i="1"/>
  <c r="BG16" i="1"/>
  <c r="BK15" i="1"/>
  <c r="BG15" i="1" s="1"/>
  <c r="BG14" i="1"/>
  <c r="BG13" i="1"/>
  <c r="BG12" i="1"/>
  <c r="BG11" i="1"/>
  <c r="BG10" i="1"/>
  <c r="BG9" i="1"/>
  <c r="BG8" i="1"/>
  <c r="BG7" i="1"/>
  <c r="BG6" i="1"/>
  <c r="BG5" i="1"/>
  <c r="BG4" i="1"/>
  <c r="BG3" i="1"/>
  <c r="BG2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V3" i="1"/>
  <c r="AV2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K4" i="1"/>
  <c r="AK3" i="1"/>
  <c r="AK2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BK25" i="2"/>
  <c r="BK24" i="2"/>
  <c r="BK23" i="2"/>
  <c r="BK22" i="2"/>
  <c r="BK21" i="2"/>
  <c r="BK20" i="2"/>
  <c r="BK19" i="2"/>
  <c r="BK18" i="2"/>
  <c r="BK17" i="2"/>
  <c r="BK16" i="2"/>
  <c r="BK15" i="2"/>
  <c r="BK14" i="2"/>
  <c r="BK13" i="2"/>
  <c r="BK12" i="2"/>
  <c r="BK11" i="2"/>
  <c r="BK10" i="2"/>
  <c r="BK9" i="2"/>
  <c r="BK8" i="2"/>
  <c r="BK7" i="2"/>
  <c r="BK6" i="2"/>
  <c r="BK5" i="2"/>
  <c r="BK4" i="2"/>
  <c r="BK3" i="2"/>
  <c r="BK2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  <c r="AZ3" i="2"/>
  <c r="AZ2" i="2"/>
  <c r="AN25" i="2"/>
  <c r="AN24" i="2"/>
  <c r="AN23" i="2"/>
  <c r="AN22" i="2"/>
  <c r="AN21" i="2"/>
  <c r="AN20" i="2"/>
  <c r="AN19" i="2"/>
  <c r="AN18" i="2"/>
  <c r="AN17" i="2"/>
  <c r="AN16" i="2"/>
  <c r="AN15" i="2"/>
  <c r="AN14" i="2"/>
  <c r="AN13" i="2"/>
  <c r="AN12" i="2"/>
  <c r="AN11" i="2"/>
  <c r="AN10" i="2"/>
  <c r="AN9" i="2"/>
  <c r="AN8" i="2"/>
  <c r="AN7" i="2"/>
  <c r="AN6" i="2"/>
  <c r="AN5" i="2"/>
  <c r="AN4" i="2"/>
  <c r="AN3" i="2"/>
  <c r="AN2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R3" i="2"/>
  <c r="R2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BV25" i="3"/>
  <c r="BV24" i="3"/>
  <c r="BV23" i="3"/>
  <c r="BV22" i="3"/>
  <c r="BV21" i="3"/>
  <c r="BV20" i="3"/>
  <c r="BV19" i="3"/>
  <c r="BV18" i="3"/>
  <c r="BV17" i="3"/>
  <c r="BV16" i="3"/>
  <c r="BV15" i="3"/>
  <c r="BV10" i="3"/>
  <c r="BV9" i="3"/>
  <c r="BV8" i="3"/>
  <c r="BV7" i="3"/>
  <c r="BV6" i="3"/>
  <c r="BV5" i="3"/>
  <c r="BV4" i="3"/>
  <c r="BV3" i="3"/>
  <c r="BV2" i="3"/>
  <c r="BK25" i="3"/>
  <c r="BK24" i="3"/>
  <c r="BK23" i="3"/>
  <c r="BK22" i="3"/>
  <c r="BK21" i="3"/>
  <c r="BK20" i="3"/>
  <c r="BK19" i="3"/>
  <c r="BK18" i="3"/>
  <c r="BK17" i="3"/>
  <c r="BK16" i="3"/>
  <c r="BK15" i="3"/>
  <c r="BK14" i="3"/>
  <c r="BK13" i="3"/>
  <c r="BK10" i="3"/>
  <c r="BK9" i="3"/>
  <c r="BK8" i="3"/>
  <c r="BK7" i="3"/>
  <c r="BK6" i="3"/>
  <c r="BK5" i="3"/>
  <c r="BK4" i="3"/>
  <c r="BK3" i="3"/>
  <c r="BK2" i="3"/>
  <c r="AX25" i="3"/>
  <c r="AX24" i="3"/>
  <c r="AX23" i="3"/>
  <c r="AX22" i="3"/>
  <c r="AX21" i="3"/>
  <c r="AX20" i="3"/>
  <c r="AX19" i="3"/>
  <c r="AX18" i="3"/>
  <c r="AX17" i="3"/>
  <c r="AX16" i="3"/>
  <c r="AX15" i="3"/>
  <c r="AX10" i="3"/>
  <c r="AX9" i="3"/>
  <c r="AX8" i="3"/>
  <c r="AX7" i="3"/>
  <c r="AX6" i="3"/>
  <c r="AX5" i="3"/>
  <c r="AX4" i="3"/>
  <c r="AX3" i="3"/>
  <c r="AX2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1" i="3"/>
  <c r="R10" i="3"/>
  <c r="R9" i="3"/>
  <c r="R8" i="3"/>
  <c r="R7" i="3"/>
  <c r="R6" i="3"/>
  <c r="R5" i="3"/>
  <c r="R4" i="3"/>
  <c r="R3" i="3"/>
  <c r="R2" i="3"/>
  <c r="I25" i="3"/>
  <c r="I24" i="3"/>
  <c r="I23" i="3"/>
  <c r="I22" i="3"/>
  <c r="I21" i="3"/>
  <c r="I20" i="3"/>
  <c r="I19" i="3"/>
  <c r="I18" i="3"/>
  <c r="I17" i="3"/>
  <c r="I16" i="3"/>
  <c r="I15" i="3"/>
  <c r="I14" i="3"/>
  <c r="I11" i="3"/>
  <c r="I10" i="3"/>
  <c r="I9" i="3"/>
  <c r="I8" i="3"/>
  <c r="I7" i="3"/>
  <c r="I6" i="3"/>
  <c r="I5" i="3"/>
  <c r="I4" i="3"/>
  <c r="I3" i="3"/>
  <c r="I2" i="3"/>
  <c r="BO25" i="4"/>
  <c r="BO24" i="4"/>
  <c r="BO23" i="4"/>
  <c r="BO22" i="4"/>
  <c r="BO21" i="4"/>
  <c r="BO20" i="4"/>
  <c r="BO19" i="4"/>
  <c r="BO18" i="4"/>
  <c r="BO17" i="4"/>
  <c r="BO16" i="4"/>
  <c r="BO15" i="4"/>
  <c r="BO14" i="4"/>
  <c r="BO13" i="4"/>
  <c r="BO12" i="4"/>
  <c r="BO11" i="4"/>
  <c r="BO10" i="4"/>
  <c r="BO9" i="4"/>
  <c r="BO8" i="4"/>
  <c r="BO7" i="4"/>
  <c r="BO6" i="4"/>
  <c r="BO5" i="4"/>
  <c r="BO4" i="4"/>
  <c r="BO3" i="4"/>
  <c r="BO2" i="4"/>
  <c r="BD25" i="4"/>
  <c r="BD24" i="4"/>
  <c r="BD23" i="4"/>
  <c r="BD22" i="4"/>
  <c r="BD21" i="4"/>
  <c r="BD20" i="4"/>
  <c r="BD19" i="4"/>
  <c r="BD18" i="4"/>
  <c r="BD17" i="4"/>
  <c r="BD16" i="4"/>
  <c r="BD15" i="4"/>
  <c r="BD14" i="4"/>
  <c r="BD13" i="4"/>
  <c r="BD12" i="4"/>
  <c r="BD11" i="4"/>
  <c r="BD10" i="4"/>
  <c r="BD9" i="4"/>
  <c r="BD8" i="4"/>
  <c r="BD7" i="4"/>
  <c r="BD6" i="4"/>
  <c r="BD5" i="4"/>
  <c r="BD4" i="4"/>
  <c r="BD3" i="4"/>
  <c r="BD2" i="4"/>
  <c r="AR25" i="4"/>
  <c r="AR24" i="4"/>
  <c r="AR23" i="4"/>
  <c r="AR22" i="4"/>
  <c r="AR21" i="4"/>
  <c r="AR20" i="4"/>
  <c r="AR19" i="4"/>
  <c r="AR18" i="4"/>
  <c r="AR17" i="4"/>
  <c r="AR16" i="4"/>
  <c r="AR15" i="4"/>
  <c r="AR14" i="4"/>
  <c r="AR13" i="4"/>
  <c r="AR12" i="4"/>
  <c r="AR11" i="4"/>
  <c r="AR10" i="4"/>
  <c r="AR9" i="4"/>
  <c r="AR8" i="4"/>
  <c r="AR7" i="4"/>
  <c r="AR6" i="4"/>
  <c r="AR5" i="4"/>
  <c r="AR4" i="4"/>
  <c r="AR3" i="4"/>
  <c r="AR2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R3" i="4"/>
  <c r="R2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3" i="4"/>
  <c r="I2" i="4"/>
  <c r="BG25" i="5"/>
  <c r="BG24" i="5"/>
  <c r="BG23" i="5"/>
  <c r="BG22" i="5"/>
  <c r="BG21" i="5"/>
  <c r="BG20" i="5"/>
  <c r="BG18" i="5"/>
  <c r="BG17" i="5"/>
  <c r="BG16" i="5"/>
  <c r="BG15" i="5"/>
  <c r="BG14" i="5"/>
  <c r="BG13" i="5"/>
  <c r="BG12" i="5"/>
  <c r="BG11" i="5"/>
  <c r="BG10" i="5"/>
  <c r="BG9" i="5"/>
  <c r="BG8" i="5"/>
  <c r="BG7" i="5"/>
  <c r="BG6" i="5"/>
  <c r="BG5" i="5"/>
  <c r="BG4" i="5"/>
  <c r="BG3" i="5"/>
  <c r="AV25" i="5"/>
  <c r="AV24" i="5"/>
  <c r="BE23" i="5"/>
  <c r="AV23" i="5" s="1"/>
  <c r="AV22" i="5"/>
  <c r="AV21" i="5"/>
  <c r="AV20" i="5"/>
  <c r="AV19" i="5"/>
  <c r="AV18" i="5"/>
  <c r="AV17" i="5"/>
  <c r="AV16" i="5"/>
  <c r="AV15" i="5"/>
  <c r="AV14" i="5"/>
  <c r="AV13" i="5"/>
  <c r="AV12" i="5"/>
  <c r="AV11" i="5"/>
  <c r="AV10" i="5"/>
  <c r="AV9" i="5"/>
  <c r="AV8" i="5"/>
  <c r="AV7" i="5"/>
  <c r="AV6" i="5"/>
  <c r="AV5" i="5"/>
  <c r="BE4" i="5"/>
  <c r="AV4" i="5" s="1"/>
  <c r="AV3" i="5"/>
  <c r="AK25" i="5"/>
  <c r="AK24" i="5"/>
  <c r="AK23" i="5"/>
  <c r="AK22" i="5"/>
  <c r="AK21" i="5"/>
  <c r="AK20" i="5"/>
  <c r="AK18" i="5"/>
  <c r="AK17" i="5"/>
  <c r="AK16" i="5"/>
  <c r="AK15" i="5"/>
  <c r="AK14" i="5"/>
  <c r="AK13" i="5"/>
  <c r="AK12" i="5"/>
  <c r="AK11" i="5"/>
  <c r="AK10" i="5"/>
  <c r="AK9" i="5"/>
  <c r="AK8" i="5"/>
  <c r="AK7" i="5"/>
  <c r="AK6" i="5"/>
  <c r="AK5" i="5"/>
  <c r="AK4" i="5"/>
  <c r="AK3" i="5"/>
  <c r="AK2" i="5"/>
  <c r="R25" i="5"/>
  <c r="R24" i="5"/>
  <c r="R23" i="5"/>
  <c r="R22" i="5"/>
  <c r="R21" i="5"/>
  <c r="R20" i="5"/>
  <c r="R19" i="5"/>
  <c r="R18" i="5"/>
  <c r="R17" i="5"/>
  <c r="R16" i="5"/>
  <c r="R15" i="5"/>
  <c r="R14" i="5"/>
  <c r="R13" i="5"/>
  <c r="R12" i="5"/>
  <c r="R11" i="5"/>
  <c r="R10" i="5"/>
  <c r="R9" i="5"/>
  <c r="R8" i="5"/>
  <c r="R7" i="5"/>
  <c r="R6" i="5"/>
  <c r="R5" i="5"/>
  <c r="R4" i="5"/>
  <c r="R3" i="5"/>
  <c r="R2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2" i="5"/>
  <c r="DB18" i="4" l="1"/>
  <c r="DC25" i="5" l="1"/>
  <c r="DB25" i="5"/>
  <c r="DA25" i="5"/>
  <c r="CZ25" i="5"/>
  <c r="CY25" i="5"/>
  <c r="CX25" i="5"/>
  <c r="CW25" i="5"/>
  <c r="CV25" i="5"/>
  <c r="CU25" i="5"/>
  <c r="CT25" i="5"/>
  <c r="CR25" i="5"/>
  <c r="CQ25" i="5"/>
  <c r="CN25" i="5"/>
  <c r="DC24" i="5"/>
  <c r="DB24" i="5"/>
  <c r="DA24" i="5"/>
  <c r="CZ24" i="5"/>
  <c r="CY24" i="5"/>
  <c r="CX24" i="5"/>
  <c r="CW24" i="5"/>
  <c r="CV24" i="5"/>
  <c r="CU24" i="5"/>
  <c r="CT24" i="5"/>
  <c r="CR24" i="5"/>
  <c r="CQ24" i="5"/>
  <c r="CN24" i="5"/>
  <c r="DC23" i="5"/>
  <c r="DB23" i="5"/>
  <c r="DA23" i="5"/>
  <c r="CZ23" i="5"/>
  <c r="CY23" i="5"/>
  <c r="CX23" i="5"/>
  <c r="CW23" i="5"/>
  <c r="CV23" i="5"/>
  <c r="CU23" i="5"/>
  <c r="CT23" i="5"/>
  <c r="CR23" i="5"/>
  <c r="CQ23" i="5"/>
  <c r="CN23" i="5"/>
  <c r="DC22" i="5"/>
  <c r="DB22" i="5"/>
  <c r="DA22" i="5"/>
  <c r="CZ22" i="5"/>
  <c r="CY22" i="5"/>
  <c r="CX22" i="5"/>
  <c r="CW22" i="5"/>
  <c r="CV22" i="5"/>
  <c r="CU22" i="5"/>
  <c r="CT22" i="5"/>
  <c r="CR22" i="5"/>
  <c r="CQ22" i="5"/>
  <c r="CN22" i="5"/>
  <c r="DC21" i="5"/>
  <c r="DB21" i="5"/>
  <c r="DA21" i="5"/>
  <c r="CZ21" i="5"/>
  <c r="CY21" i="5"/>
  <c r="CX21" i="5"/>
  <c r="CW21" i="5"/>
  <c r="CV21" i="5"/>
  <c r="CU21" i="5"/>
  <c r="CT21" i="5"/>
  <c r="CR21" i="5"/>
  <c r="CQ21" i="5"/>
  <c r="CN21" i="5"/>
  <c r="DC20" i="5"/>
  <c r="DB20" i="5"/>
  <c r="DA20" i="5"/>
  <c r="CZ20" i="5"/>
  <c r="CY20" i="5"/>
  <c r="CX20" i="5"/>
  <c r="CW20" i="5"/>
  <c r="CV20" i="5"/>
  <c r="CU20" i="5"/>
  <c r="CT20" i="5"/>
  <c r="CR20" i="5"/>
  <c r="CQ20" i="5"/>
  <c r="CN20" i="5"/>
  <c r="DC19" i="5"/>
  <c r="DB19" i="5"/>
  <c r="DA19" i="5"/>
  <c r="CZ19" i="5"/>
  <c r="CY19" i="5"/>
  <c r="CX19" i="5"/>
  <c r="CW19" i="5"/>
  <c r="CV19" i="5"/>
  <c r="CU19" i="5"/>
  <c r="CT19" i="5"/>
  <c r="CR19" i="5"/>
  <c r="CQ19" i="5"/>
  <c r="CN19" i="5"/>
  <c r="DC18" i="5"/>
  <c r="DB18" i="5"/>
  <c r="DA18" i="5"/>
  <c r="CZ18" i="5"/>
  <c r="CY18" i="5"/>
  <c r="CX18" i="5"/>
  <c r="CW18" i="5"/>
  <c r="CV18" i="5"/>
  <c r="CU18" i="5"/>
  <c r="CT18" i="5"/>
  <c r="CR18" i="5"/>
  <c r="CQ18" i="5"/>
  <c r="CN18" i="5"/>
  <c r="DC17" i="5"/>
  <c r="DB17" i="5"/>
  <c r="DA17" i="5"/>
  <c r="CZ17" i="5"/>
  <c r="CY17" i="5"/>
  <c r="CX17" i="5"/>
  <c r="CW17" i="5"/>
  <c r="CV17" i="5"/>
  <c r="CU17" i="5"/>
  <c r="CT17" i="5"/>
  <c r="CR17" i="5"/>
  <c r="CQ17" i="5"/>
  <c r="CN17" i="5"/>
  <c r="DC16" i="5"/>
  <c r="DB16" i="5"/>
  <c r="DA16" i="5"/>
  <c r="CZ16" i="5"/>
  <c r="CY16" i="5"/>
  <c r="CX16" i="5"/>
  <c r="CW16" i="5"/>
  <c r="CV16" i="5"/>
  <c r="CU16" i="5"/>
  <c r="CT16" i="5"/>
  <c r="CR16" i="5"/>
  <c r="CQ16" i="5"/>
  <c r="CN16" i="5"/>
  <c r="DC15" i="5"/>
  <c r="DB15" i="5"/>
  <c r="DA15" i="5"/>
  <c r="CZ15" i="5"/>
  <c r="CY15" i="5"/>
  <c r="CX15" i="5"/>
  <c r="CW15" i="5"/>
  <c r="CV15" i="5"/>
  <c r="CU15" i="5"/>
  <c r="CT15" i="5"/>
  <c r="CR15" i="5"/>
  <c r="CQ15" i="5"/>
  <c r="CN15" i="5"/>
  <c r="DC14" i="5"/>
  <c r="DB14" i="5"/>
  <c r="DA14" i="5"/>
  <c r="CZ14" i="5"/>
  <c r="CY14" i="5"/>
  <c r="CX14" i="5"/>
  <c r="CW14" i="5"/>
  <c r="CV14" i="5"/>
  <c r="CU14" i="5"/>
  <c r="CT14" i="5"/>
  <c r="CR14" i="5"/>
  <c r="CQ14" i="5"/>
  <c r="CN14" i="5"/>
  <c r="DC13" i="5"/>
  <c r="DB13" i="5"/>
  <c r="DA13" i="5"/>
  <c r="CZ13" i="5"/>
  <c r="CY13" i="5"/>
  <c r="CX13" i="5"/>
  <c r="CW13" i="5"/>
  <c r="CV13" i="5"/>
  <c r="CU13" i="5"/>
  <c r="CT13" i="5"/>
  <c r="CR13" i="5"/>
  <c r="CQ13" i="5"/>
  <c r="CN13" i="5"/>
  <c r="DC12" i="5"/>
  <c r="DB12" i="5"/>
  <c r="DA12" i="5"/>
  <c r="CZ12" i="5"/>
  <c r="CY12" i="5"/>
  <c r="CX12" i="5"/>
  <c r="CW12" i="5"/>
  <c r="CV12" i="5"/>
  <c r="CU12" i="5"/>
  <c r="CT12" i="5"/>
  <c r="CR12" i="5"/>
  <c r="CQ12" i="5"/>
  <c r="CN12" i="5"/>
  <c r="DC11" i="5"/>
  <c r="DB11" i="5"/>
  <c r="DA11" i="5"/>
  <c r="CZ11" i="5"/>
  <c r="CY11" i="5"/>
  <c r="CX11" i="5"/>
  <c r="CW11" i="5"/>
  <c r="CV11" i="5"/>
  <c r="CU11" i="5"/>
  <c r="CT11" i="5"/>
  <c r="CR11" i="5"/>
  <c r="CQ11" i="5"/>
  <c r="CN11" i="5"/>
  <c r="DC10" i="5"/>
  <c r="DB10" i="5"/>
  <c r="DA10" i="5"/>
  <c r="CZ10" i="5"/>
  <c r="CY10" i="5"/>
  <c r="CX10" i="5"/>
  <c r="CW10" i="5"/>
  <c r="CV10" i="5"/>
  <c r="CU10" i="5"/>
  <c r="CT10" i="5"/>
  <c r="CR10" i="5"/>
  <c r="CQ10" i="5"/>
  <c r="CN10" i="5"/>
  <c r="DC9" i="5"/>
  <c r="DB9" i="5"/>
  <c r="DA9" i="5"/>
  <c r="CZ9" i="5"/>
  <c r="CY9" i="5"/>
  <c r="CX9" i="5"/>
  <c r="CW9" i="5"/>
  <c r="CV9" i="5"/>
  <c r="CU9" i="5"/>
  <c r="CT9" i="5"/>
  <c r="CR9" i="5"/>
  <c r="CQ9" i="5"/>
  <c r="CN9" i="5"/>
  <c r="DC8" i="5"/>
  <c r="DB8" i="5"/>
  <c r="DA8" i="5"/>
  <c r="CZ8" i="5"/>
  <c r="CY8" i="5"/>
  <c r="CX8" i="5"/>
  <c r="CW8" i="5"/>
  <c r="CV8" i="5"/>
  <c r="CU8" i="5"/>
  <c r="CT8" i="5"/>
  <c r="CR8" i="5"/>
  <c r="CQ8" i="5"/>
  <c r="CN8" i="5"/>
  <c r="DC7" i="5"/>
  <c r="DB7" i="5"/>
  <c r="DA7" i="5"/>
  <c r="CZ7" i="5"/>
  <c r="CY7" i="5"/>
  <c r="CX7" i="5"/>
  <c r="CW7" i="5"/>
  <c r="CV7" i="5"/>
  <c r="CU7" i="5"/>
  <c r="CT7" i="5"/>
  <c r="CR7" i="5"/>
  <c r="CQ7" i="5"/>
  <c r="CN7" i="5"/>
  <c r="DC6" i="5"/>
  <c r="DB6" i="5"/>
  <c r="DA6" i="5"/>
  <c r="CZ6" i="5"/>
  <c r="CY6" i="5"/>
  <c r="CX6" i="5"/>
  <c r="CW6" i="5"/>
  <c r="CV6" i="5"/>
  <c r="CU6" i="5"/>
  <c r="CT6" i="5"/>
  <c r="CR6" i="5"/>
  <c r="CQ6" i="5"/>
  <c r="CN6" i="5"/>
  <c r="DC5" i="5"/>
  <c r="DB5" i="5"/>
  <c r="DA5" i="5"/>
  <c r="CZ5" i="5"/>
  <c r="CY5" i="5"/>
  <c r="CX5" i="5"/>
  <c r="CW5" i="5"/>
  <c r="CV5" i="5"/>
  <c r="CU5" i="5"/>
  <c r="CT5" i="5"/>
  <c r="CR5" i="5"/>
  <c r="CQ5" i="5"/>
  <c r="CN5" i="5"/>
  <c r="DC4" i="5"/>
  <c r="DB4" i="5"/>
  <c r="DA4" i="5"/>
  <c r="CZ4" i="5"/>
  <c r="CY4" i="5"/>
  <c r="CX4" i="5"/>
  <c r="CW4" i="5"/>
  <c r="CV4" i="5"/>
  <c r="CU4" i="5"/>
  <c r="CT4" i="5"/>
  <c r="CR4" i="5"/>
  <c r="CQ4" i="5"/>
  <c r="CN4" i="5"/>
  <c r="DC3" i="5"/>
  <c r="DB3" i="5"/>
  <c r="DA3" i="5"/>
  <c r="CZ3" i="5"/>
  <c r="CY3" i="5"/>
  <c r="CX3" i="5"/>
  <c r="CW3" i="5"/>
  <c r="CV3" i="5"/>
  <c r="CU3" i="5"/>
  <c r="CT3" i="5"/>
  <c r="CR3" i="5"/>
  <c r="CQ3" i="5"/>
  <c r="CN3" i="5"/>
  <c r="DC2" i="5"/>
  <c r="DB2" i="5"/>
  <c r="DA2" i="5"/>
  <c r="CZ2" i="5"/>
  <c r="CY2" i="5"/>
  <c r="CX2" i="5"/>
  <c r="CW2" i="5"/>
  <c r="CV2" i="5"/>
  <c r="CU2" i="5"/>
  <c r="CT2" i="5"/>
  <c r="CR2" i="5"/>
  <c r="CQ2" i="5"/>
  <c r="CN2" i="5"/>
  <c r="DK25" i="4"/>
  <c r="DJ25" i="4"/>
  <c r="DI25" i="4"/>
  <c r="DH25" i="4"/>
  <c r="DG25" i="4"/>
  <c r="DE25" i="4"/>
  <c r="DD25" i="4"/>
  <c r="DC25" i="4"/>
  <c r="DB25" i="4"/>
  <c r="CZ25" i="4"/>
  <c r="CY25" i="4"/>
  <c r="CV25" i="4"/>
  <c r="DK24" i="4"/>
  <c r="DJ24" i="4"/>
  <c r="DI24" i="4"/>
  <c r="DH24" i="4"/>
  <c r="DG24" i="4"/>
  <c r="DF24" i="4"/>
  <c r="DE24" i="4"/>
  <c r="DD24" i="4"/>
  <c r="DC24" i="4"/>
  <c r="DB24" i="4"/>
  <c r="CZ24" i="4"/>
  <c r="CY24" i="4"/>
  <c r="CV24" i="4"/>
  <c r="DK23" i="4"/>
  <c r="DJ23" i="4"/>
  <c r="DI23" i="4"/>
  <c r="DH23" i="4"/>
  <c r="DG23" i="4"/>
  <c r="DF23" i="4"/>
  <c r="DE23" i="4"/>
  <c r="DD23" i="4"/>
  <c r="DC23" i="4"/>
  <c r="DB23" i="4"/>
  <c r="CZ23" i="4"/>
  <c r="CY23" i="4"/>
  <c r="CV23" i="4"/>
  <c r="DK22" i="4"/>
  <c r="DJ22" i="4"/>
  <c r="DI22" i="4"/>
  <c r="DH22" i="4"/>
  <c r="DG22" i="4"/>
  <c r="DF22" i="4"/>
  <c r="DE22" i="4"/>
  <c r="DD22" i="4"/>
  <c r="DC22" i="4"/>
  <c r="DB22" i="4"/>
  <c r="CZ22" i="4"/>
  <c r="CY22" i="4"/>
  <c r="CV22" i="4"/>
  <c r="DK21" i="4"/>
  <c r="DJ21" i="4"/>
  <c r="DI21" i="4"/>
  <c r="DH21" i="4"/>
  <c r="DG21" i="4"/>
  <c r="DF21" i="4"/>
  <c r="DE21" i="4"/>
  <c r="DD21" i="4"/>
  <c r="DC21" i="4"/>
  <c r="DB21" i="4"/>
  <c r="CZ21" i="4"/>
  <c r="CY21" i="4"/>
  <c r="CV21" i="4"/>
  <c r="DK20" i="4"/>
  <c r="DJ20" i="4"/>
  <c r="DI20" i="4"/>
  <c r="DH20" i="4"/>
  <c r="DG20" i="4"/>
  <c r="DF20" i="4"/>
  <c r="DE20" i="4"/>
  <c r="DD20" i="4"/>
  <c r="DC20" i="4"/>
  <c r="DB20" i="4"/>
  <c r="CZ20" i="4"/>
  <c r="CY20" i="4"/>
  <c r="CV20" i="4"/>
  <c r="DK19" i="4"/>
  <c r="DJ19" i="4"/>
  <c r="DI19" i="4"/>
  <c r="DH19" i="4"/>
  <c r="DG19" i="4"/>
  <c r="DF19" i="4"/>
  <c r="DE19" i="4"/>
  <c r="DD19" i="4"/>
  <c r="DC19" i="4"/>
  <c r="DB19" i="4"/>
  <c r="CZ19" i="4"/>
  <c r="CY19" i="4"/>
  <c r="CV19" i="4"/>
  <c r="DK18" i="4"/>
  <c r="DJ18" i="4"/>
  <c r="DI18" i="4"/>
  <c r="DH18" i="4"/>
  <c r="DG18" i="4"/>
  <c r="DF18" i="4"/>
  <c r="DE18" i="4"/>
  <c r="DD18" i="4"/>
  <c r="DC18" i="4"/>
  <c r="CZ18" i="4"/>
  <c r="CY18" i="4"/>
  <c r="CV18" i="4"/>
  <c r="DK17" i="4"/>
  <c r="DJ17" i="4"/>
  <c r="DI17" i="4"/>
  <c r="DH17" i="4"/>
  <c r="DG17" i="4"/>
  <c r="DF17" i="4"/>
  <c r="DE17" i="4"/>
  <c r="DD17" i="4"/>
  <c r="DC17" i="4"/>
  <c r="DB17" i="4"/>
  <c r="CZ17" i="4"/>
  <c r="CY17" i="4"/>
  <c r="CV17" i="4"/>
  <c r="DK16" i="4"/>
  <c r="DJ16" i="4"/>
  <c r="DI16" i="4"/>
  <c r="DH16" i="4"/>
  <c r="DG16" i="4"/>
  <c r="DF16" i="4"/>
  <c r="DE16" i="4"/>
  <c r="DD16" i="4"/>
  <c r="DC16" i="4"/>
  <c r="DB16" i="4"/>
  <c r="CZ16" i="4"/>
  <c r="CY16" i="4"/>
  <c r="CV16" i="4"/>
  <c r="DK15" i="4"/>
  <c r="DJ15" i="4"/>
  <c r="DI15" i="4"/>
  <c r="DH15" i="4"/>
  <c r="DG15" i="4"/>
  <c r="DE15" i="4"/>
  <c r="DD15" i="4"/>
  <c r="DC15" i="4"/>
  <c r="DB15" i="4"/>
  <c r="CZ15" i="4"/>
  <c r="CY15" i="4"/>
  <c r="CV15" i="4"/>
  <c r="DK14" i="4"/>
  <c r="DJ14" i="4"/>
  <c r="DI14" i="4"/>
  <c r="DH14" i="4"/>
  <c r="DG14" i="4"/>
  <c r="DF14" i="4"/>
  <c r="DE14" i="4"/>
  <c r="DD14" i="4"/>
  <c r="DC14" i="4"/>
  <c r="DB14" i="4"/>
  <c r="CZ14" i="4"/>
  <c r="CY14" i="4"/>
  <c r="CV14" i="4"/>
  <c r="DK13" i="4"/>
  <c r="DJ13" i="4"/>
  <c r="DI13" i="4"/>
  <c r="DH13" i="4"/>
  <c r="DG13" i="4"/>
  <c r="DF13" i="4"/>
  <c r="DE13" i="4"/>
  <c r="DD13" i="4"/>
  <c r="DC13" i="4"/>
  <c r="DB13" i="4"/>
  <c r="CZ13" i="4"/>
  <c r="CY13" i="4"/>
  <c r="CV13" i="4"/>
  <c r="DK12" i="4"/>
  <c r="DJ12" i="4"/>
  <c r="DI12" i="4"/>
  <c r="DH12" i="4"/>
  <c r="DG12" i="4"/>
  <c r="DF12" i="4"/>
  <c r="DE12" i="4"/>
  <c r="DD12" i="4"/>
  <c r="DC12" i="4"/>
  <c r="DB12" i="4"/>
  <c r="CZ12" i="4"/>
  <c r="CY12" i="4"/>
  <c r="CV12" i="4"/>
  <c r="DK11" i="4"/>
  <c r="DJ11" i="4"/>
  <c r="DI11" i="4"/>
  <c r="DH11" i="4"/>
  <c r="DG11" i="4"/>
  <c r="DF11" i="4"/>
  <c r="DE11" i="4"/>
  <c r="DD11" i="4"/>
  <c r="DC11" i="4"/>
  <c r="DB11" i="4"/>
  <c r="CZ11" i="4"/>
  <c r="CY11" i="4"/>
  <c r="CV11" i="4"/>
  <c r="DK10" i="4"/>
  <c r="DJ10" i="4"/>
  <c r="DI10" i="4"/>
  <c r="DH10" i="4"/>
  <c r="DG10" i="4"/>
  <c r="DF10" i="4"/>
  <c r="DE10" i="4"/>
  <c r="DD10" i="4"/>
  <c r="DC10" i="4"/>
  <c r="DB10" i="4"/>
  <c r="CZ10" i="4"/>
  <c r="CY10" i="4"/>
  <c r="CV10" i="4"/>
  <c r="DK9" i="4"/>
  <c r="DJ9" i="4"/>
  <c r="DI9" i="4"/>
  <c r="DH9" i="4"/>
  <c r="DG9" i="4"/>
  <c r="DF9" i="4"/>
  <c r="DE9" i="4"/>
  <c r="DD9" i="4"/>
  <c r="DC9" i="4"/>
  <c r="DB9" i="4"/>
  <c r="CZ9" i="4"/>
  <c r="CY9" i="4"/>
  <c r="CV9" i="4"/>
  <c r="DK8" i="4"/>
  <c r="DJ8" i="4"/>
  <c r="DI8" i="4"/>
  <c r="DH8" i="4"/>
  <c r="DG8" i="4"/>
  <c r="DF8" i="4"/>
  <c r="DE8" i="4"/>
  <c r="DD8" i="4"/>
  <c r="DC8" i="4"/>
  <c r="DB8" i="4"/>
  <c r="CZ8" i="4"/>
  <c r="CY8" i="4"/>
  <c r="CV8" i="4"/>
  <c r="DK7" i="4"/>
  <c r="DJ7" i="4"/>
  <c r="DI7" i="4"/>
  <c r="DH7" i="4"/>
  <c r="DG7" i="4"/>
  <c r="DF7" i="4"/>
  <c r="DE7" i="4"/>
  <c r="DD7" i="4"/>
  <c r="DC7" i="4"/>
  <c r="DB7" i="4"/>
  <c r="CZ7" i="4"/>
  <c r="CY7" i="4"/>
  <c r="CV7" i="4"/>
  <c r="DK6" i="4"/>
  <c r="DJ6" i="4"/>
  <c r="DI6" i="4"/>
  <c r="DH6" i="4"/>
  <c r="DG6" i="4"/>
  <c r="DF6" i="4"/>
  <c r="DE6" i="4"/>
  <c r="DD6" i="4"/>
  <c r="DC6" i="4"/>
  <c r="DB6" i="4"/>
  <c r="CZ6" i="4"/>
  <c r="CY6" i="4"/>
  <c r="CV6" i="4"/>
  <c r="DK5" i="4"/>
  <c r="DJ5" i="4"/>
  <c r="DI5" i="4"/>
  <c r="DH5" i="4"/>
  <c r="DG5" i="4"/>
  <c r="DF5" i="4"/>
  <c r="DE5" i="4"/>
  <c r="DD5" i="4"/>
  <c r="DC5" i="4"/>
  <c r="DB5" i="4"/>
  <c r="CZ5" i="4"/>
  <c r="CY5" i="4"/>
  <c r="CV5" i="4"/>
  <c r="DK4" i="4"/>
  <c r="DJ4" i="4"/>
  <c r="DI4" i="4"/>
  <c r="DH4" i="4"/>
  <c r="DG4" i="4"/>
  <c r="DF4" i="4"/>
  <c r="DE4" i="4"/>
  <c r="DD4" i="4"/>
  <c r="DC4" i="4"/>
  <c r="DB4" i="4"/>
  <c r="CZ4" i="4"/>
  <c r="CY4" i="4"/>
  <c r="CV4" i="4"/>
  <c r="DK3" i="4"/>
  <c r="DJ3" i="4"/>
  <c r="DI3" i="4"/>
  <c r="DH3" i="4"/>
  <c r="DG3" i="4"/>
  <c r="DF3" i="4"/>
  <c r="DE3" i="4"/>
  <c r="DD3" i="4"/>
  <c r="DC3" i="4"/>
  <c r="DB3" i="4"/>
  <c r="CZ3" i="4"/>
  <c r="CY3" i="4"/>
  <c r="CV3" i="4"/>
  <c r="DK2" i="4"/>
  <c r="DJ2" i="4"/>
  <c r="DI2" i="4"/>
  <c r="DH2" i="4"/>
  <c r="DG2" i="4"/>
  <c r="DF2" i="4"/>
  <c r="DE2" i="4"/>
  <c r="DD2" i="4"/>
  <c r="DC2" i="4"/>
  <c r="DB2" i="4"/>
  <c r="CZ2" i="4"/>
  <c r="CY2" i="4"/>
  <c r="CV2" i="4"/>
  <c r="DR25" i="3"/>
  <c r="DQ25" i="3"/>
  <c r="DP25" i="3"/>
  <c r="DO25" i="3"/>
  <c r="DN25" i="3"/>
  <c r="DM25" i="3"/>
  <c r="DL25" i="3"/>
  <c r="DK25" i="3"/>
  <c r="DJ25" i="3"/>
  <c r="DI25" i="3"/>
  <c r="DG25" i="3"/>
  <c r="DF25" i="3"/>
  <c r="DC25" i="3"/>
  <c r="DR24" i="3"/>
  <c r="DQ24" i="3"/>
  <c r="DP24" i="3"/>
  <c r="DO24" i="3"/>
  <c r="DN24" i="3"/>
  <c r="DM24" i="3"/>
  <c r="DL24" i="3"/>
  <c r="DK24" i="3"/>
  <c r="DJ24" i="3"/>
  <c r="DI24" i="3"/>
  <c r="DG24" i="3"/>
  <c r="DF24" i="3"/>
  <c r="DC24" i="3"/>
  <c r="DR23" i="3"/>
  <c r="DQ23" i="3"/>
  <c r="DP23" i="3"/>
  <c r="DO23" i="3"/>
  <c r="DN23" i="3"/>
  <c r="DM23" i="3"/>
  <c r="DL23" i="3"/>
  <c r="DK23" i="3"/>
  <c r="DJ23" i="3"/>
  <c r="DI23" i="3"/>
  <c r="DG23" i="3"/>
  <c r="DF23" i="3"/>
  <c r="DC23" i="3"/>
  <c r="DR22" i="3"/>
  <c r="DQ22" i="3"/>
  <c r="DP22" i="3"/>
  <c r="DO22" i="3"/>
  <c r="DN22" i="3"/>
  <c r="DM22" i="3"/>
  <c r="DL22" i="3"/>
  <c r="DK22" i="3"/>
  <c r="DJ22" i="3"/>
  <c r="DI22" i="3"/>
  <c r="DG22" i="3"/>
  <c r="DF22" i="3"/>
  <c r="DC22" i="3"/>
  <c r="DR21" i="3"/>
  <c r="DQ21" i="3"/>
  <c r="DP21" i="3"/>
  <c r="DO21" i="3"/>
  <c r="DN21" i="3"/>
  <c r="DM21" i="3"/>
  <c r="DL21" i="3"/>
  <c r="DK21" i="3"/>
  <c r="DJ21" i="3"/>
  <c r="DI21" i="3"/>
  <c r="DG21" i="3"/>
  <c r="DF21" i="3"/>
  <c r="DC21" i="3"/>
  <c r="DR20" i="3"/>
  <c r="DQ20" i="3"/>
  <c r="DP20" i="3"/>
  <c r="DO20" i="3"/>
  <c r="DN20" i="3"/>
  <c r="DM20" i="3"/>
  <c r="DL20" i="3"/>
  <c r="DK20" i="3"/>
  <c r="DJ20" i="3"/>
  <c r="DI20" i="3"/>
  <c r="DG20" i="3"/>
  <c r="DF20" i="3"/>
  <c r="DC20" i="3"/>
  <c r="DR19" i="3"/>
  <c r="DQ19" i="3"/>
  <c r="DP19" i="3"/>
  <c r="DO19" i="3"/>
  <c r="DN19" i="3"/>
  <c r="DM19" i="3"/>
  <c r="DL19" i="3"/>
  <c r="DK19" i="3"/>
  <c r="DJ19" i="3"/>
  <c r="DI19" i="3"/>
  <c r="DG19" i="3"/>
  <c r="DF19" i="3"/>
  <c r="DC19" i="3"/>
  <c r="DR18" i="3"/>
  <c r="DQ18" i="3"/>
  <c r="DP18" i="3"/>
  <c r="DO18" i="3"/>
  <c r="DN18" i="3"/>
  <c r="DM18" i="3"/>
  <c r="DL18" i="3"/>
  <c r="DK18" i="3"/>
  <c r="DJ18" i="3"/>
  <c r="DI18" i="3"/>
  <c r="DG18" i="3"/>
  <c r="DF18" i="3"/>
  <c r="DC18" i="3"/>
  <c r="DR17" i="3"/>
  <c r="DQ17" i="3"/>
  <c r="DP17" i="3"/>
  <c r="DO17" i="3"/>
  <c r="DN17" i="3"/>
  <c r="DM17" i="3"/>
  <c r="DL17" i="3"/>
  <c r="DK17" i="3"/>
  <c r="DJ17" i="3"/>
  <c r="DI17" i="3"/>
  <c r="DG17" i="3"/>
  <c r="DF17" i="3"/>
  <c r="DC17" i="3"/>
  <c r="DR16" i="3"/>
  <c r="DQ16" i="3"/>
  <c r="DP16" i="3"/>
  <c r="DO16" i="3"/>
  <c r="DN16" i="3"/>
  <c r="DM16" i="3"/>
  <c r="DL16" i="3"/>
  <c r="DK16" i="3"/>
  <c r="DJ16" i="3"/>
  <c r="DI16" i="3"/>
  <c r="DG16" i="3"/>
  <c r="DF16" i="3"/>
  <c r="DC16" i="3"/>
  <c r="DR15" i="3"/>
  <c r="DQ15" i="3"/>
  <c r="DP15" i="3"/>
  <c r="DO15" i="3"/>
  <c r="DN15" i="3"/>
  <c r="DM15" i="3"/>
  <c r="DL15" i="3"/>
  <c r="DK15" i="3"/>
  <c r="DJ15" i="3"/>
  <c r="DI15" i="3"/>
  <c r="DG15" i="3"/>
  <c r="DF15" i="3"/>
  <c r="DC15" i="3"/>
  <c r="DR14" i="3"/>
  <c r="DQ14" i="3"/>
  <c r="DP14" i="3"/>
  <c r="DO14" i="3"/>
  <c r="DN14" i="3"/>
  <c r="DM14" i="3"/>
  <c r="DL14" i="3"/>
  <c r="DK14" i="3"/>
  <c r="DJ14" i="3"/>
  <c r="DI14" i="3"/>
  <c r="DG14" i="3"/>
  <c r="DF14" i="3"/>
  <c r="DC14" i="3"/>
  <c r="DR13" i="3"/>
  <c r="DQ13" i="3"/>
  <c r="DP13" i="3"/>
  <c r="DO13" i="3"/>
  <c r="DN13" i="3"/>
  <c r="DM13" i="3"/>
  <c r="DL13" i="3"/>
  <c r="DK13" i="3"/>
  <c r="DJ13" i="3"/>
  <c r="DI13" i="3"/>
  <c r="DG13" i="3"/>
  <c r="DF13" i="3"/>
  <c r="DC13" i="3"/>
  <c r="DR12" i="3"/>
  <c r="DQ12" i="3"/>
  <c r="DP12" i="3"/>
  <c r="DO12" i="3"/>
  <c r="DN12" i="3"/>
  <c r="DM12" i="3"/>
  <c r="DL12" i="3"/>
  <c r="DK12" i="3"/>
  <c r="DJ12" i="3"/>
  <c r="DI12" i="3"/>
  <c r="DG12" i="3"/>
  <c r="DF12" i="3"/>
  <c r="DC12" i="3"/>
  <c r="DR11" i="3"/>
  <c r="DQ11" i="3"/>
  <c r="DP11" i="3"/>
  <c r="DO11" i="3"/>
  <c r="DN11" i="3"/>
  <c r="DM11" i="3"/>
  <c r="DL11" i="3"/>
  <c r="DK11" i="3"/>
  <c r="DJ11" i="3"/>
  <c r="DI11" i="3"/>
  <c r="DG11" i="3"/>
  <c r="DF11" i="3"/>
  <c r="DC11" i="3"/>
  <c r="DR10" i="3"/>
  <c r="DQ10" i="3"/>
  <c r="DP10" i="3"/>
  <c r="DO10" i="3"/>
  <c r="DN10" i="3"/>
  <c r="DM10" i="3"/>
  <c r="DL10" i="3"/>
  <c r="DK10" i="3"/>
  <c r="DJ10" i="3"/>
  <c r="DI10" i="3"/>
  <c r="DG10" i="3"/>
  <c r="DF10" i="3"/>
  <c r="DC10" i="3"/>
  <c r="DR9" i="3"/>
  <c r="DQ9" i="3"/>
  <c r="DP9" i="3"/>
  <c r="DO9" i="3"/>
  <c r="DN9" i="3"/>
  <c r="DM9" i="3"/>
  <c r="DL9" i="3"/>
  <c r="DK9" i="3"/>
  <c r="DJ9" i="3"/>
  <c r="DI9" i="3"/>
  <c r="DG9" i="3"/>
  <c r="DF9" i="3"/>
  <c r="DC9" i="3"/>
  <c r="DR8" i="3"/>
  <c r="DQ8" i="3"/>
  <c r="DP8" i="3"/>
  <c r="DO8" i="3"/>
  <c r="DN8" i="3"/>
  <c r="DM8" i="3"/>
  <c r="DL8" i="3"/>
  <c r="DK8" i="3"/>
  <c r="DJ8" i="3"/>
  <c r="DI8" i="3"/>
  <c r="DG8" i="3"/>
  <c r="DF8" i="3"/>
  <c r="DC8" i="3"/>
  <c r="DR7" i="3"/>
  <c r="DQ7" i="3"/>
  <c r="DP7" i="3"/>
  <c r="DO7" i="3"/>
  <c r="DN7" i="3"/>
  <c r="DM7" i="3"/>
  <c r="DL7" i="3"/>
  <c r="DK7" i="3"/>
  <c r="DJ7" i="3"/>
  <c r="DI7" i="3"/>
  <c r="DG7" i="3"/>
  <c r="DF7" i="3"/>
  <c r="DC7" i="3"/>
  <c r="DR6" i="3"/>
  <c r="DQ6" i="3"/>
  <c r="DP6" i="3"/>
  <c r="DO6" i="3"/>
  <c r="DN6" i="3"/>
  <c r="DM6" i="3"/>
  <c r="DL6" i="3"/>
  <c r="DK6" i="3"/>
  <c r="DJ6" i="3"/>
  <c r="DI6" i="3"/>
  <c r="DG6" i="3"/>
  <c r="DF6" i="3"/>
  <c r="DC6" i="3"/>
  <c r="DR5" i="3"/>
  <c r="DQ5" i="3"/>
  <c r="DP5" i="3"/>
  <c r="DO5" i="3"/>
  <c r="DN5" i="3"/>
  <c r="DM5" i="3"/>
  <c r="DL5" i="3"/>
  <c r="DK5" i="3"/>
  <c r="DJ5" i="3"/>
  <c r="DI5" i="3"/>
  <c r="DG5" i="3"/>
  <c r="DF5" i="3"/>
  <c r="DC5" i="3"/>
  <c r="DR4" i="3"/>
  <c r="DQ4" i="3"/>
  <c r="DP4" i="3"/>
  <c r="DO4" i="3"/>
  <c r="DN4" i="3"/>
  <c r="DM4" i="3"/>
  <c r="DL4" i="3"/>
  <c r="DK4" i="3"/>
  <c r="DJ4" i="3"/>
  <c r="DI4" i="3"/>
  <c r="DG4" i="3"/>
  <c r="DF4" i="3"/>
  <c r="DC4" i="3"/>
  <c r="DR3" i="3"/>
  <c r="DQ3" i="3"/>
  <c r="DP3" i="3"/>
  <c r="DO3" i="3"/>
  <c r="DN3" i="3"/>
  <c r="DM3" i="3"/>
  <c r="DL3" i="3"/>
  <c r="DK3" i="3"/>
  <c r="DJ3" i="3"/>
  <c r="DI3" i="3"/>
  <c r="DG3" i="3"/>
  <c r="DF3" i="3"/>
  <c r="DC3" i="3"/>
  <c r="DR2" i="3"/>
  <c r="DQ2" i="3"/>
  <c r="DP2" i="3"/>
  <c r="DO2" i="3"/>
  <c r="DN2" i="3"/>
  <c r="DM2" i="3"/>
  <c r="DL2" i="3"/>
  <c r="DK2" i="3"/>
  <c r="DJ2" i="3"/>
  <c r="DF2" i="3"/>
  <c r="DG25" i="2"/>
  <c r="DF25" i="2"/>
  <c r="DE25" i="2"/>
  <c r="DD25" i="2"/>
  <c r="DC25" i="2"/>
  <c r="DB25" i="2"/>
  <c r="DA25" i="2"/>
  <c r="CZ25" i="2"/>
  <c r="CY25" i="2"/>
  <c r="CX25" i="2"/>
  <c r="CV25" i="2"/>
  <c r="CU25" i="2"/>
  <c r="CR25" i="2"/>
  <c r="DG24" i="2"/>
  <c r="DF24" i="2"/>
  <c r="DE24" i="2"/>
  <c r="DD24" i="2"/>
  <c r="DC24" i="2"/>
  <c r="DB24" i="2"/>
  <c r="DA24" i="2"/>
  <c r="CZ24" i="2"/>
  <c r="CY24" i="2"/>
  <c r="CX24" i="2"/>
  <c r="CV24" i="2"/>
  <c r="CU24" i="2"/>
  <c r="CR24" i="2"/>
  <c r="DG23" i="2"/>
  <c r="DF23" i="2"/>
  <c r="DE23" i="2"/>
  <c r="DD23" i="2"/>
  <c r="DC23" i="2"/>
  <c r="DB23" i="2"/>
  <c r="DA23" i="2"/>
  <c r="CZ23" i="2"/>
  <c r="CY23" i="2"/>
  <c r="CX23" i="2"/>
  <c r="CV23" i="2"/>
  <c r="CU23" i="2"/>
  <c r="CR23" i="2"/>
  <c r="DG22" i="2"/>
  <c r="DF22" i="2"/>
  <c r="DE22" i="2"/>
  <c r="DD22" i="2"/>
  <c r="DC22" i="2"/>
  <c r="DB22" i="2"/>
  <c r="DA22" i="2"/>
  <c r="CZ22" i="2"/>
  <c r="CY22" i="2"/>
  <c r="CX22" i="2"/>
  <c r="CV22" i="2"/>
  <c r="CU22" i="2"/>
  <c r="CR22" i="2"/>
  <c r="DG21" i="2"/>
  <c r="DF21" i="2"/>
  <c r="DE21" i="2"/>
  <c r="DD21" i="2"/>
  <c r="DC21" i="2"/>
  <c r="DB21" i="2"/>
  <c r="DA21" i="2"/>
  <c r="CZ21" i="2"/>
  <c r="CY21" i="2"/>
  <c r="CX21" i="2"/>
  <c r="CV21" i="2"/>
  <c r="CU21" i="2"/>
  <c r="CR21" i="2"/>
  <c r="DG20" i="2"/>
  <c r="DF20" i="2"/>
  <c r="DE20" i="2"/>
  <c r="DD20" i="2"/>
  <c r="DC20" i="2"/>
  <c r="DB20" i="2"/>
  <c r="DA20" i="2"/>
  <c r="CZ20" i="2"/>
  <c r="CY20" i="2"/>
  <c r="CX20" i="2"/>
  <c r="CV20" i="2"/>
  <c r="CU20" i="2"/>
  <c r="CR20" i="2"/>
  <c r="DG19" i="2"/>
  <c r="DF19" i="2"/>
  <c r="DE19" i="2"/>
  <c r="DD19" i="2"/>
  <c r="DC19" i="2"/>
  <c r="DB19" i="2"/>
  <c r="DA19" i="2"/>
  <c r="CZ19" i="2"/>
  <c r="CY19" i="2"/>
  <c r="CX19" i="2"/>
  <c r="CV19" i="2"/>
  <c r="CU19" i="2"/>
  <c r="CR19" i="2"/>
  <c r="DG18" i="2"/>
  <c r="DF18" i="2"/>
  <c r="DE18" i="2"/>
  <c r="DD18" i="2"/>
  <c r="DC18" i="2"/>
  <c r="DB18" i="2"/>
  <c r="DA18" i="2"/>
  <c r="CZ18" i="2"/>
  <c r="CY18" i="2"/>
  <c r="CX18" i="2"/>
  <c r="CV18" i="2"/>
  <c r="CU18" i="2"/>
  <c r="CR18" i="2"/>
  <c r="DG17" i="2"/>
  <c r="DF17" i="2"/>
  <c r="DE17" i="2"/>
  <c r="DD17" i="2"/>
  <c r="DC17" i="2"/>
  <c r="DB17" i="2"/>
  <c r="DA17" i="2"/>
  <c r="CZ17" i="2"/>
  <c r="CY17" i="2"/>
  <c r="CX17" i="2"/>
  <c r="CV17" i="2"/>
  <c r="CU17" i="2"/>
  <c r="CR17" i="2"/>
  <c r="DG16" i="2"/>
  <c r="DF16" i="2"/>
  <c r="DE16" i="2"/>
  <c r="DD16" i="2"/>
  <c r="DC16" i="2"/>
  <c r="DB16" i="2"/>
  <c r="DA16" i="2"/>
  <c r="CZ16" i="2"/>
  <c r="CY16" i="2"/>
  <c r="CX16" i="2"/>
  <c r="CV16" i="2"/>
  <c r="CU16" i="2"/>
  <c r="CR16" i="2"/>
  <c r="DG15" i="2"/>
  <c r="DF15" i="2"/>
  <c r="DE15" i="2"/>
  <c r="DD15" i="2"/>
  <c r="DC15" i="2"/>
  <c r="DB15" i="2"/>
  <c r="DA15" i="2"/>
  <c r="CZ15" i="2"/>
  <c r="CY15" i="2"/>
  <c r="CX15" i="2"/>
  <c r="CV15" i="2"/>
  <c r="CU15" i="2"/>
  <c r="CR15" i="2"/>
  <c r="DG14" i="2"/>
  <c r="DF14" i="2"/>
  <c r="DE14" i="2"/>
  <c r="DD14" i="2"/>
  <c r="DC14" i="2"/>
  <c r="DB14" i="2"/>
  <c r="DA14" i="2"/>
  <c r="CZ14" i="2"/>
  <c r="CY14" i="2"/>
  <c r="CX14" i="2"/>
  <c r="CV14" i="2"/>
  <c r="CU14" i="2"/>
  <c r="CR14" i="2"/>
  <c r="DG13" i="2"/>
  <c r="DF13" i="2"/>
  <c r="DE13" i="2"/>
  <c r="DD13" i="2"/>
  <c r="DC13" i="2"/>
  <c r="DB13" i="2"/>
  <c r="DA13" i="2"/>
  <c r="CZ13" i="2"/>
  <c r="CY13" i="2"/>
  <c r="CX13" i="2"/>
  <c r="CV13" i="2"/>
  <c r="CU13" i="2"/>
  <c r="CR13" i="2"/>
  <c r="DG12" i="2"/>
  <c r="DF12" i="2"/>
  <c r="DE12" i="2"/>
  <c r="DD12" i="2"/>
  <c r="DC12" i="2"/>
  <c r="DB12" i="2"/>
  <c r="DA12" i="2"/>
  <c r="CZ12" i="2"/>
  <c r="CY12" i="2"/>
  <c r="CX12" i="2"/>
  <c r="CV12" i="2"/>
  <c r="CU12" i="2"/>
  <c r="CR12" i="2"/>
  <c r="DG11" i="2"/>
  <c r="DF11" i="2"/>
  <c r="DE11" i="2"/>
  <c r="DD11" i="2"/>
  <c r="DC11" i="2"/>
  <c r="DB11" i="2"/>
  <c r="DA11" i="2"/>
  <c r="CZ11" i="2"/>
  <c r="CY11" i="2"/>
  <c r="CX11" i="2"/>
  <c r="CV11" i="2"/>
  <c r="CU11" i="2"/>
  <c r="CR11" i="2"/>
  <c r="DG10" i="2"/>
  <c r="DF10" i="2"/>
  <c r="DE10" i="2"/>
  <c r="DD10" i="2"/>
  <c r="DC10" i="2"/>
  <c r="DB10" i="2"/>
  <c r="DA10" i="2"/>
  <c r="CZ10" i="2"/>
  <c r="CY10" i="2"/>
  <c r="CX10" i="2"/>
  <c r="CV10" i="2"/>
  <c r="CU10" i="2"/>
  <c r="CR10" i="2"/>
  <c r="DG9" i="2"/>
  <c r="DF9" i="2"/>
  <c r="DE9" i="2"/>
  <c r="DD9" i="2"/>
  <c r="DC9" i="2"/>
  <c r="DB9" i="2"/>
  <c r="DA9" i="2"/>
  <c r="CZ9" i="2"/>
  <c r="CY9" i="2"/>
  <c r="CX9" i="2"/>
  <c r="CV9" i="2"/>
  <c r="CU9" i="2"/>
  <c r="CR9" i="2"/>
  <c r="DG8" i="2"/>
  <c r="DF8" i="2"/>
  <c r="DE8" i="2"/>
  <c r="DD8" i="2"/>
  <c r="DC8" i="2"/>
  <c r="DB8" i="2"/>
  <c r="DA8" i="2"/>
  <c r="CZ8" i="2"/>
  <c r="CY8" i="2"/>
  <c r="CX8" i="2"/>
  <c r="CV8" i="2"/>
  <c r="CU8" i="2"/>
  <c r="CR8" i="2"/>
  <c r="DG7" i="2"/>
  <c r="DF7" i="2"/>
  <c r="DE7" i="2"/>
  <c r="DD7" i="2"/>
  <c r="DC7" i="2"/>
  <c r="DB7" i="2"/>
  <c r="DA7" i="2"/>
  <c r="CZ7" i="2"/>
  <c r="CY7" i="2"/>
  <c r="CX7" i="2"/>
  <c r="CV7" i="2"/>
  <c r="CU7" i="2"/>
  <c r="CR7" i="2"/>
  <c r="DG6" i="2"/>
  <c r="DF6" i="2"/>
  <c r="DE6" i="2"/>
  <c r="DD6" i="2"/>
  <c r="DC6" i="2"/>
  <c r="DB6" i="2"/>
  <c r="DA6" i="2"/>
  <c r="CZ6" i="2"/>
  <c r="CY6" i="2"/>
  <c r="CX6" i="2"/>
  <c r="CV6" i="2"/>
  <c r="CU6" i="2"/>
  <c r="CR6" i="2"/>
  <c r="DG5" i="2"/>
  <c r="DF5" i="2"/>
  <c r="DE5" i="2"/>
  <c r="DD5" i="2"/>
  <c r="DC5" i="2"/>
  <c r="DB5" i="2"/>
  <c r="DA5" i="2"/>
  <c r="CZ5" i="2"/>
  <c r="CY5" i="2"/>
  <c r="CX5" i="2"/>
  <c r="CV5" i="2"/>
  <c r="CU5" i="2"/>
  <c r="CR5" i="2"/>
  <c r="DG4" i="2"/>
  <c r="DF4" i="2"/>
  <c r="DE4" i="2"/>
  <c r="DD4" i="2"/>
  <c r="DC4" i="2"/>
  <c r="DB4" i="2"/>
  <c r="DA4" i="2"/>
  <c r="CZ4" i="2"/>
  <c r="CY4" i="2"/>
  <c r="CX4" i="2"/>
  <c r="CV4" i="2"/>
  <c r="CU4" i="2"/>
  <c r="CR4" i="2"/>
  <c r="DG3" i="2"/>
  <c r="DF3" i="2"/>
  <c r="DE3" i="2"/>
  <c r="DD3" i="2"/>
  <c r="DC3" i="2"/>
  <c r="DB3" i="2"/>
  <c r="DA3" i="2"/>
  <c r="CZ3" i="2"/>
  <c r="CY3" i="2"/>
  <c r="CX3" i="2"/>
  <c r="CV3" i="2"/>
  <c r="CU3" i="2"/>
  <c r="CR3" i="2"/>
  <c r="DG2" i="2"/>
  <c r="DF2" i="2"/>
  <c r="DE2" i="2"/>
  <c r="DD2" i="2"/>
  <c r="DC2" i="2"/>
  <c r="DB2" i="2"/>
  <c r="DA2" i="2"/>
  <c r="CZ2" i="2"/>
  <c r="CY2" i="2"/>
  <c r="CX2" i="2"/>
  <c r="CV2" i="2"/>
  <c r="CU2" i="2"/>
  <c r="CR2" i="2"/>
  <c r="DC25" i="1"/>
  <c r="DB25" i="1"/>
  <c r="DA25" i="1"/>
  <c r="CZ25" i="1"/>
  <c r="CY25" i="1"/>
  <c r="CX25" i="1"/>
  <c r="CW25" i="1"/>
  <c r="CV25" i="1"/>
  <c r="CU25" i="1"/>
  <c r="CT25" i="1"/>
  <c r="CR25" i="1"/>
  <c r="CQ25" i="1"/>
  <c r="CN25" i="1"/>
  <c r="DC24" i="1"/>
  <c r="DB24" i="1"/>
  <c r="DA24" i="1"/>
  <c r="CZ24" i="1"/>
  <c r="CY24" i="1"/>
  <c r="CX24" i="1"/>
  <c r="CW24" i="1"/>
  <c r="CV24" i="1"/>
  <c r="CU24" i="1"/>
  <c r="CT24" i="1"/>
  <c r="CR24" i="1"/>
  <c r="CQ24" i="1"/>
  <c r="CN24" i="1"/>
  <c r="DC23" i="1"/>
  <c r="DB23" i="1"/>
  <c r="DA23" i="1"/>
  <c r="CZ23" i="1"/>
  <c r="CY23" i="1"/>
  <c r="CX23" i="1"/>
  <c r="CW23" i="1"/>
  <c r="CV23" i="1"/>
  <c r="CU23" i="1"/>
  <c r="CT23" i="1"/>
  <c r="CR23" i="1"/>
  <c r="CQ23" i="1"/>
  <c r="CN23" i="1"/>
  <c r="DC22" i="1"/>
  <c r="DB22" i="1"/>
  <c r="DA22" i="1"/>
  <c r="CZ22" i="1"/>
  <c r="CY22" i="1"/>
  <c r="CX22" i="1"/>
  <c r="CW22" i="1"/>
  <c r="CV22" i="1"/>
  <c r="CU22" i="1"/>
  <c r="CT22" i="1"/>
  <c r="CR22" i="1"/>
  <c r="CQ22" i="1"/>
  <c r="CN22" i="1"/>
  <c r="DC21" i="1"/>
  <c r="DB21" i="1"/>
  <c r="DA21" i="1"/>
  <c r="CZ21" i="1"/>
  <c r="CY21" i="1"/>
  <c r="CX21" i="1"/>
  <c r="CW21" i="1"/>
  <c r="CV21" i="1"/>
  <c r="CU21" i="1"/>
  <c r="CT21" i="1"/>
  <c r="CR21" i="1"/>
  <c r="CQ21" i="1"/>
  <c r="CN21" i="1"/>
  <c r="DC20" i="1"/>
  <c r="DB20" i="1"/>
  <c r="DA20" i="1"/>
  <c r="CZ20" i="1"/>
  <c r="CY20" i="1"/>
  <c r="CX20" i="1"/>
  <c r="CW20" i="1"/>
  <c r="CV20" i="1"/>
  <c r="CU20" i="1"/>
  <c r="CT20" i="1"/>
  <c r="CR20" i="1"/>
  <c r="CQ20" i="1"/>
  <c r="CN20" i="1"/>
  <c r="DC19" i="1"/>
  <c r="DB19" i="1"/>
  <c r="DA19" i="1"/>
  <c r="CZ19" i="1"/>
  <c r="CY19" i="1"/>
  <c r="CX19" i="1"/>
  <c r="CW19" i="1"/>
  <c r="CV19" i="1"/>
  <c r="CU19" i="1"/>
  <c r="CT19" i="1"/>
  <c r="CR19" i="1"/>
  <c r="CQ19" i="1"/>
  <c r="CN19" i="1"/>
  <c r="DC18" i="1"/>
  <c r="DB18" i="1"/>
  <c r="DA18" i="1"/>
  <c r="CZ18" i="1"/>
  <c r="CY18" i="1"/>
  <c r="CX18" i="1"/>
  <c r="CW18" i="1"/>
  <c r="CV18" i="1"/>
  <c r="CU18" i="1"/>
  <c r="CT18" i="1"/>
  <c r="CR18" i="1"/>
  <c r="CQ18" i="1"/>
  <c r="CN18" i="1"/>
  <c r="DC17" i="1"/>
  <c r="DB17" i="1"/>
  <c r="DA17" i="1"/>
  <c r="CZ17" i="1"/>
  <c r="CY17" i="1"/>
  <c r="CX17" i="1"/>
  <c r="CW17" i="1"/>
  <c r="CV17" i="1"/>
  <c r="CU17" i="1"/>
  <c r="CT17" i="1"/>
  <c r="CR17" i="1"/>
  <c r="CQ17" i="1"/>
  <c r="CN17" i="1"/>
  <c r="DC16" i="1"/>
  <c r="DB16" i="1"/>
  <c r="DA16" i="1"/>
  <c r="CZ16" i="1"/>
  <c r="CY16" i="1"/>
  <c r="CX16" i="1"/>
  <c r="CW16" i="1"/>
  <c r="CV16" i="1"/>
  <c r="CU16" i="1"/>
  <c r="CT16" i="1"/>
  <c r="CR16" i="1"/>
  <c r="CQ16" i="1"/>
  <c r="CN16" i="1"/>
  <c r="DC15" i="1"/>
  <c r="DB15" i="1"/>
  <c r="DA15" i="1"/>
  <c r="CZ15" i="1"/>
  <c r="CY15" i="1"/>
  <c r="CX15" i="1"/>
  <c r="CW15" i="1"/>
  <c r="CV15" i="1"/>
  <c r="CU15" i="1"/>
  <c r="CT15" i="1"/>
  <c r="CR15" i="1"/>
  <c r="CQ15" i="1"/>
  <c r="CN15" i="1"/>
  <c r="DC14" i="1"/>
  <c r="DB14" i="1"/>
  <c r="DA14" i="1"/>
  <c r="CZ14" i="1"/>
  <c r="CY14" i="1"/>
  <c r="CX14" i="1"/>
  <c r="CW14" i="1"/>
  <c r="CV14" i="1"/>
  <c r="CU14" i="1"/>
  <c r="CT14" i="1"/>
  <c r="CR14" i="1"/>
  <c r="CQ14" i="1"/>
  <c r="CN14" i="1"/>
  <c r="DC13" i="1"/>
  <c r="DB13" i="1"/>
  <c r="DA13" i="1"/>
  <c r="CZ13" i="1"/>
  <c r="CY13" i="1"/>
  <c r="CX13" i="1"/>
  <c r="CW13" i="1"/>
  <c r="CV13" i="1"/>
  <c r="CU13" i="1"/>
  <c r="CT13" i="1"/>
  <c r="CR13" i="1"/>
  <c r="CQ13" i="1"/>
  <c r="CN13" i="1"/>
  <c r="DC12" i="1"/>
  <c r="DB12" i="1"/>
  <c r="DA12" i="1"/>
  <c r="CZ12" i="1"/>
  <c r="CY12" i="1"/>
  <c r="CX12" i="1"/>
  <c r="CW12" i="1"/>
  <c r="CV12" i="1"/>
  <c r="CU12" i="1"/>
  <c r="CT12" i="1"/>
  <c r="CR12" i="1"/>
  <c r="CQ12" i="1"/>
  <c r="CN12" i="1"/>
  <c r="DC11" i="1"/>
  <c r="DB11" i="1"/>
  <c r="DA11" i="1"/>
  <c r="CZ11" i="1"/>
  <c r="CY11" i="1"/>
  <c r="CX11" i="1"/>
  <c r="CW11" i="1"/>
  <c r="CV11" i="1"/>
  <c r="CU11" i="1"/>
  <c r="CT11" i="1"/>
  <c r="CR11" i="1"/>
  <c r="CQ11" i="1"/>
  <c r="CN11" i="1"/>
  <c r="DC10" i="1"/>
  <c r="DB10" i="1"/>
  <c r="DA10" i="1"/>
  <c r="CZ10" i="1"/>
  <c r="CY10" i="1"/>
  <c r="CX10" i="1"/>
  <c r="CW10" i="1"/>
  <c r="CV10" i="1"/>
  <c r="CU10" i="1"/>
  <c r="CT10" i="1"/>
  <c r="CR10" i="1"/>
  <c r="CQ10" i="1"/>
  <c r="CN10" i="1"/>
  <c r="DC9" i="1"/>
  <c r="DB9" i="1"/>
  <c r="DA9" i="1"/>
  <c r="CZ9" i="1"/>
  <c r="CY9" i="1"/>
  <c r="CX9" i="1"/>
  <c r="CW9" i="1"/>
  <c r="CV9" i="1"/>
  <c r="CU9" i="1"/>
  <c r="CT9" i="1"/>
  <c r="CR9" i="1"/>
  <c r="CQ9" i="1"/>
  <c r="CN9" i="1"/>
  <c r="DC8" i="1"/>
  <c r="DB8" i="1"/>
  <c r="DA8" i="1"/>
  <c r="CZ8" i="1"/>
  <c r="CY8" i="1"/>
  <c r="CX8" i="1"/>
  <c r="CW8" i="1"/>
  <c r="CV8" i="1"/>
  <c r="CU8" i="1"/>
  <c r="CT8" i="1"/>
  <c r="CR8" i="1"/>
  <c r="CQ8" i="1"/>
  <c r="CN8" i="1"/>
  <c r="DC7" i="1"/>
  <c r="DB7" i="1"/>
  <c r="DA7" i="1"/>
  <c r="CZ7" i="1"/>
  <c r="CY7" i="1"/>
  <c r="CX7" i="1"/>
  <c r="CW7" i="1"/>
  <c r="CV7" i="1"/>
  <c r="CU7" i="1"/>
  <c r="CT7" i="1"/>
  <c r="CR7" i="1"/>
  <c r="CQ7" i="1"/>
  <c r="CN7" i="1"/>
  <c r="DC6" i="1"/>
  <c r="DB6" i="1"/>
  <c r="DA6" i="1"/>
  <c r="CZ6" i="1"/>
  <c r="CY6" i="1"/>
  <c r="CX6" i="1"/>
  <c r="CW6" i="1"/>
  <c r="CV6" i="1"/>
  <c r="CU6" i="1"/>
  <c r="CT6" i="1"/>
  <c r="CR6" i="1"/>
  <c r="CQ6" i="1"/>
  <c r="CN6" i="1"/>
  <c r="DC5" i="1"/>
  <c r="DB5" i="1"/>
  <c r="DA5" i="1"/>
  <c r="CZ5" i="1"/>
  <c r="CY5" i="1"/>
  <c r="CX5" i="1"/>
  <c r="CW5" i="1"/>
  <c r="CV5" i="1"/>
  <c r="CU5" i="1"/>
  <c r="CT5" i="1"/>
  <c r="CR5" i="1"/>
  <c r="CQ5" i="1"/>
  <c r="CN5" i="1"/>
  <c r="DC4" i="1"/>
  <c r="DB4" i="1"/>
  <c r="DA4" i="1"/>
  <c r="CZ4" i="1"/>
  <c r="CY4" i="1"/>
  <c r="CX4" i="1"/>
  <c r="CW4" i="1"/>
  <c r="CV4" i="1"/>
  <c r="CU4" i="1"/>
  <c r="CT4" i="1"/>
  <c r="CR4" i="1"/>
  <c r="CQ4" i="1"/>
  <c r="CN4" i="1"/>
  <c r="DC3" i="1"/>
  <c r="DB3" i="1"/>
  <c r="DA3" i="1"/>
  <c r="CZ3" i="1"/>
  <c r="CY3" i="1"/>
  <c r="CX3" i="1"/>
  <c r="CW3" i="1"/>
  <c r="CV3" i="1"/>
  <c r="CU3" i="1"/>
  <c r="CT3" i="1"/>
  <c r="CR3" i="1"/>
  <c r="CQ3" i="1"/>
  <c r="CN3" i="1"/>
  <c r="DC2" i="1"/>
  <c r="DB2" i="1"/>
  <c r="DA2" i="1"/>
  <c r="CZ2" i="1"/>
  <c r="CY2" i="1"/>
  <c r="CX2" i="1"/>
  <c r="CW2" i="1"/>
  <c r="CV2" i="1"/>
  <c r="CU2" i="1"/>
  <c r="CR2" i="1"/>
  <c r="CD2" i="1" l="1"/>
  <c r="CT2" i="1" l="1"/>
  <c r="CQ2" i="1"/>
  <c r="CN2" i="1"/>
  <c r="CT2" i="3"/>
  <c r="DI2" i="3" l="1"/>
  <c r="DG2" i="3"/>
  <c r="DC2" i="3"/>
  <c r="AV6" i="6" l="1"/>
</calcChain>
</file>

<file path=xl/sharedStrings.xml><?xml version="1.0" encoding="utf-8"?>
<sst xmlns="http://schemas.openxmlformats.org/spreadsheetml/2006/main" count="915" uniqueCount="166">
  <si>
    <t>Vinnytsa</t>
  </si>
  <si>
    <t>municipalities</t>
  </si>
  <si>
    <t xml:space="preserve">current revenue </t>
  </si>
  <si>
    <t>capital revenue</t>
  </si>
  <si>
    <t>number of population, ths</t>
  </si>
  <si>
    <t xml:space="preserve"> Public administration (10000)</t>
  </si>
  <si>
    <t>Education (70000)</t>
  </si>
  <si>
    <t xml:space="preserve"> Health care (80000)</t>
  </si>
  <si>
    <t>Social security and welfare (90000)</t>
  </si>
  <si>
    <t>Housing and communal services (100000)</t>
  </si>
  <si>
    <t>Culture and arts (110000)</t>
  </si>
  <si>
    <t xml:space="preserve"> Mass media (120000)</t>
  </si>
  <si>
    <t>Physical education and sport (130000)</t>
  </si>
  <si>
    <t>Construction (150000)</t>
  </si>
  <si>
    <t>Agricultute and forestry, fishing and hunting (160000)</t>
  </si>
  <si>
    <t>Emergency management (210000)</t>
  </si>
  <si>
    <t>Transport (170000)</t>
  </si>
  <si>
    <t>Other services related to the economic activities (180000)</t>
  </si>
  <si>
    <t>Special purpose funds (240000)</t>
  </si>
  <si>
    <t>Total expenditure (900203)</t>
  </si>
  <si>
    <t xml:space="preserve"> Total revenues (9010300)</t>
  </si>
  <si>
    <t xml:space="preserve">Local budget crediting (250904) </t>
  </si>
  <si>
    <t>Local budget deficit financing (200000)</t>
  </si>
  <si>
    <t>current expenditure (dod4r, 1000)</t>
  </si>
  <si>
    <t>capital expenditure (dod4r, 2000)</t>
  </si>
  <si>
    <t>general fund revenues (90010300)</t>
  </si>
  <si>
    <t>Planned budget execution (income) (90010300)</t>
  </si>
  <si>
    <t>actual budget execution  (income) (90010300)</t>
  </si>
  <si>
    <t>financial accounts (dod3, 600000)</t>
  </si>
  <si>
    <t>Taxes (10000000)</t>
  </si>
  <si>
    <t xml:space="preserve"> Personal income tax (11010000)</t>
  </si>
  <si>
    <t>Corporate income tax (11020000)</t>
  </si>
  <si>
    <t>Property tax (12000000)</t>
  </si>
  <si>
    <t>Fees and charges for special use of natural resources  (1300000)</t>
  </si>
  <si>
    <t>Non-tax revenues (20000000)</t>
  </si>
  <si>
    <t xml:space="preserve"> Income from capital transactions (30000000)</t>
  </si>
  <si>
    <t>Total income, without transferts (90010100)</t>
  </si>
  <si>
    <t>Official transfers  (40000000)</t>
  </si>
  <si>
    <t>Dotations (41020000)</t>
  </si>
  <si>
    <t>Subventions (41030000)</t>
  </si>
  <si>
    <t xml:space="preserve"> Total revenues (90010300)</t>
  </si>
  <si>
    <t>Lutsk</t>
  </si>
  <si>
    <t xml:space="preserve"> Dnipropetrovsk </t>
  </si>
  <si>
    <t> Donetsk</t>
  </si>
  <si>
    <t> Zhytomyr</t>
  </si>
  <si>
    <t>Zaporizhia</t>
  </si>
  <si>
    <t>Ivano-Frankivsk</t>
  </si>
  <si>
    <t>Kyiv</t>
  </si>
  <si>
    <t>Kirovohrad</t>
  </si>
  <si>
    <t>Luhansk</t>
  </si>
  <si>
    <t>Lviv</t>
  </si>
  <si>
    <t xml:space="preserve"> Mykolaiv</t>
  </si>
  <si>
    <t xml:space="preserve"> Odessa</t>
  </si>
  <si>
    <t>Poltava</t>
  </si>
  <si>
    <t>Rivne</t>
  </si>
  <si>
    <t>Sumy</t>
  </si>
  <si>
    <t>Ternopil</t>
  </si>
  <si>
    <t>Kharkiv</t>
  </si>
  <si>
    <t>Kherson</t>
  </si>
  <si>
    <t>Khmelnytskyi</t>
  </si>
  <si>
    <t>Cherkassy</t>
  </si>
  <si>
    <t>Chernivtsi</t>
  </si>
  <si>
    <t>Chernihiv</t>
  </si>
  <si>
    <t>Uzhgorod</t>
  </si>
  <si>
    <t>current expenditure (dod4r, 2000)</t>
  </si>
  <si>
    <t>capital expenditure (dod4r, 3000)</t>
  </si>
  <si>
    <t>23589579.69</t>
  </si>
  <si>
    <t>11755468.26</t>
  </si>
  <si>
    <t>-</t>
  </si>
  <si>
    <t>Population</t>
  </si>
  <si>
    <t>Deficit (999995, 1D)</t>
  </si>
  <si>
    <t>Debt (Dod 10, 4000)</t>
  </si>
  <si>
    <t>Basic balance</t>
  </si>
  <si>
    <t>Debt service</t>
  </si>
  <si>
    <t>Immediate liquidity</t>
  </si>
  <si>
    <t>Current account balance</t>
  </si>
  <si>
    <t>Capital account balance</t>
  </si>
  <si>
    <t>Quick ratio</t>
  </si>
  <si>
    <t>Basic balance per resident</t>
  </si>
  <si>
    <t>Profit per residen</t>
  </si>
  <si>
    <t>Local budget dependence on local taxes and fees</t>
  </si>
  <si>
    <t>Local budget dependence on financial aid</t>
  </si>
  <si>
    <t>Tax capacity</t>
  </si>
  <si>
    <t>Transfers stability</t>
  </si>
  <si>
    <t>Budgetary provision</t>
  </si>
  <si>
    <t>Tax autonomy</t>
  </si>
  <si>
    <t>Budget execution rate</t>
  </si>
  <si>
    <t>General debt provision</t>
  </si>
  <si>
    <t>провер</t>
  </si>
  <si>
    <t>Дотація 41020100</t>
  </si>
  <si>
    <t>Дотація 41020600</t>
  </si>
  <si>
    <t>Субвенція 1 (41030600)</t>
  </si>
  <si>
    <t>інше</t>
  </si>
  <si>
    <t>Дотація 41021000</t>
  </si>
  <si>
    <t>Дотація 41021100</t>
  </si>
  <si>
    <t>Дотація 41021600</t>
  </si>
  <si>
    <t>Дотація 41021700</t>
  </si>
  <si>
    <t>Дотація 41021200</t>
  </si>
  <si>
    <t>Дотація 41021300</t>
  </si>
  <si>
    <t>Дотація 41021800</t>
  </si>
  <si>
    <t>Дотація 41021900</t>
  </si>
  <si>
    <t>50000000  Цільові фонди</t>
  </si>
  <si>
    <t>41030500 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</si>
  <si>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41033600 Субвенція з державного бюджету місцевим бюджетам на відшкодування вартості лікарських засобів для лікування окремих захворювань</t>
  </si>
  <si>
    <t>41034400 Субвенція з державного бюджету місцевим бюджетам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осіб з їх числа</t>
  </si>
  <si>
    <t>41034900 Субвенція з державного бюджету місцевим бюджетам на реформування регіональних систем охорони здоров’я для здійснення заходів з виконання спільного з Міжнародним банком реконструкції та розвитку проекту Поліпшення охорони здоров'я на службі у людей</t>
  </si>
  <si>
    <t>41036400 Субвенція з державного бюджету місцевим бюджетам на виплату грошової компенсації за належні для отримання жилі приміщення для сімей загиблих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І-ІІ групи з числа учасників бойових дій на території інших держав, які стали інвалідами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</si>
  <si>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41037200 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</si>
  <si>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41037300 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</si>
  <si>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41037400 Субвенція з державного бюджету місцевим бюджетам на будівництво/реконструкцію палаців спорту</t>
  </si>
  <si>
    <t>41037700 Субвенція з державного бюджету міському бюджету міста Дніпра на завершення будівництва метрополітену у м. Дніпрі</t>
  </si>
  <si>
    <t>41039100 Субвенція з державного бюджету місцевим бюджетам на проведення робіт, пов'язаних зі створенням і забезпеченням функціонування центрів надання адміністративних послуг, у тому числі послуг соціального характеру, в форматі «Прозорий офіс»</t>
  </si>
  <si>
    <t xml:space="preserve"> Public administration (10000) 0100  Загальнодержавні функції</t>
  </si>
  <si>
    <t xml:space="preserve"> 0180  Міжбюджетні трансферти</t>
  </si>
  <si>
    <t>Загальнодержавні функції без трансфертів</t>
  </si>
  <si>
    <t xml:space="preserve">  0910 Дошкільна освіта</t>
  </si>
  <si>
    <t>0920 Загальна середня освіта</t>
  </si>
  <si>
    <t>0930 Професійно-технічна освіта</t>
  </si>
  <si>
    <t>0940 Вища освіта</t>
  </si>
  <si>
    <t>0950 Післядипломна освіта</t>
  </si>
  <si>
    <t>0960 Позашкільна освіта та заходи із позашкільної роботи з дітьми</t>
  </si>
  <si>
    <t>0990 Інші заклади та заходи у сфері освіти</t>
  </si>
  <si>
    <t>0720 Поліклініки і амбулаторії, швидка та невідкладна допомога</t>
  </si>
  <si>
    <t>0731 Лікарні загального профілю</t>
  </si>
  <si>
    <t>0732 Спеціалізовані лікарні та інші спеціалізовані заклади</t>
  </si>
  <si>
    <t>0733 Перинатальні центри, пологові будинки</t>
  </si>
  <si>
    <t>0734 Санаторно-курортні заклади</t>
  </si>
  <si>
    <t>0740 Санітарно-профілактичні та протиепідемічні заходи і заклади</t>
  </si>
  <si>
    <t>0760 Інша діяльність у сфері охорони здоров'я</t>
  </si>
  <si>
    <t>1010 Соціальний захист на випадок непрацездатності</t>
  </si>
  <si>
    <t>1020 Соціальний захист пенсіонерів</t>
  </si>
  <si>
    <t xml:space="preserve">1030 Соціальний захист ветеранів війни та праці </t>
  </si>
  <si>
    <t>1040 Соціальний захист сім'ї, дітей та молоді</t>
  </si>
  <si>
    <t>1050 Соціальний захист безробітних</t>
  </si>
  <si>
    <t xml:space="preserve">  1060 Допомога у вирішенні житлового питання</t>
  </si>
  <si>
    <t>1070 Соціальний захист інших категорій населення</t>
  </si>
  <si>
    <t xml:space="preserve"> 1090 Інша діяльність у сфері соціального захисту </t>
  </si>
  <si>
    <t>0400  Економічна діяльність</t>
  </si>
  <si>
    <t>0300  Громадський порядок, безпека та судова влада</t>
  </si>
  <si>
    <t>0500  Охорона навколишнього природного середовища</t>
  </si>
  <si>
    <t> Dnipro</t>
  </si>
  <si>
    <t>Mykolaiv</t>
  </si>
  <si>
    <t>Odessa</t>
  </si>
  <si>
    <t>Kirovohrad (Кропивницький)</t>
  </si>
  <si>
    <t>Dnipro</t>
  </si>
  <si>
    <t>90901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побутового сміття та рідких нечистот</t>
  </si>
  <si>
    <t>80209 Амбулаторно-поліклінічна допомога населенню</t>
  </si>
  <si>
    <t>80201 Лікарсько-акушерська допомога  вагітним, породіллям та новонародженим</t>
  </si>
  <si>
    <t>80101 Багатопрофільна стаціонарна медична допомога населенню</t>
  </si>
  <si>
    <t>70701 Методичне забезпечення діяльності навчальних закладів та інші заходи в галузі освіти</t>
  </si>
  <si>
    <t>70601 Підготовка робітничих кадрів професійно-технічними закладами та іншими закладами освіти</t>
  </si>
  <si>
    <t>70501 Надання позашкільної освіти позашкільними закладами освіти, заходи із позашкільної роботи з дітьми</t>
  </si>
  <si>
    <t>70304 Надання загальної середньої освіти спеціальними загальноосвітніми школами-інтернатами, школами та іншими навчальними закладами для дітей, які потребують корекції фізичного та (або) розумового розвитку</t>
  </si>
  <si>
    <t>70302 Забезпечення належних умов для виховання та розвитку дітей-сиріт і дітей, позбавлених батьківського піклування, в дитячих будинках (у т. ч. сімейного типу, прийомних сім'ях), в сім'ях патронатного вихователя</t>
  </si>
  <si>
    <t>70301 Надання загальної середньої освіти вечiрнiми (змінними) школами</t>
  </si>
  <si>
    <t>70201 Надання загальної середньої освіти загальноосвітніми навчальними закладами ( в т.ч. школою-дитячим садком, інтернатом при школі), спеціалізованими школами, ліцеями, гімназіями, колегіумами</t>
  </si>
  <si>
    <t>70101 Дошкільна освiта</t>
  </si>
  <si>
    <t>41035300 Субвенція за рахунок залишку коштів медичної субвенції з державного бюджету місцевим бюджетам, що утворилась на початок бюджетного періоду</t>
  </si>
  <si>
    <t>41035200 Субвенція за рахунок залишку коштів освітньої субвенції з державного бюджету місцевим бюджетам, що утворилась на початок бюджетного періоду</t>
  </si>
  <si>
    <t>41039100 Субвенція з державного бюджету міським бюджетам мм. Дніпра, Житомира, Кам'янська, Києва, Кропивницького, Львова, Новоград-Волинського, Одеси, Харкова та Черкас на проведення робіт, пов’язаних зі створенням і забезпеченням функціонування центрів надання адміністративних послуг у форматі “Прозорий офіс"</t>
  </si>
  <si>
    <t>41035400 Субвенція з державного бюджету місцевим бюджетам на надання державної підтримки особам з особливими освітніми потребами</t>
  </si>
  <si>
    <t>41034900 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«Поліпшення охорони здоров'я на службі у людей» (бюджети: обласний та міста Києва)</t>
  </si>
  <si>
    <t>41034400 Субвенція з державного бюджету місцевим бюджетам на будівництво/капітальний ремонт/реконструкцію малих групових будинків, будинків підтриманого проживання, будівництво/придбання житла для дитячих будинків сімейного типу, соціального житла для дітей-сиріт, дітей, позбавлених батьківського піклування, осіб з їх числа, виготовлення проектно-кошторисної документації</t>
  </si>
  <si>
    <t>41033800 Субвенція з державного бюджету місцевим бюджетам на модернізацію та оновлення матеріально-технічної бази професійно-технічних навчальних закладів</t>
  </si>
  <si>
    <t>41033300 Субвенція з державного бюджету місцевим бюджетам на реалізацію заходів, спрямованих на розвиток системи охорони здоров'я у сільській місцевості</t>
  </si>
  <si>
    <t>41020200 Додаткова дотація з державного бюджету місцевим бюджетам на здійснення переданих з державного бюджету видатків з утримання закладів освіти та охорони здоров’я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</si>
</sst>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3" tint="-0.249977111117893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</font>
    <font>
      <sz val="18"/>
      <color theme="3"/>
      <name val="Cambria"/>
      <family val="2"/>
      <charset val="204"/>
      <scheme val="major"/>
    </font>
    <font>
      <b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name val="Calibri"/>
      <family val="2"/>
      <charset val="204"/>
    </font>
  </fonts>
  <fills count="4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4" applyNumberFormat="0" applyAlignment="0" applyProtection="0"/>
    <xf numFmtId="0" fontId="11" fillId="8" borderId="5" applyNumberFormat="0" applyAlignment="0" applyProtection="0"/>
    <xf numFmtId="0" fontId="12" fillId="8" borderId="4" applyNumberFormat="0" applyAlignment="0" applyProtection="0"/>
    <xf numFmtId="0" fontId="13" fillId="0" borderId="6" applyNumberFormat="0" applyFill="0" applyAlignment="0" applyProtection="0"/>
    <xf numFmtId="0" fontId="14" fillId="9" borderId="7" applyNumberFormat="0" applyAlignment="0" applyProtection="0"/>
    <xf numFmtId="0" fontId="15" fillId="0" borderId="0" applyNumberFormat="0" applyFill="0" applyBorder="0" applyAlignment="0" applyProtection="0"/>
    <xf numFmtId="0" fontId="2" fillId="10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34" borderId="0" applyNumberFormat="0" applyBorder="0" applyAlignment="0" applyProtection="0"/>
    <xf numFmtId="0" fontId="24" fillId="0" borderId="0"/>
    <xf numFmtId="0" fontId="27" fillId="0" borderId="0"/>
    <xf numFmtId="0" fontId="28" fillId="0" borderId="0" applyNumberFormat="0" applyFill="0" applyBorder="0" applyAlignment="0" applyProtection="0"/>
    <xf numFmtId="0" fontId="31" fillId="0" borderId="0"/>
  </cellStyleXfs>
  <cellXfs count="129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1" fillId="0" borderId="0" xfId="0" applyFont="1"/>
    <xf numFmtId="0" fontId="0" fillId="3" borderId="0" xfId="0" applyFill="1" applyAlignment="1">
      <alignment vertical="top" wrapText="1"/>
    </xf>
    <xf numFmtId="0" fontId="20" fillId="0" borderId="0" xfId="0" applyFont="1" applyAlignment="1">
      <alignment vertical="top" wrapText="1"/>
    </xf>
    <xf numFmtId="2" fontId="1" fillId="0" borderId="10" xfId="0" applyNumberFormat="1" applyFont="1" applyBorder="1"/>
    <xf numFmtId="2" fontId="1" fillId="0" borderId="10" xfId="0" applyNumberFormat="1" applyFont="1" applyBorder="1" applyAlignment="1">
      <alignment vertical="top" wrapText="1"/>
    </xf>
    <xf numFmtId="2" fontId="1" fillId="2" borderId="10" xfId="0" applyNumberFormat="1" applyFont="1" applyFill="1" applyBorder="1" applyAlignment="1">
      <alignment vertical="top" wrapText="1"/>
    </xf>
    <xf numFmtId="2" fontId="1" fillId="3" borderId="10" xfId="0" applyNumberFormat="1" applyFont="1" applyFill="1" applyBorder="1" applyAlignment="1">
      <alignment vertical="top" wrapText="1"/>
    </xf>
    <xf numFmtId="2" fontId="1" fillId="0" borderId="10" xfId="0" applyNumberFormat="1" applyFont="1" applyFill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2" fontId="19" fillId="0" borderId="10" xfId="0" applyNumberFormat="1" applyFont="1" applyFill="1" applyBorder="1" applyAlignment="1" applyProtection="1">
      <alignment horizontal="right"/>
    </xf>
    <xf numFmtId="2" fontId="19" fillId="35" borderId="10" xfId="0" applyNumberFormat="1" applyFont="1" applyFill="1" applyBorder="1" applyAlignment="1" applyProtection="1">
      <alignment horizontal="right"/>
    </xf>
    <xf numFmtId="2" fontId="19" fillId="0" borderId="10" xfId="0" applyNumberFormat="1" applyFont="1" applyFill="1" applyBorder="1" applyAlignment="1">
      <alignment horizontal="center" vertical="center"/>
    </xf>
    <xf numFmtId="2" fontId="1" fillId="0" borderId="10" xfId="0" applyNumberFormat="1" applyFont="1" applyFill="1" applyBorder="1"/>
    <xf numFmtId="0" fontId="0" fillId="0" borderId="0" xfId="0" applyFill="1" applyAlignment="1">
      <alignment vertical="top" wrapText="1"/>
    </xf>
    <xf numFmtId="2" fontId="19" fillId="0" borderId="11" xfId="0" applyNumberFormat="1" applyFont="1" applyFill="1" applyBorder="1" applyAlignment="1" applyProtection="1">
      <alignment horizontal="right"/>
    </xf>
    <xf numFmtId="0" fontId="0" fillId="0" borderId="10" xfId="0" applyBorder="1"/>
    <xf numFmtId="2" fontId="0" fillId="0" borderId="10" xfId="0" applyNumberFormat="1" applyBorder="1"/>
    <xf numFmtId="0" fontId="0" fillId="2" borderId="10" xfId="0" applyFill="1" applyBorder="1"/>
    <xf numFmtId="0" fontId="0" fillId="0" borderId="10" xfId="0" applyFill="1" applyBorder="1"/>
    <xf numFmtId="0" fontId="0" fillId="35" borderId="10" xfId="0" applyFill="1" applyBorder="1"/>
    <xf numFmtId="0" fontId="0" fillId="3" borderId="10" xfId="0" applyFill="1" applyBorder="1"/>
    <xf numFmtId="2" fontId="0" fillId="0" borderId="10" xfId="0" applyNumberFormat="1" applyFill="1" applyBorder="1"/>
    <xf numFmtId="2" fontId="1" fillId="0" borderId="10" xfId="0" applyNumberFormat="1" applyFont="1" applyFill="1" applyBorder="1" applyAlignment="1">
      <alignment vertical="center" wrapText="1"/>
    </xf>
    <xf numFmtId="2" fontId="0" fillId="2" borderId="10" xfId="0" applyNumberFormat="1" applyFill="1" applyBorder="1"/>
    <xf numFmtId="2" fontId="0" fillId="35" borderId="10" xfId="0" applyNumberFormat="1" applyFill="1" applyBorder="1"/>
    <xf numFmtId="2" fontId="0" fillId="3" borderId="10" xfId="0" applyNumberFormat="1" applyFill="1" applyBorder="1"/>
    <xf numFmtId="2" fontId="1" fillId="35" borderId="10" xfId="0" applyNumberFormat="1" applyFont="1" applyFill="1" applyBorder="1" applyAlignment="1">
      <alignment vertical="top" wrapText="1"/>
    </xf>
    <xf numFmtId="2" fontId="1" fillId="35" borderId="10" xfId="0" applyNumberFormat="1" applyFont="1" applyFill="1" applyBorder="1"/>
    <xf numFmtId="2" fontId="23" fillId="35" borderId="10" xfId="0" applyNumberFormat="1" applyFont="1" applyFill="1" applyBorder="1" applyAlignment="1" applyProtection="1">
      <alignment horizontal="right"/>
    </xf>
    <xf numFmtId="2" fontId="19" fillId="35" borderId="11" xfId="0" applyNumberFormat="1" applyFont="1" applyFill="1" applyBorder="1" applyAlignment="1" applyProtection="1">
      <alignment horizontal="right"/>
    </xf>
    <xf numFmtId="0" fontId="1" fillId="36" borderId="10" xfId="0" applyFont="1" applyFill="1" applyBorder="1" applyAlignment="1">
      <alignment horizontal="center" vertical="center" wrapText="1"/>
    </xf>
    <xf numFmtId="0" fontId="1" fillId="37" borderId="0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center" wrapText="1"/>
    </xf>
    <xf numFmtId="0" fontId="1" fillId="37" borderId="0" xfId="0" applyFont="1" applyFill="1" applyBorder="1" applyAlignment="1">
      <alignment horizontal="center" vertical="center"/>
    </xf>
    <xf numFmtId="0" fontId="1" fillId="37" borderId="10" xfId="0" applyFont="1" applyFill="1" applyBorder="1" applyAlignment="1">
      <alignment horizontal="center" vertical="center" wrapText="1"/>
    </xf>
    <xf numFmtId="2" fontId="1" fillId="35" borderId="12" xfId="0" applyNumberFormat="1" applyFont="1" applyFill="1" applyBorder="1" applyAlignment="1">
      <alignment vertical="top" wrapText="1"/>
    </xf>
    <xf numFmtId="2" fontId="19" fillId="35" borderId="12" xfId="0" applyNumberFormat="1" applyFont="1" applyFill="1" applyBorder="1" applyAlignment="1" applyProtection="1">
      <alignment horizontal="right"/>
    </xf>
    <xf numFmtId="0" fontId="1" fillId="38" borderId="10" xfId="0" applyFont="1" applyFill="1" applyBorder="1" applyAlignment="1">
      <alignment horizontal="center" vertical="center" wrapText="1"/>
    </xf>
    <xf numFmtId="0" fontId="1" fillId="38" borderId="10" xfId="0" applyFont="1" applyFill="1" applyBorder="1" applyAlignment="1">
      <alignment horizontal="left" vertical="center" wrapText="1"/>
    </xf>
    <xf numFmtId="0" fontId="1" fillId="38" borderId="10" xfId="0" applyFont="1" applyFill="1" applyBorder="1" applyAlignment="1">
      <alignment horizontal="left" vertical="center"/>
    </xf>
    <xf numFmtId="0" fontId="1" fillId="37" borderId="0" xfId="0" applyFont="1" applyFill="1" applyAlignment="1">
      <alignment horizontal="center" vertical="center" wrapText="1"/>
    </xf>
    <xf numFmtId="0" fontId="22" fillId="37" borderId="0" xfId="0" applyFont="1" applyFill="1" applyAlignment="1">
      <alignment horizontal="center" vertical="center" wrapText="1"/>
    </xf>
    <xf numFmtId="0" fontId="1" fillId="37" borderId="0" xfId="0" applyFont="1" applyFill="1" applyAlignment="1">
      <alignment horizontal="center" vertical="center"/>
    </xf>
    <xf numFmtId="0" fontId="1" fillId="39" borderId="10" xfId="0" applyFont="1" applyFill="1" applyBorder="1" applyAlignment="1">
      <alignment horizontal="center" vertical="center" wrapText="1"/>
    </xf>
    <xf numFmtId="2" fontId="1" fillId="0" borderId="12" xfId="0" applyNumberFormat="1" applyFont="1" applyBorder="1" applyAlignment="1">
      <alignment vertical="top" wrapText="1"/>
    </xf>
    <xf numFmtId="2" fontId="1" fillId="3" borderId="12" xfId="0" applyNumberFormat="1" applyFont="1" applyFill="1" applyBorder="1" applyAlignment="1">
      <alignment vertical="top" wrapText="1"/>
    </xf>
    <xf numFmtId="2" fontId="1" fillId="0" borderId="12" xfId="0" applyNumberFormat="1" applyFont="1" applyFill="1" applyBorder="1" applyAlignment="1">
      <alignment vertical="top" wrapText="1"/>
    </xf>
    <xf numFmtId="0" fontId="25" fillId="2" borderId="12" xfId="42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5" fillId="0" borderId="12" xfId="42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2" fontId="19" fillId="2" borderId="10" xfId="0" applyNumberFormat="1" applyFont="1" applyFill="1" applyBorder="1" applyAlignment="1" applyProtection="1">
      <alignment horizontal="right"/>
    </xf>
    <xf numFmtId="2" fontId="0" fillId="0" borderId="0" xfId="0" applyNumberFormat="1" applyAlignment="1">
      <alignment vertical="top" wrapText="1"/>
    </xf>
    <xf numFmtId="0" fontId="1" fillId="3" borderId="10" xfId="0" applyFont="1" applyFill="1" applyBorder="1" applyAlignment="1">
      <alignment horizontal="left" vertical="center"/>
    </xf>
    <xf numFmtId="4" fontId="26" fillId="0" borderId="0" xfId="0" applyNumberFormat="1" applyFont="1"/>
    <xf numFmtId="4" fontId="0" fillId="0" borderId="0" xfId="0" applyNumberFormat="1" applyAlignment="1">
      <alignment vertical="top" wrapText="1"/>
    </xf>
    <xf numFmtId="0" fontId="1" fillId="40" borderId="10" xfId="0" applyFont="1" applyFill="1" applyBorder="1" applyAlignment="1">
      <alignment horizontal="center" vertical="center" wrapText="1"/>
    </xf>
    <xf numFmtId="2" fontId="1" fillId="40" borderId="10" xfId="0" applyNumberFormat="1" applyFont="1" applyFill="1" applyBorder="1" applyAlignment="1">
      <alignment vertical="top" wrapText="1"/>
    </xf>
    <xf numFmtId="2" fontId="0" fillId="0" borderId="0" xfId="0" applyNumberFormat="1"/>
    <xf numFmtId="0" fontId="0" fillId="0" borderId="13" xfId="0" applyBorder="1" applyAlignment="1">
      <alignment horizontal="right" vertical="center" wrapText="1"/>
    </xf>
    <xf numFmtId="0" fontId="0" fillId="0" borderId="13" xfId="0" applyBorder="1" applyAlignment="1">
      <alignment vertical="top" wrapText="1"/>
    </xf>
    <xf numFmtId="1" fontId="0" fillId="0" borderId="10" xfId="0" applyNumberFormat="1" applyBorder="1"/>
    <xf numFmtId="1" fontId="0" fillId="0" borderId="10" xfId="0" applyNumberFormat="1" applyFill="1" applyBorder="1"/>
    <xf numFmtId="0" fontId="29" fillId="41" borderId="10" xfId="0" applyFont="1" applyFill="1" applyBorder="1" applyAlignment="1">
      <alignment horizontal="center" vertical="center" wrapText="1"/>
    </xf>
    <xf numFmtId="0" fontId="19" fillId="41" borderId="10" xfId="0" applyFont="1" applyFill="1" applyBorder="1" applyAlignment="1">
      <alignment horizontal="center" vertical="center" wrapText="1"/>
    </xf>
    <xf numFmtId="0" fontId="19" fillId="41" borderId="12" xfId="42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41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2" xfId="42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42" borderId="10" xfId="0" applyFont="1" applyFill="1" applyBorder="1" applyAlignment="1">
      <alignment horizontal="center" vertical="center" wrapText="1"/>
    </xf>
    <xf numFmtId="0" fontId="19" fillId="43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left" vertical="center" wrapText="1"/>
    </xf>
    <xf numFmtId="2" fontId="19" fillId="0" borderId="10" xfId="0" applyNumberFormat="1" applyFont="1" applyBorder="1" applyAlignment="1">
      <alignment vertical="top" wrapText="1"/>
    </xf>
    <xf numFmtId="2" fontId="19" fillId="0" borderId="10" xfId="0" applyNumberFormat="1" applyFont="1" applyFill="1" applyBorder="1"/>
    <xf numFmtId="2" fontId="30" fillId="44" borderId="10" xfId="0" applyNumberFormat="1" applyFont="1" applyFill="1" applyBorder="1" applyAlignment="1">
      <alignment vertical="top" wrapText="1"/>
    </xf>
    <xf numFmtId="2" fontId="19" fillId="0" borderId="10" xfId="0" applyNumberFormat="1" applyFont="1" applyBorder="1"/>
    <xf numFmtId="2" fontId="19" fillId="44" borderId="10" xfId="0" applyNumberFormat="1" applyFont="1" applyFill="1" applyBorder="1" applyAlignment="1">
      <alignment vertical="top" wrapText="1"/>
    </xf>
    <xf numFmtId="2" fontId="19" fillId="0" borderId="10" xfId="0" applyNumberFormat="1" applyFont="1" applyFill="1" applyBorder="1" applyAlignment="1">
      <alignment vertical="top" wrapText="1"/>
    </xf>
    <xf numFmtId="2" fontId="30" fillId="0" borderId="10" xfId="0" applyNumberFormat="1" applyFont="1" applyBorder="1" applyAlignment="1">
      <alignment vertical="top" wrapText="1"/>
    </xf>
    <xf numFmtId="2" fontId="19" fillId="0" borderId="10" xfId="0" applyNumberFormat="1" applyFont="1" applyFill="1" applyBorder="1" applyAlignment="1">
      <alignment horizontal="right" vertical="center" wrapText="1"/>
    </xf>
    <xf numFmtId="0" fontId="19" fillId="0" borderId="10" xfId="0" applyFont="1" applyFill="1" applyBorder="1" applyAlignment="1">
      <alignment horizontal="left" vertical="center"/>
    </xf>
    <xf numFmtId="2" fontId="19" fillId="0" borderId="10" xfId="0" applyNumberFormat="1" applyFont="1" applyFill="1" applyBorder="1" applyAlignment="1">
      <alignment horizontal="right" vertical="top" wrapText="1"/>
    </xf>
    <xf numFmtId="2" fontId="30" fillId="0" borderId="10" xfId="0" applyNumberFormat="1" applyFont="1" applyBorder="1"/>
    <xf numFmtId="2" fontId="19" fillId="43" borderId="10" xfId="0" applyNumberFormat="1" applyFont="1" applyFill="1" applyBorder="1"/>
    <xf numFmtId="2" fontId="30" fillId="41" borderId="10" xfId="0" applyNumberFormat="1" applyFont="1" applyFill="1" applyBorder="1"/>
    <xf numFmtId="2" fontId="30" fillId="0" borderId="10" xfId="0" applyNumberFormat="1" applyFont="1" applyFill="1" applyBorder="1"/>
    <xf numFmtId="0" fontId="31" fillId="0" borderId="0" xfId="45"/>
    <xf numFmtId="0" fontId="31" fillId="0" borderId="0" xfId="45" applyFill="1"/>
    <xf numFmtId="0" fontId="32" fillId="0" borderId="0" xfId="45" applyFont="1"/>
    <xf numFmtId="2" fontId="19" fillId="2" borderId="10" xfId="45" applyNumberFormat="1" applyFont="1" applyFill="1" applyBorder="1"/>
    <xf numFmtId="2" fontId="19" fillId="44" borderId="10" xfId="45" applyNumberFormat="1" applyFont="1" applyFill="1" applyBorder="1"/>
    <xf numFmtId="2" fontId="19" fillId="2" borderId="10" xfId="45" applyNumberFormat="1" applyFont="1" applyFill="1" applyBorder="1" applyAlignment="1">
      <alignment vertical="top" wrapText="1"/>
    </xf>
    <xf numFmtId="2" fontId="32" fillId="44" borderId="10" xfId="45" applyNumberFormat="1" applyFont="1" applyFill="1" applyBorder="1"/>
    <xf numFmtId="2" fontId="30" fillId="0" borderId="10" xfId="45" applyNumberFormat="1" applyFont="1" applyBorder="1" applyAlignment="1">
      <alignment vertical="top" wrapText="1"/>
    </xf>
    <xf numFmtId="2" fontId="30" fillId="35" borderId="10" xfId="45" applyNumberFormat="1" applyFont="1" applyFill="1" applyBorder="1"/>
    <xf numFmtId="2" fontId="30" fillId="35" borderId="10" xfId="45" applyNumberFormat="1" applyFont="1" applyFill="1" applyBorder="1" applyAlignment="1">
      <alignment vertical="top" wrapText="1"/>
    </xf>
    <xf numFmtId="2" fontId="19" fillId="44" borderId="10" xfId="45" applyNumberFormat="1" applyFont="1" applyFill="1" applyBorder="1" applyAlignment="1">
      <alignment vertical="top" wrapText="1"/>
    </xf>
    <xf numFmtId="0" fontId="32" fillId="44" borderId="10" xfId="45" applyFont="1" applyFill="1" applyBorder="1"/>
    <xf numFmtId="2" fontId="30" fillId="44" borderId="10" xfId="45" applyNumberFormat="1" applyFont="1" applyFill="1" applyBorder="1" applyAlignment="1">
      <alignment vertical="top" wrapText="1"/>
    </xf>
    <xf numFmtId="2" fontId="19" fillId="44" borderId="10" xfId="42" applyNumberFormat="1" applyFont="1" applyFill="1" applyBorder="1" applyAlignment="1">
      <alignment horizontal="right" vertical="center" wrapText="1"/>
    </xf>
    <xf numFmtId="0" fontId="19" fillId="0" borderId="10" xfId="45" applyFont="1" applyFill="1" applyBorder="1" applyAlignment="1">
      <alignment horizontal="left" vertical="center"/>
    </xf>
    <xf numFmtId="2" fontId="32" fillId="44" borderId="0" xfId="45" applyNumberFormat="1" applyFont="1" applyFill="1"/>
    <xf numFmtId="2" fontId="30" fillId="44" borderId="10" xfId="45" applyNumberFormat="1" applyFont="1" applyFill="1" applyBorder="1"/>
    <xf numFmtId="0" fontId="32" fillId="0" borderId="0" xfId="45" applyFont="1" applyFill="1"/>
    <xf numFmtId="2" fontId="30" fillId="0" borderId="10" xfId="45" applyNumberFormat="1" applyFont="1" applyFill="1" applyBorder="1" applyAlignment="1">
      <alignment vertical="top" wrapText="1"/>
    </xf>
    <xf numFmtId="0" fontId="19" fillId="0" borderId="10" xfId="45" applyFont="1" applyFill="1" applyBorder="1" applyAlignment="1">
      <alignment horizontal="left" vertical="center" wrapText="1"/>
    </xf>
    <xf numFmtId="2" fontId="19" fillId="2" borderId="10" xfId="45" applyNumberFormat="1" applyFont="1" applyFill="1" applyBorder="1" applyAlignment="1">
      <alignment horizontal="right" vertical="center" wrapText="1"/>
    </xf>
    <xf numFmtId="2" fontId="19" fillId="44" borderId="10" xfId="45" applyNumberFormat="1" applyFont="1" applyFill="1" applyBorder="1" applyAlignment="1">
      <alignment horizontal="right" vertical="center" wrapText="1"/>
    </xf>
    <xf numFmtId="0" fontId="33" fillId="0" borderId="0" xfId="45" applyFont="1"/>
    <xf numFmtId="0" fontId="19" fillId="45" borderId="10" xfId="45" applyFont="1" applyFill="1" applyBorder="1" applyAlignment="1">
      <alignment horizontal="center" vertical="center" wrapText="1"/>
    </xf>
    <xf numFmtId="0" fontId="19" fillId="46" borderId="10" xfId="45" applyFont="1" applyFill="1" applyBorder="1" applyAlignment="1">
      <alignment horizontal="center" vertical="center" wrapText="1"/>
    </xf>
    <xf numFmtId="0" fontId="19" fillId="47" borderId="10" xfId="45" applyFont="1" applyFill="1" applyBorder="1" applyAlignment="1">
      <alignment horizontal="center" vertical="center" wrapText="1"/>
    </xf>
    <xf numFmtId="0" fontId="19" fillId="0" borderId="0" xfId="45" applyFont="1" applyAlignment="1">
      <alignment horizontal="center" vertical="center" wrapText="1"/>
    </xf>
    <xf numFmtId="0" fontId="19" fillId="46" borderId="14" xfId="45" applyFont="1" applyFill="1" applyBorder="1" applyAlignment="1">
      <alignment horizontal="center" vertical="center" wrapText="1"/>
    </xf>
    <xf numFmtId="0" fontId="19" fillId="44" borderId="12" xfId="42" applyFont="1" applyFill="1" applyBorder="1" applyAlignment="1">
      <alignment horizontal="center" vertical="center" wrapText="1"/>
    </xf>
    <xf numFmtId="0" fontId="19" fillId="48" borderId="12" xfId="42" applyFont="1" applyFill="1" applyBorder="1" applyAlignment="1">
      <alignment horizontal="center" vertical="center" wrapText="1"/>
    </xf>
    <xf numFmtId="0" fontId="19" fillId="44" borderId="12" xfId="45" applyFont="1" applyFill="1" applyBorder="1" applyAlignment="1">
      <alignment horizontal="center" vertical="center" wrapText="1"/>
    </xf>
    <xf numFmtId="0" fontId="19" fillId="0" borderId="10" xfId="45" applyFont="1" applyBorder="1" applyAlignment="1">
      <alignment horizontal="center" vertical="center" wrapText="1"/>
    </xf>
    <xf numFmtId="0" fontId="19" fillId="0" borderId="10" xfId="45" applyFont="1" applyFill="1" applyBorder="1" applyAlignment="1">
      <alignment horizontal="center" vertical="center" wrapText="1"/>
    </xf>
  </cellXfs>
  <cellStyles count="46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азвание 2" xfId="44"/>
    <cellStyle name="Нейтральный" xfId="8" builtinId="28" customBuiltin="1"/>
    <cellStyle name="Обычный" xfId="0" builtinId="0"/>
    <cellStyle name="Обычный 2" xfId="42"/>
    <cellStyle name="Обычный 3" xfId="43"/>
    <cellStyle name="Обычный 4" xfId="45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https://uk.wikipedia.org/wiki/%D0%A4%D0%B0%D0%B9%D0%BB:Flag_of_Luhansk_Oblast.png" TargetMode="External"/><Relationship Id="rId13" Type="http://schemas.openxmlformats.org/officeDocument/2006/relationships/hyperlink" Target="https://uk.wikipedia.org/wiki/%D0%A4%D0%B0%D0%B9%D0%BB:Flag_of_Ternopil_Oblast.svg" TargetMode="External"/><Relationship Id="rId18" Type="http://schemas.openxmlformats.org/officeDocument/2006/relationships/hyperlink" Target="https://uk.wikipedia.org/wiki/%D0%A4%D0%B0%D0%B9%D0%BB:Flag_of_Chernivtsi_Oblast.png" TargetMode="External"/><Relationship Id="rId3" Type="http://schemas.openxmlformats.org/officeDocument/2006/relationships/hyperlink" Target="https://uk.wikipedia.org/wiki/%D0%A4%D0%B0%D0%B9%D0%BB:Flag_of_Zhytomyr_Oblast.svg" TargetMode="External"/><Relationship Id="rId7" Type="http://schemas.openxmlformats.org/officeDocument/2006/relationships/hyperlink" Target="https://uk.wikipedia.org/wiki/%D0%A4%D0%B0%D0%B9%D0%BB:Flag_of_Kirovohrad_Oblast.png" TargetMode="External"/><Relationship Id="rId12" Type="http://schemas.openxmlformats.org/officeDocument/2006/relationships/hyperlink" Target="https://uk.wikipedia.org/wiki/%D0%A4%D0%B0%D0%B9%D0%BB:Flag_of_Sumy_Oblast.png" TargetMode="External"/><Relationship Id="rId17" Type="http://schemas.openxmlformats.org/officeDocument/2006/relationships/hyperlink" Target="https://uk.wikipedia.org/wiki/%D0%A4%D0%B0%D0%B9%D0%BB:Flag_of_Cherkasy_Oblast.png" TargetMode="External"/><Relationship Id="rId2" Type="http://schemas.openxmlformats.org/officeDocument/2006/relationships/hyperlink" Target="https://uk.wikipedia.org/wiki/%D0%A4%D0%B0%D0%B9%D0%BB:Flag_of_Donetsk_Oblast.svg" TargetMode="External"/><Relationship Id="rId16" Type="http://schemas.openxmlformats.org/officeDocument/2006/relationships/hyperlink" Target="https://uk.wikipedia.org/wiki/%D0%A4%D0%B0%D0%B9%D0%BB:Flag_of_Khmelnytskyi_Oblast.png" TargetMode="External"/><Relationship Id="rId1" Type="http://schemas.openxmlformats.org/officeDocument/2006/relationships/hyperlink" Target="https://uk.wikipedia.org/wiki/%D0%A4%D0%B0%D0%B9%D0%BB:Flag_of_Dnipropetrovsk_Oblast.svg" TargetMode="External"/><Relationship Id="rId6" Type="http://schemas.openxmlformats.org/officeDocument/2006/relationships/hyperlink" Target="https://uk.wikipedia.org/wiki/%D0%A4%D0%B0%D0%B9%D0%BB:Flag_of_Kyiv_Oblast.png" TargetMode="External"/><Relationship Id="rId11" Type="http://schemas.openxmlformats.org/officeDocument/2006/relationships/hyperlink" Target="https://uk.wikipedia.org/wiki/%D0%A4%D0%B0%D0%B9%D0%BB:Flag_of_Rivne_Oblast.png" TargetMode="External"/><Relationship Id="rId5" Type="http://schemas.openxmlformats.org/officeDocument/2006/relationships/hyperlink" Target="https://uk.wikipedia.org/wiki/%D0%A4%D0%B0%D0%B9%D0%BB:Flag_of_Zaporizhzhya_Oblast.png" TargetMode="External"/><Relationship Id="rId15" Type="http://schemas.openxmlformats.org/officeDocument/2006/relationships/hyperlink" Target="https://uk.wikipedia.org/wiki/%D0%A4%D0%B0%D0%B9%D0%BB:Flag_of_Kherson_Oblast.svg" TargetMode="External"/><Relationship Id="rId10" Type="http://schemas.openxmlformats.org/officeDocument/2006/relationships/hyperlink" Target="https://uk.wikipedia.org/wiki/%D0%A4%D0%B0%D0%B9%D0%BB:Poltava-Oblast-flag.gif" TargetMode="External"/><Relationship Id="rId19" Type="http://schemas.openxmlformats.org/officeDocument/2006/relationships/hyperlink" Target="https://uk.wikipedia.org/wiki/%D0%A4%D0%B0%D0%B9%D0%BB:Flag_of_Chernihiv_Oblast.png" TargetMode="External"/><Relationship Id="rId4" Type="http://schemas.openxmlformats.org/officeDocument/2006/relationships/hyperlink" Target="https://uk.wikipedia.org/wiki/%D0%A4%D0%B0%D0%B9%D0%BB:Flag_of_Transcarpathian_Oblast.png" TargetMode="External"/><Relationship Id="rId9" Type="http://schemas.openxmlformats.org/officeDocument/2006/relationships/hyperlink" Target="https://uk.wikipedia.org/wiki/%D0%A4%D0%B0%D0%B9%D0%BB:Flag_of_Lviv_Oblast.png" TargetMode="External"/><Relationship Id="rId14" Type="http://schemas.openxmlformats.org/officeDocument/2006/relationships/hyperlink" Target="https://uk.wikipedia.org/wiki/%D0%A4%D0%B0%D0%B9%D0%BB:Flag_of_Kharkiv_Oblast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198120</xdr:colOff>
      <xdr:row>3</xdr:row>
      <xdr:rowOff>121920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1049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198120</xdr:colOff>
      <xdr:row>4</xdr:row>
      <xdr:rowOff>121920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2954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198120</xdr:colOff>
      <xdr:row>5</xdr:row>
      <xdr:rowOff>121920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4859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213360</xdr:colOff>
      <xdr:row>6</xdr:row>
      <xdr:rowOff>144780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676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213360</xdr:colOff>
      <xdr:row>7</xdr:row>
      <xdr:rowOff>144780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866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213360</xdr:colOff>
      <xdr:row>9</xdr:row>
      <xdr:rowOff>144780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247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213360</xdr:colOff>
      <xdr:row>10</xdr:row>
      <xdr:rowOff>144780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438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213360</xdr:colOff>
      <xdr:row>11</xdr:row>
      <xdr:rowOff>144780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628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213360</xdr:colOff>
      <xdr:row>12</xdr:row>
      <xdr:rowOff>144780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819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213360</xdr:colOff>
      <xdr:row>15</xdr:row>
      <xdr:rowOff>144780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390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213360</xdr:colOff>
      <xdr:row>16</xdr:row>
      <xdr:rowOff>144780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581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213360</xdr:colOff>
      <xdr:row>17</xdr:row>
      <xdr:rowOff>144780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771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213360</xdr:colOff>
      <xdr:row>18</xdr:row>
      <xdr:rowOff>144780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3962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213360</xdr:colOff>
      <xdr:row>19</xdr:row>
      <xdr:rowOff>144780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152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213360</xdr:colOff>
      <xdr:row>20</xdr:row>
      <xdr:rowOff>144780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343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213360</xdr:colOff>
      <xdr:row>21</xdr:row>
      <xdr:rowOff>144780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533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213360</xdr:colOff>
      <xdr:row>22</xdr:row>
      <xdr:rowOff>144780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724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213360</xdr:colOff>
      <xdr:row>23</xdr:row>
      <xdr:rowOff>144780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914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213360</xdr:colOff>
      <xdr:row>24</xdr:row>
      <xdr:rowOff>144780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105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198120</xdr:colOff>
      <xdr:row>3</xdr:row>
      <xdr:rowOff>121920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1049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198120</xdr:colOff>
      <xdr:row>4</xdr:row>
      <xdr:rowOff>121920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2954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198120</xdr:colOff>
      <xdr:row>5</xdr:row>
      <xdr:rowOff>121920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4859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213360</xdr:colOff>
      <xdr:row>6</xdr:row>
      <xdr:rowOff>144780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676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213360</xdr:colOff>
      <xdr:row>7</xdr:row>
      <xdr:rowOff>144780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866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213360</xdr:colOff>
      <xdr:row>9</xdr:row>
      <xdr:rowOff>144780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247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213360</xdr:colOff>
      <xdr:row>10</xdr:row>
      <xdr:rowOff>144780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438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213360</xdr:colOff>
      <xdr:row>11</xdr:row>
      <xdr:rowOff>144780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628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213360</xdr:colOff>
      <xdr:row>12</xdr:row>
      <xdr:rowOff>144780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819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213360</xdr:colOff>
      <xdr:row>15</xdr:row>
      <xdr:rowOff>144780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390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213360</xdr:colOff>
      <xdr:row>16</xdr:row>
      <xdr:rowOff>144780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581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213360</xdr:colOff>
      <xdr:row>17</xdr:row>
      <xdr:rowOff>144780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771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213360</xdr:colOff>
      <xdr:row>18</xdr:row>
      <xdr:rowOff>144780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3962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213360</xdr:colOff>
      <xdr:row>19</xdr:row>
      <xdr:rowOff>144780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152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213360</xdr:colOff>
      <xdr:row>20</xdr:row>
      <xdr:rowOff>144780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343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213360</xdr:colOff>
      <xdr:row>21</xdr:row>
      <xdr:rowOff>144780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533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213360</xdr:colOff>
      <xdr:row>22</xdr:row>
      <xdr:rowOff>144780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724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213360</xdr:colOff>
      <xdr:row>23</xdr:row>
      <xdr:rowOff>144780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9149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213360</xdr:colOff>
      <xdr:row>24</xdr:row>
      <xdr:rowOff>144780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1054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198120</xdr:colOff>
      <xdr:row>3</xdr:row>
      <xdr:rowOff>121920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54864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198120</xdr:colOff>
      <xdr:row>4</xdr:row>
      <xdr:rowOff>121920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73152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198120</xdr:colOff>
      <xdr:row>5</xdr:row>
      <xdr:rowOff>121920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9144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213360</xdr:colOff>
      <xdr:row>6</xdr:row>
      <xdr:rowOff>144780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0972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213360</xdr:colOff>
      <xdr:row>7</xdr:row>
      <xdr:rowOff>144780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2801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213360</xdr:colOff>
      <xdr:row>9</xdr:row>
      <xdr:rowOff>144780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16459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213360</xdr:colOff>
      <xdr:row>10</xdr:row>
      <xdr:rowOff>144780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18288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213360</xdr:colOff>
      <xdr:row>11</xdr:row>
      <xdr:rowOff>144780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0116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213360</xdr:colOff>
      <xdr:row>12</xdr:row>
      <xdr:rowOff>144780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194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213360</xdr:colOff>
      <xdr:row>15</xdr:row>
      <xdr:rowOff>144780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27432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213360</xdr:colOff>
      <xdr:row>16</xdr:row>
      <xdr:rowOff>144780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29260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213360</xdr:colOff>
      <xdr:row>17</xdr:row>
      <xdr:rowOff>144780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1089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213360</xdr:colOff>
      <xdr:row>18</xdr:row>
      <xdr:rowOff>144780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329184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213360</xdr:colOff>
      <xdr:row>19</xdr:row>
      <xdr:rowOff>144780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34747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213360</xdr:colOff>
      <xdr:row>20</xdr:row>
      <xdr:rowOff>144780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36576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213360</xdr:colOff>
      <xdr:row>21</xdr:row>
      <xdr:rowOff>144780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38404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213360</xdr:colOff>
      <xdr:row>22</xdr:row>
      <xdr:rowOff>144780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0233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213360</xdr:colOff>
      <xdr:row>23</xdr:row>
      <xdr:rowOff>144780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20624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213360</xdr:colOff>
      <xdr:row>24</xdr:row>
      <xdr:rowOff>144780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3891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198120</xdr:colOff>
      <xdr:row>3</xdr:row>
      <xdr:rowOff>121920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54864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198120</xdr:colOff>
      <xdr:row>4</xdr:row>
      <xdr:rowOff>121920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73152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198120</xdr:colOff>
      <xdr:row>5</xdr:row>
      <xdr:rowOff>121920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914400"/>
          <a:ext cx="19812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213360</xdr:colOff>
      <xdr:row>6</xdr:row>
      <xdr:rowOff>144780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0972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213360</xdr:colOff>
      <xdr:row>7</xdr:row>
      <xdr:rowOff>144780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2801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213360</xdr:colOff>
      <xdr:row>9</xdr:row>
      <xdr:rowOff>144780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16459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213360</xdr:colOff>
      <xdr:row>10</xdr:row>
      <xdr:rowOff>144780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18288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213360</xdr:colOff>
      <xdr:row>11</xdr:row>
      <xdr:rowOff>144780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0116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213360</xdr:colOff>
      <xdr:row>12</xdr:row>
      <xdr:rowOff>144780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1945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213360</xdr:colOff>
      <xdr:row>15</xdr:row>
      <xdr:rowOff>144780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27432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213360</xdr:colOff>
      <xdr:row>16</xdr:row>
      <xdr:rowOff>144780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29260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213360</xdr:colOff>
      <xdr:row>17</xdr:row>
      <xdr:rowOff>144780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1089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213360</xdr:colOff>
      <xdr:row>18</xdr:row>
      <xdr:rowOff>144780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329184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213360</xdr:colOff>
      <xdr:row>19</xdr:row>
      <xdr:rowOff>144780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34747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213360</xdr:colOff>
      <xdr:row>20</xdr:row>
      <xdr:rowOff>144780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365760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213360</xdr:colOff>
      <xdr:row>21</xdr:row>
      <xdr:rowOff>144780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384048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213360</xdr:colOff>
      <xdr:row>22</xdr:row>
      <xdr:rowOff>144780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02336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213360</xdr:colOff>
      <xdr:row>23</xdr:row>
      <xdr:rowOff>144780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20624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213360</xdr:colOff>
      <xdr:row>24</xdr:row>
      <xdr:rowOff>144780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4389120"/>
          <a:ext cx="21336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3</xdr:row>
      <xdr:rowOff>0</xdr:rowOff>
    </xdr:from>
    <xdr:to>
      <xdr:col>56</xdr:col>
      <xdr:colOff>0</xdr:colOff>
      <xdr:row>3</xdr:row>
      <xdr:rowOff>121920</xdr:rowOff>
    </xdr:to>
    <xdr:sp macro="" textlink="">
      <xdr:nvSpPr>
        <xdr:cNvPr id="40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341376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4</xdr:row>
      <xdr:rowOff>0</xdr:rowOff>
    </xdr:from>
    <xdr:to>
      <xdr:col>56</xdr:col>
      <xdr:colOff>0</xdr:colOff>
      <xdr:row>4</xdr:row>
      <xdr:rowOff>121920</xdr:rowOff>
    </xdr:to>
    <xdr:sp macro="" textlink="">
      <xdr:nvSpPr>
        <xdr:cNvPr id="41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341376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5</xdr:row>
      <xdr:rowOff>0</xdr:rowOff>
    </xdr:from>
    <xdr:to>
      <xdr:col>56</xdr:col>
      <xdr:colOff>0</xdr:colOff>
      <xdr:row>5</xdr:row>
      <xdr:rowOff>121920</xdr:rowOff>
    </xdr:to>
    <xdr:sp macro="" textlink="">
      <xdr:nvSpPr>
        <xdr:cNvPr id="42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341376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144780</xdr:rowOff>
    </xdr:to>
    <xdr:sp macro="" textlink="">
      <xdr:nvSpPr>
        <xdr:cNvPr id="43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41376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7</xdr:row>
      <xdr:rowOff>0</xdr:rowOff>
    </xdr:from>
    <xdr:to>
      <xdr:col>56</xdr:col>
      <xdr:colOff>0</xdr:colOff>
      <xdr:row>7</xdr:row>
      <xdr:rowOff>144780</xdr:rowOff>
    </xdr:to>
    <xdr:sp macro="" textlink="">
      <xdr:nvSpPr>
        <xdr:cNvPr id="44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41376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9</xdr:row>
      <xdr:rowOff>0</xdr:rowOff>
    </xdr:from>
    <xdr:to>
      <xdr:col>56</xdr:col>
      <xdr:colOff>0</xdr:colOff>
      <xdr:row>9</xdr:row>
      <xdr:rowOff>144780</xdr:rowOff>
    </xdr:to>
    <xdr:sp macro="" textlink="">
      <xdr:nvSpPr>
        <xdr:cNvPr id="45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341376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10</xdr:row>
      <xdr:rowOff>0</xdr:rowOff>
    </xdr:from>
    <xdr:to>
      <xdr:col>56</xdr:col>
      <xdr:colOff>0</xdr:colOff>
      <xdr:row>10</xdr:row>
      <xdr:rowOff>144780</xdr:rowOff>
    </xdr:to>
    <xdr:sp macro="" textlink="">
      <xdr:nvSpPr>
        <xdr:cNvPr id="46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341376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11</xdr:row>
      <xdr:rowOff>0</xdr:rowOff>
    </xdr:from>
    <xdr:to>
      <xdr:col>56</xdr:col>
      <xdr:colOff>0</xdr:colOff>
      <xdr:row>11</xdr:row>
      <xdr:rowOff>144780</xdr:rowOff>
    </xdr:to>
    <xdr:sp macro="" textlink="">
      <xdr:nvSpPr>
        <xdr:cNvPr id="47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341376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12</xdr:row>
      <xdr:rowOff>0</xdr:rowOff>
    </xdr:from>
    <xdr:to>
      <xdr:col>56</xdr:col>
      <xdr:colOff>0</xdr:colOff>
      <xdr:row>12</xdr:row>
      <xdr:rowOff>144780</xdr:rowOff>
    </xdr:to>
    <xdr:sp macro="" textlink="">
      <xdr:nvSpPr>
        <xdr:cNvPr id="48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341376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15</xdr:row>
      <xdr:rowOff>0</xdr:rowOff>
    </xdr:from>
    <xdr:to>
      <xdr:col>56</xdr:col>
      <xdr:colOff>0</xdr:colOff>
      <xdr:row>15</xdr:row>
      <xdr:rowOff>144780</xdr:rowOff>
    </xdr:to>
    <xdr:sp macro="" textlink="">
      <xdr:nvSpPr>
        <xdr:cNvPr id="49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341376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16</xdr:row>
      <xdr:rowOff>0</xdr:rowOff>
    </xdr:from>
    <xdr:to>
      <xdr:col>56</xdr:col>
      <xdr:colOff>0</xdr:colOff>
      <xdr:row>16</xdr:row>
      <xdr:rowOff>144780</xdr:rowOff>
    </xdr:to>
    <xdr:sp macro="" textlink="">
      <xdr:nvSpPr>
        <xdr:cNvPr id="50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341376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17</xdr:row>
      <xdr:rowOff>0</xdr:rowOff>
    </xdr:from>
    <xdr:to>
      <xdr:col>56</xdr:col>
      <xdr:colOff>0</xdr:colOff>
      <xdr:row>17</xdr:row>
      <xdr:rowOff>144780</xdr:rowOff>
    </xdr:to>
    <xdr:sp macro="" textlink="">
      <xdr:nvSpPr>
        <xdr:cNvPr id="51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341376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18</xdr:row>
      <xdr:rowOff>0</xdr:rowOff>
    </xdr:from>
    <xdr:to>
      <xdr:col>56</xdr:col>
      <xdr:colOff>0</xdr:colOff>
      <xdr:row>18</xdr:row>
      <xdr:rowOff>144780</xdr:rowOff>
    </xdr:to>
    <xdr:sp macro="" textlink="">
      <xdr:nvSpPr>
        <xdr:cNvPr id="52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341376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19</xdr:row>
      <xdr:rowOff>0</xdr:rowOff>
    </xdr:from>
    <xdr:to>
      <xdr:col>56</xdr:col>
      <xdr:colOff>0</xdr:colOff>
      <xdr:row>19</xdr:row>
      <xdr:rowOff>144780</xdr:rowOff>
    </xdr:to>
    <xdr:sp macro="" textlink="">
      <xdr:nvSpPr>
        <xdr:cNvPr id="53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341376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20</xdr:row>
      <xdr:rowOff>0</xdr:rowOff>
    </xdr:from>
    <xdr:to>
      <xdr:col>56</xdr:col>
      <xdr:colOff>0</xdr:colOff>
      <xdr:row>20</xdr:row>
      <xdr:rowOff>144780</xdr:rowOff>
    </xdr:to>
    <xdr:sp macro="" textlink="">
      <xdr:nvSpPr>
        <xdr:cNvPr id="54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341376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21</xdr:row>
      <xdr:rowOff>0</xdr:rowOff>
    </xdr:from>
    <xdr:to>
      <xdr:col>56</xdr:col>
      <xdr:colOff>0</xdr:colOff>
      <xdr:row>21</xdr:row>
      <xdr:rowOff>144780</xdr:rowOff>
    </xdr:to>
    <xdr:sp macro="" textlink="">
      <xdr:nvSpPr>
        <xdr:cNvPr id="55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341376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22</xdr:row>
      <xdr:rowOff>0</xdr:rowOff>
    </xdr:from>
    <xdr:to>
      <xdr:col>56</xdr:col>
      <xdr:colOff>0</xdr:colOff>
      <xdr:row>22</xdr:row>
      <xdr:rowOff>144780</xdr:rowOff>
    </xdr:to>
    <xdr:sp macro="" textlink="">
      <xdr:nvSpPr>
        <xdr:cNvPr id="56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341376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23</xdr:row>
      <xdr:rowOff>0</xdr:rowOff>
    </xdr:from>
    <xdr:to>
      <xdr:col>56</xdr:col>
      <xdr:colOff>0</xdr:colOff>
      <xdr:row>23</xdr:row>
      <xdr:rowOff>144780</xdr:rowOff>
    </xdr:to>
    <xdr:sp macro="" textlink="">
      <xdr:nvSpPr>
        <xdr:cNvPr id="57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341376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24</xdr:row>
      <xdr:rowOff>0</xdr:rowOff>
    </xdr:from>
    <xdr:to>
      <xdr:col>56</xdr:col>
      <xdr:colOff>0</xdr:colOff>
      <xdr:row>24</xdr:row>
      <xdr:rowOff>144780</xdr:rowOff>
    </xdr:to>
    <xdr:sp macro="" textlink="">
      <xdr:nvSpPr>
        <xdr:cNvPr id="58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341376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3</xdr:row>
      <xdr:rowOff>0</xdr:rowOff>
    </xdr:from>
    <xdr:to>
      <xdr:col>56</xdr:col>
      <xdr:colOff>0</xdr:colOff>
      <xdr:row>3</xdr:row>
      <xdr:rowOff>121920</xdr:rowOff>
    </xdr:to>
    <xdr:sp macro="" textlink="">
      <xdr:nvSpPr>
        <xdr:cNvPr id="59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341376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4</xdr:row>
      <xdr:rowOff>0</xdr:rowOff>
    </xdr:from>
    <xdr:to>
      <xdr:col>56</xdr:col>
      <xdr:colOff>0</xdr:colOff>
      <xdr:row>4</xdr:row>
      <xdr:rowOff>121920</xdr:rowOff>
    </xdr:to>
    <xdr:sp macro="" textlink="">
      <xdr:nvSpPr>
        <xdr:cNvPr id="60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341376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5</xdr:row>
      <xdr:rowOff>0</xdr:rowOff>
    </xdr:from>
    <xdr:to>
      <xdr:col>56</xdr:col>
      <xdr:colOff>0</xdr:colOff>
      <xdr:row>5</xdr:row>
      <xdr:rowOff>121920</xdr:rowOff>
    </xdr:to>
    <xdr:sp macro="" textlink="">
      <xdr:nvSpPr>
        <xdr:cNvPr id="61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341376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144780</xdr:rowOff>
    </xdr:to>
    <xdr:sp macro="" textlink="">
      <xdr:nvSpPr>
        <xdr:cNvPr id="62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41376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7</xdr:row>
      <xdr:rowOff>0</xdr:rowOff>
    </xdr:from>
    <xdr:to>
      <xdr:col>56</xdr:col>
      <xdr:colOff>0</xdr:colOff>
      <xdr:row>7</xdr:row>
      <xdr:rowOff>144780</xdr:rowOff>
    </xdr:to>
    <xdr:sp macro="" textlink="">
      <xdr:nvSpPr>
        <xdr:cNvPr id="63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41376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9</xdr:row>
      <xdr:rowOff>0</xdr:rowOff>
    </xdr:from>
    <xdr:to>
      <xdr:col>56</xdr:col>
      <xdr:colOff>0</xdr:colOff>
      <xdr:row>9</xdr:row>
      <xdr:rowOff>144780</xdr:rowOff>
    </xdr:to>
    <xdr:sp macro="" textlink="">
      <xdr:nvSpPr>
        <xdr:cNvPr id="64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341376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10</xdr:row>
      <xdr:rowOff>0</xdr:rowOff>
    </xdr:from>
    <xdr:to>
      <xdr:col>56</xdr:col>
      <xdr:colOff>0</xdr:colOff>
      <xdr:row>10</xdr:row>
      <xdr:rowOff>144780</xdr:rowOff>
    </xdr:to>
    <xdr:sp macro="" textlink="">
      <xdr:nvSpPr>
        <xdr:cNvPr id="65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341376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11</xdr:row>
      <xdr:rowOff>0</xdr:rowOff>
    </xdr:from>
    <xdr:to>
      <xdr:col>56</xdr:col>
      <xdr:colOff>0</xdr:colOff>
      <xdr:row>11</xdr:row>
      <xdr:rowOff>144780</xdr:rowOff>
    </xdr:to>
    <xdr:sp macro="" textlink="">
      <xdr:nvSpPr>
        <xdr:cNvPr id="66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341376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12</xdr:row>
      <xdr:rowOff>0</xdr:rowOff>
    </xdr:from>
    <xdr:to>
      <xdr:col>56</xdr:col>
      <xdr:colOff>0</xdr:colOff>
      <xdr:row>12</xdr:row>
      <xdr:rowOff>144780</xdr:rowOff>
    </xdr:to>
    <xdr:sp macro="" textlink="">
      <xdr:nvSpPr>
        <xdr:cNvPr id="67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341376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15</xdr:row>
      <xdr:rowOff>0</xdr:rowOff>
    </xdr:from>
    <xdr:to>
      <xdr:col>56</xdr:col>
      <xdr:colOff>0</xdr:colOff>
      <xdr:row>15</xdr:row>
      <xdr:rowOff>144780</xdr:rowOff>
    </xdr:to>
    <xdr:sp macro="" textlink="">
      <xdr:nvSpPr>
        <xdr:cNvPr id="68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341376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16</xdr:row>
      <xdr:rowOff>0</xdr:rowOff>
    </xdr:from>
    <xdr:to>
      <xdr:col>56</xdr:col>
      <xdr:colOff>0</xdr:colOff>
      <xdr:row>16</xdr:row>
      <xdr:rowOff>144780</xdr:rowOff>
    </xdr:to>
    <xdr:sp macro="" textlink="">
      <xdr:nvSpPr>
        <xdr:cNvPr id="69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341376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17</xdr:row>
      <xdr:rowOff>0</xdr:rowOff>
    </xdr:from>
    <xdr:to>
      <xdr:col>56</xdr:col>
      <xdr:colOff>0</xdr:colOff>
      <xdr:row>17</xdr:row>
      <xdr:rowOff>144780</xdr:rowOff>
    </xdr:to>
    <xdr:sp macro="" textlink="">
      <xdr:nvSpPr>
        <xdr:cNvPr id="70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341376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18</xdr:row>
      <xdr:rowOff>0</xdr:rowOff>
    </xdr:from>
    <xdr:to>
      <xdr:col>56</xdr:col>
      <xdr:colOff>0</xdr:colOff>
      <xdr:row>18</xdr:row>
      <xdr:rowOff>144780</xdr:rowOff>
    </xdr:to>
    <xdr:sp macro="" textlink="">
      <xdr:nvSpPr>
        <xdr:cNvPr id="71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341376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19</xdr:row>
      <xdr:rowOff>0</xdr:rowOff>
    </xdr:from>
    <xdr:to>
      <xdr:col>56</xdr:col>
      <xdr:colOff>0</xdr:colOff>
      <xdr:row>19</xdr:row>
      <xdr:rowOff>144780</xdr:rowOff>
    </xdr:to>
    <xdr:sp macro="" textlink="">
      <xdr:nvSpPr>
        <xdr:cNvPr id="72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341376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20</xdr:row>
      <xdr:rowOff>0</xdr:rowOff>
    </xdr:from>
    <xdr:to>
      <xdr:col>56</xdr:col>
      <xdr:colOff>0</xdr:colOff>
      <xdr:row>20</xdr:row>
      <xdr:rowOff>144780</xdr:rowOff>
    </xdr:to>
    <xdr:sp macro="" textlink="">
      <xdr:nvSpPr>
        <xdr:cNvPr id="73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341376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21</xdr:row>
      <xdr:rowOff>0</xdr:rowOff>
    </xdr:from>
    <xdr:to>
      <xdr:col>56</xdr:col>
      <xdr:colOff>0</xdr:colOff>
      <xdr:row>21</xdr:row>
      <xdr:rowOff>144780</xdr:rowOff>
    </xdr:to>
    <xdr:sp macro="" textlink="">
      <xdr:nvSpPr>
        <xdr:cNvPr id="74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341376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22</xdr:row>
      <xdr:rowOff>0</xdr:rowOff>
    </xdr:from>
    <xdr:to>
      <xdr:col>56</xdr:col>
      <xdr:colOff>0</xdr:colOff>
      <xdr:row>22</xdr:row>
      <xdr:rowOff>144780</xdr:rowOff>
    </xdr:to>
    <xdr:sp macro="" textlink="">
      <xdr:nvSpPr>
        <xdr:cNvPr id="75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341376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23</xdr:row>
      <xdr:rowOff>0</xdr:rowOff>
    </xdr:from>
    <xdr:to>
      <xdr:col>56</xdr:col>
      <xdr:colOff>0</xdr:colOff>
      <xdr:row>23</xdr:row>
      <xdr:rowOff>144780</xdr:rowOff>
    </xdr:to>
    <xdr:sp macro="" textlink="">
      <xdr:nvSpPr>
        <xdr:cNvPr id="76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341376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56</xdr:col>
      <xdr:colOff>0</xdr:colOff>
      <xdr:row>24</xdr:row>
      <xdr:rowOff>0</xdr:rowOff>
    </xdr:from>
    <xdr:to>
      <xdr:col>56</xdr:col>
      <xdr:colOff>0</xdr:colOff>
      <xdr:row>24</xdr:row>
      <xdr:rowOff>144780</xdr:rowOff>
    </xdr:to>
    <xdr:sp macro="" textlink="">
      <xdr:nvSpPr>
        <xdr:cNvPr id="77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341376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3</xdr:row>
      <xdr:rowOff>0</xdr:rowOff>
    </xdr:from>
    <xdr:to>
      <xdr:col>68</xdr:col>
      <xdr:colOff>0</xdr:colOff>
      <xdr:row>3</xdr:row>
      <xdr:rowOff>121920</xdr:rowOff>
    </xdr:to>
    <xdr:sp macro="" textlink="">
      <xdr:nvSpPr>
        <xdr:cNvPr id="78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414528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4</xdr:row>
      <xdr:rowOff>0</xdr:rowOff>
    </xdr:from>
    <xdr:to>
      <xdr:col>68</xdr:col>
      <xdr:colOff>0</xdr:colOff>
      <xdr:row>4</xdr:row>
      <xdr:rowOff>121920</xdr:rowOff>
    </xdr:to>
    <xdr:sp macro="" textlink="">
      <xdr:nvSpPr>
        <xdr:cNvPr id="79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414528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5</xdr:row>
      <xdr:rowOff>0</xdr:rowOff>
    </xdr:from>
    <xdr:to>
      <xdr:col>68</xdr:col>
      <xdr:colOff>0</xdr:colOff>
      <xdr:row>5</xdr:row>
      <xdr:rowOff>121920</xdr:rowOff>
    </xdr:to>
    <xdr:sp macro="" textlink="">
      <xdr:nvSpPr>
        <xdr:cNvPr id="80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414528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144780</xdr:rowOff>
    </xdr:to>
    <xdr:sp macro="" textlink="">
      <xdr:nvSpPr>
        <xdr:cNvPr id="81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14528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7</xdr:row>
      <xdr:rowOff>0</xdr:rowOff>
    </xdr:from>
    <xdr:to>
      <xdr:col>68</xdr:col>
      <xdr:colOff>0</xdr:colOff>
      <xdr:row>7</xdr:row>
      <xdr:rowOff>144780</xdr:rowOff>
    </xdr:to>
    <xdr:sp macro="" textlink="">
      <xdr:nvSpPr>
        <xdr:cNvPr id="82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4528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9</xdr:row>
      <xdr:rowOff>0</xdr:rowOff>
    </xdr:from>
    <xdr:to>
      <xdr:col>68</xdr:col>
      <xdr:colOff>0</xdr:colOff>
      <xdr:row>9</xdr:row>
      <xdr:rowOff>144780</xdr:rowOff>
    </xdr:to>
    <xdr:sp macro="" textlink="">
      <xdr:nvSpPr>
        <xdr:cNvPr id="83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414528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10</xdr:row>
      <xdr:rowOff>0</xdr:rowOff>
    </xdr:from>
    <xdr:to>
      <xdr:col>68</xdr:col>
      <xdr:colOff>0</xdr:colOff>
      <xdr:row>10</xdr:row>
      <xdr:rowOff>144780</xdr:rowOff>
    </xdr:to>
    <xdr:sp macro="" textlink="">
      <xdr:nvSpPr>
        <xdr:cNvPr id="84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414528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11</xdr:row>
      <xdr:rowOff>0</xdr:rowOff>
    </xdr:from>
    <xdr:to>
      <xdr:col>68</xdr:col>
      <xdr:colOff>0</xdr:colOff>
      <xdr:row>11</xdr:row>
      <xdr:rowOff>144780</xdr:rowOff>
    </xdr:to>
    <xdr:sp macro="" textlink="">
      <xdr:nvSpPr>
        <xdr:cNvPr id="85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414528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12</xdr:row>
      <xdr:rowOff>0</xdr:rowOff>
    </xdr:from>
    <xdr:to>
      <xdr:col>68</xdr:col>
      <xdr:colOff>0</xdr:colOff>
      <xdr:row>12</xdr:row>
      <xdr:rowOff>144780</xdr:rowOff>
    </xdr:to>
    <xdr:sp macro="" textlink="">
      <xdr:nvSpPr>
        <xdr:cNvPr id="86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414528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15</xdr:row>
      <xdr:rowOff>0</xdr:rowOff>
    </xdr:from>
    <xdr:to>
      <xdr:col>68</xdr:col>
      <xdr:colOff>0</xdr:colOff>
      <xdr:row>15</xdr:row>
      <xdr:rowOff>144780</xdr:rowOff>
    </xdr:to>
    <xdr:sp macro="" textlink="">
      <xdr:nvSpPr>
        <xdr:cNvPr id="87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414528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16</xdr:row>
      <xdr:rowOff>0</xdr:rowOff>
    </xdr:from>
    <xdr:to>
      <xdr:col>68</xdr:col>
      <xdr:colOff>0</xdr:colOff>
      <xdr:row>16</xdr:row>
      <xdr:rowOff>144780</xdr:rowOff>
    </xdr:to>
    <xdr:sp macro="" textlink="">
      <xdr:nvSpPr>
        <xdr:cNvPr id="88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414528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17</xdr:row>
      <xdr:rowOff>0</xdr:rowOff>
    </xdr:from>
    <xdr:to>
      <xdr:col>68</xdr:col>
      <xdr:colOff>0</xdr:colOff>
      <xdr:row>17</xdr:row>
      <xdr:rowOff>144780</xdr:rowOff>
    </xdr:to>
    <xdr:sp macro="" textlink="">
      <xdr:nvSpPr>
        <xdr:cNvPr id="89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414528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18</xdr:row>
      <xdr:rowOff>0</xdr:rowOff>
    </xdr:from>
    <xdr:to>
      <xdr:col>68</xdr:col>
      <xdr:colOff>0</xdr:colOff>
      <xdr:row>18</xdr:row>
      <xdr:rowOff>144780</xdr:rowOff>
    </xdr:to>
    <xdr:sp macro="" textlink="">
      <xdr:nvSpPr>
        <xdr:cNvPr id="90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414528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19</xdr:row>
      <xdr:rowOff>0</xdr:rowOff>
    </xdr:from>
    <xdr:to>
      <xdr:col>68</xdr:col>
      <xdr:colOff>0</xdr:colOff>
      <xdr:row>19</xdr:row>
      <xdr:rowOff>144780</xdr:rowOff>
    </xdr:to>
    <xdr:sp macro="" textlink="">
      <xdr:nvSpPr>
        <xdr:cNvPr id="91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414528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20</xdr:row>
      <xdr:rowOff>0</xdr:rowOff>
    </xdr:from>
    <xdr:to>
      <xdr:col>68</xdr:col>
      <xdr:colOff>0</xdr:colOff>
      <xdr:row>20</xdr:row>
      <xdr:rowOff>144780</xdr:rowOff>
    </xdr:to>
    <xdr:sp macro="" textlink="">
      <xdr:nvSpPr>
        <xdr:cNvPr id="92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414528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21</xdr:row>
      <xdr:rowOff>0</xdr:rowOff>
    </xdr:from>
    <xdr:to>
      <xdr:col>68</xdr:col>
      <xdr:colOff>0</xdr:colOff>
      <xdr:row>21</xdr:row>
      <xdr:rowOff>144780</xdr:rowOff>
    </xdr:to>
    <xdr:sp macro="" textlink="">
      <xdr:nvSpPr>
        <xdr:cNvPr id="93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414528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22</xdr:row>
      <xdr:rowOff>0</xdr:rowOff>
    </xdr:from>
    <xdr:to>
      <xdr:col>68</xdr:col>
      <xdr:colOff>0</xdr:colOff>
      <xdr:row>22</xdr:row>
      <xdr:rowOff>144780</xdr:rowOff>
    </xdr:to>
    <xdr:sp macro="" textlink="">
      <xdr:nvSpPr>
        <xdr:cNvPr id="94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414528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23</xdr:row>
      <xdr:rowOff>0</xdr:rowOff>
    </xdr:from>
    <xdr:to>
      <xdr:col>68</xdr:col>
      <xdr:colOff>0</xdr:colOff>
      <xdr:row>23</xdr:row>
      <xdr:rowOff>144780</xdr:rowOff>
    </xdr:to>
    <xdr:sp macro="" textlink="">
      <xdr:nvSpPr>
        <xdr:cNvPr id="95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414528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24</xdr:row>
      <xdr:rowOff>0</xdr:rowOff>
    </xdr:from>
    <xdr:to>
      <xdr:col>68</xdr:col>
      <xdr:colOff>0</xdr:colOff>
      <xdr:row>24</xdr:row>
      <xdr:rowOff>144780</xdr:rowOff>
    </xdr:to>
    <xdr:sp macro="" textlink="">
      <xdr:nvSpPr>
        <xdr:cNvPr id="96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414528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3</xdr:row>
      <xdr:rowOff>0</xdr:rowOff>
    </xdr:from>
    <xdr:to>
      <xdr:col>68</xdr:col>
      <xdr:colOff>0</xdr:colOff>
      <xdr:row>3</xdr:row>
      <xdr:rowOff>121920</xdr:rowOff>
    </xdr:to>
    <xdr:sp macro="" textlink="">
      <xdr:nvSpPr>
        <xdr:cNvPr id="97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414528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4</xdr:row>
      <xdr:rowOff>0</xdr:rowOff>
    </xdr:from>
    <xdr:to>
      <xdr:col>68</xdr:col>
      <xdr:colOff>0</xdr:colOff>
      <xdr:row>4</xdr:row>
      <xdr:rowOff>121920</xdr:rowOff>
    </xdr:to>
    <xdr:sp macro="" textlink="">
      <xdr:nvSpPr>
        <xdr:cNvPr id="98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414528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5</xdr:row>
      <xdr:rowOff>0</xdr:rowOff>
    </xdr:from>
    <xdr:to>
      <xdr:col>68</xdr:col>
      <xdr:colOff>0</xdr:colOff>
      <xdr:row>5</xdr:row>
      <xdr:rowOff>121920</xdr:rowOff>
    </xdr:to>
    <xdr:sp macro="" textlink="">
      <xdr:nvSpPr>
        <xdr:cNvPr id="99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414528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144780</xdr:rowOff>
    </xdr:to>
    <xdr:sp macro="" textlink="">
      <xdr:nvSpPr>
        <xdr:cNvPr id="100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14528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7</xdr:row>
      <xdr:rowOff>0</xdr:rowOff>
    </xdr:from>
    <xdr:to>
      <xdr:col>68</xdr:col>
      <xdr:colOff>0</xdr:colOff>
      <xdr:row>7</xdr:row>
      <xdr:rowOff>144780</xdr:rowOff>
    </xdr:to>
    <xdr:sp macro="" textlink="">
      <xdr:nvSpPr>
        <xdr:cNvPr id="101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4528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9</xdr:row>
      <xdr:rowOff>0</xdr:rowOff>
    </xdr:from>
    <xdr:to>
      <xdr:col>68</xdr:col>
      <xdr:colOff>0</xdr:colOff>
      <xdr:row>9</xdr:row>
      <xdr:rowOff>144780</xdr:rowOff>
    </xdr:to>
    <xdr:sp macro="" textlink="">
      <xdr:nvSpPr>
        <xdr:cNvPr id="102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414528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10</xdr:row>
      <xdr:rowOff>0</xdr:rowOff>
    </xdr:from>
    <xdr:to>
      <xdr:col>68</xdr:col>
      <xdr:colOff>0</xdr:colOff>
      <xdr:row>10</xdr:row>
      <xdr:rowOff>144780</xdr:rowOff>
    </xdr:to>
    <xdr:sp macro="" textlink="">
      <xdr:nvSpPr>
        <xdr:cNvPr id="103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414528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11</xdr:row>
      <xdr:rowOff>0</xdr:rowOff>
    </xdr:from>
    <xdr:to>
      <xdr:col>68</xdr:col>
      <xdr:colOff>0</xdr:colOff>
      <xdr:row>11</xdr:row>
      <xdr:rowOff>144780</xdr:rowOff>
    </xdr:to>
    <xdr:sp macro="" textlink="">
      <xdr:nvSpPr>
        <xdr:cNvPr id="104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414528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12</xdr:row>
      <xdr:rowOff>0</xdr:rowOff>
    </xdr:from>
    <xdr:to>
      <xdr:col>68</xdr:col>
      <xdr:colOff>0</xdr:colOff>
      <xdr:row>12</xdr:row>
      <xdr:rowOff>144780</xdr:rowOff>
    </xdr:to>
    <xdr:sp macro="" textlink="">
      <xdr:nvSpPr>
        <xdr:cNvPr id="105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414528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15</xdr:row>
      <xdr:rowOff>0</xdr:rowOff>
    </xdr:from>
    <xdr:to>
      <xdr:col>68</xdr:col>
      <xdr:colOff>0</xdr:colOff>
      <xdr:row>15</xdr:row>
      <xdr:rowOff>144780</xdr:rowOff>
    </xdr:to>
    <xdr:sp macro="" textlink="">
      <xdr:nvSpPr>
        <xdr:cNvPr id="106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414528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16</xdr:row>
      <xdr:rowOff>0</xdr:rowOff>
    </xdr:from>
    <xdr:to>
      <xdr:col>68</xdr:col>
      <xdr:colOff>0</xdr:colOff>
      <xdr:row>16</xdr:row>
      <xdr:rowOff>144780</xdr:rowOff>
    </xdr:to>
    <xdr:sp macro="" textlink="">
      <xdr:nvSpPr>
        <xdr:cNvPr id="107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414528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17</xdr:row>
      <xdr:rowOff>0</xdr:rowOff>
    </xdr:from>
    <xdr:to>
      <xdr:col>68</xdr:col>
      <xdr:colOff>0</xdr:colOff>
      <xdr:row>17</xdr:row>
      <xdr:rowOff>144780</xdr:rowOff>
    </xdr:to>
    <xdr:sp macro="" textlink="">
      <xdr:nvSpPr>
        <xdr:cNvPr id="108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414528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18</xdr:row>
      <xdr:rowOff>0</xdr:rowOff>
    </xdr:from>
    <xdr:to>
      <xdr:col>68</xdr:col>
      <xdr:colOff>0</xdr:colOff>
      <xdr:row>18</xdr:row>
      <xdr:rowOff>144780</xdr:rowOff>
    </xdr:to>
    <xdr:sp macro="" textlink="">
      <xdr:nvSpPr>
        <xdr:cNvPr id="109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414528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19</xdr:row>
      <xdr:rowOff>0</xdr:rowOff>
    </xdr:from>
    <xdr:to>
      <xdr:col>68</xdr:col>
      <xdr:colOff>0</xdr:colOff>
      <xdr:row>19</xdr:row>
      <xdr:rowOff>144780</xdr:rowOff>
    </xdr:to>
    <xdr:sp macro="" textlink="">
      <xdr:nvSpPr>
        <xdr:cNvPr id="110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414528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20</xdr:row>
      <xdr:rowOff>0</xdr:rowOff>
    </xdr:from>
    <xdr:to>
      <xdr:col>68</xdr:col>
      <xdr:colOff>0</xdr:colOff>
      <xdr:row>20</xdr:row>
      <xdr:rowOff>144780</xdr:rowOff>
    </xdr:to>
    <xdr:sp macro="" textlink="">
      <xdr:nvSpPr>
        <xdr:cNvPr id="111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414528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21</xdr:row>
      <xdr:rowOff>0</xdr:rowOff>
    </xdr:from>
    <xdr:to>
      <xdr:col>68</xdr:col>
      <xdr:colOff>0</xdr:colOff>
      <xdr:row>21</xdr:row>
      <xdr:rowOff>144780</xdr:rowOff>
    </xdr:to>
    <xdr:sp macro="" textlink="">
      <xdr:nvSpPr>
        <xdr:cNvPr id="112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414528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22</xdr:row>
      <xdr:rowOff>0</xdr:rowOff>
    </xdr:from>
    <xdr:to>
      <xdr:col>68</xdr:col>
      <xdr:colOff>0</xdr:colOff>
      <xdr:row>22</xdr:row>
      <xdr:rowOff>144780</xdr:rowOff>
    </xdr:to>
    <xdr:sp macro="" textlink="">
      <xdr:nvSpPr>
        <xdr:cNvPr id="113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414528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23</xdr:row>
      <xdr:rowOff>0</xdr:rowOff>
    </xdr:from>
    <xdr:to>
      <xdr:col>68</xdr:col>
      <xdr:colOff>0</xdr:colOff>
      <xdr:row>23</xdr:row>
      <xdr:rowOff>144780</xdr:rowOff>
    </xdr:to>
    <xdr:sp macro="" textlink="">
      <xdr:nvSpPr>
        <xdr:cNvPr id="114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414528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0</xdr:colOff>
      <xdr:row>24</xdr:row>
      <xdr:rowOff>0</xdr:rowOff>
    </xdr:from>
    <xdr:to>
      <xdr:col>68</xdr:col>
      <xdr:colOff>0</xdr:colOff>
      <xdr:row>24</xdr:row>
      <xdr:rowOff>144780</xdr:rowOff>
    </xdr:to>
    <xdr:sp macro="" textlink="">
      <xdr:nvSpPr>
        <xdr:cNvPr id="115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414528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3</xdr:row>
      <xdr:rowOff>0</xdr:rowOff>
    </xdr:from>
    <xdr:to>
      <xdr:col>74</xdr:col>
      <xdr:colOff>0</xdr:colOff>
      <xdr:row>3</xdr:row>
      <xdr:rowOff>121920</xdr:rowOff>
    </xdr:to>
    <xdr:sp macro="" textlink="">
      <xdr:nvSpPr>
        <xdr:cNvPr id="116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451104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4</xdr:row>
      <xdr:rowOff>0</xdr:rowOff>
    </xdr:from>
    <xdr:to>
      <xdr:col>74</xdr:col>
      <xdr:colOff>0</xdr:colOff>
      <xdr:row>4</xdr:row>
      <xdr:rowOff>121920</xdr:rowOff>
    </xdr:to>
    <xdr:sp macro="" textlink="">
      <xdr:nvSpPr>
        <xdr:cNvPr id="117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451104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5</xdr:row>
      <xdr:rowOff>0</xdr:rowOff>
    </xdr:from>
    <xdr:to>
      <xdr:col>74</xdr:col>
      <xdr:colOff>0</xdr:colOff>
      <xdr:row>5</xdr:row>
      <xdr:rowOff>121920</xdr:rowOff>
    </xdr:to>
    <xdr:sp macro="" textlink="">
      <xdr:nvSpPr>
        <xdr:cNvPr id="118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451104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144780</xdr:rowOff>
    </xdr:to>
    <xdr:sp macro="" textlink="">
      <xdr:nvSpPr>
        <xdr:cNvPr id="119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51104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7</xdr:row>
      <xdr:rowOff>0</xdr:rowOff>
    </xdr:from>
    <xdr:to>
      <xdr:col>74</xdr:col>
      <xdr:colOff>0</xdr:colOff>
      <xdr:row>7</xdr:row>
      <xdr:rowOff>144780</xdr:rowOff>
    </xdr:to>
    <xdr:sp macro="" textlink="">
      <xdr:nvSpPr>
        <xdr:cNvPr id="120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51104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9</xdr:row>
      <xdr:rowOff>0</xdr:rowOff>
    </xdr:from>
    <xdr:to>
      <xdr:col>74</xdr:col>
      <xdr:colOff>0</xdr:colOff>
      <xdr:row>9</xdr:row>
      <xdr:rowOff>144780</xdr:rowOff>
    </xdr:to>
    <xdr:sp macro="" textlink="">
      <xdr:nvSpPr>
        <xdr:cNvPr id="121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451104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10</xdr:row>
      <xdr:rowOff>0</xdr:rowOff>
    </xdr:from>
    <xdr:to>
      <xdr:col>74</xdr:col>
      <xdr:colOff>0</xdr:colOff>
      <xdr:row>10</xdr:row>
      <xdr:rowOff>144780</xdr:rowOff>
    </xdr:to>
    <xdr:sp macro="" textlink="">
      <xdr:nvSpPr>
        <xdr:cNvPr id="122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451104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11</xdr:row>
      <xdr:rowOff>0</xdr:rowOff>
    </xdr:from>
    <xdr:to>
      <xdr:col>74</xdr:col>
      <xdr:colOff>0</xdr:colOff>
      <xdr:row>11</xdr:row>
      <xdr:rowOff>144780</xdr:rowOff>
    </xdr:to>
    <xdr:sp macro="" textlink="">
      <xdr:nvSpPr>
        <xdr:cNvPr id="123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451104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12</xdr:row>
      <xdr:rowOff>0</xdr:rowOff>
    </xdr:from>
    <xdr:to>
      <xdr:col>74</xdr:col>
      <xdr:colOff>0</xdr:colOff>
      <xdr:row>12</xdr:row>
      <xdr:rowOff>144780</xdr:rowOff>
    </xdr:to>
    <xdr:sp macro="" textlink="">
      <xdr:nvSpPr>
        <xdr:cNvPr id="124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451104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15</xdr:row>
      <xdr:rowOff>0</xdr:rowOff>
    </xdr:from>
    <xdr:to>
      <xdr:col>74</xdr:col>
      <xdr:colOff>0</xdr:colOff>
      <xdr:row>15</xdr:row>
      <xdr:rowOff>144780</xdr:rowOff>
    </xdr:to>
    <xdr:sp macro="" textlink="">
      <xdr:nvSpPr>
        <xdr:cNvPr id="125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451104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16</xdr:row>
      <xdr:rowOff>0</xdr:rowOff>
    </xdr:from>
    <xdr:to>
      <xdr:col>74</xdr:col>
      <xdr:colOff>0</xdr:colOff>
      <xdr:row>16</xdr:row>
      <xdr:rowOff>144780</xdr:rowOff>
    </xdr:to>
    <xdr:sp macro="" textlink="">
      <xdr:nvSpPr>
        <xdr:cNvPr id="126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451104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17</xdr:row>
      <xdr:rowOff>0</xdr:rowOff>
    </xdr:from>
    <xdr:to>
      <xdr:col>74</xdr:col>
      <xdr:colOff>0</xdr:colOff>
      <xdr:row>17</xdr:row>
      <xdr:rowOff>144780</xdr:rowOff>
    </xdr:to>
    <xdr:sp macro="" textlink="">
      <xdr:nvSpPr>
        <xdr:cNvPr id="127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451104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18</xdr:row>
      <xdr:rowOff>0</xdr:rowOff>
    </xdr:from>
    <xdr:to>
      <xdr:col>74</xdr:col>
      <xdr:colOff>0</xdr:colOff>
      <xdr:row>18</xdr:row>
      <xdr:rowOff>144780</xdr:rowOff>
    </xdr:to>
    <xdr:sp macro="" textlink="">
      <xdr:nvSpPr>
        <xdr:cNvPr id="128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451104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144780</xdr:rowOff>
    </xdr:to>
    <xdr:sp macro="" textlink="">
      <xdr:nvSpPr>
        <xdr:cNvPr id="129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451104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20</xdr:row>
      <xdr:rowOff>0</xdr:rowOff>
    </xdr:from>
    <xdr:to>
      <xdr:col>74</xdr:col>
      <xdr:colOff>0</xdr:colOff>
      <xdr:row>20</xdr:row>
      <xdr:rowOff>144780</xdr:rowOff>
    </xdr:to>
    <xdr:sp macro="" textlink="">
      <xdr:nvSpPr>
        <xdr:cNvPr id="130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451104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21</xdr:row>
      <xdr:rowOff>0</xdr:rowOff>
    </xdr:from>
    <xdr:to>
      <xdr:col>74</xdr:col>
      <xdr:colOff>0</xdr:colOff>
      <xdr:row>21</xdr:row>
      <xdr:rowOff>144780</xdr:rowOff>
    </xdr:to>
    <xdr:sp macro="" textlink="">
      <xdr:nvSpPr>
        <xdr:cNvPr id="131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451104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22</xdr:row>
      <xdr:rowOff>0</xdr:rowOff>
    </xdr:from>
    <xdr:to>
      <xdr:col>74</xdr:col>
      <xdr:colOff>0</xdr:colOff>
      <xdr:row>22</xdr:row>
      <xdr:rowOff>144780</xdr:rowOff>
    </xdr:to>
    <xdr:sp macro="" textlink="">
      <xdr:nvSpPr>
        <xdr:cNvPr id="132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451104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23</xdr:row>
      <xdr:rowOff>0</xdr:rowOff>
    </xdr:from>
    <xdr:to>
      <xdr:col>74</xdr:col>
      <xdr:colOff>0</xdr:colOff>
      <xdr:row>23</xdr:row>
      <xdr:rowOff>144780</xdr:rowOff>
    </xdr:to>
    <xdr:sp macro="" textlink="">
      <xdr:nvSpPr>
        <xdr:cNvPr id="133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451104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24</xdr:row>
      <xdr:rowOff>0</xdr:rowOff>
    </xdr:from>
    <xdr:to>
      <xdr:col>74</xdr:col>
      <xdr:colOff>0</xdr:colOff>
      <xdr:row>24</xdr:row>
      <xdr:rowOff>144780</xdr:rowOff>
    </xdr:to>
    <xdr:sp macro="" textlink="">
      <xdr:nvSpPr>
        <xdr:cNvPr id="134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451104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3</xdr:row>
      <xdr:rowOff>0</xdr:rowOff>
    </xdr:from>
    <xdr:to>
      <xdr:col>74</xdr:col>
      <xdr:colOff>0</xdr:colOff>
      <xdr:row>3</xdr:row>
      <xdr:rowOff>121920</xdr:rowOff>
    </xdr:to>
    <xdr:sp macro="" textlink="">
      <xdr:nvSpPr>
        <xdr:cNvPr id="135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451104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4</xdr:row>
      <xdr:rowOff>0</xdr:rowOff>
    </xdr:from>
    <xdr:to>
      <xdr:col>74</xdr:col>
      <xdr:colOff>0</xdr:colOff>
      <xdr:row>4</xdr:row>
      <xdr:rowOff>121920</xdr:rowOff>
    </xdr:to>
    <xdr:sp macro="" textlink="">
      <xdr:nvSpPr>
        <xdr:cNvPr id="136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451104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5</xdr:row>
      <xdr:rowOff>0</xdr:rowOff>
    </xdr:from>
    <xdr:to>
      <xdr:col>74</xdr:col>
      <xdr:colOff>0</xdr:colOff>
      <xdr:row>5</xdr:row>
      <xdr:rowOff>121920</xdr:rowOff>
    </xdr:to>
    <xdr:sp macro="" textlink="">
      <xdr:nvSpPr>
        <xdr:cNvPr id="137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451104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144780</xdr:rowOff>
    </xdr:to>
    <xdr:sp macro="" textlink="">
      <xdr:nvSpPr>
        <xdr:cNvPr id="138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51104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7</xdr:row>
      <xdr:rowOff>0</xdr:rowOff>
    </xdr:from>
    <xdr:to>
      <xdr:col>74</xdr:col>
      <xdr:colOff>0</xdr:colOff>
      <xdr:row>7</xdr:row>
      <xdr:rowOff>144780</xdr:rowOff>
    </xdr:to>
    <xdr:sp macro="" textlink="">
      <xdr:nvSpPr>
        <xdr:cNvPr id="139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51104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9</xdr:row>
      <xdr:rowOff>0</xdr:rowOff>
    </xdr:from>
    <xdr:to>
      <xdr:col>74</xdr:col>
      <xdr:colOff>0</xdr:colOff>
      <xdr:row>9</xdr:row>
      <xdr:rowOff>144780</xdr:rowOff>
    </xdr:to>
    <xdr:sp macro="" textlink="">
      <xdr:nvSpPr>
        <xdr:cNvPr id="140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451104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10</xdr:row>
      <xdr:rowOff>0</xdr:rowOff>
    </xdr:from>
    <xdr:to>
      <xdr:col>74</xdr:col>
      <xdr:colOff>0</xdr:colOff>
      <xdr:row>10</xdr:row>
      <xdr:rowOff>144780</xdr:rowOff>
    </xdr:to>
    <xdr:sp macro="" textlink="">
      <xdr:nvSpPr>
        <xdr:cNvPr id="141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451104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11</xdr:row>
      <xdr:rowOff>0</xdr:rowOff>
    </xdr:from>
    <xdr:to>
      <xdr:col>74</xdr:col>
      <xdr:colOff>0</xdr:colOff>
      <xdr:row>11</xdr:row>
      <xdr:rowOff>144780</xdr:rowOff>
    </xdr:to>
    <xdr:sp macro="" textlink="">
      <xdr:nvSpPr>
        <xdr:cNvPr id="142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451104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12</xdr:row>
      <xdr:rowOff>0</xdr:rowOff>
    </xdr:from>
    <xdr:to>
      <xdr:col>74</xdr:col>
      <xdr:colOff>0</xdr:colOff>
      <xdr:row>12</xdr:row>
      <xdr:rowOff>144780</xdr:rowOff>
    </xdr:to>
    <xdr:sp macro="" textlink="">
      <xdr:nvSpPr>
        <xdr:cNvPr id="143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451104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15</xdr:row>
      <xdr:rowOff>0</xdr:rowOff>
    </xdr:from>
    <xdr:to>
      <xdr:col>74</xdr:col>
      <xdr:colOff>0</xdr:colOff>
      <xdr:row>15</xdr:row>
      <xdr:rowOff>144780</xdr:rowOff>
    </xdr:to>
    <xdr:sp macro="" textlink="">
      <xdr:nvSpPr>
        <xdr:cNvPr id="144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451104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16</xdr:row>
      <xdr:rowOff>0</xdr:rowOff>
    </xdr:from>
    <xdr:to>
      <xdr:col>74</xdr:col>
      <xdr:colOff>0</xdr:colOff>
      <xdr:row>16</xdr:row>
      <xdr:rowOff>144780</xdr:rowOff>
    </xdr:to>
    <xdr:sp macro="" textlink="">
      <xdr:nvSpPr>
        <xdr:cNvPr id="145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451104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17</xdr:row>
      <xdr:rowOff>0</xdr:rowOff>
    </xdr:from>
    <xdr:to>
      <xdr:col>74</xdr:col>
      <xdr:colOff>0</xdr:colOff>
      <xdr:row>17</xdr:row>
      <xdr:rowOff>144780</xdr:rowOff>
    </xdr:to>
    <xdr:sp macro="" textlink="">
      <xdr:nvSpPr>
        <xdr:cNvPr id="146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451104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18</xdr:row>
      <xdr:rowOff>0</xdr:rowOff>
    </xdr:from>
    <xdr:to>
      <xdr:col>74</xdr:col>
      <xdr:colOff>0</xdr:colOff>
      <xdr:row>18</xdr:row>
      <xdr:rowOff>144780</xdr:rowOff>
    </xdr:to>
    <xdr:sp macro="" textlink="">
      <xdr:nvSpPr>
        <xdr:cNvPr id="147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451104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19</xdr:row>
      <xdr:rowOff>0</xdr:rowOff>
    </xdr:from>
    <xdr:to>
      <xdr:col>74</xdr:col>
      <xdr:colOff>0</xdr:colOff>
      <xdr:row>19</xdr:row>
      <xdr:rowOff>144780</xdr:rowOff>
    </xdr:to>
    <xdr:sp macro="" textlink="">
      <xdr:nvSpPr>
        <xdr:cNvPr id="148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451104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20</xdr:row>
      <xdr:rowOff>0</xdr:rowOff>
    </xdr:from>
    <xdr:to>
      <xdr:col>74</xdr:col>
      <xdr:colOff>0</xdr:colOff>
      <xdr:row>20</xdr:row>
      <xdr:rowOff>144780</xdr:rowOff>
    </xdr:to>
    <xdr:sp macro="" textlink="">
      <xdr:nvSpPr>
        <xdr:cNvPr id="149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451104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21</xdr:row>
      <xdr:rowOff>0</xdr:rowOff>
    </xdr:from>
    <xdr:to>
      <xdr:col>74</xdr:col>
      <xdr:colOff>0</xdr:colOff>
      <xdr:row>21</xdr:row>
      <xdr:rowOff>144780</xdr:rowOff>
    </xdr:to>
    <xdr:sp macro="" textlink="">
      <xdr:nvSpPr>
        <xdr:cNvPr id="150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451104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22</xdr:row>
      <xdr:rowOff>0</xdr:rowOff>
    </xdr:from>
    <xdr:to>
      <xdr:col>74</xdr:col>
      <xdr:colOff>0</xdr:colOff>
      <xdr:row>22</xdr:row>
      <xdr:rowOff>144780</xdr:rowOff>
    </xdr:to>
    <xdr:sp macro="" textlink="">
      <xdr:nvSpPr>
        <xdr:cNvPr id="151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451104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23</xdr:row>
      <xdr:rowOff>0</xdr:rowOff>
    </xdr:from>
    <xdr:to>
      <xdr:col>74</xdr:col>
      <xdr:colOff>0</xdr:colOff>
      <xdr:row>23</xdr:row>
      <xdr:rowOff>144780</xdr:rowOff>
    </xdr:to>
    <xdr:sp macro="" textlink="">
      <xdr:nvSpPr>
        <xdr:cNvPr id="152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451104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74</xdr:col>
      <xdr:colOff>0</xdr:colOff>
      <xdr:row>24</xdr:row>
      <xdr:rowOff>0</xdr:rowOff>
    </xdr:from>
    <xdr:to>
      <xdr:col>74</xdr:col>
      <xdr:colOff>0</xdr:colOff>
      <xdr:row>24</xdr:row>
      <xdr:rowOff>144780</xdr:rowOff>
    </xdr:to>
    <xdr:sp macro="" textlink="">
      <xdr:nvSpPr>
        <xdr:cNvPr id="153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451104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3</xdr:row>
      <xdr:rowOff>0</xdr:rowOff>
    </xdr:from>
    <xdr:to>
      <xdr:col>85</xdr:col>
      <xdr:colOff>0</xdr:colOff>
      <xdr:row>3</xdr:row>
      <xdr:rowOff>121920</xdr:rowOff>
    </xdr:to>
    <xdr:sp macro="" textlink="">
      <xdr:nvSpPr>
        <xdr:cNvPr id="154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518160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4</xdr:row>
      <xdr:rowOff>0</xdr:rowOff>
    </xdr:from>
    <xdr:to>
      <xdr:col>85</xdr:col>
      <xdr:colOff>0</xdr:colOff>
      <xdr:row>4</xdr:row>
      <xdr:rowOff>121920</xdr:rowOff>
    </xdr:to>
    <xdr:sp macro="" textlink="">
      <xdr:nvSpPr>
        <xdr:cNvPr id="155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518160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5</xdr:row>
      <xdr:rowOff>0</xdr:rowOff>
    </xdr:from>
    <xdr:to>
      <xdr:col>85</xdr:col>
      <xdr:colOff>0</xdr:colOff>
      <xdr:row>5</xdr:row>
      <xdr:rowOff>121920</xdr:rowOff>
    </xdr:to>
    <xdr:sp macro="" textlink="">
      <xdr:nvSpPr>
        <xdr:cNvPr id="156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518160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144780</xdr:rowOff>
    </xdr:to>
    <xdr:sp macro="" textlink="">
      <xdr:nvSpPr>
        <xdr:cNvPr id="157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518160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7</xdr:row>
      <xdr:rowOff>0</xdr:rowOff>
    </xdr:from>
    <xdr:to>
      <xdr:col>85</xdr:col>
      <xdr:colOff>0</xdr:colOff>
      <xdr:row>7</xdr:row>
      <xdr:rowOff>144780</xdr:rowOff>
    </xdr:to>
    <xdr:sp macro="" textlink="">
      <xdr:nvSpPr>
        <xdr:cNvPr id="158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518160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9</xdr:row>
      <xdr:rowOff>0</xdr:rowOff>
    </xdr:from>
    <xdr:to>
      <xdr:col>85</xdr:col>
      <xdr:colOff>0</xdr:colOff>
      <xdr:row>9</xdr:row>
      <xdr:rowOff>144780</xdr:rowOff>
    </xdr:to>
    <xdr:sp macro="" textlink="">
      <xdr:nvSpPr>
        <xdr:cNvPr id="159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518160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10</xdr:row>
      <xdr:rowOff>0</xdr:rowOff>
    </xdr:from>
    <xdr:to>
      <xdr:col>85</xdr:col>
      <xdr:colOff>0</xdr:colOff>
      <xdr:row>10</xdr:row>
      <xdr:rowOff>144780</xdr:rowOff>
    </xdr:to>
    <xdr:sp macro="" textlink="">
      <xdr:nvSpPr>
        <xdr:cNvPr id="160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518160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11</xdr:row>
      <xdr:rowOff>0</xdr:rowOff>
    </xdr:from>
    <xdr:to>
      <xdr:col>85</xdr:col>
      <xdr:colOff>0</xdr:colOff>
      <xdr:row>11</xdr:row>
      <xdr:rowOff>144780</xdr:rowOff>
    </xdr:to>
    <xdr:sp macro="" textlink="">
      <xdr:nvSpPr>
        <xdr:cNvPr id="161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518160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12</xdr:row>
      <xdr:rowOff>0</xdr:rowOff>
    </xdr:from>
    <xdr:to>
      <xdr:col>85</xdr:col>
      <xdr:colOff>0</xdr:colOff>
      <xdr:row>12</xdr:row>
      <xdr:rowOff>144780</xdr:rowOff>
    </xdr:to>
    <xdr:sp macro="" textlink="">
      <xdr:nvSpPr>
        <xdr:cNvPr id="162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518160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15</xdr:row>
      <xdr:rowOff>0</xdr:rowOff>
    </xdr:from>
    <xdr:to>
      <xdr:col>85</xdr:col>
      <xdr:colOff>0</xdr:colOff>
      <xdr:row>15</xdr:row>
      <xdr:rowOff>144780</xdr:rowOff>
    </xdr:to>
    <xdr:sp macro="" textlink="">
      <xdr:nvSpPr>
        <xdr:cNvPr id="163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518160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16</xdr:row>
      <xdr:rowOff>0</xdr:rowOff>
    </xdr:from>
    <xdr:to>
      <xdr:col>85</xdr:col>
      <xdr:colOff>0</xdr:colOff>
      <xdr:row>16</xdr:row>
      <xdr:rowOff>144780</xdr:rowOff>
    </xdr:to>
    <xdr:sp macro="" textlink="">
      <xdr:nvSpPr>
        <xdr:cNvPr id="164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518160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17</xdr:row>
      <xdr:rowOff>0</xdr:rowOff>
    </xdr:from>
    <xdr:to>
      <xdr:col>85</xdr:col>
      <xdr:colOff>0</xdr:colOff>
      <xdr:row>17</xdr:row>
      <xdr:rowOff>144780</xdr:rowOff>
    </xdr:to>
    <xdr:sp macro="" textlink="">
      <xdr:nvSpPr>
        <xdr:cNvPr id="165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518160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18</xdr:row>
      <xdr:rowOff>0</xdr:rowOff>
    </xdr:from>
    <xdr:to>
      <xdr:col>85</xdr:col>
      <xdr:colOff>0</xdr:colOff>
      <xdr:row>18</xdr:row>
      <xdr:rowOff>144780</xdr:rowOff>
    </xdr:to>
    <xdr:sp macro="" textlink="">
      <xdr:nvSpPr>
        <xdr:cNvPr id="166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518160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19</xdr:row>
      <xdr:rowOff>0</xdr:rowOff>
    </xdr:from>
    <xdr:to>
      <xdr:col>85</xdr:col>
      <xdr:colOff>0</xdr:colOff>
      <xdr:row>19</xdr:row>
      <xdr:rowOff>144780</xdr:rowOff>
    </xdr:to>
    <xdr:sp macro="" textlink="">
      <xdr:nvSpPr>
        <xdr:cNvPr id="167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518160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20</xdr:row>
      <xdr:rowOff>0</xdr:rowOff>
    </xdr:from>
    <xdr:to>
      <xdr:col>85</xdr:col>
      <xdr:colOff>0</xdr:colOff>
      <xdr:row>20</xdr:row>
      <xdr:rowOff>144780</xdr:rowOff>
    </xdr:to>
    <xdr:sp macro="" textlink="">
      <xdr:nvSpPr>
        <xdr:cNvPr id="168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518160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21</xdr:row>
      <xdr:rowOff>0</xdr:rowOff>
    </xdr:from>
    <xdr:to>
      <xdr:col>85</xdr:col>
      <xdr:colOff>0</xdr:colOff>
      <xdr:row>21</xdr:row>
      <xdr:rowOff>144780</xdr:rowOff>
    </xdr:to>
    <xdr:sp macro="" textlink="">
      <xdr:nvSpPr>
        <xdr:cNvPr id="169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518160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22</xdr:row>
      <xdr:rowOff>0</xdr:rowOff>
    </xdr:from>
    <xdr:to>
      <xdr:col>85</xdr:col>
      <xdr:colOff>0</xdr:colOff>
      <xdr:row>22</xdr:row>
      <xdr:rowOff>144780</xdr:rowOff>
    </xdr:to>
    <xdr:sp macro="" textlink="">
      <xdr:nvSpPr>
        <xdr:cNvPr id="170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518160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23</xdr:row>
      <xdr:rowOff>0</xdr:rowOff>
    </xdr:from>
    <xdr:to>
      <xdr:col>85</xdr:col>
      <xdr:colOff>0</xdr:colOff>
      <xdr:row>23</xdr:row>
      <xdr:rowOff>144780</xdr:rowOff>
    </xdr:to>
    <xdr:sp macro="" textlink="">
      <xdr:nvSpPr>
        <xdr:cNvPr id="171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518160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24</xdr:row>
      <xdr:rowOff>0</xdr:rowOff>
    </xdr:from>
    <xdr:to>
      <xdr:col>85</xdr:col>
      <xdr:colOff>0</xdr:colOff>
      <xdr:row>24</xdr:row>
      <xdr:rowOff>144780</xdr:rowOff>
    </xdr:to>
    <xdr:sp macro="" textlink="">
      <xdr:nvSpPr>
        <xdr:cNvPr id="172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518160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3</xdr:row>
      <xdr:rowOff>0</xdr:rowOff>
    </xdr:from>
    <xdr:to>
      <xdr:col>85</xdr:col>
      <xdr:colOff>0</xdr:colOff>
      <xdr:row>3</xdr:row>
      <xdr:rowOff>121920</xdr:rowOff>
    </xdr:to>
    <xdr:sp macro="" textlink="">
      <xdr:nvSpPr>
        <xdr:cNvPr id="173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518160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4</xdr:row>
      <xdr:rowOff>0</xdr:rowOff>
    </xdr:from>
    <xdr:to>
      <xdr:col>85</xdr:col>
      <xdr:colOff>0</xdr:colOff>
      <xdr:row>4</xdr:row>
      <xdr:rowOff>121920</xdr:rowOff>
    </xdr:to>
    <xdr:sp macro="" textlink="">
      <xdr:nvSpPr>
        <xdr:cNvPr id="174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518160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5</xdr:row>
      <xdr:rowOff>0</xdr:rowOff>
    </xdr:from>
    <xdr:to>
      <xdr:col>85</xdr:col>
      <xdr:colOff>0</xdr:colOff>
      <xdr:row>5</xdr:row>
      <xdr:rowOff>121920</xdr:rowOff>
    </xdr:to>
    <xdr:sp macro="" textlink="">
      <xdr:nvSpPr>
        <xdr:cNvPr id="175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518160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144780</xdr:rowOff>
    </xdr:to>
    <xdr:sp macro="" textlink="">
      <xdr:nvSpPr>
        <xdr:cNvPr id="176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518160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7</xdr:row>
      <xdr:rowOff>0</xdr:rowOff>
    </xdr:from>
    <xdr:to>
      <xdr:col>85</xdr:col>
      <xdr:colOff>0</xdr:colOff>
      <xdr:row>7</xdr:row>
      <xdr:rowOff>144780</xdr:rowOff>
    </xdr:to>
    <xdr:sp macro="" textlink="">
      <xdr:nvSpPr>
        <xdr:cNvPr id="177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518160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9</xdr:row>
      <xdr:rowOff>0</xdr:rowOff>
    </xdr:from>
    <xdr:to>
      <xdr:col>85</xdr:col>
      <xdr:colOff>0</xdr:colOff>
      <xdr:row>9</xdr:row>
      <xdr:rowOff>144780</xdr:rowOff>
    </xdr:to>
    <xdr:sp macro="" textlink="">
      <xdr:nvSpPr>
        <xdr:cNvPr id="178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518160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10</xdr:row>
      <xdr:rowOff>0</xdr:rowOff>
    </xdr:from>
    <xdr:to>
      <xdr:col>85</xdr:col>
      <xdr:colOff>0</xdr:colOff>
      <xdr:row>10</xdr:row>
      <xdr:rowOff>144780</xdr:rowOff>
    </xdr:to>
    <xdr:sp macro="" textlink="">
      <xdr:nvSpPr>
        <xdr:cNvPr id="179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518160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11</xdr:row>
      <xdr:rowOff>0</xdr:rowOff>
    </xdr:from>
    <xdr:to>
      <xdr:col>85</xdr:col>
      <xdr:colOff>0</xdr:colOff>
      <xdr:row>11</xdr:row>
      <xdr:rowOff>144780</xdr:rowOff>
    </xdr:to>
    <xdr:sp macro="" textlink="">
      <xdr:nvSpPr>
        <xdr:cNvPr id="180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518160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12</xdr:row>
      <xdr:rowOff>0</xdr:rowOff>
    </xdr:from>
    <xdr:to>
      <xdr:col>85</xdr:col>
      <xdr:colOff>0</xdr:colOff>
      <xdr:row>12</xdr:row>
      <xdr:rowOff>144780</xdr:rowOff>
    </xdr:to>
    <xdr:sp macro="" textlink="">
      <xdr:nvSpPr>
        <xdr:cNvPr id="181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518160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15</xdr:row>
      <xdr:rowOff>0</xdr:rowOff>
    </xdr:from>
    <xdr:to>
      <xdr:col>85</xdr:col>
      <xdr:colOff>0</xdr:colOff>
      <xdr:row>15</xdr:row>
      <xdr:rowOff>144780</xdr:rowOff>
    </xdr:to>
    <xdr:sp macro="" textlink="">
      <xdr:nvSpPr>
        <xdr:cNvPr id="182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518160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16</xdr:row>
      <xdr:rowOff>0</xdr:rowOff>
    </xdr:from>
    <xdr:to>
      <xdr:col>85</xdr:col>
      <xdr:colOff>0</xdr:colOff>
      <xdr:row>16</xdr:row>
      <xdr:rowOff>144780</xdr:rowOff>
    </xdr:to>
    <xdr:sp macro="" textlink="">
      <xdr:nvSpPr>
        <xdr:cNvPr id="183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518160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17</xdr:row>
      <xdr:rowOff>0</xdr:rowOff>
    </xdr:from>
    <xdr:to>
      <xdr:col>85</xdr:col>
      <xdr:colOff>0</xdr:colOff>
      <xdr:row>17</xdr:row>
      <xdr:rowOff>144780</xdr:rowOff>
    </xdr:to>
    <xdr:sp macro="" textlink="">
      <xdr:nvSpPr>
        <xdr:cNvPr id="184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518160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18</xdr:row>
      <xdr:rowOff>0</xdr:rowOff>
    </xdr:from>
    <xdr:to>
      <xdr:col>85</xdr:col>
      <xdr:colOff>0</xdr:colOff>
      <xdr:row>18</xdr:row>
      <xdr:rowOff>144780</xdr:rowOff>
    </xdr:to>
    <xdr:sp macro="" textlink="">
      <xdr:nvSpPr>
        <xdr:cNvPr id="185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518160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19</xdr:row>
      <xdr:rowOff>0</xdr:rowOff>
    </xdr:from>
    <xdr:to>
      <xdr:col>85</xdr:col>
      <xdr:colOff>0</xdr:colOff>
      <xdr:row>19</xdr:row>
      <xdr:rowOff>144780</xdr:rowOff>
    </xdr:to>
    <xdr:sp macro="" textlink="">
      <xdr:nvSpPr>
        <xdr:cNvPr id="186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518160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20</xdr:row>
      <xdr:rowOff>0</xdr:rowOff>
    </xdr:from>
    <xdr:to>
      <xdr:col>85</xdr:col>
      <xdr:colOff>0</xdr:colOff>
      <xdr:row>20</xdr:row>
      <xdr:rowOff>144780</xdr:rowOff>
    </xdr:to>
    <xdr:sp macro="" textlink="">
      <xdr:nvSpPr>
        <xdr:cNvPr id="187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518160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21</xdr:row>
      <xdr:rowOff>0</xdr:rowOff>
    </xdr:from>
    <xdr:to>
      <xdr:col>85</xdr:col>
      <xdr:colOff>0</xdr:colOff>
      <xdr:row>21</xdr:row>
      <xdr:rowOff>144780</xdr:rowOff>
    </xdr:to>
    <xdr:sp macro="" textlink="">
      <xdr:nvSpPr>
        <xdr:cNvPr id="188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518160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22</xdr:row>
      <xdr:rowOff>0</xdr:rowOff>
    </xdr:from>
    <xdr:to>
      <xdr:col>85</xdr:col>
      <xdr:colOff>0</xdr:colOff>
      <xdr:row>22</xdr:row>
      <xdr:rowOff>144780</xdr:rowOff>
    </xdr:to>
    <xdr:sp macro="" textlink="">
      <xdr:nvSpPr>
        <xdr:cNvPr id="189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518160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23</xdr:row>
      <xdr:rowOff>0</xdr:rowOff>
    </xdr:from>
    <xdr:to>
      <xdr:col>85</xdr:col>
      <xdr:colOff>0</xdr:colOff>
      <xdr:row>23</xdr:row>
      <xdr:rowOff>144780</xdr:rowOff>
    </xdr:to>
    <xdr:sp macro="" textlink="">
      <xdr:nvSpPr>
        <xdr:cNvPr id="190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518160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85</xdr:col>
      <xdr:colOff>0</xdr:colOff>
      <xdr:row>24</xdr:row>
      <xdr:rowOff>0</xdr:rowOff>
    </xdr:from>
    <xdr:to>
      <xdr:col>85</xdr:col>
      <xdr:colOff>0</xdr:colOff>
      <xdr:row>24</xdr:row>
      <xdr:rowOff>144780</xdr:rowOff>
    </xdr:to>
    <xdr:sp macro="" textlink="">
      <xdr:nvSpPr>
        <xdr:cNvPr id="191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518160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3</xdr:row>
      <xdr:rowOff>0</xdr:rowOff>
    </xdr:from>
    <xdr:to>
      <xdr:col>100</xdr:col>
      <xdr:colOff>0</xdr:colOff>
      <xdr:row>3</xdr:row>
      <xdr:rowOff>121920</xdr:rowOff>
    </xdr:to>
    <xdr:sp macro="" textlink="">
      <xdr:nvSpPr>
        <xdr:cNvPr id="19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609600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4</xdr:row>
      <xdr:rowOff>0</xdr:rowOff>
    </xdr:from>
    <xdr:to>
      <xdr:col>100</xdr:col>
      <xdr:colOff>0</xdr:colOff>
      <xdr:row>4</xdr:row>
      <xdr:rowOff>121920</xdr:rowOff>
    </xdr:to>
    <xdr:sp macro="" textlink="">
      <xdr:nvSpPr>
        <xdr:cNvPr id="19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609600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5</xdr:row>
      <xdr:rowOff>0</xdr:rowOff>
    </xdr:from>
    <xdr:to>
      <xdr:col>100</xdr:col>
      <xdr:colOff>0</xdr:colOff>
      <xdr:row>5</xdr:row>
      <xdr:rowOff>121920</xdr:rowOff>
    </xdr:to>
    <xdr:sp macro="" textlink="">
      <xdr:nvSpPr>
        <xdr:cNvPr id="19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609600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6</xdr:row>
      <xdr:rowOff>0</xdr:rowOff>
    </xdr:from>
    <xdr:to>
      <xdr:col>100</xdr:col>
      <xdr:colOff>0</xdr:colOff>
      <xdr:row>6</xdr:row>
      <xdr:rowOff>144780</xdr:rowOff>
    </xdr:to>
    <xdr:sp macro="" textlink="">
      <xdr:nvSpPr>
        <xdr:cNvPr id="19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609600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7</xdr:row>
      <xdr:rowOff>0</xdr:rowOff>
    </xdr:from>
    <xdr:to>
      <xdr:col>100</xdr:col>
      <xdr:colOff>0</xdr:colOff>
      <xdr:row>7</xdr:row>
      <xdr:rowOff>144780</xdr:rowOff>
    </xdr:to>
    <xdr:sp macro="" textlink="">
      <xdr:nvSpPr>
        <xdr:cNvPr id="19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609600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9</xdr:row>
      <xdr:rowOff>0</xdr:rowOff>
    </xdr:from>
    <xdr:to>
      <xdr:col>100</xdr:col>
      <xdr:colOff>0</xdr:colOff>
      <xdr:row>9</xdr:row>
      <xdr:rowOff>144780</xdr:rowOff>
    </xdr:to>
    <xdr:sp macro="" textlink="">
      <xdr:nvSpPr>
        <xdr:cNvPr id="19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09600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10</xdr:row>
      <xdr:rowOff>0</xdr:rowOff>
    </xdr:from>
    <xdr:to>
      <xdr:col>100</xdr:col>
      <xdr:colOff>0</xdr:colOff>
      <xdr:row>10</xdr:row>
      <xdr:rowOff>144780</xdr:rowOff>
    </xdr:to>
    <xdr:sp macro="" textlink="">
      <xdr:nvSpPr>
        <xdr:cNvPr id="19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609600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11</xdr:row>
      <xdr:rowOff>0</xdr:rowOff>
    </xdr:from>
    <xdr:to>
      <xdr:col>100</xdr:col>
      <xdr:colOff>0</xdr:colOff>
      <xdr:row>11</xdr:row>
      <xdr:rowOff>144780</xdr:rowOff>
    </xdr:to>
    <xdr:sp macro="" textlink="">
      <xdr:nvSpPr>
        <xdr:cNvPr id="19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609600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12</xdr:row>
      <xdr:rowOff>0</xdr:rowOff>
    </xdr:from>
    <xdr:to>
      <xdr:col>100</xdr:col>
      <xdr:colOff>0</xdr:colOff>
      <xdr:row>12</xdr:row>
      <xdr:rowOff>144780</xdr:rowOff>
    </xdr:to>
    <xdr:sp macro="" textlink="">
      <xdr:nvSpPr>
        <xdr:cNvPr id="20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609600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15</xdr:row>
      <xdr:rowOff>0</xdr:rowOff>
    </xdr:from>
    <xdr:to>
      <xdr:col>100</xdr:col>
      <xdr:colOff>0</xdr:colOff>
      <xdr:row>15</xdr:row>
      <xdr:rowOff>144780</xdr:rowOff>
    </xdr:to>
    <xdr:sp macro="" textlink="">
      <xdr:nvSpPr>
        <xdr:cNvPr id="20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609600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16</xdr:row>
      <xdr:rowOff>0</xdr:rowOff>
    </xdr:from>
    <xdr:to>
      <xdr:col>100</xdr:col>
      <xdr:colOff>0</xdr:colOff>
      <xdr:row>16</xdr:row>
      <xdr:rowOff>144780</xdr:rowOff>
    </xdr:to>
    <xdr:sp macro="" textlink="">
      <xdr:nvSpPr>
        <xdr:cNvPr id="20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609600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17</xdr:row>
      <xdr:rowOff>0</xdr:rowOff>
    </xdr:from>
    <xdr:to>
      <xdr:col>100</xdr:col>
      <xdr:colOff>0</xdr:colOff>
      <xdr:row>17</xdr:row>
      <xdr:rowOff>144780</xdr:rowOff>
    </xdr:to>
    <xdr:sp macro="" textlink="">
      <xdr:nvSpPr>
        <xdr:cNvPr id="20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609600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18</xdr:row>
      <xdr:rowOff>0</xdr:rowOff>
    </xdr:from>
    <xdr:to>
      <xdr:col>100</xdr:col>
      <xdr:colOff>0</xdr:colOff>
      <xdr:row>18</xdr:row>
      <xdr:rowOff>144780</xdr:rowOff>
    </xdr:to>
    <xdr:sp macro="" textlink="">
      <xdr:nvSpPr>
        <xdr:cNvPr id="20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609600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19</xdr:row>
      <xdr:rowOff>0</xdr:rowOff>
    </xdr:from>
    <xdr:to>
      <xdr:col>100</xdr:col>
      <xdr:colOff>0</xdr:colOff>
      <xdr:row>19</xdr:row>
      <xdr:rowOff>144780</xdr:rowOff>
    </xdr:to>
    <xdr:sp macro="" textlink="">
      <xdr:nvSpPr>
        <xdr:cNvPr id="20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609600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20</xdr:row>
      <xdr:rowOff>0</xdr:rowOff>
    </xdr:from>
    <xdr:to>
      <xdr:col>100</xdr:col>
      <xdr:colOff>0</xdr:colOff>
      <xdr:row>20</xdr:row>
      <xdr:rowOff>144780</xdr:rowOff>
    </xdr:to>
    <xdr:sp macro="" textlink="">
      <xdr:nvSpPr>
        <xdr:cNvPr id="20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609600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21</xdr:row>
      <xdr:rowOff>0</xdr:rowOff>
    </xdr:from>
    <xdr:to>
      <xdr:col>100</xdr:col>
      <xdr:colOff>0</xdr:colOff>
      <xdr:row>21</xdr:row>
      <xdr:rowOff>144780</xdr:rowOff>
    </xdr:to>
    <xdr:sp macro="" textlink="">
      <xdr:nvSpPr>
        <xdr:cNvPr id="20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609600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22</xdr:row>
      <xdr:rowOff>0</xdr:rowOff>
    </xdr:from>
    <xdr:to>
      <xdr:col>100</xdr:col>
      <xdr:colOff>0</xdr:colOff>
      <xdr:row>22</xdr:row>
      <xdr:rowOff>144780</xdr:rowOff>
    </xdr:to>
    <xdr:sp macro="" textlink="">
      <xdr:nvSpPr>
        <xdr:cNvPr id="20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609600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23</xdr:row>
      <xdr:rowOff>0</xdr:rowOff>
    </xdr:from>
    <xdr:to>
      <xdr:col>100</xdr:col>
      <xdr:colOff>0</xdr:colOff>
      <xdr:row>23</xdr:row>
      <xdr:rowOff>144780</xdr:rowOff>
    </xdr:to>
    <xdr:sp macro="" textlink="">
      <xdr:nvSpPr>
        <xdr:cNvPr id="20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609600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24</xdr:row>
      <xdr:rowOff>0</xdr:rowOff>
    </xdr:from>
    <xdr:to>
      <xdr:col>100</xdr:col>
      <xdr:colOff>0</xdr:colOff>
      <xdr:row>24</xdr:row>
      <xdr:rowOff>144780</xdr:rowOff>
    </xdr:to>
    <xdr:sp macro="" textlink="">
      <xdr:nvSpPr>
        <xdr:cNvPr id="21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609600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3</xdr:row>
      <xdr:rowOff>0</xdr:rowOff>
    </xdr:from>
    <xdr:to>
      <xdr:col>100</xdr:col>
      <xdr:colOff>0</xdr:colOff>
      <xdr:row>3</xdr:row>
      <xdr:rowOff>121920</xdr:rowOff>
    </xdr:to>
    <xdr:sp macro="" textlink="">
      <xdr:nvSpPr>
        <xdr:cNvPr id="21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60960000" y="54864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4</xdr:row>
      <xdr:rowOff>0</xdr:rowOff>
    </xdr:from>
    <xdr:to>
      <xdr:col>100</xdr:col>
      <xdr:colOff>0</xdr:colOff>
      <xdr:row>4</xdr:row>
      <xdr:rowOff>121920</xdr:rowOff>
    </xdr:to>
    <xdr:sp macro="" textlink="">
      <xdr:nvSpPr>
        <xdr:cNvPr id="21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60960000" y="73152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5</xdr:row>
      <xdr:rowOff>0</xdr:rowOff>
    </xdr:from>
    <xdr:to>
      <xdr:col>100</xdr:col>
      <xdr:colOff>0</xdr:colOff>
      <xdr:row>5</xdr:row>
      <xdr:rowOff>121920</xdr:rowOff>
    </xdr:to>
    <xdr:sp macro="" textlink="">
      <xdr:nvSpPr>
        <xdr:cNvPr id="21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60960000" y="914400"/>
          <a:ext cx="0" cy="121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6</xdr:row>
      <xdr:rowOff>0</xdr:rowOff>
    </xdr:from>
    <xdr:to>
      <xdr:col>100</xdr:col>
      <xdr:colOff>0</xdr:colOff>
      <xdr:row>6</xdr:row>
      <xdr:rowOff>144780</xdr:rowOff>
    </xdr:to>
    <xdr:sp macro="" textlink="">
      <xdr:nvSpPr>
        <xdr:cNvPr id="21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60960000" y="10972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7</xdr:row>
      <xdr:rowOff>0</xdr:rowOff>
    </xdr:from>
    <xdr:to>
      <xdr:col>100</xdr:col>
      <xdr:colOff>0</xdr:colOff>
      <xdr:row>7</xdr:row>
      <xdr:rowOff>144780</xdr:rowOff>
    </xdr:to>
    <xdr:sp macro="" textlink="">
      <xdr:nvSpPr>
        <xdr:cNvPr id="21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60960000" y="12801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9</xdr:row>
      <xdr:rowOff>0</xdr:rowOff>
    </xdr:from>
    <xdr:to>
      <xdr:col>100</xdr:col>
      <xdr:colOff>0</xdr:colOff>
      <xdr:row>9</xdr:row>
      <xdr:rowOff>144780</xdr:rowOff>
    </xdr:to>
    <xdr:sp macro="" textlink="">
      <xdr:nvSpPr>
        <xdr:cNvPr id="21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0960000" y="16459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10</xdr:row>
      <xdr:rowOff>0</xdr:rowOff>
    </xdr:from>
    <xdr:to>
      <xdr:col>100</xdr:col>
      <xdr:colOff>0</xdr:colOff>
      <xdr:row>10</xdr:row>
      <xdr:rowOff>144780</xdr:rowOff>
    </xdr:to>
    <xdr:sp macro="" textlink="">
      <xdr:nvSpPr>
        <xdr:cNvPr id="21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60960000" y="18288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11</xdr:row>
      <xdr:rowOff>0</xdr:rowOff>
    </xdr:from>
    <xdr:to>
      <xdr:col>100</xdr:col>
      <xdr:colOff>0</xdr:colOff>
      <xdr:row>11</xdr:row>
      <xdr:rowOff>144780</xdr:rowOff>
    </xdr:to>
    <xdr:sp macro="" textlink="">
      <xdr:nvSpPr>
        <xdr:cNvPr id="21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60960000" y="20116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12</xdr:row>
      <xdr:rowOff>0</xdr:rowOff>
    </xdr:from>
    <xdr:to>
      <xdr:col>100</xdr:col>
      <xdr:colOff>0</xdr:colOff>
      <xdr:row>12</xdr:row>
      <xdr:rowOff>144780</xdr:rowOff>
    </xdr:to>
    <xdr:sp macro="" textlink="">
      <xdr:nvSpPr>
        <xdr:cNvPr id="21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60960000" y="21945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15</xdr:row>
      <xdr:rowOff>0</xdr:rowOff>
    </xdr:from>
    <xdr:to>
      <xdr:col>100</xdr:col>
      <xdr:colOff>0</xdr:colOff>
      <xdr:row>15</xdr:row>
      <xdr:rowOff>144780</xdr:rowOff>
    </xdr:to>
    <xdr:sp macro="" textlink="">
      <xdr:nvSpPr>
        <xdr:cNvPr id="22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60960000" y="27432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16</xdr:row>
      <xdr:rowOff>0</xdr:rowOff>
    </xdr:from>
    <xdr:to>
      <xdr:col>100</xdr:col>
      <xdr:colOff>0</xdr:colOff>
      <xdr:row>16</xdr:row>
      <xdr:rowOff>144780</xdr:rowOff>
    </xdr:to>
    <xdr:sp macro="" textlink="">
      <xdr:nvSpPr>
        <xdr:cNvPr id="22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60960000" y="29260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17</xdr:row>
      <xdr:rowOff>0</xdr:rowOff>
    </xdr:from>
    <xdr:to>
      <xdr:col>100</xdr:col>
      <xdr:colOff>0</xdr:colOff>
      <xdr:row>17</xdr:row>
      <xdr:rowOff>144780</xdr:rowOff>
    </xdr:to>
    <xdr:sp macro="" textlink="">
      <xdr:nvSpPr>
        <xdr:cNvPr id="22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60960000" y="31089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18</xdr:row>
      <xdr:rowOff>0</xdr:rowOff>
    </xdr:from>
    <xdr:to>
      <xdr:col>100</xdr:col>
      <xdr:colOff>0</xdr:colOff>
      <xdr:row>18</xdr:row>
      <xdr:rowOff>144780</xdr:rowOff>
    </xdr:to>
    <xdr:sp macro="" textlink="">
      <xdr:nvSpPr>
        <xdr:cNvPr id="22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60960000" y="32918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19</xdr:row>
      <xdr:rowOff>0</xdr:rowOff>
    </xdr:from>
    <xdr:to>
      <xdr:col>100</xdr:col>
      <xdr:colOff>0</xdr:colOff>
      <xdr:row>19</xdr:row>
      <xdr:rowOff>144780</xdr:rowOff>
    </xdr:to>
    <xdr:sp macro="" textlink="">
      <xdr:nvSpPr>
        <xdr:cNvPr id="22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60960000" y="34747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20</xdr:row>
      <xdr:rowOff>0</xdr:rowOff>
    </xdr:from>
    <xdr:to>
      <xdr:col>100</xdr:col>
      <xdr:colOff>0</xdr:colOff>
      <xdr:row>20</xdr:row>
      <xdr:rowOff>144780</xdr:rowOff>
    </xdr:to>
    <xdr:sp macro="" textlink="">
      <xdr:nvSpPr>
        <xdr:cNvPr id="22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60960000" y="365760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21</xdr:row>
      <xdr:rowOff>0</xdr:rowOff>
    </xdr:from>
    <xdr:to>
      <xdr:col>100</xdr:col>
      <xdr:colOff>0</xdr:colOff>
      <xdr:row>21</xdr:row>
      <xdr:rowOff>144780</xdr:rowOff>
    </xdr:to>
    <xdr:sp macro="" textlink="">
      <xdr:nvSpPr>
        <xdr:cNvPr id="22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60960000" y="384048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22</xdr:row>
      <xdr:rowOff>0</xdr:rowOff>
    </xdr:from>
    <xdr:to>
      <xdr:col>100</xdr:col>
      <xdr:colOff>0</xdr:colOff>
      <xdr:row>22</xdr:row>
      <xdr:rowOff>144780</xdr:rowOff>
    </xdr:to>
    <xdr:sp macro="" textlink="">
      <xdr:nvSpPr>
        <xdr:cNvPr id="22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60960000" y="402336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23</xdr:row>
      <xdr:rowOff>0</xdr:rowOff>
    </xdr:from>
    <xdr:to>
      <xdr:col>100</xdr:col>
      <xdr:colOff>0</xdr:colOff>
      <xdr:row>23</xdr:row>
      <xdr:rowOff>144780</xdr:rowOff>
    </xdr:to>
    <xdr:sp macro="" textlink="">
      <xdr:nvSpPr>
        <xdr:cNvPr id="22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60960000" y="420624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100</xdr:col>
      <xdr:colOff>0</xdr:colOff>
      <xdr:row>24</xdr:row>
      <xdr:rowOff>0</xdr:rowOff>
    </xdr:from>
    <xdr:to>
      <xdr:col>100</xdr:col>
      <xdr:colOff>0</xdr:colOff>
      <xdr:row>24</xdr:row>
      <xdr:rowOff>144780</xdr:rowOff>
    </xdr:to>
    <xdr:sp macro="" textlink="">
      <xdr:nvSpPr>
        <xdr:cNvPr id="22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60960000" y="4389120"/>
          <a:ext cx="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8684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6972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3736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20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10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491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682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87274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872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444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634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825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015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206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396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587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777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968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158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38684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56972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73736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20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110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491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2682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287274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2872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3444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3634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3825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015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206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4396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587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4777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49682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15874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8764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0669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2574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447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638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019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209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400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590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62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352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543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733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924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114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05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95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86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876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8764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0669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2574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447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638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019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209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400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590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62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352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543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733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924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114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05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95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864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8769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905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0955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286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476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667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048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238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429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619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91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381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572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762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953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143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34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524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715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905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790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9812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171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362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552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933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124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314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505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076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267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457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648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838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029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219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10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00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791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905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0955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286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476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667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048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238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429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619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91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381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572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762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953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143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34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524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715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905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790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9812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171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362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552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933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124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314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505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076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267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457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648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838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029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219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10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00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791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905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0955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286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476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667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048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238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429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619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91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381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572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762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953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143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34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524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715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905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790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9812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171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362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552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933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124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314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505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076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267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457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648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838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029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219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10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00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791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905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3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20955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4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2860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476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6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667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7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048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8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238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9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429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10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619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11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91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12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381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13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572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14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762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15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953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16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143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17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334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18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524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19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7150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20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9055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21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1790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22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9812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23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2171700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24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2362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2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552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26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2933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27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3124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28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314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29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3505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076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31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267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32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4457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33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648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34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4838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3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5029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36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5219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37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410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38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56007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39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5791200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0</xdr:col>
      <xdr:colOff>190500</xdr:colOff>
      <xdr:row>3</xdr:row>
      <xdr:rowOff>123825</xdr:rowOff>
    </xdr:to>
    <xdr:sp macro="" textlink="">
      <xdr:nvSpPr>
        <xdr:cNvPr id="5139" name="AutoShape 3" descr="Дніпропетровська область">
          <a:hlinkClick xmlns:r="http://schemas.openxmlformats.org/officeDocument/2006/relationships" r:id="rId1" tooltip="&quot;Дніпропетровська область&quot;"/>
        </xdr:cNvPr>
        <xdr:cNvSpPr>
          <a:spLocks noChangeAspect="1" noChangeArrowheads="1"/>
        </xdr:cNvSpPr>
      </xdr:nvSpPr>
      <xdr:spPr bwMode="auto">
        <a:xfrm>
          <a:off x="0" y="5810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0</xdr:col>
      <xdr:colOff>190500</xdr:colOff>
      <xdr:row>4</xdr:row>
      <xdr:rowOff>123825</xdr:rowOff>
    </xdr:to>
    <xdr:sp macro="" textlink="">
      <xdr:nvSpPr>
        <xdr:cNvPr id="5138" name="AutoShape 4" descr="Донецька область">
          <a:hlinkClick xmlns:r="http://schemas.openxmlformats.org/officeDocument/2006/relationships" r:id="rId2" tooltip="&quot;Донецька область&quot;"/>
        </xdr:cNvPr>
        <xdr:cNvSpPr>
          <a:spLocks noChangeAspect="1" noChangeArrowheads="1"/>
        </xdr:cNvSpPr>
      </xdr:nvSpPr>
      <xdr:spPr bwMode="auto">
        <a:xfrm>
          <a:off x="0" y="11525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0</xdr:col>
      <xdr:colOff>190500</xdr:colOff>
      <xdr:row>5</xdr:row>
      <xdr:rowOff>123825</xdr:rowOff>
    </xdr:to>
    <xdr:sp macro="" textlink="">
      <xdr:nvSpPr>
        <xdr:cNvPr id="5137" name="AutoShape 5" descr="Житомирська область">
          <a:hlinkClick xmlns:r="http://schemas.openxmlformats.org/officeDocument/2006/relationships" r:id="rId3" tooltip="&quot;Житомирська область&quot;"/>
        </xdr:cNvPr>
        <xdr:cNvSpPr>
          <a:spLocks noChangeAspect="1" noChangeArrowheads="1"/>
        </xdr:cNvSpPr>
      </xdr:nvSpPr>
      <xdr:spPr bwMode="auto">
        <a:xfrm>
          <a:off x="0" y="1533525"/>
          <a:ext cx="1905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209550</xdr:colOff>
      <xdr:row>6</xdr:row>
      <xdr:rowOff>142875</xdr:rowOff>
    </xdr:to>
    <xdr:sp macro="" textlink="">
      <xdr:nvSpPr>
        <xdr:cNvPr id="5136" name="AutoShape 6" descr="Flag of Transcarpathian Oblast.pn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14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209550</xdr:colOff>
      <xdr:row>7</xdr:row>
      <xdr:rowOff>142875</xdr:rowOff>
    </xdr:to>
    <xdr:sp macro="" textlink="">
      <xdr:nvSpPr>
        <xdr:cNvPr id="5135" name="AutoShape 7" descr="Flag of Zaporizhzhya Oblast.pn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4860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209550</xdr:colOff>
      <xdr:row>9</xdr:row>
      <xdr:rowOff>142875</xdr:rowOff>
    </xdr:to>
    <xdr:sp macro="" textlink="">
      <xdr:nvSpPr>
        <xdr:cNvPr id="5134" name="AutoShape 8" descr="Flag of Kyiv Oblast.pn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36290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209550</xdr:colOff>
      <xdr:row>10</xdr:row>
      <xdr:rowOff>142875</xdr:rowOff>
    </xdr:to>
    <xdr:sp macro="" textlink="">
      <xdr:nvSpPr>
        <xdr:cNvPr id="5133" name="AutoShape 9" descr="Flag of Kirovohrad Oblast.pn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40100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209550</xdr:colOff>
      <xdr:row>11</xdr:row>
      <xdr:rowOff>142875</xdr:rowOff>
    </xdr:to>
    <xdr:sp macro="" textlink="">
      <xdr:nvSpPr>
        <xdr:cNvPr id="5132" name="AutoShape 10" descr="Flag of Luhansk Oblast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4581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209550</xdr:colOff>
      <xdr:row>12</xdr:row>
      <xdr:rowOff>142875</xdr:rowOff>
    </xdr:to>
    <xdr:sp macro="" textlink="">
      <xdr:nvSpPr>
        <xdr:cNvPr id="5131" name="AutoShape 11" descr="Flag of Lviv Oblast.pn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4962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209550</xdr:colOff>
      <xdr:row>15</xdr:row>
      <xdr:rowOff>142875</xdr:rowOff>
    </xdr:to>
    <xdr:sp macro="" textlink="">
      <xdr:nvSpPr>
        <xdr:cNvPr id="5130" name="AutoShape 12" descr="Poltava-Oblast-flag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6486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209550</xdr:colOff>
      <xdr:row>16</xdr:row>
      <xdr:rowOff>142875</xdr:rowOff>
    </xdr:to>
    <xdr:sp macro="" textlink="">
      <xdr:nvSpPr>
        <xdr:cNvPr id="5129" name="AutoShape 13" descr="Flag of Rivne Oblast.pn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6867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209550</xdr:colOff>
      <xdr:row>17</xdr:row>
      <xdr:rowOff>142875</xdr:rowOff>
    </xdr:to>
    <xdr:sp macro="" textlink="">
      <xdr:nvSpPr>
        <xdr:cNvPr id="5128" name="AutoShape 14" descr="Flag of Sumy Oblast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7248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209550</xdr:colOff>
      <xdr:row>18</xdr:row>
      <xdr:rowOff>142875</xdr:rowOff>
    </xdr:to>
    <xdr:sp macro="" textlink="">
      <xdr:nvSpPr>
        <xdr:cNvPr id="5127" name="AutoShape 15" descr="Flag of Ternopil Oblast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7629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209550</xdr:colOff>
      <xdr:row>19</xdr:row>
      <xdr:rowOff>142875</xdr:rowOff>
    </xdr:to>
    <xdr:sp macro="" textlink="">
      <xdr:nvSpPr>
        <xdr:cNvPr id="5126" name="AutoShape 16" descr="Flag of Kharkiv Oblast.pn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8010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209550</xdr:colOff>
      <xdr:row>20</xdr:row>
      <xdr:rowOff>142875</xdr:rowOff>
    </xdr:to>
    <xdr:sp macro="" textlink="">
      <xdr:nvSpPr>
        <xdr:cNvPr id="5125" name="AutoShape 17" descr="Flag of Kherson Oblast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8391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209550</xdr:colOff>
      <xdr:row>21</xdr:row>
      <xdr:rowOff>142875</xdr:rowOff>
    </xdr:to>
    <xdr:sp macro="" textlink="">
      <xdr:nvSpPr>
        <xdr:cNvPr id="5124" name="AutoShape 18" descr="Flag of Khmelnytskyi Oblast.pn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87725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209550</xdr:colOff>
      <xdr:row>22</xdr:row>
      <xdr:rowOff>142875</xdr:rowOff>
    </xdr:to>
    <xdr:sp macro="" textlink="">
      <xdr:nvSpPr>
        <xdr:cNvPr id="5123" name="AutoShape 19" descr="Flag of Cherkasy Oblast.pn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93440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209550</xdr:colOff>
      <xdr:row>23</xdr:row>
      <xdr:rowOff>142875</xdr:rowOff>
    </xdr:to>
    <xdr:sp macro="" textlink="">
      <xdr:nvSpPr>
        <xdr:cNvPr id="5122" name="AutoShape 20" descr="Flag of Chernivtsi Oblast.pn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97250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209550</xdr:colOff>
      <xdr:row>24</xdr:row>
      <xdr:rowOff>142875</xdr:rowOff>
    </xdr:to>
    <xdr:sp macro="" textlink="">
      <xdr:nvSpPr>
        <xdr:cNvPr id="5121" name="AutoShape 21" descr="Flag of Chernihiv Oblast.pn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10106025"/>
          <a:ext cx="2095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5"/>
  <sheetViews>
    <sheetView topLeftCell="CQ1" zoomScale="70" zoomScaleNormal="70" workbookViewId="0">
      <selection activeCell="DM29" sqref="DM29"/>
    </sheetView>
  </sheetViews>
  <sheetFormatPr defaultRowHeight="14.4" x14ac:dyDescent="0.3"/>
  <cols>
    <col min="1" max="1" width="22.33203125" bestFit="1" customWidth="1"/>
    <col min="2" max="4" width="14.5546875" bestFit="1" customWidth="1"/>
    <col min="5" max="5" width="13.5546875" bestFit="1" customWidth="1"/>
    <col min="6" max="6" width="9.44140625" bestFit="1" customWidth="1"/>
    <col min="7" max="7" width="11.44140625" bestFit="1" customWidth="1"/>
    <col min="8" max="9" width="13.5546875" bestFit="1" customWidth="1"/>
    <col min="10" max="10" width="11.44140625" bestFit="1" customWidth="1"/>
    <col min="11" max="12" width="12.44140625" bestFit="1" customWidth="1"/>
    <col min="13" max="13" width="13.5546875" bestFit="1" customWidth="1"/>
    <col min="14" max="14" width="12.44140625" bestFit="1" customWidth="1"/>
    <col min="15" max="15" width="14.5546875" bestFit="1" customWidth="1"/>
    <col min="16" max="16" width="12.44140625" bestFit="1" customWidth="1"/>
    <col min="17" max="17" width="14.5546875" bestFit="1" customWidth="1"/>
    <col min="18" max="19" width="12.44140625" bestFit="1" customWidth="1"/>
    <col min="20" max="21" width="9" bestFit="1" customWidth="1"/>
    <col min="22" max="22" width="12.44140625" bestFit="1" customWidth="1"/>
    <col min="23" max="23" width="14.5546875" bestFit="1" customWidth="1"/>
    <col min="24" max="24" width="24" bestFit="1" customWidth="1"/>
    <col min="25" max="26" width="13.5546875" bestFit="1" customWidth="1"/>
    <col min="27" max="27" width="9" bestFit="1" customWidth="1"/>
    <col min="28" max="28" width="9.44140625" bestFit="1" customWidth="1"/>
    <col min="29" max="29" width="9" bestFit="1" customWidth="1"/>
    <col min="30" max="30" width="11.44140625" bestFit="1" customWidth="1"/>
    <col min="31" max="31" width="9" bestFit="1" customWidth="1"/>
    <col min="32" max="32" width="11.44140625" bestFit="1" customWidth="1"/>
    <col min="33" max="34" width="10.44140625" bestFit="1" customWidth="1"/>
    <col min="35" max="36" width="13.5546875" bestFit="1" customWidth="1"/>
    <col min="37" max="37" width="10.44140625" bestFit="1" customWidth="1"/>
    <col min="38" max="40" width="12.44140625" bestFit="1" customWidth="1"/>
    <col min="41" max="41" width="11.44140625" bestFit="1" customWidth="1"/>
    <col min="42" max="42" width="9" bestFit="1" customWidth="1"/>
    <col min="43" max="43" width="12.44140625" bestFit="1" customWidth="1"/>
    <col min="44" max="44" width="22.88671875" bestFit="1" customWidth="1"/>
    <col min="45" max="45" width="12.44140625" bestFit="1" customWidth="1"/>
    <col min="46" max="46" width="9" bestFit="1" customWidth="1"/>
    <col min="47" max="47" width="11.44140625" bestFit="1" customWidth="1"/>
    <col min="48" max="48" width="13.5546875" bestFit="1" customWidth="1"/>
    <col min="49" max="49" width="11.44140625" bestFit="1" customWidth="1"/>
    <col min="50" max="50" width="12.44140625" bestFit="1" customWidth="1"/>
    <col min="51" max="51" width="11.44140625" bestFit="1" customWidth="1"/>
    <col min="52" max="52" width="9" bestFit="1" customWidth="1"/>
    <col min="53" max="53" width="14.5546875" bestFit="1" customWidth="1"/>
    <col min="54" max="54" width="0.88671875" customWidth="1"/>
    <col min="55" max="55" width="0.77734375" customWidth="1"/>
    <col min="56" max="56" width="0.5546875" customWidth="1"/>
    <col min="57" max="57" width="0.44140625" customWidth="1"/>
    <col min="58" max="58" width="1.21875" customWidth="1"/>
    <col min="59" max="61" width="13.5546875" bestFit="1" customWidth="1"/>
    <col min="62" max="63" width="14.5546875" bestFit="1" customWidth="1"/>
    <col min="64" max="65" width="13.5546875" bestFit="1" customWidth="1"/>
    <col min="66" max="67" width="12.44140625" bestFit="1" customWidth="1"/>
    <col min="68" max="68" width="11.44140625" bestFit="1" customWidth="1"/>
    <col min="69" max="69" width="13.6640625" bestFit="1" customWidth="1"/>
    <col min="70" max="70" width="12.5546875" bestFit="1" customWidth="1"/>
    <col min="71" max="72" width="14.5546875" bestFit="1" customWidth="1"/>
    <col min="73" max="75" width="13.5546875" bestFit="1" customWidth="1"/>
    <col min="76" max="77" width="12.44140625" bestFit="1" customWidth="1"/>
    <col min="78" max="78" width="10.44140625" bestFit="1" customWidth="1"/>
    <col min="79" max="80" width="13.5546875" bestFit="1" customWidth="1"/>
    <col min="81" max="82" width="12.44140625" bestFit="1" customWidth="1"/>
    <col min="83" max="84" width="13.5546875" bestFit="1" customWidth="1"/>
    <col min="85" max="85" width="10.5546875" bestFit="1" customWidth="1"/>
    <col min="86" max="87" width="13.5546875" bestFit="1" customWidth="1"/>
    <col min="88" max="88" width="12.44140625" bestFit="1" customWidth="1"/>
    <col min="89" max="89" width="13.5546875" bestFit="1" customWidth="1"/>
    <col min="90" max="92" width="12.44140625" bestFit="1" customWidth="1"/>
    <col min="93" max="93" width="14.5546875" bestFit="1" customWidth="1"/>
    <col min="94" max="94" width="13.5546875" bestFit="1" customWidth="1"/>
    <col min="95" max="95" width="11.44140625" bestFit="1" customWidth="1"/>
    <col min="96" max="96" width="0.77734375" customWidth="1"/>
    <col min="97" max="97" width="14.5546875" bestFit="1" customWidth="1"/>
    <col min="98" max="98" width="13.5546875" bestFit="1" customWidth="1"/>
    <col min="99" max="99" width="11.44140625" bestFit="1" customWidth="1"/>
    <col min="100" max="100" width="12.44140625" bestFit="1" customWidth="1"/>
    <col min="101" max="101" width="0.44140625" customWidth="1"/>
    <col min="102" max="102" width="14.5546875" bestFit="1" customWidth="1"/>
    <col min="103" max="103" width="0.88671875" customWidth="1"/>
    <col min="104" max="104" width="0.5546875" customWidth="1"/>
    <col min="105" max="105" width="0.88671875" customWidth="1"/>
    <col min="106" max="106" width="1" customWidth="1"/>
    <col min="107" max="108" width="14.5546875" bestFit="1" customWidth="1"/>
    <col min="109" max="109" width="0.6640625" customWidth="1"/>
    <col min="110" max="110" width="0.88671875" customWidth="1"/>
    <col min="111" max="113" width="14.5546875" bestFit="1" customWidth="1"/>
    <col min="114" max="114" width="10.44140625" bestFit="1" customWidth="1"/>
    <col min="115" max="115" width="14.21875" bestFit="1" customWidth="1"/>
    <col min="116" max="116" width="11.44140625" bestFit="1" customWidth="1"/>
    <col min="117" max="117" width="6.6640625" bestFit="1" customWidth="1"/>
    <col min="118" max="119" width="0.5546875" customWidth="1"/>
    <col min="120" max="120" width="6.88671875" bestFit="1" customWidth="1"/>
    <col min="121" max="121" width="7.109375" bestFit="1" customWidth="1"/>
    <col min="122" max="122" width="0.6640625" customWidth="1"/>
    <col min="123" max="123" width="8.109375" bestFit="1" customWidth="1"/>
    <col min="124" max="124" width="8.44140625" bestFit="1" customWidth="1"/>
    <col min="125" max="126" width="9" bestFit="1" customWidth="1"/>
    <col min="127" max="127" width="7.21875" bestFit="1" customWidth="1"/>
    <col min="128" max="128" width="8.109375" bestFit="1" customWidth="1"/>
    <col min="129" max="129" width="8.6640625" bestFit="1" customWidth="1"/>
    <col min="130" max="131" width="8.44140625" bestFit="1" customWidth="1"/>
    <col min="132" max="132" width="8.109375" bestFit="1" customWidth="1"/>
  </cols>
  <sheetData>
    <row r="1" spans="1:132" ht="112.2" customHeight="1" x14ac:dyDescent="0.3">
      <c r="A1" s="71" t="s">
        <v>1</v>
      </c>
      <c r="B1" s="72" t="s">
        <v>20</v>
      </c>
      <c r="C1" s="72" t="s">
        <v>29</v>
      </c>
      <c r="D1" s="72" t="s">
        <v>30</v>
      </c>
      <c r="E1" s="72" t="s">
        <v>31</v>
      </c>
      <c r="F1" s="72" t="s">
        <v>32</v>
      </c>
      <c r="G1" s="72" t="s">
        <v>33</v>
      </c>
      <c r="H1" s="72" t="s">
        <v>34</v>
      </c>
      <c r="I1" s="73" t="s">
        <v>88</v>
      </c>
      <c r="J1" s="72">
        <v>21000000</v>
      </c>
      <c r="K1" s="72">
        <v>22000000</v>
      </c>
      <c r="L1" s="72">
        <v>24000000</v>
      </c>
      <c r="M1" s="72">
        <v>25000000</v>
      </c>
      <c r="N1" s="72" t="s">
        <v>35</v>
      </c>
      <c r="O1" s="72" t="s">
        <v>36</v>
      </c>
      <c r="P1" s="74" t="s">
        <v>101</v>
      </c>
      <c r="Q1" s="72" t="s">
        <v>37</v>
      </c>
      <c r="R1" s="72" t="s">
        <v>38</v>
      </c>
      <c r="S1" s="75" t="s">
        <v>88</v>
      </c>
      <c r="T1" s="73" t="s">
        <v>89</v>
      </c>
      <c r="U1" s="73" t="s">
        <v>90</v>
      </c>
      <c r="V1" s="73" t="s">
        <v>93</v>
      </c>
      <c r="W1" s="72" t="s">
        <v>39</v>
      </c>
      <c r="X1" s="76" t="s">
        <v>102</v>
      </c>
      <c r="Y1" s="73" t="s">
        <v>91</v>
      </c>
      <c r="Z1" s="73">
        <v>41030800</v>
      </c>
      <c r="AA1" s="73">
        <v>41030900</v>
      </c>
      <c r="AB1" s="73">
        <v>41031000</v>
      </c>
      <c r="AC1" s="73">
        <v>41032100</v>
      </c>
      <c r="AD1" s="73">
        <v>41032600</v>
      </c>
      <c r="AE1" s="73">
        <v>41033500</v>
      </c>
      <c r="AF1" s="77" t="s">
        <v>103</v>
      </c>
      <c r="AG1" s="77">
        <v>41033700</v>
      </c>
      <c r="AH1" s="77">
        <v>41033800</v>
      </c>
      <c r="AI1" s="77">
        <v>41033900</v>
      </c>
      <c r="AJ1" s="77">
        <v>41034200</v>
      </c>
      <c r="AK1" s="77" t="s">
        <v>104</v>
      </c>
      <c r="AL1" s="77">
        <v>41034500</v>
      </c>
      <c r="AM1" s="77" t="s">
        <v>105</v>
      </c>
      <c r="AN1" s="77" t="s">
        <v>105</v>
      </c>
      <c r="AO1" s="77">
        <v>41035800</v>
      </c>
      <c r="AP1" s="77">
        <v>41036000</v>
      </c>
      <c r="AQ1" s="77">
        <v>41036100</v>
      </c>
      <c r="AR1" s="77" t="s">
        <v>106</v>
      </c>
      <c r="AS1" s="77">
        <v>41036600</v>
      </c>
      <c r="AT1" s="77">
        <v>41037000</v>
      </c>
      <c r="AU1" s="77" t="s">
        <v>107</v>
      </c>
      <c r="AV1" s="77" t="s">
        <v>108</v>
      </c>
      <c r="AW1" s="77" t="s">
        <v>109</v>
      </c>
      <c r="AX1" s="77" t="s">
        <v>110</v>
      </c>
      <c r="AY1" s="77" t="s">
        <v>111</v>
      </c>
      <c r="AZ1" s="73">
        <v>41039700</v>
      </c>
      <c r="BA1" s="73" t="s">
        <v>88</v>
      </c>
      <c r="BB1" s="73">
        <v>90010200</v>
      </c>
      <c r="BC1" s="73">
        <v>41020900</v>
      </c>
      <c r="BD1" s="73">
        <v>41030300</v>
      </c>
      <c r="BE1" s="73">
        <v>41030400</v>
      </c>
      <c r="BF1" s="73">
        <v>41035000</v>
      </c>
      <c r="BG1" s="74" t="s">
        <v>112</v>
      </c>
      <c r="BH1" s="74" t="s">
        <v>113</v>
      </c>
      <c r="BI1" s="74" t="s">
        <v>114</v>
      </c>
      <c r="BJ1" s="74" t="s">
        <v>6</v>
      </c>
      <c r="BK1" s="73" t="s">
        <v>88</v>
      </c>
      <c r="BL1" s="74" t="s">
        <v>115</v>
      </c>
      <c r="BM1" s="74" t="s">
        <v>116</v>
      </c>
      <c r="BN1" s="74" t="s">
        <v>117</v>
      </c>
      <c r="BO1" s="74" t="s">
        <v>118</v>
      </c>
      <c r="BP1" s="74" t="s">
        <v>119</v>
      </c>
      <c r="BQ1" s="74" t="s">
        <v>120</v>
      </c>
      <c r="BR1" s="74" t="s">
        <v>121</v>
      </c>
      <c r="BS1" s="74" t="s">
        <v>7</v>
      </c>
      <c r="BT1" s="73" t="s">
        <v>88</v>
      </c>
      <c r="BU1" s="78" t="s">
        <v>122</v>
      </c>
      <c r="BV1" s="74" t="s">
        <v>123</v>
      </c>
      <c r="BW1" s="74" t="s">
        <v>124</v>
      </c>
      <c r="BX1" s="74" t="s">
        <v>125</v>
      </c>
      <c r="BY1" s="74" t="s">
        <v>126</v>
      </c>
      <c r="BZ1" s="74" t="s">
        <v>127</v>
      </c>
      <c r="CA1" s="74" t="s">
        <v>128</v>
      </c>
      <c r="CB1" s="74" t="s">
        <v>8</v>
      </c>
      <c r="CC1" s="74" t="s">
        <v>129</v>
      </c>
      <c r="CD1" s="74" t="s">
        <v>130</v>
      </c>
      <c r="CE1" s="74" t="s">
        <v>131</v>
      </c>
      <c r="CF1" s="74" t="s">
        <v>132</v>
      </c>
      <c r="CG1" s="74" t="s">
        <v>133</v>
      </c>
      <c r="CH1" s="74" t="s">
        <v>134</v>
      </c>
      <c r="CI1" s="74" t="s">
        <v>135</v>
      </c>
      <c r="CJ1" s="74" t="s">
        <v>136</v>
      </c>
      <c r="CK1" s="74" t="s">
        <v>9</v>
      </c>
      <c r="CL1" s="74" t="s">
        <v>10</v>
      </c>
      <c r="CM1" s="74" t="s">
        <v>11</v>
      </c>
      <c r="CN1" s="74" t="s">
        <v>12</v>
      </c>
      <c r="CO1" s="74" t="s">
        <v>137</v>
      </c>
      <c r="CP1" s="74" t="s">
        <v>13</v>
      </c>
      <c r="CQ1" s="74" t="s">
        <v>14</v>
      </c>
      <c r="CR1" s="74" t="s">
        <v>15</v>
      </c>
      <c r="CS1" s="74" t="s">
        <v>16</v>
      </c>
      <c r="CT1" s="74" t="s">
        <v>17</v>
      </c>
      <c r="CU1" s="74" t="s">
        <v>138</v>
      </c>
      <c r="CV1" s="74" t="s">
        <v>139</v>
      </c>
      <c r="CW1" s="72" t="s">
        <v>18</v>
      </c>
      <c r="CX1" s="72" t="s">
        <v>19</v>
      </c>
      <c r="CY1" s="74" t="s">
        <v>21</v>
      </c>
      <c r="CZ1" s="74" t="s">
        <v>22</v>
      </c>
      <c r="DA1" s="72" t="s">
        <v>2</v>
      </c>
      <c r="DB1" s="72" t="s">
        <v>3</v>
      </c>
      <c r="DC1" s="74" t="s">
        <v>64</v>
      </c>
      <c r="DD1" s="74" t="s">
        <v>65</v>
      </c>
      <c r="DE1" s="72" t="s">
        <v>28</v>
      </c>
      <c r="DF1" s="72" t="s">
        <v>4</v>
      </c>
      <c r="DG1" s="79" t="s">
        <v>25</v>
      </c>
      <c r="DH1" s="74" t="s">
        <v>26</v>
      </c>
      <c r="DI1" s="74" t="s">
        <v>27</v>
      </c>
      <c r="DJ1" s="74" t="s">
        <v>69</v>
      </c>
      <c r="DK1" s="72" t="s">
        <v>70</v>
      </c>
      <c r="DL1" s="79" t="s">
        <v>71</v>
      </c>
      <c r="DM1" s="80" t="s">
        <v>72</v>
      </c>
      <c r="DN1" s="80" t="s">
        <v>73</v>
      </c>
      <c r="DO1" s="80" t="s">
        <v>74</v>
      </c>
      <c r="DP1" s="80" t="s">
        <v>75</v>
      </c>
      <c r="DQ1" s="80" t="s">
        <v>76</v>
      </c>
      <c r="DR1" s="80" t="s">
        <v>77</v>
      </c>
      <c r="DS1" s="80" t="s">
        <v>78</v>
      </c>
      <c r="DT1" s="80" t="s">
        <v>79</v>
      </c>
      <c r="DU1" s="80" t="s">
        <v>80</v>
      </c>
      <c r="DV1" s="80" t="s">
        <v>81</v>
      </c>
      <c r="DW1" s="80" t="s">
        <v>82</v>
      </c>
      <c r="DX1" s="80" t="s">
        <v>83</v>
      </c>
      <c r="DY1" s="80" t="s">
        <v>84</v>
      </c>
      <c r="DZ1" s="80" t="s">
        <v>85</v>
      </c>
      <c r="EA1" s="80" t="s">
        <v>86</v>
      </c>
      <c r="EB1" s="80" t="s">
        <v>87</v>
      </c>
    </row>
    <row r="2" spans="1:132" x14ac:dyDescent="0.3">
      <c r="A2" s="81" t="s">
        <v>0</v>
      </c>
      <c r="B2" s="82">
        <f>C2+H2+N2+Q2+P2</f>
        <v>4745222494.9800005</v>
      </c>
      <c r="C2" s="83">
        <v>2336977478.5</v>
      </c>
      <c r="D2" s="83">
        <v>1434677821.0599999</v>
      </c>
      <c r="E2" s="83">
        <v>1173129.8400000001</v>
      </c>
      <c r="F2" s="83">
        <v>0</v>
      </c>
      <c r="G2" s="83">
        <v>290676.17</v>
      </c>
      <c r="H2" s="83">
        <v>295904176.29000002</v>
      </c>
      <c r="I2" s="84">
        <f t="shared" ref="I2:I25" si="0">SUM(J2:M2)</f>
        <v>295904176.29000002</v>
      </c>
      <c r="J2" s="83">
        <v>28356580.68</v>
      </c>
      <c r="K2" s="83">
        <v>49962024.270000003</v>
      </c>
      <c r="L2" s="83">
        <v>16605260.16</v>
      </c>
      <c r="M2" s="83">
        <v>200980311.18000001</v>
      </c>
      <c r="N2" s="83">
        <v>71863030.090000004</v>
      </c>
      <c r="O2" s="85">
        <f>C2+H2+N2+P2</f>
        <v>2712514958.2200003</v>
      </c>
      <c r="P2" s="83">
        <v>7770273.3399999999</v>
      </c>
      <c r="Q2" s="83">
        <v>2032707536.76</v>
      </c>
      <c r="R2" s="83">
        <v>0</v>
      </c>
      <c r="S2" s="86">
        <f t="shared" ref="S2:S25" si="1">SUM(T2:V2)</f>
        <v>0</v>
      </c>
      <c r="T2" s="83">
        <v>0</v>
      </c>
      <c r="U2" s="83">
        <v>0</v>
      </c>
      <c r="V2" s="83">
        <v>0</v>
      </c>
      <c r="W2" s="83">
        <v>907507900</v>
      </c>
      <c r="X2" s="83">
        <v>0</v>
      </c>
      <c r="Y2" s="83">
        <v>0</v>
      </c>
      <c r="Z2" s="83">
        <v>0</v>
      </c>
      <c r="AA2" s="83">
        <v>0</v>
      </c>
      <c r="AB2" s="83">
        <v>0</v>
      </c>
      <c r="AC2" s="83">
        <v>0</v>
      </c>
      <c r="AD2" s="83">
        <v>0</v>
      </c>
      <c r="AE2" s="83">
        <v>0</v>
      </c>
      <c r="AF2" s="83">
        <v>0</v>
      </c>
      <c r="AG2" s="83">
        <v>0</v>
      </c>
      <c r="AH2" s="87">
        <v>1429600</v>
      </c>
      <c r="AI2" s="87">
        <v>389838400</v>
      </c>
      <c r="AJ2" s="87">
        <v>293075900</v>
      </c>
      <c r="AK2" s="83">
        <v>0</v>
      </c>
      <c r="AL2" s="87">
        <v>56339000</v>
      </c>
      <c r="AM2" s="87">
        <v>166825000</v>
      </c>
      <c r="AN2" s="87">
        <v>166825001</v>
      </c>
      <c r="AO2" s="83">
        <v>0</v>
      </c>
      <c r="AP2" s="83">
        <v>0</v>
      </c>
      <c r="AQ2" s="83">
        <v>0</v>
      </c>
      <c r="AR2" s="83">
        <v>0</v>
      </c>
      <c r="AS2" s="83">
        <v>0</v>
      </c>
      <c r="AT2" s="83">
        <v>0</v>
      </c>
      <c r="AU2" s="83">
        <v>0</v>
      </c>
      <c r="AV2" s="83">
        <v>0</v>
      </c>
      <c r="AW2" s="83">
        <v>0</v>
      </c>
      <c r="AX2" s="83">
        <v>0</v>
      </c>
      <c r="AY2" s="83">
        <v>0</v>
      </c>
      <c r="AZ2" s="83">
        <v>0</v>
      </c>
      <c r="BA2" s="86">
        <f t="shared" ref="BA2:BA25" si="2">SUM(Y2:AZ2)</f>
        <v>1074332901</v>
      </c>
      <c r="BB2" s="92"/>
      <c r="BC2" s="92"/>
      <c r="BD2" s="92"/>
      <c r="BE2" s="92"/>
      <c r="BF2" s="88"/>
      <c r="BG2" s="83">
        <v>351241662.35000002</v>
      </c>
      <c r="BH2" s="83">
        <v>101978183.52</v>
      </c>
      <c r="BI2" s="83">
        <f>BG2-BH2</f>
        <v>249263478.83000004</v>
      </c>
      <c r="BJ2" s="83">
        <v>1173287206.49</v>
      </c>
      <c r="BK2" s="84">
        <f t="shared" ref="BK2:BK25" si="3">SUM(BL2:BR2)</f>
        <v>1173287206.4900002</v>
      </c>
      <c r="BL2" s="83">
        <v>365548493.81</v>
      </c>
      <c r="BM2" s="83">
        <v>552213066.10000002</v>
      </c>
      <c r="BN2" s="83">
        <v>157643630.13999999</v>
      </c>
      <c r="BO2" s="83">
        <v>0</v>
      </c>
      <c r="BP2" s="83">
        <v>0</v>
      </c>
      <c r="BQ2" s="83">
        <v>76079527.159999996</v>
      </c>
      <c r="BR2" s="83">
        <v>21802489.280000001</v>
      </c>
      <c r="BS2" s="83">
        <v>486307247.27999997</v>
      </c>
      <c r="BT2" s="84">
        <f t="shared" ref="BT2:BT25" si="4">SUM(BU2:CA2)</f>
        <v>486307247.28000003</v>
      </c>
      <c r="BU2" s="83">
        <v>79649248.099999994</v>
      </c>
      <c r="BV2" s="83">
        <v>325755583.99000001</v>
      </c>
      <c r="BW2" s="83">
        <v>0</v>
      </c>
      <c r="BX2" s="83">
        <v>54185873.549999997</v>
      </c>
      <c r="BY2" s="83">
        <v>0</v>
      </c>
      <c r="BZ2" s="83">
        <v>0</v>
      </c>
      <c r="CA2" s="83">
        <v>26716541.640000001</v>
      </c>
      <c r="CB2" s="83">
        <v>1081745898.1300001</v>
      </c>
      <c r="CC2" s="83">
        <v>117952967.64</v>
      </c>
      <c r="CD2" s="83">
        <v>12516421.789999999</v>
      </c>
      <c r="CE2" s="83">
        <v>99128652.239999995</v>
      </c>
      <c r="CF2" s="83">
        <v>288674334.25</v>
      </c>
      <c r="CG2" s="83">
        <v>0</v>
      </c>
      <c r="CH2" s="83">
        <v>517254179.88</v>
      </c>
      <c r="CI2" s="83">
        <v>21937220.48</v>
      </c>
      <c r="CJ2" s="87">
        <v>24282121.850000001</v>
      </c>
      <c r="CK2" s="83">
        <v>473698556.76999998</v>
      </c>
      <c r="CL2" s="83">
        <v>44320517.460000001</v>
      </c>
      <c r="CM2" s="83">
        <v>18107359.699999999</v>
      </c>
      <c r="CN2" s="83">
        <v>47460068.530000001</v>
      </c>
      <c r="CO2" s="83">
        <v>950544673.91999996</v>
      </c>
      <c r="CP2" s="83">
        <v>195705428.28</v>
      </c>
      <c r="CQ2" s="83">
        <v>56597.120000000003</v>
      </c>
      <c r="CR2" s="83"/>
      <c r="CS2" s="83">
        <v>264867919.53</v>
      </c>
      <c r="CT2" s="83">
        <f>CO2-CP2-CQ2-CS2</f>
        <v>489914728.99000001</v>
      </c>
      <c r="CU2" s="83">
        <v>24077639.41</v>
      </c>
      <c r="CV2" s="83">
        <v>3844680.54</v>
      </c>
      <c r="CW2" s="92"/>
      <c r="CX2" s="85">
        <f>BG2+BJ2+BS2+CB2+CK2+CL2+CM2+CN2+CO2+CU2+CV2</f>
        <v>4654635510.5799999</v>
      </c>
      <c r="CY2" s="92"/>
      <c r="CZ2" s="92"/>
      <c r="DA2" s="88"/>
      <c r="DB2" s="88"/>
      <c r="DC2" s="85">
        <v>3492756527.27</v>
      </c>
      <c r="DD2" s="85">
        <v>1161878983.3099999</v>
      </c>
      <c r="DE2" s="92"/>
      <c r="DF2" s="88"/>
      <c r="DG2" s="87">
        <v>4252941000.4000001</v>
      </c>
      <c r="DH2" s="87">
        <v>4497518530.8800001</v>
      </c>
      <c r="DI2" s="83">
        <v>4745222494.9799995</v>
      </c>
      <c r="DJ2" s="89">
        <v>373300</v>
      </c>
      <c r="DK2" s="83">
        <f>DH2-DI2</f>
        <v>-247703964.09999943</v>
      </c>
      <c r="DL2" s="83">
        <v>-78410.559999999998</v>
      </c>
      <c r="DM2" s="93">
        <f t="shared" ref="DM2:DM25" si="5">(B2-DC2-DD2)/B2*100</f>
        <v>1.9090144771047739</v>
      </c>
      <c r="DN2" s="92"/>
      <c r="DO2" s="92"/>
      <c r="DP2" s="93">
        <f t="shared" ref="DP2:DP25" si="6">((C2+H2)-DC2)/(C2+H2)</f>
        <v>-0.32659077969403988</v>
      </c>
      <c r="DQ2" s="93">
        <f t="shared" ref="DQ2:DQ25" si="7">(N2-DD2)/N2</f>
        <v>-15.167965389921397</v>
      </c>
      <c r="DR2" s="94"/>
      <c r="DS2" s="93">
        <f t="shared" ref="DS2:DS25" si="8">(C2+H2-DC2-DD2)/DJ2</f>
        <v>-5415.8956758371278</v>
      </c>
      <c r="DT2" s="93">
        <f>DK2/DJ2</f>
        <v>-663.55200669702504</v>
      </c>
      <c r="DU2" s="93">
        <f t="shared" ref="DU2:DU25" si="9">(C2+H2)/B2*100</f>
        <v>55.48489364988346</v>
      </c>
      <c r="DV2" s="93">
        <f t="shared" ref="DV2:DV25" si="10">Q2/B2*100</f>
        <v>42.836927855551842</v>
      </c>
      <c r="DW2" s="93">
        <f t="shared" ref="DW2:DW25" si="11">C2/CX2*100</f>
        <v>50.207529100571755</v>
      </c>
      <c r="DX2" s="93">
        <f t="shared" ref="DX2:DX25" si="12">Q2/DG2*100</f>
        <v>47.795338251078931</v>
      </c>
      <c r="DY2" s="93">
        <f t="shared" ref="DY2:DY25" si="13">B2/DJ2</f>
        <v>12711.552357299761</v>
      </c>
      <c r="DZ2" s="93">
        <f t="shared" ref="DZ2:DZ25" si="14">C2/O2*100</f>
        <v>86.155376633704009</v>
      </c>
      <c r="EA2" s="93">
        <f>(DH2-DI2)/DH2*100</f>
        <v>-5.5075696164287464</v>
      </c>
      <c r="EB2" s="93">
        <f t="shared" ref="EB2:EB25" si="15">DL2/(C2+H2)*100</f>
        <v>-2.978127021294243E-3</v>
      </c>
    </row>
    <row r="3" spans="1:132" x14ac:dyDescent="0.3">
      <c r="A3" s="81" t="s">
        <v>41</v>
      </c>
      <c r="B3" s="82">
        <f t="shared" ref="B3:B25" si="16">C3+H3+N3+Q3+P3</f>
        <v>2654602938.4599996</v>
      </c>
      <c r="C3" s="83">
        <v>1168720163.6099999</v>
      </c>
      <c r="D3" s="83">
        <v>798202325.38999999</v>
      </c>
      <c r="E3" s="83">
        <v>568184.74</v>
      </c>
      <c r="F3" s="83">
        <v>1272.75</v>
      </c>
      <c r="G3" s="83">
        <v>0</v>
      </c>
      <c r="H3" s="83">
        <v>161069590.06</v>
      </c>
      <c r="I3" s="84">
        <f t="shared" si="0"/>
        <v>161069590.06</v>
      </c>
      <c r="J3" s="83">
        <v>6262732.4100000001</v>
      </c>
      <c r="K3" s="83">
        <v>30015335.579999998</v>
      </c>
      <c r="L3" s="83">
        <v>45730039.119999997</v>
      </c>
      <c r="M3" s="83">
        <v>79061482.950000003</v>
      </c>
      <c r="N3" s="83">
        <v>4630104.6100000003</v>
      </c>
      <c r="O3" s="85">
        <f t="shared" ref="O3:O24" si="17">C3+H3+N3+P3</f>
        <v>1335640723.1299996</v>
      </c>
      <c r="P3" s="83">
        <v>1220864.8500000001</v>
      </c>
      <c r="Q3" s="83">
        <v>1318962215.3299999</v>
      </c>
      <c r="R3" s="83">
        <v>0</v>
      </c>
      <c r="S3" s="86">
        <f t="shared" si="1"/>
        <v>0</v>
      </c>
      <c r="T3" s="83">
        <v>0</v>
      </c>
      <c r="U3" s="83">
        <v>0</v>
      </c>
      <c r="V3" s="83">
        <v>0</v>
      </c>
      <c r="W3" s="83">
        <v>463835976</v>
      </c>
      <c r="X3" s="83">
        <v>0</v>
      </c>
      <c r="Y3" s="83">
        <v>0</v>
      </c>
      <c r="Z3" s="83">
        <v>0</v>
      </c>
      <c r="AA3" s="83">
        <v>0</v>
      </c>
      <c r="AB3" s="83">
        <v>0</v>
      </c>
      <c r="AC3" s="83">
        <v>0</v>
      </c>
      <c r="AD3" s="83">
        <v>0</v>
      </c>
      <c r="AE3" s="83">
        <v>0</v>
      </c>
      <c r="AF3" s="83">
        <v>0</v>
      </c>
      <c r="AG3" s="83">
        <v>0</v>
      </c>
      <c r="AH3" s="83">
        <v>0</v>
      </c>
      <c r="AI3" s="87">
        <v>255145900</v>
      </c>
      <c r="AJ3" s="87">
        <v>197685200</v>
      </c>
      <c r="AK3" s="83">
        <v>0</v>
      </c>
      <c r="AL3" s="87">
        <v>11004876</v>
      </c>
      <c r="AM3" s="83">
        <v>0</v>
      </c>
      <c r="AN3" s="83">
        <v>0</v>
      </c>
      <c r="AO3" s="83">
        <v>0</v>
      </c>
      <c r="AP3" s="83">
        <v>0</v>
      </c>
      <c r="AQ3" s="83">
        <v>0</v>
      </c>
      <c r="AR3" s="83">
        <v>0</v>
      </c>
      <c r="AS3" s="83">
        <v>0</v>
      </c>
      <c r="AT3" s="83">
        <v>0</v>
      </c>
      <c r="AU3" s="83">
        <v>0</v>
      </c>
      <c r="AV3" s="83">
        <v>0</v>
      </c>
      <c r="AW3" s="83">
        <v>0</v>
      </c>
      <c r="AX3" s="83">
        <v>0</v>
      </c>
      <c r="AY3" s="83">
        <v>0</v>
      </c>
      <c r="AZ3" s="83">
        <v>0</v>
      </c>
      <c r="BA3" s="86">
        <f t="shared" si="2"/>
        <v>463835976</v>
      </c>
      <c r="BB3" s="92"/>
      <c r="BC3" s="92"/>
      <c r="BD3" s="92"/>
      <c r="BE3" s="92"/>
      <c r="BF3" s="88"/>
      <c r="BG3" s="83">
        <v>212065242.69999999</v>
      </c>
      <c r="BH3" s="83">
        <v>61931505.93</v>
      </c>
      <c r="BI3" s="83">
        <f t="shared" ref="BI3:BI25" si="18">BG3-BH3</f>
        <v>150133736.76999998</v>
      </c>
      <c r="BJ3" s="83">
        <v>864984292.41999996</v>
      </c>
      <c r="BK3" s="84">
        <f t="shared" si="3"/>
        <v>864984292.41999996</v>
      </c>
      <c r="BL3" s="83">
        <v>245805325.37</v>
      </c>
      <c r="BM3" s="83">
        <v>452311882.76999998</v>
      </c>
      <c r="BN3" s="83">
        <v>82625941.829999998</v>
      </c>
      <c r="BO3" s="83">
        <v>0</v>
      </c>
      <c r="BP3" s="83">
        <v>0</v>
      </c>
      <c r="BQ3" s="83">
        <v>62159230.909999996</v>
      </c>
      <c r="BR3" s="83">
        <v>22081911.539999999</v>
      </c>
      <c r="BS3" s="83">
        <v>368878493.86000001</v>
      </c>
      <c r="BT3" s="84">
        <f t="shared" si="4"/>
        <v>368878493.86000001</v>
      </c>
      <c r="BU3" s="83">
        <v>140951209.56</v>
      </c>
      <c r="BV3" s="83">
        <v>115965842.66</v>
      </c>
      <c r="BW3" s="83">
        <v>0</v>
      </c>
      <c r="BX3" s="83">
        <v>55895587.549999997</v>
      </c>
      <c r="BY3" s="83">
        <v>0</v>
      </c>
      <c r="BZ3" s="83">
        <v>0</v>
      </c>
      <c r="CA3" s="83">
        <v>56065854.090000004</v>
      </c>
      <c r="CB3" s="83">
        <v>852224994.01999998</v>
      </c>
      <c r="CC3" s="83">
        <v>83969854.459999993</v>
      </c>
      <c r="CD3" s="83">
        <v>12978101.66</v>
      </c>
      <c r="CE3" s="83">
        <v>53459953.030000001</v>
      </c>
      <c r="CF3" s="83">
        <v>184352225.40000001</v>
      </c>
      <c r="CG3" s="83">
        <v>0</v>
      </c>
      <c r="CH3" s="83">
        <v>454146414.42000002</v>
      </c>
      <c r="CI3" s="83">
        <v>53311727.549999997</v>
      </c>
      <c r="CJ3" s="87">
        <v>10006717.5</v>
      </c>
      <c r="CK3" s="83">
        <v>149051957.06999999</v>
      </c>
      <c r="CL3" s="83">
        <v>30249369.300000001</v>
      </c>
      <c r="CM3" s="83">
        <v>1094665.56</v>
      </c>
      <c r="CN3" s="83">
        <v>30054733.57</v>
      </c>
      <c r="CO3" s="83">
        <v>173286284.47999999</v>
      </c>
      <c r="CP3" s="83">
        <v>21976932.559999999</v>
      </c>
      <c r="CQ3" s="83">
        <v>12821.56</v>
      </c>
      <c r="CR3" s="83"/>
      <c r="CS3" s="83">
        <v>87951603.680000007</v>
      </c>
      <c r="CT3" s="83">
        <f t="shared" ref="CT3:CT25" si="19">CO3-CP3-CQ3-CS3</f>
        <v>63344926.679999977</v>
      </c>
      <c r="CU3" s="83">
        <v>1481189.44</v>
      </c>
      <c r="CV3" s="83">
        <v>1263420</v>
      </c>
      <c r="CW3" s="92"/>
      <c r="CX3" s="85">
        <f t="shared" ref="CX3:CX25" si="20">BG3+BJ3+BS3+CB3+CK3+CL3+CM3+CN3+CO3+CU3+CV3</f>
        <v>2684634642.4200006</v>
      </c>
      <c r="CY3" s="92"/>
      <c r="CZ3" s="92"/>
      <c r="DA3" s="88"/>
      <c r="DB3" s="88"/>
      <c r="DC3" s="85">
        <v>2412144868.1999998</v>
      </c>
      <c r="DD3" s="85">
        <v>272489774.22000003</v>
      </c>
      <c r="DE3" s="92"/>
      <c r="DF3" s="88"/>
      <c r="DG3" s="87">
        <v>2538191609.79</v>
      </c>
      <c r="DH3" s="87">
        <v>2676245804</v>
      </c>
      <c r="DI3" s="83">
        <v>2654602938.46</v>
      </c>
      <c r="DJ3" s="89">
        <v>217103</v>
      </c>
      <c r="DK3" s="83">
        <f t="shared" ref="DK3:DK25" si="21">DH3-DI3</f>
        <v>21642865.539999962</v>
      </c>
      <c r="DL3" s="83">
        <v>-68435.009999999995</v>
      </c>
      <c r="DM3" s="93">
        <f t="shared" si="5"/>
        <v>-1.1313068152264762</v>
      </c>
      <c r="DN3" s="92"/>
      <c r="DO3" s="92"/>
      <c r="DP3" s="93">
        <f t="shared" si="6"/>
        <v>-0.81392950392562347</v>
      </c>
      <c r="DQ3" s="93">
        <f t="shared" si="7"/>
        <v>-57.85175329116376</v>
      </c>
      <c r="DR3" s="94"/>
      <c r="DS3" s="93">
        <f t="shared" si="8"/>
        <v>-6240.5627225326225</v>
      </c>
      <c r="DT3" s="93">
        <f t="shared" ref="DT3:DT25" si="22">DK3/DJ3</f>
        <v>99.689389552424245</v>
      </c>
      <c r="DU3" s="93">
        <f t="shared" si="9"/>
        <v>50.093734712786976</v>
      </c>
      <c r="DV3" s="93">
        <f t="shared" si="10"/>
        <v>49.685856827053854</v>
      </c>
      <c r="DW3" s="93">
        <f t="shared" si="11"/>
        <v>43.533676618151837</v>
      </c>
      <c r="DX3" s="93">
        <f t="shared" si="12"/>
        <v>51.964643261866492</v>
      </c>
      <c r="DY3" s="93">
        <f t="shared" si="13"/>
        <v>12227.389480845495</v>
      </c>
      <c r="DZ3" s="93">
        <f t="shared" si="14"/>
        <v>87.50258534130117</v>
      </c>
      <c r="EA3" s="93">
        <f t="shared" ref="EA3:EA25" si="23">(DH3-DI3)/DH3*100</f>
        <v>0.80870245579280731</v>
      </c>
      <c r="EB3" s="93">
        <f t="shared" si="15"/>
        <v>-5.1463030009917497E-3</v>
      </c>
    </row>
    <row r="4" spans="1:132" x14ac:dyDescent="0.3">
      <c r="A4" s="90" t="s">
        <v>140</v>
      </c>
      <c r="B4" s="82">
        <f t="shared" si="16"/>
        <v>13103415905.300001</v>
      </c>
      <c r="C4" s="83">
        <v>7860452766.1499996</v>
      </c>
      <c r="D4" s="83">
        <v>4529489240.2200003</v>
      </c>
      <c r="E4" s="83">
        <v>9671243.0700000003</v>
      </c>
      <c r="F4" s="83">
        <v>1593.57</v>
      </c>
      <c r="G4" s="83">
        <v>134.99</v>
      </c>
      <c r="H4" s="83">
        <v>527434416.51999998</v>
      </c>
      <c r="I4" s="84">
        <f t="shared" si="0"/>
        <v>527434416.51999998</v>
      </c>
      <c r="J4" s="83">
        <v>25121024.489999998</v>
      </c>
      <c r="K4" s="83">
        <v>92450336.439999998</v>
      </c>
      <c r="L4" s="83">
        <v>55125873.840000004</v>
      </c>
      <c r="M4" s="83">
        <v>354737181.75</v>
      </c>
      <c r="N4" s="83">
        <v>44762291.659999996</v>
      </c>
      <c r="O4" s="85">
        <f t="shared" si="17"/>
        <v>8438039535.3599997</v>
      </c>
      <c r="P4" s="83">
        <v>5390061.0300000003</v>
      </c>
      <c r="Q4" s="83">
        <v>4665376369.9399996</v>
      </c>
      <c r="R4" s="83">
        <v>109629300</v>
      </c>
      <c r="S4" s="86">
        <f t="shared" si="1"/>
        <v>109629300</v>
      </c>
      <c r="T4" s="83">
        <v>0</v>
      </c>
      <c r="U4" s="83">
        <v>0</v>
      </c>
      <c r="V4" s="83">
        <v>109629300</v>
      </c>
      <c r="W4" s="83">
        <v>2330126023.0300002</v>
      </c>
      <c r="X4" s="83">
        <v>0</v>
      </c>
      <c r="Y4" s="83">
        <v>0</v>
      </c>
      <c r="Z4" s="83">
        <v>0</v>
      </c>
      <c r="AA4" s="83">
        <v>0</v>
      </c>
      <c r="AB4" s="83">
        <v>0</v>
      </c>
      <c r="AC4" s="83">
        <v>0</v>
      </c>
      <c r="AD4" s="83">
        <v>0</v>
      </c>
      <c r="AE4" s="83">
        <v>0</v>
      </c>
      <c r="AF4" s="83">
        <v>0</v>
      </c>
      <c r="AG4" s="83">
        <v>0</v>
      </c>
      <c r="AH4" s="87">
        <v>2498051.2400000002</v>
      </c>
      <c r="AI4" s="87">
        <v>901451700</v>
      </c>
      <c r="AJ4" s="87">
        <v>920882200</v>
      </c>
      <c r="AK4" s="83">
        <v>0</v>
      </c>
      <c r="AL4" s="87">
        <v>94068000</v>
      </c>
      <c r="AM4" s="83">
        <v>0</v>
      </c>
      <c r="AN4" s="83">
        <v>0</v>
      </c>
      <c r="AO4" s="83">
        <v>0</v>
      </c>
      <c r="AP4" s="83">
        <v>0</v>
      </c>
      <c r="AQ4" s="83">
        <v>0</v>
      </c>
      <c r="AR4" s="83">
        <v>0</v>
      </c>
      <c r="AS4" s="83">
        <v>0</v>
      </c>
      <c r="AT4" s="83">
        <v>0</v>
      </c>
      <c r="AU4" s="83">
        <v>0</v>
      </c>
      <c r="AV4" s="83">
        <v>0</v>
      </c>
      <c r="AW4" s="83">
        <v>0</v>
      </c>
      <c r="AX4" s="83">
        <v>411226071.79000002</v>
      </c>
      <c r="AY4" s="83">
        <v>0</v>
      </c>
      <c r="AZ4" s="83">
        <v>0</v>
      </c>
      <c r="BA4" s="86">
        <f t="shared" si="2"/>
        <v>2330126023.0300002</v>
      </c>
      <c r="BB4" s="92"/>
      <c r="BC4" s="92"/>
      <c r="BD4" s="92"/>
      <c r="BE4" s="92"/>
      <c r="BF4" s="88"/>
      <c r="BG4" s="83">
        <v>2999922165.3400002</v>
      </c>
      <c r="BH4" s="83">
        <v>2615938017.9000001</v>
      </c>
      <c r="BI4" s="83">
        <f t="shared" si="18"/>
        <v>383984147.44000006</v>
      </c>
      <c r="BJ4" s="83">
        <v>3249264784.5700002</v>
      </c>
      <c r="BK4" s="84">
        <f t="shared" si="3"/>
        <v>3249264784.5700002</v>
      </c>
      <c r="BL4" s="83">
        <v>915565121.17999995</v>
      </c>
      <c r="BM4" s="83">
        <v>1811866786.45</v>
      </c>
      <c r="BN4" s="83">
        <v>225689941.34999999</v>
      </c>
      <c r="BO4" s="83">
        <v>0</v>
      </c>
      <c r="BP4" s="83">
        <v>0</v>
      </c>
      <c r="BQ4" s="83">
        <v>214237475.52000001</v>
      </c>
      <c r="BR4" s="83">
        <v>81905460.069999993</v>
      </c>
      <c r="BS4" s="83">
        <v>1504837698.5599999</v>
      </c>
      <c r="BT4" s="84">
        <f t="shared" si="4"/>
        <v>1504837698.5600002</v>
      </c>
      <c r="BU4" s="83">
        <v>655768103.27999997</v>
      </c>
      <c r="BV4" s="83">
        <v>754928404.13999999</v>
      </c>
      <c r="BW4" s="83">
        <v>0</v>
      </c>
      <c r="BX4" s="83">
        <v>25988643.140000001</v>
      </c>
      <c r="BY4" s="83">
        <v>0</v>
      </c>
      <c r="BZ4" s="83">
        <v>1819379.91</v>
      </c>
      <c r="CA4" s="83">
        <v>66333168.090000004</v>
      </c>
      <c r="CB4" s="83">
        <v>259773082.06</v>
      </c>
      <c r="CC4" s="83">
        <v>0</v>
      </c>
      <c r="CD4" s="83">
        <v>0</v>
      </c>
      <c r="CE4" s="83">
        <v>2858850.47</v>
      </c>
      <c r="CF4" s="83">
        <v>38543374.640000001</v>
      </c>
      <c r="CG4" s="83">
        <v>249814.71</v>
      </c>
      <c r="CH4" s="83">
        <v>10890243.880000001</v>
      </c>
      <c r="CI4" s="83">
        <v>22810317.600000001</v>
      </c>
      <c r="CJ4" s="87">
        <v>184420480.75999999</v>
      </c>
      <c r="CK4" s="83">
        <v>2421516476.25</v>
      </c>
      <c r="CL4" s="83">
        <v>139304519.34</v>
      </c>
      <c r="CM4" s="83">
        <v>21380777.440000001</v>
      </c>
      <c r="CN4" s="83">
        <v>141643931.58000001</v>
      </c>
      <c r="CO4" s="83">
        <v>2764241423.6100001</v>
      </c>
      <c r="CP4" s="83">
        <v>131936924</v>
      </c>
      <c r="CQ4" s="83">
        <v>34939626.149999999</v>
      </c>
      <c r="CR4" s="83"/>
      <c r="CS4" s="83">
        <v>1299982534.5599999</v>
      </c>
      <c r="CT4" s="83">
        <f t="shared" si="19"/>
        <v>1297382338.9000001</v>
      </c>
      <c r="CU4" s="83">
        <v>97387161.859999999</v>
      </c>
      <c r="CV4" s="83">
        <v>37604698.630000003</v>
      </c>
      <c r="CW4" s="92"/>
      <c r="CX4" s="85">
        <f t="shared" si="20"/>
        <v>13636876719.24</v>
      </c>
      <c r="CY4" s="92"/>
      <c r="CZ4" s="92"/>
      <c r="DA4" s="88"/>
      <c r="DB4" s="88"/>
      <c r="DC4" s="85">
        <v>10128924459.790001</v>
      </c>
      <c r="DD4" s="85">
        <v>3507952259.4499998</v>
      </c>
      <c r="DE4" s="92"/>
      <c r="DF4" s="88"/>
      <c r="DG4" s="87">
        <v>12269775171.209999</v>
      </c>
      <c r="DH4" s="87">
        <v>14206843547.219999</v>
      </c>
      <c r="DI4" s="83">
        <v>13103415905.299999</v>
      </c>
      <c r="DJ4" s="89">
        <v>992179</v>
      </c>
      <c r="DK4" s="83">
        <f t="shared" si="21"/>
        <v>1103427641.9200001</v>
      </c>
      <c r="DL4" s="83">
        <v>-322854.28999999998</v>
      </c>
      <c r="DM4" s="93">
        <f t="shared" si="5"/>
        <v>-4.0711583742391033</v>
      </c>
      <c r="DN4" s="92"/>
      <c r="DO4" s="92"/>
      <c r="DP4" s="93">
        <f t="shared" si="6"/>
        <v>-0.20756565261358231</v>
      </c>
      <c r="DQ4" s="93">
        <f t="shared" si="7"/>
        <v>-77.36846884639597</v>
      </c>
      <c r="DR4" s="94"/>
      <c r="DS4" s="93">
        <f t="shared" si="8"/>
        <v>-5290.3654850284074</v>
      </c>
      <c r="DT4" s="93">
        <f t="shared" si="22"/>
        <v>1112.1255760502893</v>
      </c>
      <c r="DU4" s="93">
        <f t="shared" si="9"/>
        <v>64.012981372874776</v>
      </c>
      <c r="DV4" s="93">
        <f t="shared" si="10"/>
        <v>35.604276042653673</v>
      </c>
      <c r="DW4" s="93">
        <f t="shared" si="11"/>
        <v>57.641151474661655</v>
      </c>
      <c r="DX4" s="93">
        <f t="shared" si="12"/>
        <v>38.0233240205323</v>
      </c>
      <c r="DY4" s="93">
        <f t="shared" si="13"/>
        <v>13206.705549401873</v>
      </c>
      <c r="DZ4" s="93">
        <f t="shared" si="14"/>
        <v>93.154964885035255</v>
      </c>
      <c r="EA4" s="93">
        <f t="shared" si="23"/>
        <v>7.7668740297764396</v>
      </c>
      <c r="EB4" s="93">
        <f t="shared" si="15"/>
        <v>-3.849053795895598E-3</v>
      </c>
    </row>
    <row r="5" spans="1:132" x14ac:dyDescent="0.3">
      <c r="A5" s="90" t="s">
        <v>43</v>
      </c>
      <c r="B5" s="82">
        <f t="shared" si="16"/>
        <v>117193330.10000001</v>
      </c>
      <c r="C5" s="83">
        <v>117082372.76000001</v>
      </c>
      <c r="D5" s="83">
        <v>77285146.519999996</v>
      </c>
      <c r="E5" s="83">
        <v>0</v>
      </c>
      <c r="F5" s="83">
        <v>0</v>
      </c>
      <c r="G5" s="83">
        <v>40</v>
      </c>
      <c r="H5" s="83">
        <v>110957.34</v>
      </c>
      <c r="I5" s="84">
        <f t="shared" si="0"/>
        <v>110957.34000000001</v>
      </c>
      <c r="J5" s="83">
        <v>51</v>
      </c>
      <c r="K5" s="83">
        <v>99759.1</v>
      </c>
      <c r="L5" s="83">
        <v>11147.24</v>
      </c>
      <c r="M5" s="83">
        <v>0</v>
      </c>
      <c r="N5" s="83">
        <v>0</v>
      </c>
      <c r="O5" s="85">
        <f t="shared" si="17"/>
        <v>117193330.10000001</v>
      </c>
      <c r="P5" s="83">
        <v>0</v>
      </c>
      <c r="Q5" s="83">
        <v>0</v>
      </c>
      <c r="R5" s="83">
        <v>0</v>
      </c>
      <c r="S5" s="86">
        <f t="shared" si="1"/>
        <v>0</v>
      </c>
      <c r="T5" s="83">
        <v>0</v>
      </c>
      <c r="U5" s="83">
        <v>0</v>
      </c>
      <c r="V5" s="83">
        <v>0</v>
      </c>
      <c r="W5" s="83">
        <v>0</v>
      </c>
      <c r="X5" s="83">
        <v>0</v>
      </c>
      <c r="Y5" s="83">
        <v>0</v>
      </c>
      <c r="Z5" s="83">
        <v>0</v>
      </c>
      <c r="AA5" s="83">
        <v>0</v>
      </c>
      <c r="AB5" s="83">
        <v>0</v>
      </c>
      <c r="AC5" s="83">
        <v>0</v>
      </c>
      <c r="AD5" s="83">
        <v>0</v>
      </c>
      <c r="AE5" s="83">
        <v>0</v>
      </c>
      <c r="AF5" s="83">
        <v>0</v>
      </c>
      <c r="AG5" s="83">
        <v>0</v>
      </c>
      <c r="AH5" s="83">
        <v>0</v>
      </c>
      <c r="AI5" s="83">
        <v>0</v>
      </c>
      <c r="AJ5" s="83">
        <v>0</v>
      </c>
      <c r="AK5" s="83">
        <v>0</v>
      </c>
      <c r="AL5" s="83">
        <v>0</v>
      </c>
      <c r="AM5" s="83">
        <v>0</v>
      </c>
      <c r="AN5" s="83">
        <v>0</v>
      </c>
      <c r="AO5" s="83">
        <v>0</v>
      </c>
      <c r="AP5" s="83">
        <v>0</v>
      </c>
      <c r="AQ5" s="83">
        <v>0</v>
      </c>
      <c r="AR5" s="83">
        <v>0</v>
      </c>
      <c r="AS5" s="83">
        <v>0</v>
      </c>
      <c r="AT5" s="83">
        <v>0</v>
      </c>
      <c r="AU5" s="83">
        <v>0</v>
      </c>
      <c r="AV5" s="83">
        <v>0</v>
      </c>
      <c r="AW5" s="83">
        <v>0</v>
      </c>
      <c r="AX5" s="83"/>
      <c r="AY5" s="83">
        <v>0</v>
      </c>
      <c r="AZ5" s="83">
        <v>0</v>
      </c>
      <c r="BA5" s="86">
        <f t="shared" si="2"/>
        <v>0</v>
      </c>
      <c r="BB5" s="92"/>
      <c r="BC5" s="92"/>
      <c r="BD5" s="92"/>
      <c r="BE5" s="92"/>
      <c r="BF5" s="88"/>
      <c r="BG5" s="83">
        <v>0</v>
      </c>
      <c r="BH5" s="83">
        <v>0</v>
      </c>
      <c r="BI5" s="83">
        <f t="shared" si="18"/>
        <v>0</v>
      </c>
      <c r="BJ5" s="83">
        <v>0</v>
      </c>
      <c r="BK5" s="84">
        <f t="shared" si="3"/>
        <v>0</v>
      </c>
      <c r="BL5" s="83">
        <v>0</v>
      </c>
      <c r="BM5" s="83">
        <v>0</v>
      </c>
      <c r="BN5" s="83">
        <v>0</v>
      </c>
      <c r="BO5" s="83">
        <v>0</v>
      </c>
      <c r="BP5" s="83">
        <v>0</v>
      </c>
      <c r="BQ5" s="83">
        <v>0</v>
      </c>
      <c r="BR5" s="83">
        <v>0</v>
      </c>
      <c r="BS5" s="83">
        <v>0</v>
      </c>
      <c r="BT5" s="84">
        <f t="shared" si="4"/>
        <v>0</v>
      </c>
      <c r="BU5" s="83">
        <v>0</v>
      </c>
      <c r="BV5" s="83">
        <v>0</v>
      </c>
      <c r="BW5" s="83">
        <v>0</v>
      </c>
      <c r="BX5" s="83">
        <v>0</v>
      </c>
      <c r="BY5" s="83">
        <v>0</v>
      </c>
      <c r="BZ5" s="83">
        <v>0</v>
      </c>
      <c r="CA5" s="83">
        <v>0</v>
      </c>
      <c r="CB5" s="83">
        <v>0</v>
      </c>
      <c r="CC5" s="83">
        <v>0</v>
      </c>
      <c r="CD5" s="83">
        <v>0</v>
      </c>
      <c r="CE5" s="83">
        <v>0</v>
      </c>
      <c r="CF5" s="83">
        <v>0</v>
      </c>
      <c r="CG5" s="83">
        <v>0</v>
      </c>
      <c r="CH5" s="83">
        <v>0</v>
      </c>
      <c r="CI5" s="83">
        <v>0</v>
      </c>
      <c r="CJ5" s="83">
        <v>0</v>
      </c>
      <c r="CK5" s="83">
        <v>0</v>
      </c>
      <c r="CL5" s="83">
        <v>0</v>
      </c>
      <c r="CM5" s="83">
        <v>0</v>
      </c>
      <c r="CN5" s="83">
        <v>0</v>
      </c>
      <c r="CO5" s="83">
        <v>0</v>
      </c>
      <c r="CP5" s="83">
        <v>0</v>
      </c>
      <c r="CQ5" s="83">
        <v>0</v>
      </c>
      <c r="CR5" s="83"/>
      <c r="CS5" s="83">
        <v>0</v>
      </c>
      <c r="CT5" s="83">
        <f t="shared" si="19"/>
        <v>0</v>
      </c>
      <c r="CU5" s="83">
        <v>0</v>
      </c>
      <c r="CV5" s="83">
        <v>0</v>
      </c>
      <c r="CW5" s="92"/>
      <c r="CX5" s="85">
        <f t="shared" si="20"/>
        <v>0</v>
      </c>
      <c r="CY5" s="92"/>
      <c r="CZ5" s="92"/>
      <c r="DA5" s="88"/>
      <c r="DB5" s="88"/>
      <c r="DC5" s="85">
        <v>0</v>
      </c>
      <c r="DD5" s="85">
        <v>0</v>
      </c>
      <c r="DE5" s="92"/>
      <c r="DF5" s="88"/>
      <c r="DG5" s="87">
        <v>117177120.79000001</v>
      </c>
      <c r="DH5" s="87">
        <v>0</v>
      </c>
      <c r="DI5" s="83">
        <v>117193330.09999999</v>
      </c>
      <c r="DJ5" s="91">
        <v>944915</v>
      </c>
      <c r="DK5" s="83">
        <f t="shared" si="21"/>
        <v>-117193330.09999999</v>
      </c>
      <c r="DL5" s="83">
        <v>-91999.41</v>
      </c>
      <c r="DM5" s="93">
        <f t="shared" si="5"/>
        <v>100</v>
      </c>
      <c r="DN5" s="92"/>
      <c r="DO5" s="92"/>
      <c r="DP5" s="93">
        <f t="shared" si="6"/>
        <v>1</v>
      </c>
      <c r="DQ5" s="93">
        <v>0</v>
      </c>
      <c r="DR5" s="94"/>
      <c r="DS5" s="93">
        <f t="shared" si="8"/>
        <v>124.02526163729014</v>
      </c>
      <c r="DT5" s="93">
        <f t="shared" si="22"/>
        <v>-124.02526163729011</v>
      </c>
      <c r="DU5" s="93">
        <f t="shared" si="9"/>
        <v>100</v>
      </c>
      <c r="DV5" s="93">
        <f t="shared" si="10"/>
        <v>0</v>
      </c>
      <c r="DW5" s="93">
        <v>0</v>
      </c>
      <c r="DX5" s="93">
        <f t="shared" si="12"/>
        <v>0</v>
      </c>
      <c r="DY5" s="93">
        <f t="shared" si="13"/>
        <v>124.02526163729014</v>
      </c>
      <c r="DZ5" s="93">
        <f t="shared" si="14"/>
        <v>99.905321113492278</v>
      </c>
      <c r="EA5" s="93">
        <v>0</v>
      </c>
      <c r="EB5" s="93">
        <f t="shared" si="15"/>
        <v>-7.8502257698025768E-2</v>
      </c>
    </row>
    <row r="6" spans="1:132" x14ac:dyDescent="0.3">
      <c r="A6" s="90" t="s">
        <v>44</v>
      </c>
      <c r="B6" s="82">
        <f t="shared" si="16"/>
        <v>3154268496.98</v>
      </c>
      <c r="C6" s="83">
        <v>1479866681.1800001</v>
      </c>
      <c r="D6" s="83">
        <v>977313441.40999997</v>
      </c>
      <c r="E6" s="83">
        <v>1452442.42</v>
      </c>
      <c r="F6" s="83">
        <v>76548.23</v>
      </c>
      <c r="G6" s="83">
        <v>9414.0400000000009</v>
      </c>
      <c r="H6" s="83">
        <v>120498076.29000001</v>
      </c>
      <c r="I6" s="84">
        <f t="shared" si="0"/>
        <v>120498076.28999999</v>
      </c>
      <c r="J6" s="83">
        <v>5439720.0599999996</v>
      </c>
      <c r="K6" s="83">
        <v>29483871.84</v>
      </c>
      <c r="L6" s="83">
        <v>9673978.9700000007</v>
      </c>
      <c r="M6" s="83">
        <v>75900505.420000002</v>
      </c>
      <c r="N6" s="83">
        <v>47613133.899999999</v>
      </c>
      <c r="O6" s="85">
        <f t="shared" si="17"/>
        <v>1649734233.23</v>
      </c>
      <c r="P6" s="83">
        <v>1756341.86</v>
      </c>
      <c r="Q6" s="83">
        <v>1504534263.75</v>
      </c>
      <c r="R6" s="83">
        <v>0</v>
      </c>
      <c r="S6" s="86">
        <f t="shared" si="1"/>
        <v>0</v>
      </c>
      <c r="T6" s="83">
        <v>0</v>
      </c>
      <c r="U6" s="83">
        <v>0</v>
      </c>
      <c r="V6" s="83">
        <v>0</v>
      </c>
      <c r="W6" s="83">
        <v>553479064</v>
      </c>
      <c r="X6" s="83">
        <v>0</v>
      </c>
      <c r="Y6" s="83">
        <v>0</v>
      </c>
      <c r="Z6" s="83">
        <v>0</v>
      </c>
      <c r="AA6" s="83">
        <v>0</v>
      </c>
      <c r="AB6" s="83">
        <v>0</v>
      </c>
      <c r="AC6" s="83">
        <v>0</v>
      </c>
      <c r="AD6" s="83">
        <v>0</v>
      </c>
      <c r="AE6" s="83">
        <v>0</v>
      </c>
      <c r="AF6" s="83">
        <v>0</v>
      </c>
      <c r="AG6" s="83">
        <v>0</v>
      </c>
      <c r="AH6" s="83">
        <v>0</v>
      </c>
      <c r="AI6" s="87">
        <v>285617300</v>
      </c>
      <c r="AJ6" s="87">
        <v>228043500</v>
      </c>
      <c r="AK6" s="83">
        <v>0</v>
      </c>
      <c r="AL6" s="87">
        <v>23977577</v>
      </c>
      <c r="AM6" s="83">
        <v>0</v>
      </c>
      <c r="AN6" s="83">
        <v>0</v>
      </c>
      <c r="AO6" s="83">
        <v>0</v>
      </c>
      <c r="AP6" s="83">
        <v>0</v>
      </c>
      <c r="AQ6" s="83">
        <v>0</v>
      </c>
      <c r="AR6" s="83">
        <v>0</v>
      </c>
      <c r="AS6" s="83">
        <v>0</v>
      </c>
      <c r="AT6" s="83">
        <v>0</v>
      </c>
      <c r="AU6" s="83">
        <v>0</v>
      </c>
      <c r="AV6" s="83">
        <v>0</v>
      </c>
      <c r="AW6" s="83">
        <v>0</v>
      </c>
      <c r="AX6" s="83">
        <v>0</v>
      </c>
      <c r="AY6" s="83">
        <v>15840687</v>
      </c>
      <c r="AZ6" s="83">
        <v>0</v>
      </c>
      <c r="BA6" s="86">
        <f t="shared" si="2"/>
        <v>553479064</v>
      </c>
      <c r="BB6" s="92"/>
      <c r="BC6" s="92"/>
      <c r="BD6" s="92"/>
      <c r="BE6" s="92"/>
      <c r="BF6" s="88"/>
      <c r="BG6" s="83">
        <v>229149543.83000001</v>
      </c>
      <c r="BH6" s="83">
        <v>89208298.879999995</v>
      </c>
      <c r="BI6" s="83">
        <f t="shared" si="18"/>
        <v>139941244.95000002</v>
      </c>
      <c r="BJ6" s="83">
        <v>1031882890.98</v>
      </c>
      <c r="BK6" s="84">
        <f t="shared" si="3"/>
        <v>1031882890.98</v>
      </c>
      <c r="BL6" s="83">
        <v>333982272.94</v>
      </c>
      <c r="BM6" s="83">
        <v>507483212.76999998</v>
      </c>
      <c r="BN6" s="83">
        <v>104306907.81</v>
      </c>
      <c r="BO6" s="83">
        <v>0</v>
      </c>
      <c r="BP6" s="83">
        <v>0</v>
      </c>
      <c r="BQ6" s="83">
        <v>66994825.439999998</v>
      </c>
      <c r="BR6" s="83">
        <v>19115672.02</v>
      </c>
      <c r="BS6" s="83">
        <v>368435528.32999998</v>
      </c>
      <c r="BT6" s="84">
        <f t="shared" si="4"/>
        <v>368435528.32999998</v>
      </c>
      <c r="BU6" s="83">
        <v>77583606.840000004</v>
      </c>
      <c r="BV6" s="83">
        <v>266423728.44</v>
      </c>
      <c r="BW6" s="83">
        <v>0</v>
      </c>
      <c r="BX6" s="83">
        <v>0</v>
      </c>
      <c r="BY6" s="83">
        <v>0</v>
      </c>
      <c r="BZ6" s="83">
        <v>810595.81</v>
      </c>
      <c r="CA6" s="83">
        <v>23617597.239999998</v>
      </c>
      <c r="CB6" s="83">
        <v>886754139.50999999</v>
      </c>
      <c r="CC6" s="83">
        <v>103366309.36</v>
      </c>
      <c r="CD6" s="83">
        <v>14878469.58</v>
      </c>
      <c r="CE6" s="83">
        <v>107537934.04000001</v>
      </c>
      <c r="CF6" s="83">
        <v>211415944.97999999</v>
      </c>
      <c r="CG6" s="83">
        <v>160475.67000000001</v>
      </c>
      <c r="CH6" s="83">
        <v>427140509.22000003</v>
      </c>
      <c r="CI6" s="83">
        <v>3994545.1</v>
      </c>
      <c r="CJ6" s="87">
        <v>18259951.559999999</v>
      </c>
      <c r="CK6" s="83">
        <v>219944305.34</v>
      </c>
      <c r="CL6" s="83">
        <v>23083750.59</v>
      </c>
      <c r="CM6" s="83">
        <v>1826934.47</v>
      </c>
      <c r="CN6" s="83">
        <v>16254722.27</v>
      </c>
      <c r="CO6" s="83">
        <v>360768948.82999998</v>
      </c>
      <c r="CP6" s="83">
        <v>21063911.039999999</v>
      </c>
      <c r="CQ6" s="83">
        <v>40000</v>
      </c>
      <c r="CR6" s="83"/>
      <c r="CS6" s="83">
        <v>168893255.62</v>
      </c>
      <c r="CT6" s="83">
        <f t="shared" si="19"/>
        <v>170771782.16999996</v>
      </c>
      <c r="CU6" s="83">
        <v>2852525.78</v>
      </c>
      <c r="CV6" s="83">
        <v>6147748.7999999998</v>
      </c>
      <c r="CW6" s="92"/>
      <c r="CX6" s="85">
        <f t="shared" si="20"/>
        <v>3147101038.73</v>
      </c>
      <c r="CY6" s="92"/>
      <c r="CZ6" s="92"/>
      <c r="DA6" s="88"/>
      <c r="DB6" s="88"/>
      <c r="DC6" s="85">
        <v>2823902846.5300002</v>
      </c>
      <c r="DD6" s="85">
        <v>323198192.19999999</v>
      </c>
      <c r="DE6" s="92"/>
      <c r="DF6" s="88"/>
      <c r="DG6" s="87">
        <v>3014940025.6500001</v>
      </c>
      <c r="DH6" s="87">
        <v>3265815780.4699998</v>
      </c>
      <c r="DI6" s="83">
        <v>3154268496.98</v>
      </c>
      <c r="DJ6" s="91">
        <v>269942</v>
      </c>
      <c r="DK6" s="83">
        <f t="shared" si="21"/>
        <v>111547283.48999977</v>
      </c>
      <c r="DL6" s="83">
        <v>1746041.38</v>
      </c>
      <c r="DM6" s="93">
        <f t="shared" si="5"/>
        <v>0.22723044207752702</v>
      </c>
      <c r="DN6" s="92"/>
      <c r="DO6" s="92"/>
      <c r="DP6" s="93">
        <f t="shared" si="6"/>
        <v>-0.764537011546217</v>
      </c>
      <c r="DQ6" s="93">
        <f t="shared" si="7"/>
        <v>-5.7880050256469255</v>
      </c>
      <c r="DR6" s="92"/>
      <c r="DS6" s="93">
        <f t="shared" si="8"/>
        <v>-5729.8837574738282</v>
      </c>
      <c r="DT6" s="93">
        <f t="shared" si="22"/>
        <v>413.22685425017141</v>
      </c>
      <c r="DU6" s="93">
        <f t="shared" si="9"/>
        <v>50.736478489457745</v>
      </c>
      <c r="DV6" s="93">
        <f t="shared" si="10"/>
        <v>47.69835748575273</v>
      </c>
      <c r="DW6" s="93">
        <f t="shared" si="11"/>
        <v>47.023170307146991</v>
      </c>
      <c r="DX6" s="93">
        <f t="shared" si="12"/>
        <v>49.902626617776015</v>
      </c>
      <c r="DY6" s="93">
        <f t="shared" si="13"/>
        <v>11684.986022849353</v>
      </c>
      <c r="DZ6" s="93">
        <f t="shared" si="14"/>
        <v>89.703338354237957</v>
      </c>
      <c r="EA6" s="93">
        <f t="shared" si="23"/>
        <v>3.415602440194788</v>
      </c>
      <c r="EB6" s="93">
        <f t="shared" si="15"/>
        <v>0.10910271373135574</v>
      </c>
    </row>
    <row r="7" spans="1:132" x14ac:dyDescent="0.3">
      <c r="A7" s="90" t="s">
        <v>63</v>
      </c>
      <c r="B7" s="82">
        <f t="shared" si="16"/>
        <v>1494815289.1199999</v>
      </c>
      <c r="C7" s="83">
        <v>781752931.55999994</v>
      </c>
      <c r="D7" s="83">
        <v>524421243.94</v>
      </c>
      <c r="E7" s="83">
        <v>3710131.1</v>
      </c>
      <c r="F7" s="83">
        <v>0</v>
      </c>
      <c r="G7" s="83">
        <v>35184.43</v>
      </c>
      <c r="H7" s="83">
        <v>95065692.900000006</v>
      </c>
      <c r="I7" s="84">
        <f t="shared" si="0"/>
        <v>95065692.900000006</v>
      </c>
      <c r="J7" s="83">
        <v>2990064.51</v>
      </c>
      <c r="K7" s="83">
        <v>36980789</v>
      </c>
      <c r="L7" s="83">
        <v>9910563.9399999995</v>
      </c>
      <c r="M7" s="83">
        <v>45184275.450000003</v>
      </c>
      <c r="N7" s="83">
        <v>21388382.469999999</v>
      </c>
      <c r="O7" s="85">
        <f t="shared" si="17"/>
        <v>898799650.71999991</v>
      </c>
      <c r="P7" s="83">
        <v>592643.79</v>
      </c>
      <c r="Q7" s="83">
        <v>596015638.39999998</v>
      </c>
      <c r="R7" s="83">
        <v>0</v>
      </c>
      <c r="S7" s="86">
        <f>SUM(T7:V7)</f>
        <v>0</v>
      </c>
      <c r="T7" s="83">
        <v>0</v>
      </c>
      <c r="U7" s="83">
        <v>0</v>
      </c>
      <c r="V7" s="83">
        <v>0</v>
      </c>
      <c r="W7" s="83">
        <v>287952995.18000001</v>
      </c>
      <c r="X7" s="83">
        <v>0</v>
      </c>
      <c r="Y7" s="83">
        <v>0</v>
      </c>
      <c r="Z7" s="83">
        <v>0</v>
      </c>
      <c r="AA7" s="83">
        <v>0</v>
      </c>
      <c r="AB7" s="83">
        <v>0</v>
      </c>
      <c r="AC7" s="83">
        <v>0</v>
      </c>
      <c r="AD7" s="83">
        <v>0</v>
      </c>
      <c r="AE7" s="83">
        <v>0</v>
      </c>
      <c r="AF7" s="83">
        <v>0</v>
      </c>
      <c r="AG7" s="83">
        <v>0</v>
      </c>
      <c r="AH7" s="87">
        <v>2299976.1800000002</v>
      </c>
      <c r="AI7" s="87">
        <v>156509300</v>
      </c>
      <c r="AJ7" s="87">
        <v>103636400</v>
      </c>
      <c r="AK7" s="83">
        <v>0</v>
      </c>
      <c r="AL7" s="87">
        <v>25507319</v>
      </c>
      <c r="AM7" s="83">
        <v>0</v>
      </c>
      <c r="AN7" s="83">
        <v>0</v>
      </c>
      <c r="AO7" s="83">
        <v>0</v>
      </c>
      <c r="AP7" s="83">
        <v>0</v>
      </c>
      <c r="AQ7" s="83">
        <v>0</v>
      </c>
      <c r="AR7" s="83">
        <v>0</v>
      </c>
      <c r="AS7" s="83">
        <v>0</v>
      </c>
      <c r="AT7" s="83">
        <v>0</v>
      </c>
      <c r="AU7" s="83">
        <v>0</v>
      </c>
      <c r="AV7" s="83">
        <v>0</v>
      </c>
      <c r="AW7" s="83">
        <v>0</v>
      </c>
      <c r="AX7" s="83">
        <v>0</v>
      </c>
      <c r="AY7" s="83">
        <v>0</v>
      </c>
      <c r="AZ7" s="83">
        <v>0</v>
      </c>
      <c r="BA7" s="86">
        <f t="shared" si="2"/>
        <v>287952995.18000001</v>
      </c>
      <c r="BB7" s="92"/>
      <c r="BC7" s="92"/>
      <c r="BD7" s="92"/>
      <c r="BE7" s="92"/>
      <c r="BF7" s="88"/>
      <c r="BG7" s="83">
        <v>181112755.34999999</v>
      </c>
      <c r="BH7" s="83">
        <v>52738400</v>
      </c>
      <c r="BI7" s="83">
        <f t="shared" si="18"/>
        <v>128374355.34999999</v>
      </c>
      <c r="BJ7" s="83">
        <v>527940920.82999998</v>
      </c>
      <c r="BK7" s="84">
        <f t="shared" si="3"/>
        <v>527940920.82999998</v>
      </c>
      <c r="BL7" s="83">
        <v>141538358.25999999</v>
      </c>
      <c r="BM7" s="83">
        <v>302045925.08999997</v>
      </c>
      <c r="BN7" s="83">
        <v>43353453.850000001</v>
      </c>
      <c r="BO7" s="83">
        <v>0</v>
      </c>
      <c r="BP7" s="83">
        <v>0</v>
      </c>
      <c r="BQ7" s="83">
        <v>26363246.670000002</v>
      </c>
      <c r="BR7" s="83">
        <v>14639936.960000001</v>
      </c>
      <c r="BS7" s="83">
        <v>236350100.55000001</v>
      </c>
      <c r="BT7" s="84">
        <f t="shared" si="4"/>
        <v>236350100.55000001</v>
      </c>
      <c r="BU7" s="83">
        <v>62435441.969999999</v>
      </c>
      <c r="BV7" s="83">
        <v>110917521.39</v>
      </c>
      <c r="BW7" s="83">
        <v>0</v>
      </c>
      <c r="BX7" s="83">
        <v>47831697.630000003</v>
      </c>
      <c r="BY7" s="83">
        <v>0</v>
      </c>
      <c r="BZ7" s="83">
        <v>0</v>
      </c>
      <c r="CA7" s="83">
        <v>15165439.560000001</v>
      </c>
      <c r="CB7" s="83">
        <v>307959470.37</v>
      </c>
      <c r="CC7" s="83">
        <v>31287945.510000002</v>
      </c>
      <c r="CD7" s="83">
        <v>9723019.6500000004</v>
      </c>
      <c r="CE7" s="83">
        <v>25364957.760000002</v>
      </c>
      <c r="CF7" s="83">
        <v>123538785.89</v>
      </c>
      <c r="CG7" s="83">
        <v>31450.34</v>
      </c>
      <c r="CH7" s="83">
        <v>100909877.39</v>
      </c>
      <c r="CI7" s="83">
        <v>14869139.539999999</v>
      </c>
      <c r="CJ7" s="87">
        <v>2234294.29</v>
      </c>
      <c r="CK7" s="83">
        <v>81522331.680000007</v>
      </c>
      <c r="CL7" s="83">
        <v>8649823.0199999996</v>
      </c>
      <c r="CM7" s="83">
        <v>621000</v>
      </c>
      <c r="CN7" s="83">
        <v>8232289.1600000001</v>
      </c>
      <c r="CO7" s="83">
        <v>144986106.09</v>
      </c>
      <c r="CP7" s="83">
        <v>11110718.449999999</v>
      </c>
      <c r="CQ7" s="83">
        <v>0</v>
      </c>
      <c r="CR7" s="83"/>
      <c r="CS7" s="83">
        <v>68984467.519999996</v>
      </c>
      <c r="CT7" s="83">
        <f t="shared" si="19"/>
        <v>64890920.120000005</v>
      </c>
      <c r="CU7" s="83">
        <v>49682.55</v>
      </c>
      <c r="CV7" s="83">
        <v>562921.68000000005</v>
      </c>
      <c r="CW7" s="92"/>
      <c r="CX7" s="85">
        <f t="shared" si="20"/>
        <v>1497987401.28</v>
      </c>
      <c r="CY7" s="92"/>
      <c r="CZ7" s="92"/>
      <c r="DA7" s="88"/>
      <c r="DB7" s="88"/>
      <c r="DC7" s="85">
        <v>1298300705.21</v>
      </c>
      <c r="DD7" s="85">
        <v>199686696.06999999</v>
      </c>
      <c r="DE7" s="92"/>
      <c r="DF7" s="88"/>
      <c r="DG7" s="87">
        <v>1413001001.22</v>
      </c>
      <c r="DH7" s="87">
        <v>1444578167.6300001</v>
      </c>
      <c r="DI7" s="83">
        <v>1494815289.1199999</v>
      </c>
      <c r="DJ7" s="91">
        <v>115520</v>
      </c>
      <c r="DK7" s="83">
        <f t="shared" si="21"/>
        <v>-50237121.489999771</v>
      </c>
      <c r="DL7" s="83">
        <v>1123377.6000000001</v>
      </c>
      <c r="DM7" s="93">
        <f t="shared" si="5"/>
        <v>-0.21220763415308475</v>
      </c>
      <c r="DN7" s="92"/>
      <c r="DO7" s="92"/>
      <c r="DP7" s="93">
        <f t="shared" si="6"/>
        <v>-0.48069471723365287</v>
      </c>
      <c r="DQ7" s="93">
        <f t="shared" si="7"/>
        <v>-8.3362224258934337</v>
      </c>
      <c r="DR7" s="92"/>
      <c r="DS7" s="93">
        <f t="shared" si="8"/>
        <v>-5377.1535389542951</v>
      </c>
      <c r="DT7" s="93">
        <f t="shared" si="22"/>
        <v>-434.87812924168776</v>
      </c>
      <c r="DU7" s="93">
        <f t="shared" si="9"/>
        <v>58.657322469332271</v>
      </c>
      <c r="DV7" s="93">
        <f t="shared" si="10"/>
        <v>39.872193088878248</v>
      </c>
      <c r="DW7" s="93">
        <f t="shared" si="11"/>
        <v>52.18688293987038</v>
      </c>
      <c r="DX7" s="93">
        <f t="shared" si="12"/>
        <v>42.180836240412695</v>
      </c>
      <c r="DY7" s="93">
        <f t="shared" si="13"/>
        <v>12939.883042936288</v>
      </c>
      <c r="DZ7" s="93">
        <f t="shared" si="14"/>
        <v>86.977440515665805</v>
      </c>
      <c r="EA7" s="93">
        <f t="shared" si="23"/>
        <v>-3.4776326138459961</v>
      </c>
      <c r="EB7" s="93">
        <f t="shared" si="15"/>
        <v>0.12811972381310294</v>
      </c>
    </row>
    <row r="8" spans="1:132" x14ac:dyDescent="0.3">
      <c r="A8" s="90" t="s">
        <v>45</v>
      </c>
      <c r="B8" s="82">
        <f t="shared" si="16"/>
        <v>8651905630.460001</v>
      </c>
      <c r="C8" s="83">
        <v>4895557664.3500004</v>
      </c>
      <c r="D8" s="83">
        <v>3132075799.6599998</v>
      </c>
      <c r="E8" s="83">
        <v>24383287.899999999</v>
      </c>
      <c r="F8" s="83">
        <v>0</v>
      </c>
      <c r="G8" s="83">
        <v>2263.11</v>
      </c>
      <c r="H8" s="83">
        <v>348220217.51999998</v>
      </c>
      <c r="I8" s="84">
        <f t="shared" si="0"/>
        <v>348220217.51999998</v>
      </c>
      <c r="J8" s="83">
        <v>15097848.58</v>
      </c>
      <c r="K8" s="83">
        <v>76307862.25</v>
      </c>
      <c r="L8" s="83">
        <v>18138105.219999999</v>
      </c>
      <c r="M8" s="83">
        <v>238676401.47</v>
      </c>
      <c r="N8" s="83">
        <v>18638608.199999999</v>
      </c>
      <c r="O8" s="85">
        <f t="shared" si="17"/>
        <v>5262502132.1300011</v>
      </c>
      <c r="P8" s="83">
        <v>85642.06</v>
      </c>
      <c r="Q8" s="83">
        <v>3389403498.3299999</v>
      </c>
      <c r="R8" s="83">
        <v>11725300</v>
      </c>
      <c r="S8" s="86">
        <f>SUM(T8:V8)</f>
        <v>11725300</v>
      </c>
      <c r="T8" s="83">
        <v>0</v>
      </c>
      <c r="U8" s="83">
        <v>0</v>
      </c>
      <c r="V8" s="83">
        <v>11725300</v>
      </c>
      <c r="W8" s="83">
        <v>1398433100</v>
      </c>
      <c r="X8" s="83">
        <v>0</v>
      </c>
      <c r="Y8" s="83">
        <v>0</v>
      </c>
      <c r="Z8" s="83">
        <v>0</v>
      </c>
      <c r="AA8" s="83">
        <v>0</v>
      </c>
      <c r="AB8" s="83">
        <v>0</v>
      </c>
      <c r="AC8" s="83">
        <v>0</v>
      </c>
      <c r="AD8" s="83">
        <v>0</v>
      </c>
      <c r="AE8" s="83">
        <v>0</v>
      </c>
      <c r="AF8" s="83">
        <v>0</v>
      </c>
      <c r="AG8" s="83">
        <v>0</v>
      </c>
      <c r="AH8" s="87">
        <v>4800000</v>
      </c>
      <c r="AI8" s="87">
        <v>636365800</v>
      </c>
      <c r="AJ8" s="87">
        <v>710179300</v>
      </c>
      <c r="AK8" s="83">
        <v>0</v>
      </c>
      <c r="AL8" s="87">
        <v>47088000</v>
      </c>
      <c r="AM8" s="83">
        <v>0</v>
      </c>
      <c r="AN8" s="83">
        <v>0</v>
      </c>
      <c r="AO8" s="83">
        <v>0</v>
      </c>
      <c r="AP8" s="83">
        <v>0</v>
      </c>
      <c r="AQ8" s="83">
        <v>0</v>
      </c>
      <c r="AR8" s="83">
        <v>0</v>
      </c>
      <c r="AS8" s="83">
        <v>0</v>
      </c>
      <c r="AT8" s="83">
        <v>0</v>
      </c>
      <c r="AU8" s="83">
        <v>0</v>
      </c>
      <c r="AV8" s="83">
        <v>0</v>
      </c>
      <c r="AW8" s="83">
        <v>0</v>
      </c>
      <c r="AX8" s="83">
        <v>0</v>
      </c>
      <c r="AY8" s="83">
        <v>0</v>
      </c>
      <c r="AZ8" s="83">
        <v>0</v>
      </c>
      <c r="BA8" s="86">
        <f t="shared" si="2"/>
        <v>1398433100</v>
      </c>
      <c r="BB8" s="92"/>
      <c r="BC8" s="92"/>
      <c r="BD8" s="92"/>
      <c r="BE8" s="92"/>
      <c r="BF8" s="88"/>
      <c r="BG8" s="83">
        <v>750911414.26999998</v>
      </c>
      <c r="BH8" s="83">
        <v>377635478.60000002</v>
      </c>
      <c r="BI8" s="83">
        <f t="shared" si="18"/>
        <v>373275935.66999996</v>
      </c>
      <c r="BJ8" s="83">
        <v>2388351726.8400002</v>
      </c>
      <c r="BK8" s="84">
        <f t="shared" si="3"/>
        <v>2388351726.8400002</v>
      </c>
      <c r="BL8" s="83">
        <v>662449793.36000001</v>
      </c>
      <c r="BM8" s="83">
        <v>1315360150.8900001</v>
      </c>
      <c r="BN8" s="83">
        <v>186866453.34999999</v>
      </c>
      <c r="BO8" s="83">
        <v>0</v>
      </c>
      <c r="BP8" s="83">
        <v>0</v>
      </c>
      <c r="BQ8" s="83">
        <v>169205654.30000001</v>
      </c>
      <c r="BR8" s="83">
        <v>54469674.939999998</v>
      </c>
      <c r="BS8" s="83">
        <v>1394408335.8499999</v>
      </c>
      <c r="BT8" s="84">
        <f t="shared" si="4"/>
        <v>1394408335.8500001</v>
      </c>
      <c r="BU8" s="83">
        <v>313138470.82999998</v>
      </c>
      <c r="BV8" s="83">
        <v>914145077.88</v>
      </c>
      <c r="BW8" s="83">
        <v>0</v>
      </c>
      <c r="BX8" s="83">
        <v>109966060.22</v>
      </c>
      <c r="BY8" s="83">
        <v>0</v>
      </c>
      <c r="BZ8" s="83">
        <v>332203.48</v>
      </c>
      <c r="CA8" s="83">
        <v>56826523.439999998</v>
      </c>
      <c r="CB8" s="83">
        <v>1999536299.1300001</v>
      </c>
      <c r="CC8" s="83">
        <v>197444487.88999999</v>
      </c>
      <c r="CD8" s="83">
        <v>41291929.859999999</v>
      </c>
      <c r="CE8" s="83">
        <v>149889978.46000001</v>
      </c>
      <c r="CF8" s="83">
        <v>542831969.88</v>
      </c>
      <c r="CG8" s="83">
        <v>1886244.29</v>
      </c>
      <c r="CH8" s="83">
        <v>909939387</v>
      </c>
      <c r="CI8" s="83">
        <v>109567897.75</v>
      </c>
      <c r="CJ8" s="87">
        <v>46684404</v>
      </c>
      <c r="CK8" s="83">
        <v>1166195484.8299999</v>
      </c>
      <c r="CL8" s="83">
        <v>78367702.120000005</v>
      </c>
      <c r="CM8" s="83">
        <v>16067984.539999999</v>
      </c>
      <c r="CN8" s="83">
        <v>99664815.609999999</v>
      </c>
      <c r="CO8" s="83">
        <v>1249043068.99</v>
      </c>
      <c r="CP8" s="83">
        <v>152666366.09999999</v>
      </c>
      <c r="CQ8" s="83">
        <v>0</v>
      </c>
      <c r="CR8" s="83"/>
      <c r="CS8" s="83">
        <v>952640143.34000003</v>
      </c>
      <c r="CT8" s="83">
        <f t="shared" si="19"/>
        <v>143736559.55000007</v>
      </c>
      <c r="CU8" s="83">
        <v>13721154.02</v>
      </c>
      <c r="CV8" s="83">
        <v>18099900.57</v>
      </c>
      <c r="CW8" s="92"/>
      <c r="CX8" s="85">
        <f>BG8+BJ8+BS8+CB8+CK8+CL8+CM8+CN8+CO8+CU8+CV8</f>
        <v>9174367886.7700005</v>
      </c>
      <c r="CY8" s="92"/>
      <c r="CZ8" s="92"/>
      <c r="DA8" s="88"/>
      <c r="DB8" s="88"/>
      <c r="DC8" s="85">
        <v>7766355360.1000004</v>
      </c>
      <c r="DD8" s="85">
        <v>1408012526.6700001</v>
      </c>
      <c r="DE8" s="92"/>
      <c r="DF8" s="88"/>
      <c r="DG8" s="87">
        <v>8346612475.9099998</v>
      </c>
      <c r="DH8" s="87">
        <v>8573811976</v>
      </c>
      <c r="DI8" s="83">
        <v>8651905630.4599991</v>
      </c>
      <c r="DJ8" s="91">
        <v>754619</v>
      </c>
      <c r="DK8" s="83">
        <f t="shared" si="21"/>
        <v>-78093654.459999084</v>
      </c>
      <c r="DL8" s="83">
        <v>9061260.2799999993</v>
      </c>
      <c r="DM8" s="93">
        <f t="shared" si="5"/>
        <v>-6.0386957350830626</v>
      </c>
      <c r="DN8" s="92"/>
      <c r="DO8" s="92"/>
      <c r="DP8" s="93">
        <f t="shared" si="6"/>
        <v>-0.48106108516755386</v>
      </c>
      <c r="DQ8" s="93">
        <f t="shared" si="7"/>
        <v>-74.54279330095045</v>
      </c>
      <c r="DR8" s="92"/>
      <c r="DS8" s="93">
        <f t="shared" si="8"/>
        <v>-5208.7079770056143</v>
      </c>
      <c r="DT8" s="93">
        <f t="shared" si="22"/>
        <v>-103.4875274277471</v>
      </c>
      <c r="DU8" s="93">
        <f t="shared" si="9"/>
        <v>60.608357347411356</v>
      </c>
      <c r="DV8" s="93">
        <f t="shared" si="10"/>
        <v>39.175225009357781</v>
      </c>
      <c r="DW8" s="93">
        <f t="shared" si="11"/>
        <v>53.361253056024651</v>
      </c>
      <c r="DX8" s="93">
        <f t="shared" si="12"/>
        <v>40.608133037354968</v>
      </c>
      <c r="DY8" s="93">
        <f t="shared" si="13"/>
        <v>11465.263438185364</v>
      </c>
      <c r="DZ8" s="93">
        <f t="shared" si="14"/>
        <v>93.027186335191473</v>
      </c>
      <c r="EA8" s="93">
        <f t="shared" si="23"/>
        <v>-0.91083936385123132</v>
      </c>
      <c r="EB8" s="93">
        <f t="shared" si="15"/>
        <v>0.17280023075212014</v>
      </c>
    </row>
    <row r="9" spans="1:132" x14ac:dyDescent="0.3">
      <c r="A9" s="81" t="s">
        <v>46</v>
      </c>
      <c r="B9" s="82">
        <f t="shared" si="16"/>
        <v>2802230459.8800001</v>
      </c>
      <c r="C9" s="83">
        <v>1353670073.6199999</v>
      </c>
      <c r="D9" s="83">
        <v>911312783.13</v>
      </c>
      <c r="E9" s="83">
        <v>1725475.01</v>
      </c>
      <c r="F9" s="83">
        <v>5334.99</v>
      </c>
      <c r="G9" s="83">
        <v>1182.98</v>
      </c>
      <c r="H9" s="83">
        <v>167706296.24000001</v>
      </c>
      <c r="I9" s="84">
        <f>SUM(J9:M9)</f>
        <v>167706296.24000001</v>
      </c>
      <c r="J9" s="83">
        <v>2280438.9300000002</v>
      </c>
      <c r="K9" s="83">
        <v>63652966.560000002</v>
      </c>
      <c r="L9" s="83">
        <v>29307298.359999999</v>
      </c>
      <c r="M9" s="83">
        <v>72465592.390000001</v>
      </c>
      <c r="N9" s="83">
        <v>41513268.560000002</v>
      </c>
      <c r="O9" s="85">
        <f t="shared" si="17"/>
        <v>1567482182.7599998</v>
      </c>
      <c r="P9" s="83">
        <v>4592544.34</v>
      </c>
      <c r="Q9" s="83">
        <v>1234748277.1199999</v>
      </c>
      <c r="R9" s="83">
        <v>0</v>
      </c>
      <c r="S9" s="86">
        <f>SUM(T9:V9)</f>
        <v>0</v>
      </c>
      <c r="T9" s="83">
        <v>0</v>
      </c>
      <c r="U9" s="83">
        <v>0</v>
      </c>
      <c r="V9" s="83">
        <v>0</v>
      </c>
      <c r="W9" s="83">
        <v>523028700</v>
      </c>
      <c r="X9" s="83">
        <v>0</v>
      </c>
      <c r="Y9" s="83">
        <v>0</v>
      </c>
      <c r="Z9" s="83">
        <v>0</v>
      </c>
      <c r="AA9" s="83">
        <v>0</v>
      </c>
      <c r="AB9" s="83">
        <v>0</v>
      </c>
      <c r="AC9" s="83">
        <v>0</v>
      </c>
      <c r="AD9" s="83">
        <v>0</v>
      </c>
      <c r="AE9" s="83">
        <v>0</v>
      </c>
      <c r="AF9" s="83">
        <v>0</v>
      </c>
      <c r="AG9" s="83">
        <v>0</v>
      </c>
      <c r="AH9" s="87"/>
      <c r="AI9" s="87">
        <v>280801500</v>
      </c>
      <c r="AJ9" s="87">
        <v>213742200</v>
      </c>
      <c r="AK9" s="83">
        <v>0</v>
      </c>
      <c r="AL9" s="87">
        <v>28485000</v>
      </c>
      <c r="AM9" s="83">
        <v>0</v>
      </c>
      <c r="AN9" s="83">
        <v>0</v>
      </c>
      <c r="AO9" s="83">
        <v>0</v>
      </c>
      <c r="AP9" s="83">
        <v>0</v>
      </c>
      <c r="AQ9" s="83">
        <v>0</v>
      </c>
      <c r="AR9" s="83">
        <v>0</v>
      </c>
      <c r="AS9" s="83">
        <v>0</v>
      </c>
      <c r="AT9" s="83">
        <v>0</v>
      </c>
      <c r="AU9" s="83">
        <v>0</v>
      </c>
      <c r="AV9" s="83">
        <v>0</v>
      </c>
      <c r="AW9" s="83">
        <v>0</v>
      </c>
      <c r="AX9" s="83">
        <v>0</v>
      </c>
      <c r="AY9" s="83">
        <v>0</v>
      </c>
      <c r="AZ9" s="83">
        <v>0</v>
      </c>
      <c r="BA9" s="86">
        <f t="shared" si="2"/>
        <v>523028700</v>
      </c>
      <c r="BB9" s="92"/>
      <c r="BC9" s="92"/>
      <c r="BD9" s="92"/>
      <c r="BE9" s="92"/>
      <c r="BF9" s="88"/>
      <c r="BG9" s="83">
        <v>251651224.93000001</v>
      </c>
      <c r="BH9" s="83">
        <v>71726254</v>
      </c>
      <c r="BI9" s="83">
        <f t="shared" si="18"/>
        <v>179924970.93000001</v>
      </c>
      <c r="BJ9" s="83">
        <v>856230661.99000001</v>
      </c>
      <c r="BK9" s="84">
        <f t="shared" si="3"/>
        <v>856230661.99000001</v>
      </c>
      <c r="BL9" s="83">
        <v>178239137.15000001</v>
      </c>
      <c r="BM9" s="83">
        <v>461288471.05000001</v>
      </c>
      <c r="BN9" s="83">
        <v>132835672.88</v>
      </c>
      <c r="BO9" s="83">
        <v>0</v>
      </c>
      <c r="BP9" s="83">
        <v>27417.4</v>
      </c>
      <c r="BQ9" s="83">
        <v>61168044.289999999</v>
      </c>
      <c r="BR9" s="83">
        <v>22671919.219999999</v>
      </c>
      <c r="BS9" s="83">
        <v>334715114.70999998</v>
      </c>
      <c r="BT9" s="84">
        <f t="shared" si="4"/>
        <v>334715114.70999998</v>
      </c>
      <c r="BU9" s="83">
        <v>133116041.86</v>
      </c>
      <c r="BV9" s="83">
        <v>144041344.43000001</v>
      </c>
      <c r="BW9" s="83">
        <v>0</v>
      </c>
      <c r="BX9" s="83">
        <v>50624215.960000001</v>
      </c>
      <c r="BY9" s="83">
        <v>0</v>
      </c>
      <c r="BZ9" s="83">
        <v>0</v>
      </c>
      <c r="CA9" s="83">
        <v>6933512.46</v>
      </c>
      <c r="CB9" s="83">
        <v>735315127.41999996</v>
      </c>
      <c r="CC9" s="83">
        <v>77022760.730000004</v>
      </c>
      <c r="CD9" s="83">
        <v>5214213.75</v>
      </c>
      <c r="CE9" s="83">
        <v>64236565.560000002</v>
      </c>
      <c r="CF9" s="83">
        <v>212138985.88</v>
      </c>
      <c r="CG9" s="83">
        <v>1007566.62</v>
      </c>
      <c r="CH9" s="83">
        <v>338742194.68000001</v>
      </c>
      <c r="CI9" s="83">
        <v>22200824.27</v>
      </c>
      <c r="CJ9" s="87">
        <v>14752015.93</v>
      </c>
      <c r="CK9" s="83">
        <v>281772968.68000001</v>
      </c>
      <c r="CL9" s="83">
        <v>29032320.91</v>
      </c>
      <c r="CM9" s="83">
        <v>4712317.55</v>
      </c>
      <c r="CN9" s="83">
        <v>35119028.43</v>
      </c>
      <c r="CO9" s="83">
        <v>412154493.51999998</v>
      </c>
      <c r="CP9" s="83">
        <v>212830894.28999999</v>
      </c>
      <c r="CQ9" s="83">
        <v>189415.09</v>
      </c>
      <c r="CR9" s="83"/>
      <c r="CS9" s="83">
        <v>21865220</v>
      </c>
      <c r="CT9" s="83">
        <f t="shared" si="19"/>
        <v>177268964.13999999</v>
      </c>
      <c r="CU9" s="83">
        <v>13921462.15</v>
      </c>
      <c r="CV9" s="83">
        <v>2389376.89</v>
      </c>
      <c r="CW9" s="92"/>
      <c r="CX9" s="85">
        <f t="shared" si="20"/>
        <v>2957014097.1799998</v>
      </c>
      <c r="CY9" s="92"/>
      <c r="CZ9" s="92"/>
      <c r="DA9" s="88"/>
      <c r="DB9" s="88"/>
      <c r="DC9" s="85">
        <v>2300280939.0799999</v>
      </c>
      <c r="DD9" s="85">
        <v>656733158.10000002</v>
      </c>
      <c r="DE9" s="92"/>
      <c r="DF9" s="88"/>
      <c r="DG9" s="87">
        <v>2647691495.7399998</v>
      </c>
      <c r="DH9" s="87">
        <v>3007895013.3000002</v>
      </c>
      <c r="DI9" s="83">
        <v>2802230459.8800001</v>
      </c>
      <c r="DJ9" s="91">
        <v>247792</v>
      </c>
      <c r="DK9" s="83">
        <f t="shared" si="21"/>
        <v>205664553.42000008</v>
      </c>
      <c r="DL9" s="83">
        <v>7766295.7800000003</v>
      </c>
      <c r="DM9" s="93">
        <f t="shared" si="5"/>
        <v>-5.5235869967178974</v>
      </c>
      <c r="DN9" s="92"/>
      <c r="DO9" s="92"/>
      <c r="DP9" s="93">
        <f t="shared" si="6"/>
        <v>-0.51197362115705558</v>
      </c>
      <c r="DQ9" s="93">
        <f t="shared" si="7"/>
        <v>-14.819837388877479</v>
      </c>
      <c r="DR9" s="94"/>
      <c r="DS9" s="93">
        <f t="shared" si="8"/>
        <v>-5793.7210536256225</v>
      </c>
      <c r="DT9" s="93">
        <f t="shared" si="22"/>
        <v>829.98867364563864</v>
      </c>
      <c r="DU9" s="93">
        <f t="shared" si="9"/>
        <v>54.29162203615293</v>
      </c>
      <c r="DV9" s="93">
        <f t="shared" si="10"/>
        <v>44.063052443333852</v>
      </c>
      <c r="DW9" s="93">
        <f t="shared" si="11"/>
        <v>45.778275961245754</v>
      </c>
      <c r="DX9" s="93">
        <f t="shared" si="12"/>
        <v>46.634899840357029</v>
      </c>
      <c r="DY9" s="93">
        <f t="shared" si="13"/>
        <v>11308.801171466392</v>
      </c>
      <c r="DZ9" s="93">
        <f t="shared" si="14"/>
        <v>86.35951901134068</v>
      </c>
      <c r="EA9" s="93">
        <f t="shared" si="23"/>
        <v>6.8374910863116476</v>
      </c>
      <c r="EB9" s="93">
        <f t="shared" si="15"/>
        <v>0.51047827045681471</v>
      </c>
    </row>
    <row r="10" spans="1:132" x14ac:dyDescent="0.3">
      <c r="A10" s="90" t="s">
        <v>47</v>
      </c>
      <c r="B10" s="82">
        <f t="shared" si="16"/>
        <v>57130808986.910004</v>
      </c>
      <c r="C10" s="83">
        <v>36483792971.459999</v>
      </c>
      <c r="D10" s="83">
        <v>18587100557.009998</v>
      </c>
      <c r="E10" s="83">
        <v>4284794855.0999999</v>
      </c>
      <c r="F10" s="83">
        <v>300157.84999999998</v>
      </c>
      <c r="G10" s="83">
        <v>52918421.700000003</v>
      </c>
      <c r="H10" s="83">
        <v>4708038162.8999996</v>
      </c>
      <c r="I10" s="84">
        <f>SUM(J10:M10)</f>
        <v>4708038162.8999996</v>
      </c>
      <c r="J10" s="83">
        <v>46640280.060000002</v>
      </c>
      <c r="K10" s="83">
        <v>659739505.45000005</v>
      </c>
      <c r="L10" s="83">
        <v>542305525.61000001</v>
      </c>
      <c r="M10" s="83">
        <v>3459352851.7800002</v>
      </c>
      <c r="N10" s="83">
        <v>239505387.18000001</v>
      </c>
      <c r="O10" s="85">
        <f t="shared" si="17"/>
        <v>41734389715.459999</v>
      </c>
      <c r="P10" s="83">
        <v>303053193.92000002</v>
      </c>
      <c r="Q10" s="83">
        <v>15396419271.450001</v>
      </c>
      <c r="R10" s="83">
        <v>100212300</v>
      </c>
      <c r="S10" s="86">
        <f t="shared" si="1"/>
        <v>100212300</v>
      </c>
      <c r="T10" s="83">
        <v>0</v>
      </c>
      <c r="U10" s="83">
        <v>0</v>
      </c>
      <c r="V10" s="83">
        <v>100212300</v>
      </c>
      <c r="W10" s="83">
        <v>15296206971.450001</v>
      </c>
      <c r="X10" s="83">
        <v>6976504.1299999999</v>
      </c>
      <c r="Y10" s="83">
        <v>2304385663.6700001</v>
      </c>
      <c r="Z10" s="83">
        <v>3469662424.52</v>
      </c>
      <c r="AA10" s="83">
        <v>0</v>
      </c>
      <c r="AB10" s="83">
        <v>243170.4</v>
      </c>
      <c r="AC10" s="83">
        <v>0</v>
      </c>
      <c r="AD10" s="83">
        <v>10344521.15</v>
      </c>
      <c r="AE10" s="83">
        <v>0</v>
      </c>
      <c r="AF10" s="87">
        <v>84682153.120000005</v>
      </c>
      <c r="AG10" s="87">
        <v>1204178</v>
      </c>
      <c r="AH10" s="87">
        <v>4757203.13</v>
      </c>
      <c r="AI10" s="87">
        <v>2838033700</v>
      </c>
      <c r="AJ10" s="87">
        <v>4334525700</v>
      </c>
      <c r="AK10" s="87">
        <v>8915484</v>
      </c>
      <c r="AL10" s="87">
        <v>126827980</v>
      </c>
      <c r="AM10" s="83">
        <v>0</v>
      </c>
      <c r="AN10" s="83">
        <v>0</v>
      </c>
      <c r="AO10" s="83">
        <v>12692660</v>
      </c>
      <c r="AP10" s="83">
        <v>0</v>
      </c>
      <c r="AQ10" s="83">
        <v>106745398.47</v>
      </c>
      <c r="AR10" s="83">
        <v>31603425.129999999</v>
      </c>
      <c r="AS10" s="83">
        <v>729557669.75999999</v>
      </c>
      <c r="AT10" s="83">
        <v>0</v>
      </c>
      <c r="AU10" s="83">
        <v>55169028.560000002</v>
      </c>
      <c r="AV10" s="83">
        <v>1153086500</v>
      </c>
      <c r="AW10" s="83">
        <v>0</v>
      </c>
      <c r="AX10" s="83">
        <v>0</v>
      </c>
      <c r="AY10" s="83">
        <v>0</v>
      </c>
      <c r="AZ10" s="83">
        <v>0</v>
      </c>
      <c r="BA10" s="86">
        <f t="shared" si="2"/>
        <v>15272436859.909998</v>
      </c>
      <c r="BB10" s="95"/>
      <c r="BC10" s="95"/>
      <c r="BD10" s="95"/>
      <c r="BE10" s="92"/>
      <c r="BF10" s="88"/>
      <c r="BG10" s="83">
        <v>2382273919.6900001</v>
      </c>
      <c r="BH10" s="83">
        <v>159758481.55000001</v>
      </c>
      <c r="BI10" s="83">
        <f t="shared" si="18"/>
        <v>2222515438.1399999</v>
      </c>
      <c r="BJ10" s="83">
        <v>14968892466.360001</v>
      </c>
      <c r="BK10" s="84">
        <f t="shared" si="3"/>
        <v>14968892466.360003</v>
      </c>
      <c r="BL10" s="83">
        <v>4186154341.3499999</v>
      </c>
      <c r="BM10" s="83">
        <v>7635195877.6000004</v>
      </c>
      <c r="BN10" s="83">
        <v>567266636.78999996</v>
      </c>
      <c r="BO10" s="83">
        <v>905117728.34000003</v>
      </c>
      <c r="BP10" s="83">
        <v>30180154.940000001</v>
      </c>
      <c r="BQ10" s="83">
        <v>1050345368.15</v>
      </c>
      <c r="BR10" s="83">
        <v>594632359.19000006</v>
      </c>
      <c r="BS10" s="83">
        <v>10248638301.629999</v>
      </c>
      <c r="BT10" s="84">
        <f t="shared" si="4"/>
        <v>10248638301.629999</v>
      </c>
      <c r="BU10" s="83">
        <v>2391012235.1900001</v>
      </c>
      <c r="BV10" s="83">
        <v>3489133371.4299998</v>
      </c>
      <c r="BW10" s="83">
        <v>1259436024.4100001</v>
      </c>
      <c r="BX10" s="83">
        <v>534563882.51999998</v>
      </c>
      <c r="BY10" s="83">
        <v>512583640.75</v>
      </c>
      <c r="BZ10" s="83">
        <v>2942502.62</v>
      </c>
      <c r="CA10" s="83">
        <v>2058966644.71</v>
      </c>
      <c r="CB10" s="83">
        <v>8719685992.7199993</v>
      </c>
      <c r="CC10" s="83">
        <v>709818853.72000003</v>
      </c>
      <c r="CD10" s="83">
        <v>439948757.19999999</v>
      </c>
      <c r="CE10" s="83">
        <v>1124591144.4100001</v>
      </c>
      <c r="CF10" s="83">
        <v>2016896338.02</v>
      </c>
      <c r="CG10" s="83">
        <v>291262.49</v>
      </c>
      <c r="CH10" s="83">
        <v>2774545214.29</v>
      </c>
      <c r="CI10" s="83">
        <v>1212231325.48</v>
      </c>
      <c r="CJ10" s="87">
        <v>441363097.11000001</v>
      </c>
      <c r="CK10" s="83">
        <v>3649254551.48</v>
      </c>
      <c r="CL10" s="83">
        <v>967812699.67999995</v>
      </c>
      <c r="CM10" s="83">
        <v>104179577.8</v>
      </c>
      <c r="CN10" s="83">
        <v>556800400.52999997</v>
      </c>
      <c r="CO10" s="83">
        <v>16338077794.530001</v>
      </c>
      <c r="CP10" s="83">
        <v>1457752369.8599999</v>
      </c>
      <c r="CQ10" s="83">
        <v>0</v>
      </c>
      <c r="CR10" s="83"/>
      <c r="CS10" s="83">
        <v>10176642164.469999</v>
      </c>
      <c r="CT10" s="83">
        <f t="shared" si="19"/>
        <v>4703683260.2000008</v>
      </c>
      <c r="CU10" s="83">
        <v>63509504.340000004</v>
      </c>
      <c r="CV10" s="83">
        <v>124908499.05</v>
      </c>
      <c r="CW10" s="95"/>
      <c r="CX10" s="85">
        <f t="shared" si="20"/>
        <v>58124033707.810005</v>
      </c>
      <c r="CY10" s="95"/>
      <c r="CZ10" s="95"/>
      <c r="DA10" s="88"/>
      <c r="DB10" s="88"/>
      <c r="DC10" s="83">
        <v>38282819023.089996</v>
      </c>
      <c r="DD10" s="83">
        <v>19841214684.720001</v>
      </c>
      <c r="DE10" s="95"/>
      <c r="DF10" s="88"/>
      <c r="DG10" s="87">
        <v>50447786398.940002</v>
      </c>
      <c r="DH10" s="87">
        <v>54813363018</v>
      </c>
      <c r="DI10" s="83">
        <v>57130808986.910004</v>
      </c>
      <c r="DJ10" s="91">
        <v>2887974</v>
      </c>
      <c r="DK10" s="83">
        <f t="shared" si="21"/>
        <v>-2317445968.9100037</v>
      </c>
      <c r="DL10" s="83">
        <v>77355261.260000005</v>
      </c>
      <c r="DM10" s="93">
        <f t="shared" si="5"/>
        <v>-1.7385098137286397</v>
      </c>
      <c r="DN10" s="92"/>
      <c r="DO10" s="92"/>
      <c r="DP10" s="93">
        <f t="shared" si="6"/>
        <v>7.0621092366138186E-2</v>
      </c>
      <c r="DQ10" s="93">
        <f t="shared" si="7"/>
        <v>-81.842456774504029</v>
      </c>
      <c r="DR10" s="94"/>
      <c r="DS10" s="93">
        <f t="shared" si="8"/>
        <v>-5863.0038128632723</v>
      </c>
      <c r="DT10" s="93">
        <f t="shared" si="22"/>
        <v>-802.44696417280886</v>
      </c>
      <c r="DU10" s="93">
        <f t="shared" si="9"/>
        <v>72.100906437011957</v>
      </c>
      <c r="DV10" s="93">
        <f t="shared" si="10"/>
        <v>26.949415813414578</v>
      </c>
      <c r="DW10" s="93">
        <f t="shared" si="11"/>
        <v>62.768859358358242</v>
      </c>
      <c r="DX10" s="93">
        <f t="shared" si="12"/>
        <v>30.519514076783171</v>
      </c>
      <c r="DY10" s="93">
        <f t="shared" si="13"/>
        <v>19782.31417142606</v>
      </c>
      <c r="DZ10" s="93">
        <f t="shared" si="14"/>
        <v>87.419016356060482</v>
      </c>
      <c r="EA10" s="93">
        <f t="shared" si="23"/>
        <v>-4.2278850289645327</v>
      </c>
      <c r="EB10" s="93">
        <f t="shared" si="15"/>
        <v>0.18779272280390183</v>
      </c>
    </row>
    <row r="11" spans="1:132" x14ac:dyDescent="0.3">
      <c r="A11" s="90" t="s">
        <v>143</v>
      </c>
      <c r="B11" s="82">
        <f t="shared" si="16"/>
        <v>2866350674.5699997</v>
      </c>
      <c r="C11" s="83">
        <v>1236709091.8499999</v>
      </c>
      <c r="D11" s="83">
        <v>860167586.99000001</v>
      </c>
      <c r="E11" s="83">
        <v>2568656.2000000002</v>
      </c>
      <c r="F11" s="83">
        <v>0</v>
      </c>
      <c r="G11" s="83">
        <v>237542.22</v>
      </c>
      <c r="H11" s="83">
        <v>102736316.59</v>
      </c>
      <c r="I11" s="84">
        <f>SUM(J11:M11)</f>
        <v>102736316.59</v>
      </c>
      <c r="J11" s="83">
        <v>1120316.27</v>
      </c>
      <c r="K11" s="83">
        <v>25916827.039999999</v>
      </c>
      <c r="L11" s="83">
        <v>7737803.1600000001</v>
      </c>
      <c r="M11" s="83">
        <v>67961370.120000005</v>
      </c>
      <c r="N11" s="83">
        <v>3612408.42</v>
      </c>
      <c r="O11" s="85">
        <f t="shared" si="17"/>
        <v>1343309601.5599999</v>
      </c>
      <c r="P11" s="83">
        <v>251784.7</v>
      </c>
      <c r="Q11" s="83">
        <v>1523041073.01</v>
      </c>
      <c r="R11" s="83">
        <v>0</v>
      </c>
      <c r="S11" s="86">
        <f t="shared" si="1"/>
        <v>0</v>
      </c>
      <c r="T11" s="83">
        <v>0</v>
      </c>
      <c r="U11" s="83">
        <v>0</v>
      </c>
      <c r="V11" s="83">
        <v>0</v>
      </c>
      <c r="W11" s="83">
        <v>571017830.79999995</v>
      </c>
      <c r="X11" s="83">
        <v>0</v>
      </c>
      <c r="Y11" s="83">
        <v>0</v>
      </c>
      <c r="Z11" s="83">
        <v>0</v>
      </c>
      <c r="AA11" s="83">
        <v>0</v>
      </c>
      <c r="AB11" s="83">
        <v>0</v>
      </c>
      <c r="AC11" s="83">
        <v>0</v>
      </c>
      <c r="AD11" s="83">
        <v>0</v>
      </c>
      <c r="AE11" s="83">
        <v>0</v>
      </c>
      <c r="AF11" s="83">
        <v>0</v>
      </c>
      <c r="AG11" s="83">
        <v>0</v>
      </c>
      <c r="AH11" s="83">
        <v>0</v>
      </c>
      <c r="AI11" s="87">
        <v>266293500</v>
      </c>
      <c r="AJ11" s="87">
        <v>221674900</v>
      </c>
      <c r="AK11" s="83">
        <v>0</v>
      </c>
      <c r="AL11" s="87">
        <v>66753811</v>
      </c>
      <c r="AM11" s="83">
        <v>0</v>
      </c>
      <c r="AN11" s="83">
        <v>0</v>
      </c>
      <c r="AO11" s="83">
        <v>0</v>
      </c>
      <c r="AP11" s="83">
        <v>0</v>
      </c>
      <c r="AQ11" s="83">
        <v>0</v>
      </c>
      <c r="AR11" s="83">
        <v>0</v>
      </c>
      <c r="AS11" s="83">
        <v>0</v>
      </c>
      <c r="AT11" s="83">
        <v>0</v>
      </c>
      <c r="AU11" s="83">
        <v>0</v>
      </c>
      <c r="AV11" s="83">
        <v>0</v>
      </c>
      <c r="AW11" s="83">
        <v>0</v>
      </c>
      <c r="AX11" s="83">
        <v>0</v>
      </c>
      <c r="AY11" s="83">
        <v>16295619.800000001</v>
      </c>
      <c r="AZ11" s="83">
        <v>0</v>
      </c>
      <c r="BA11" s="86">
        <f t="shared" si="2"/>
        <v>571017830.79999995</v>
      </c>
      <c r="BB11" s="92"/>
      <c r="BC11" s="92"/>
      <c r="BD11" s="92"/>
      <c r="BE11" s="92"/>
      <c r="BF11" s="88"/>
      <c r="BG11" s="83">
        <v>1072765530.48</v>
      </c>
      <c r="BH11" s="83">
        <v>979832716.13</v>
      </c>
      <c r="BI11" s="83">
        <f t="shared" si="18"/>
        <v>92932814.350000024</v>
      </c>
      <c r="BJ11" s="83">
        <v>867936020.60000002</v>
      </c>
      <c r="BK11" s="84">
        <f t="shared" si="3"/>
        <v>867936020.5999999</v>
      </c>
      <c r="BL11" s="83">
        <v>240112529.03999999</v>
      </c>
      <c r="BM11" s="83">
        <v>481843478.25999999</v>
      </c>
      <c r="BN11" s="83">
        <v>72651105.700000003</v>
      </c>
      <c r="BO11" s="83">
        <v>1753245.04</v>
      </c>
      <c r="BP11" s="83">
        <v>0</v>
      </c>
      <c r="BQ11" s="83">
        <v>59065813.549999997</v>
      </c>
      <c r="BR11" s="83">
        <v>12509849.01</v>
      </c>
      <c r="BS11" s="83">
        <v>377424607.62</v>
      </c>
      <c r="BT11" s="84">
        <f t="shared" si="4"/>
        <v>377424607.62</v>
      </c>
      <c r="BU11" s="83">
        <v>138744542.34999999</v>
      </c>
      <c r="BV11" s="83">
        <v>156949163.59</v>
      </c>
      <c r="BW11" s="83">
        <v>10949946.890000001</v>
      </c>
      <c r="BX11" s="83">
        <v>53760071.240000002</v>
      </c>
      <c r="BY11" s="83">
        <v>0</v>
      </c>
      <c r="BZ11" s="83">
        <v>0</v>
      </c>
      <c r="CA11" s="83">
        <v>17020883.550000001</v>
      </c>
      <c r="CB11" s="83">
        <v>104541909.12</v>
      </c>
      <c r="CC11" s="83">
        <v>0</v>
      </c>
      <c r="CD11" s="83">
        <v>616464.85</v>
      </c>
      <c r="CE11" s="83">
        <v>970950</v>
      </c>
      <c r="CF11" s="83">
        <v>14993288.33</v>
      </c>
      <c r="CG11" s="83">
        <v>903656.25</v>
      </c>
      <c r="CH11" s="83">
        <v>170000</v>
      </c>
      <c r="CI11" s="83">
        <v>69661990.879999995</v>
      </c>
      <c r="CJ11" s="87">
        <v>17225558.809999999</v>
      </c>
      <c r="CK11" s="83">
        <v>186689312.68000001</v>
      </c>
      <c r="CL11" s="83">
        <v>20947361.690000001</v>
      </c>
      <c r="CM11" s="83">
        <v>2104046.2000000002</v>
      </c>
      <c r="CN11" s="83">
        <v>21802101.75</v>
      </c>
      <c r="CO11" s="83">
        <v>209113622.72</v>
      </c>
      <c r="CP11" s="83">
        <v>35304016.560000002</v>
      </c>
      <c r="CQ11" s="83">
        <v>34085.1</v>
      </c>
      <c r="CR11" s="83"/>
      <c r="CS11" s="83">
        <v>116118075.84999999</v>
      </c>
      <c r="CT11" s="83">
        <f t="shared" si="19"/>
        <v>57657445.210000008</v>
      </c>
      <c r="CU11" s="83">
        <v>5188700.8600000003</v>
      </c>
      <c r="CV11" s="83">
        <v>1829504.59</v>
      </c>
      <c r="CW11" s="92"/>
      <c r="CX11" s="85">
        <f t="shared" si="20"/>
        <v>2870342718.3099995</v>
      </c>
      <c r="CY11" s="92"/>
      <c r="CZ11" s="92"/>
      <c r="DA11" s="88"/>
      <c r="DB11" s="88"/>
      <c r="DC11" s="85">
        <v>2542493451.0900002</v>
      </c>
      <c r="DD11" s="85">
        <v>327849267.22000003</v>
      </c>
      <c r="DE11" s="92"/>
      <c r="DF11" s="88"/>
      <c r="DG11" s="87">
        <v>2777026775.4000001</v>
      </c>
      <c r="DH11" s="87">
        <v>2932639329.96</v>
      </c>
      <c r="DI11" s="83">
        <v>2866350674.5700002</v>
      </c>
      <c r="DJ11" s="91">
        <v>240942</v>
      </c>
      <c r="DK11" s="83">
        <f t="shared" si="21"/>
        <v>66288655.389999866</v>
      </c>
      <c r="DL11" s="83">
        <v>0</v>
      </c>
      <c r="DM11" s="93">
        <f t="shared" si="5"/>
        <v>-0.1392726917685799</v>
      </c>
      <c r="DN11" s="92"/>
      <c r="DO11" s="92"/>
      <c r="DP11" s="93">
        <f t="shared" si="6"/>
        <v>-0.89816877572572651</v>
      </c>
      <c r="DQ11" s="93">
        <f t="shared" si="7"/>
        <v>-89.756423167677156</v>
      </c>
      <c r="DR11" s="94"/>
      <c r="DS11" s="93">
        <f t="shared" si="8"/>
        <v>-6353.8001256318967</v>
      </c>
      <c r="DT11" s="93">
        <f t="shared" si="22"/>
        <v>275.1228735131271</v>
      </c>
      <c r="DU11" s="93">
        <f t="shared" si="9"/>
        <v>46.729990866903918</v>
      </c>
      <c r="DV11" s="93">
        <f t="shared" si="10"/>
        <v>53.135196838345031</v>
      </c>
      <c r="DW11" s="93">
        <f t="shared" si="11"/>
        <v>43.08576407831012</v>
      </c>
      <c r="DX11" s="93">
        <f t="shared" si="12"/>
        <v>54.844306381980154</v>
      </c>
      <c r="DY11" s="93">
        <f t="shared" si="13"/>
        <v>11896.434306057057</v>
      </c>
      <c r="DZ11" s="93">
        <f t="shared" si="14"/>
        <v>92.064337991316094</v>
      </c>
      <c r="EA11" s="93">
        <f t="shared" si="23"/>
        <v>2.2603753115083545</v>
      </c>
      <c r="EB11" s="93">
        <f t="shared" si="15"/>
        <v>0</v>
      </c>
    </row>
    <row r="12" spans="1:132" x14ac:dyDescent="0.3">
      <c r="A12" s="90" t="s">
        <v>49</v>
      </c>
      <c r="B12" s="82">
        <f t="shared" si="16"/>
        <v>19522534.23</v>
      </c>
      <c r="C12" s="83">
        <v>19259259.23</v>
      </c>
      <c r="D12" s="83">
        <v>5806008.6600000001</v>
      </c>
      <c r="E12" s="83">
        <v>0</v>
      </c>
      <c r="F12" s="83">
        <v>0</v>
      </c>
      <c r="G12" s="83">
        <v>0</v>
      </c>
      <c r="H12" s="83">
        <v>263275</v>
      </c>
      <c r="I12" s="84">
        <f t="shared" si="0"/>
        <v>263275</v>
      </c>
      <c r="J12" s="83">
        <v>0</v>
      </c>
      <c r="K12" s="83">
        <v>263275</v>
      </c>
      <c r="L12" s="83">
        <v>0</v>
      </c>
      <c r="M12" s="83">
        <v>0</v>
      </c>
      <c r="N12" s="83">
        <v>0</v>
      </c>
      <c r="O12" s="85">
        <f t="shared" si="17"/>
        <v>19522534.23</v>
      </c>
      <c r="P12" s="83">
        <v>0</v>
      </c>
      <c r="Q12" s="83">
        <v>0</v>
      </c>
      <c r="R12" s="83">
        <v>0</v>
      </c>
      <c r="S12" s="86">
        <f t="shared" si="1"/>
        <v>0</v>
      </c>
      <c r="T12" s="83">
        <v>0</v>
      </c>
      <c r="U12" s="83">
        <v>0</v>
      </c>
      <c r="V12" s="83">
        <v>0</v>
      </c>
      <c r="W12" s="83">
        <v>0</v>
      </c>
      <c r="X12" s="83">
        <v>0</v>
      </c>
      <c r="Y12" s="83">
        <v>0</v>
      </c>
      <c r="Z12" s="83">
        <v>0</v>
      </c>
      <c r="AA12" s="83">
        <v>0</v>
      </c>
      <c r="AB12" s="83">
        <v>0</v>
      </c>
      <c r="AC12" s="83">
        <v>0</v>
      </c>
      <c r="AD12" s="83">
        <v>0</v>
      </c>
      <c r="AE12" s="83">
        <v>0</v>
      </c>
      <c r="AF12" s="83">
        <v>0</v>
      </c>
      <c r="AG12" s="83">
        <v>0</v>
      </c>
      <c r="AH12" s="83">
        <v>0</v>
      </c>
      <c r="AI12" s="83">
        <v>0</v>
      </c>
      <c r="AJ12" s="83">
        <v>0</v>
      </c>
      <c r="AK12" s="83">
        <v>0</v>
      </c>
      <c r="AL12" s="83">
        <v>0</v>
      </c>
      <c r="AM12" s="83">
        <v>0</v>
      </c>
      <c r="AN12" s="83">
        <v>0</v>
      </c>
      <c r="AO12" s="83">
        <v>0</v>
      </c>
      <c r="AP12" s="83">
        <v>0</v>
      </c>
      <c r="AQ12" s="83">
        <v>0</v>
      </c>
      <c r="AR12" s="83">
        <v>0</v>
      </c>
      <c r="AS12" s="83">
        <v>0</v>
      </c>
      <c r="AT12" s="83">
        <v>0</v>
      </c>
      <c r="AU12" s="83">
        <v>0</v>
      </c>
      <c r="AV12" s="83">
        <v>0</v>
      </c>
      <c r="AW12" s="83">
        <v>0</v>
      </c>
      <c r="AX12" s="83">
        <v>0</v>
      </c>
      <c r="AY12" s="83">
        <v>0</v>
      </c>
      <c r="AZ12" s="83">
        <v>0</v>
      </c>
      <c r="BA12" s="86">
        <f t="shared" si="2"/>
        <v>0</v>
      </c>
      <c r="BB12" s="92"/>
      <c r="BC12" s="92"/>
      <c r="BD12" s="92"/>
      <c r="BE12" s="92"/>
      <c r="BF12" s="88"/>
      <c r="BG12" s="83">
        <v>0</v>
      </c>
      <c r="BH12" s="83">
        <v>0</v>
      </c>
      <c r="BI12" s="83">
        <f t="shared" si="18"/>
        <v>0</v>
      </c>
      <c r="BJ12" s="83">
        <v>0</v>
      </c>
      <c r="BK12" s="84">
        <f t="shared" si="3"/>
        <v>0</v>
      </c>
      <c r="BL12" s="83">
        <v>0</v>
      </c>
      <c r="BM12" s="83">
        <v>0</v>
      </c>
      <c r="BN12" s="83">
        <v>0</v>
      </c>
      <c r="BO12" s="83">
        <v>0</v>
      </c>
      <c r="BP12" s="83">
        <v>0</v>
      </c>
      <c r="BQ12" s="83">
        <v>0</v>
      </c>
      <c r="BR12" s="83">
        <v>0</v>
      </c>
      <c r="BS12" s="83">
        <v>0</v>
      </c>
      <c r="BT12" s="84">
        <f t="shared" si="4"/>
        <v>0</v>
      </c>
      <c r="BU12" s="83">
        <v>0</v>
      </c>
      <c r="BV12" s="83">
        <v>0</v>
      </c>
      <c r="BW12" s="83">
        <v>0</v>
      </c>
      <c r="BX12" s="83">
        <v>0</v>
      </c>
      <c r="BY12" s="83">
        <v>0</v>
      </c>
      <c r="BZ12" s="83">
        <v>0</v>
      </c>
      <c r="CA12" s="83">
        <v>0</v>
      </c>
      <c r="CB12" s="83">
        <v>0</v>
      </c>
      <c r="CC12" s="83">
        <v>0</v>
      </c>
      <c r="CD12" s="83">
        <v>0</v>
      </c>
      <c r="CE12" s="83">
        <v>0</v>
      </c>
      <c r="CF12" s="83">
        <v>0</v>
      </c>
      <c r="CG12" s="83">
        <v>0</v>
      </c>
      <c r="CH12" s="83">
        <v>0</v>
      </c>
      <c r="CI12" s="83">
        <v>0</v>
      </c>
      <c r="CJ12" s="83">
        <v>0</v>
      </c>
      <c r="CK12" s="83">
        <v>0</v>
      </c>
      <c r="CL12" s="83">
        <v>0</v>
      </c>
      <c r="CM12" s="83">
        <v>0</v>
      </c>
      <c r="CN12" s="83">
        <v>0</v>
      </c>
      <c r="CO12" s="83">
        <v>0</v>
      </c>
      <c r="CP12" s="83">
        <v>0</v>
      </c>
      <c r="CQ12" s="83">
        <v>0</v>
      </c>
      <c r="CR12" s="83"/>
      <c r="CS12" s="83">
        <v>0</v>
      </c>
      <c r="CT12" s="83">
        <f t="shared" si="19"/>
        <v>0</v>
      </c>
      <c r="CU12" s="83">
        <v>0</v>
      </c>
      <c r="CV12" s="83">
        <v>0</v>
      </c>
      <c r="CW12" s="92"/>
      <c r="CX12" s="85">
        <f t="shared" si="20"/>
        <v>0</v>
      </c>
      <c r="CY12" s="92"/>
      <c r="CZ12" s="92"/>
      <c r="DA12" s="88"/>
      <c r="DB12" s="88"/>
      <c r="DC12" s="85">
        <v>0</v>
      </c>
      <c r="DD12" s="85">
        <v>0</v>
      </c>
      <c r="DE12" s="92"/>
      <c r="DF12" s="88"/>
      <c r="DG12" s="87">
        <v>19522520.91</v>
      </c>
      <c r="DH12" s="87">
        <v>0</v>
      </c>
      <c r="DI12" s="83">
        <v>19522534.23</v>
      </c>
      <c r="DJ12" s="87">
        <v>444243</v>
      </c>
      <c r="DK12" s="83">
        <f t="shared" si="21"/>
        <v>-19522534.23</v>
      </c>
      <c r="DL12" s="83">
        <v>-748.82</v>
      </c>
      <c r="DM12" s="93">
        <f t="shared" si="5"/>
        <v>100</v>
      </c>
      <c r="DN12" s="92"/>
      <c r="DO12" s="92"/>
      <c r="DP12" s="93">
        <f t="shared" si="6"/>
        <v>1</v>
      </c>
      <c r="DQ12" s="93">
        <v>0</v>
      </c>
      <c r="DR12" s="94"/>
      <c r="DS12" s="93">
        <f t="shared" si="8"/>
        <v>43.945620369932676</v>
      </c>
      <c r="DT12" s="93">
        <f t="shared" si="22"/>
        <v>-43.945620369932676</v>
      </c>
      <c r="DU12" s="93">
        <f t="shared" si="9"/>
        <v>100</v>
      </c>
      <c r="DV12" s="93">
        <f t="shared" si="10"/>
        <v>0</v>
      </c>
      <c r="DW12" s="93">
        <v>0</v>
      </c>
      <c r="DX12" s="93">
        <f t="shared" si="12"/>
        <v>0</v>
      </c>
      <c r="DY12" s="93">
        <f t="shared" si="13"/>
        <v>43.945620369932676</v>
      </c>
      <c r="DZ12" s="93">
        <f t="shared" si="14"/>
        <v>98.651430204202541</v>
      </c>
      <c r="EA12" s="93">
        <v>0</v>
      </c>
      <c r="EB12" s="93">
        <f t="shared" si="15"/>
        <v>-3.8356700578826442E-3</v>
      </c>
    </row>
    <row r="13" spans="1:132" x14ac:dyDescent="0.3">
      <c r="A13" s="90" t="s">
        <v>50</v>
      </c>
      <c r="B13" s="82">
        <f t="shared" si="16"/>
        <v>9662682907.8299999</v>
      </c>
      <c r="C13" s="83">
        <v>5352013990.0299997</v>
      </c>
      <c r="D13" s="83">
        <v>3355523834.5799999</v>
      </c>
      <c r="E13" s="83">
        <v>1063687.74</v>
      </c>
      <c r="F13" s="83">
        <v>94028.81</v>
      </c>
      <c r="G13" s="83">
        <v>75342.759999999995</v>
      </c>
      <c r="H13" s="83">
        <v>607196772.08000004</v>
      </c>
      <c r="I13" s="84">
        <f t="shared" si="0"/>
        <v>607196772.08000004</v>
      </c>
      <c r="J13" s="83">
        <v>70371547.040000007</v>
      </c>
      <c r="K13" s="83">
        <v>193362653.71000001</v>
      </c>
      <c r="L13" s="83">
        <v>195696068.56</v>
      </c>
      <c r="M13" s="83">
        <v>147766502.77000001</v>
      </c>
      <c r="N13" s="83">
        <v>199791121.16</v>
      </c>
      <c r="O13" s="85">
        <f t="shared" si="17"/>
        <v>6159005283.2699995</v>
      </c>
      <c r="P13" s="83">
        <v>3400</v>
      </c>
      <c r="Q13" s="83">
        <v>3503677624.5599999</v>
      </c>
      <c r="R13" s="83">
        <v>0</v>
      </c>
      <c r="S13" s="86">
        <f t="shared" si="1"/>
        <v>0</v>
      </c>
      <c r="T13" s="83">
        <v>0</v>
      </c>
      <c r="U13" s="83">
        <v>0</v>
      </c>
      <c r="V13" s="83">
        <v>0</v>
      </c>
      <c r="W13" s="83">
        <v>1440793600</v>
      </c>
      <c r="X13" s="83">
        <v>0</v>
      </c>
      <c r="Y13" s="83">
        <v>0</v>
      </c>
      <c r="Z13" s="83">
        <v>0</v>
      </c>
      <c r="AA13" s="83">
        <v>0</v>
      </c>
      <c r="AB13" s="83">
        <v>0</v>
      </c>
      <c r="AC13" s="83">
        <v>0</v>
      </c>
      <c r="AD13" s="83">
        <v>0</v>
      </c>
      <c r="AE13" s="83">
        <v>0</v>
      </c>
      <c r="AF13" s="83">
        <v>0</v>
      </c>
      <c r="AG13" s="83">
        <v>0</v>
      </c>
      <c r="AH13" s="87">
        <v>2300000</v>
      </c>
      <c r="AI13" s="87">
        <v>766165900</v>
      </c>
      <c r="AJ13" s="87">
        <v>653662700</v>
      </c>
      <c r="AK13" s="83">
        <v>0</v>
      </c>
      <c r="AL13" s="87">
        <v>18665000</v>
      </c>
      <c r="AM13" s="83">
        <v>0</v>
      </c>
      <c r="AN13" s="83">
        <v>0</v>
      </c>
      <c r="AO13" s="83">
        <v>0</v>
      </c>
      <c r="AP13" s="83">
        <v>0</v>
      </c>
      <c r="AQ13" s="83">
        <v>0</v>
      </c>
      <c r="AR13" s="83">
        <v>0</v>
      </c>
      <c r="AS13" s="83">
        <v>0</v>
      </c>
      <c r="AT13" s="83">
        <v>0</v>
      </c>
      <c r="AU13" s="83">
        <v>0</v>
      </c>
      <c r="AV13" s="83">
        <v>0</v>
      </c>
      <c r="AW13" s="83">
        <v>0</v>
      </c>
      <c r="AX13" s="83">
        <v>0</v>
      </c>
      <c r="AY13" s="83">
        <v>0</v>
      </c>
      <c r="AZ13" s="83">
        <v>0</v>
      </c>
      <c r="BA13" s="86">
        <f t="shared" si="2"/>
        <v>1440793600</v>
      </c>
      <c r="BB13" s="92"/>
      <c r="BC13" s="92"/>
      <c r="BD13" s="92"/>
      <c r="BE13" s="92"/>
      <c r="BF13" s="88"/>
      <c r="BG13" s="83">
        <v>1212987116.3499999</v>
      </c>
      <c r="BH13" s="83">
        <v>735219151.63</v>
      </c>
      <c r="BI13" s="83">
        <f t="shared" si="18"/>
        <v>477767964.71999991</v>
      </c>
      <c r="BJ13" s="83">
        <v>2573211832.4299998</v>
      </c>
      <c r="BK13" s="84">
        <f t="shared" si="3"/>
        <v>2573211832.4299998</v>
      </c>
      <c r="BL13" s="83">
        <v>598685395.54999995</v>
      </c>
      <c r="BM13" s="83">
        <v>1426370032.1099999</v>
      </c>
      <c r="BN13" s="83">
        <v>331170673.42000002</v>
      </c>
      <c r="BO13" s="83">
        <v>0</v>
      </c>
      <c r="BP13" s="83">
        <v>0</v>
      </c>
      <c r="BQ13" s="83">
        <v>183816326.74000001</v>
      </c>
      <c r="BR13" s="83">
        <v>33169404.609999999</v>
      </c>
      <c r="BS13" s="83">
        <v>1045244859.02</v>
      </c>
      <c r="BT13" s="84">
        <f t="shared" si="4"/>
        <v>1045244859.0200001</v>
      </c>
      <c r="BU13" s="83">
        <v>371034589.04000002</v>
      </c>
      <c r="BV13" s="83">
        <v>557505492.85000002</v>
      </c>
      <c r="BW13" s="83">
        <v>0</v>
      </c>
      <c r="BX13" s="83">
        <v>23638274.010000002</v>
      </c>
      <c r="BY13" s="83">
        <v>0</v>
      </c>
      <c r="BZ13" s="83">
        <v>0</v>
      </c>
      <c r="CA13" s="83">
        <v>93066503.120000005</v>
      </c>
      <c r="CB13" s="83">
        <v>2310099044.6900001</v>
      </c>
      <c r="CC13" s="83">
        <v>259085812.62</v>
      </c>
      <c r="CD13" s="83">
        <v>26130014.469999999</v>
      </c>
      <c r="CE13" s="83">
        <v>179858787.09</v>
      </c>
      <c r="CF13" s="83">
        <v>527273668.31</v>
      </c>
      <c r="CG13" s="83">
        <v>0</v>
      </c>
      <c r="CH13" s="83">
        <v>1057114835.29</v>
      </c>
      <c r="CI13" s="83">
        <v>96538323.769999996</v>
      </c>
      <c r="CJ13" s="87">
        <v>164097603.13999999</v>
      </c>
      <c r="CK13" s="83">
        <v>640148428.66999996</v>
      </c>
      <c r="CL13" s="83">
        <v>145288553.25999999</v>
      </c>
      <c r="CM13" s="83">
        <v>2557054</v>
      </c>
      <c r="CN13" s="83">
        <v>75589279.659999996</v>
      </c>
      <c r="CO13" s="83">
        <v>2156217481.1199999</v>
      </c>
      <c r="CP13" s="83">
        <v>134177737.89</v>
      </c>
      <c r="CQ13" s="83">
        <v>538160.31000000006</v>
      </c>
      <c r="CR13" s="83"/>
      <c r="CS13" s="83">
        <v>187034457.44</v>
      </c>
      <c r="CT13" s="83">
        <f t="shared" si="19"/>
        <v>1834467125.4799998</v>
      </c>
      <c r="CU13" s="83">
        <v>4327918.1500000004</v>
      </c>
      <c r="CV13" s="83">
        <v>6290218.7999999998</v>
      </c>
      <c r="CW13" s="92"/>
      <c r="CX13" s="85">
        <f t="shared" si="20"/>
        <v>10171961786.15</v>
      </c>
      <c r="CY13" s="92"/>
      <c r="CZ13" s="92"/>
      <c r="DA13" s="88"/>
      <c r="DB13" s="88"/>
      <c r="DC13" s="85">
        <v>7464610818.96</v>
      </c>
      <c r="DD13" s="85">
        <v>2707350967.1900001</v>
      </c>
      <c r="DE13" s="92"/>
      <c r="DF13" s="88"/>
      <c r="DG13" s="87">
        <v>9130040614.8400002</v>
      </c>
      <c r="DH13" s="87">
        <v>9741704844.0799999</v>
      </c>
      <c r="DI13" s="83">
        <v>9662682907.8299999</v>
      </c>
      <c r="DJ13" s="87">
        <v>759094</v>
      </c>
      <c r="DK13" s="83">
        <f t="shared" si="21"/>
        <v>79021936.25</v>
      </c>
      <c r="DL13" s="83">
        <v>12479959</v>
      </c>
      <c r="DM13" s="93">
        <f t="shared" si="5"/>
        <v>-5.2705742615988589</v>
      </c>
      <c r="DN13" s="92"/>
      <c r="DO13" s="92"/>
      <c r="DP13" s="93">
        <f t="shared" si="6"/>
        <v>-0.25261735436874827</v>
      </c>
      <c r="DQ13" s="93">
        <f t="shared" si="7"/>
        <v>-12.550907324964932</v>
      </c>
      <c r="DR13" s="94"/>
      <c r="DS13" s="93">
        <f t="shared" si="8"/>
        <v>-5549.7092903382199</v>
      </c>
      <c r="DT13" s="93">
        <f t="shared" si="22"/>
        <v>104.10033045973226</v>
      </c>
      <c r="DU13" s="93">
        <f t="shared" si="9"/>
        <v>61.672423890481276</v>
      </c>
      <c r="DV13" s="93">
        <f t="shared" si="10"/>
        <v>36.25988411273282</v>
      </c>
      <c r="DW13" s="93">
        <f t="shared" si="11"/>
        <v>52.6153568264209</v>
      </c>
      <c r="DX13" s="93">
        <f t="shared" si="12"/>
        <v>38.375268767864078</v>
      </c>
      <c r="DY13" s="93">
        <f t="shared" si="13"/>
        <v>12729.231040990971</v>
      </c>
      <c r="DZ13" s="93">
        <f t="shared" si="14"/>
        <v>86.897376181311785</v>
      </c>
      <c r="EA13" s="93">
        <f t="shared" si="23"/>
        <v>0.81117153018674493</v>
      </c>
      <c r="EB13" s="93">
        <f t="shared" si="15"/>
        <v>0.20942301754706144</v>
      </c>
    </row>
    <row r="14" spans="1:132" x14ac:dyDescent="0.3">
      <c r="A14" s="81" t="s">
        <v>141</v>
      </c>
      <c r="B14" s="82">
        <f t="shared" si="16"/>
        <v>4595852675.7700005</v>
      </c>
      <c r="C14" s="83">
        <v>2401792271.48</v>
      </c>
      <c r="D14" s="83">
        <v>1590136894.01</v>
      </c>
      <c r="E14" s="83">
        <v>1643211.41</v>
      </c>
      <c r="F14" s="83">
        <v>1338.63</v>
      </c>
      <c r="G14" s="83">
        <v>301.70999999999998</v>
      </c>
      <c r="H14" s="83">
        <v>173449236.78</v>
      </c>
      <c r="I14" s="84">
        <f t="shared" si="0"/>
        <v>173449236.78</v>
      </c>
      <c r="J14" s="83">
        <v>25117245.940000001</v>
      </c>
      <c r="K14" s="83">
        <v>41665697.789999999</v>
      </c>
      <c r="L14" s="83">
        <v>18257881.219999999</v>
      </c>
      <c r="M14" s="83">
        <v>88408411.829999998</v>
      </c>
      <c r="N14" s="83">
        <v>6279857.1600000001</v>
      </c>
      <c r="O14" s="85">
        <f t="shared" si="17"/>
        <v>2581521365.4200001</v>
      </c>
      <c r="P14" s="83">
        <v>0</v>
      </c>
      <c r="Q14" s="83">
        <v>2014331310.3499999</v>
      </c>
      <c r="R14" s="83">
        <v>0</v>
      </c>
      <c r="S14" s="86">
        <f t="shared" si="1"/>
        <v>0</v>
      </c>
      <c r="T14" s="83">
        <v>0</v>
      </c>
      <c r="U14" s="83">
        <v>0</v>
      </c>
      <c r="V14" s="83">
        <v>0</v>
      </c>
      <c r="W14" s="83">
        <v>906413950.14999998</v>
      </c>
      <c r="X14" s="83">
        <v>0</v>
      </c>
      <c r="Y14" s="83">
        <v>0</v>
      </c>
      <c r="Z14" s="83">
        <v>0</v>
      </c>
      <c r="AA14" s="83">
        <v>0</v>
      </c>
      <c r="AB14" s="83">
        <v>0</v>
      </c>
      <c r="AC14" s="83">
        <v>0</v>
      </c>
      <c r="AD14" s="83">
        <v>0</v>
      </c>
      <c r="AE14" s="83">
        <v>0</v>
      </c>
      <c r="AF14" s="83">
        <v>0</v>
      </c>
      <c r="AG14" s="83">
        <v>0</v>
      </c>
      <c r="AH14" s="87">
        <v>3129332.15</v>
      </c>
      <c r="AI14" s="87">
        <v>411622400</v>
      </c>
      <c r="AJ14" s="87">
        <v>461781900</v>
      </c>
      <c r="AK14" s="83">
        <v>0</v>
      </c>
      <c r="AL14" s="87">
        <v>29880318</v>
      </c>
      <c r="AM14" s="83">
        <v>0</v>
      </c>
      <c r="AN14" s="83">
        <v>0</v>
      </c>
      <c r="AO14" s="83">
        <v>0</v>
      </c>
      <c r="AP14" s="83">
        <v>0</v>
      </c>
      <c r="AQ14" s="83">
        <v>0</v>
      </c>
      <c r="AR14" s="83">
        <v>0</v>
      </c>
      <c r="AS14" s="83">
        <v>0</v>
      </c>
      <c r="AT14" s="83">
        <v>0</v>
      </c>
      <c r="AU14" s="83">
        <v>0</v>
      </c>
      <c r="AV14" s="83">
        <v>0</v>
      </c>
      <c r="AW14" s="83">
        <v>0</v>
      </c>
      <c r="AX14" s="83">
        <v>0</v>
      </c>
      <c r="AY14" s="83">
        <v>0</v>
      </c>
      <c r="AZ14" s="83">
        <v>0</v>
      </c>
      <c r="BA14" s="86">
        <f t="shared" si="2"/>
        <v>906413950.14999998</v>
      </c>
      <c r="BB14" s="92"/>
      <c r="BC14" s="92"/>
      <c r="BD14" s="92"/>
      <c r="BE14" s="92"/>
      <c r="BF14" s="88"/>
      <c r="BG14" s="83">
        <v>324174537.26999998</v>
      </c>
      <c r="BH14" s="83">
        <v>119143521.70999999</v>
      </c>
      <c r="BI14" s="83">
        <f t="shared" si="18"/>
        <v>205031015.56</v>
      </c>
      <c r="BJ14" s="83">
        <v>1368315442.5799999</v>
      </c>
      <c r="BK14" s="84">
        <f t="shared" si="3"/>
        <v>1368315442.5799999</v>
      </c>
      <c r="BL14" s="83">
        <v>392814663.91000003</v>
      </c>
      <c r="BM14" s="83">
        <v>716304435.88</v>
      </c>
      <c r="BN14" s="83">
        <v>144754258.03</v>
      </c>
      <c r="BO14" s="83">
        <v>4244170.9400000004</v>
      </c>
      <c r="BP14" s="83">
        <v>0</v>
      </c>
      <c r="BQ14" s="83">
        <v>86430250.200000003</v>
      </c>
      <c r="BR14" s="83">
        <v>23767663.620000001</v>
      </c>
      <c r="BS14" s="83">
        <v>669896232.95000005</v>
      </c>
      <c r="BT14" s="84">
        <f t="shared" si="4"/>
        <v>669896232.94999993</v>
      </c>
      <c r="BU14" s="83">
        <v>195287963.00999999</v>
      </c>
      <c r="BV14" s="83">
        <v>367478900.63999999</v>
      </c>
      <c r="BW14" s="83">
        <v>0</v>
      </c>
      <c r="BX14" s="83">
        <v>72579187.879999995</v>
      </c>
      <c r="BY14" s="83">
        <v>0</v>
      </c>
      <c r="BZ14" s="83">
        <v>0</v>
      </c>
      <c r="CA14" s="83">
        <v>34550181.420000002</v>
      </c>
      <c r="CB14" s="83">
        <v>1185547733.51</v>
      </c>
      <c r="CC14" s="83">
        <v>148289476.13999999</v>
      </c>
      <c r="CD14" s="83">
        <v>24013395.210000001</v>
      </c>
      <c r="CE14" s="83">
        <v>92696970.290000007</v>
      </c>
      <c r="CF14" s="83">
        <v>388539736.24000001</v>
      </c>
      <c r="CG14" s="83">
        <v>2131777.14</v>
      </c>
      <c r="CH14" s="83">
        <v>415243324.17000002</v>
      </c>
      <c r="CI14" s="83">
        <v>99904429.980000004</v>
      </c>
      <c r="CJ14" s="87">
        <v>14728624.34</v>
      </c>
      <c r="CK14" s="83">
        <v>442344557.49000001</v>
      </c>
      <c r="CL14" s="83">
        <v>110597479.23</v>
      </c>
      <c r="CM14" s="83">
        <v>0</v>
      </c>
      <c r="CN14" s="83">
        <v>116680487.40000001</v>
      </c>
      <c r="CO14" s="83">
        <v>413125555.13999999</v>
      </c>
      <c r="CP14" s="83">
        <v>166678021.62</v>
      </c>
      <c r="CQ14" s="83">
        <v>1495381</v>
      </c>
      <c r="CR14" s="83"/>
      <c r="CS14" s="83">
        <v>99867672.409999996</v>
      </c>
      <c r="CT14" s="83">
        <f t="shared" si="19"/>
        <v>145084480.10999998</v>
      </c>
      <c r="CU14" s="83">
        <v>24009516.52</v>
      </c>
      <c r="CV14" s="83">
        <v>2532266.2200000002</v>
      </c>
      <c r="CW14" s="92"/>
      <c r="CX14" s="85">
        <f t="shared" si="20"/>
        <v>4657223808.3100014</v>
      </c>
      <c r="CY14" s="92"/>
      <c r="CZ14" s="92"/>
      <c r="DA14" s="88"/>
      <c r="DB14" s="88"/>
      <c r="DC14" s="85">
        <v>4049813770.3299999</v>
      </c>
      <c r="DD14" s="85">
        <v>607410037.98000002</v>
      </c>
      <c r="DE14" s="92"/>
      <c r="DF14" s="88"/>
      <c r="DG14" s="87">
        <v>4484672239.96</v>
      </c>
      <c r="DH14" s="87">
        <v>4527311883</v>
      </c>
      <c r="DI14" s="83">
        <v>4595852675.7700005</v>
      </c>
      <c r="DJ14" s="87">
        <v>494763</v>
      </c>
      <c r="DK14" s="83">
        <f t="shared" si="21"/>
        <v>-68540792.770000458</v>
      </c>
      <c r="DL14" s="83">
        <v>19870542.75</v>
      </c>
      <c r="DM14" s="93">
        <f t="shared" si="5"/>
        <v>-1.3353590045119803</v>
      </c>
      <c r="DN14" s="92"/>
      <c r="DO14" s="92"/>
      <c r="DP14" s="93">
        <f t="shared" si="6"/>
        <v>-0.57259571863079983</v>
      </c>
      <c r="DQ14" s="93">
        <f t="shared" si="7"/>
        <v>-95.723543625950882</v>
      </c>
      <c r="DR14" s="94"/>
      <c r="DS14" s="93">
        <f t="shared" si="8"/>
        <v>-4208.0396069431217</v>
      </c>
      <c r="DT14" s="93">
        <f t="shared" si="22"/>
        <v>-138.5325757382837</v>
      </c>
      <c r="DU14" s="93">
        <f t="shared" si="9"/>
        <v>56.034030895660472</v>
      </c>
      <c r="DV14" s="93">
        <f t="shared" si="10"/>
        <v>43.829327275215881</v>
      </c>
      <c r="DW14" s="93">
        <f t="shared" si="11"/>
        <v>51.571330267495874</v>
      </c>
      <c r="DX14" s="93">
        <f t="shared" si="12"/>
        <v>44.915909180644299</v>
      </c>
      <c r="DY14" s="93">
        <f t="shared" si="13"/>
        <v>9288.9983199430844</v>
      </c>
      <c r="DZ14" s="93">
        <f t="shared" si="14"/>
        <v>93.03786145845983</v>
      </c>
      <c r="EA14" s="93">
        <f t="shared" si="23"/>
        <v>-1.5139401601062716</v>
      </c>
      <c r="EB14" s="93">
        <f t="shared" si="15"/>
        <v>0.77159919511493991</v>
      </c>
    </row>
    <row r="15" spans="1:132" x14ac:dyDescent="0.3">
      <c r="A15" s="81" t="s">
        <v>142</v>
      </c>
      <c r="B15" s="82">
        <f t="shared" si="16"/>
        <v>10754565364.889999</v>
      </c>
      <c r="C15" s="83">
        <v>6110964373</v>
      </c>
      <c r="D15" s="83">
        <v>3651646961.73</v>
      </c>
      <c r="E15" s="83">
        <v>22314326.77</v>
      </c>
      <c r="F15" s="83">
        <v>0</v>
      </c>
      <c r="G15" s="83">
        <v>8288.7099999999991</v>
      </c>
      <c r="H15" s="83">
        <v>965536774.23000002</v>
      </c>
      <c r="I15" s="84">
        <f t="shared" si="0"/>
        <v>965536774.23000002</v>
      </c>
      <c r="J15" s="83">
        <v>55329902.07</v>
      </c>
      <c r="K15" s="83">
        <v>221646216.44</v>
      </c>
      <c r="L15" s="83">
        <v>239429261.44</v>
      </c>
      <c r="M15" s="83">
        <v>449131394.27999997</v>
      </c>
      <c r="N15" s="83">
        <v>131211431.97</v>
      </c>
      <c r="O15" s="85">
        <f t="shared" si="17"/>
        <v>7207996428.9499998</v>
      </c>
      <c r="P15" s="83">
        <v>283849.75</v>
      </c>
      <c r="Q15" s="83">
        <v>3546568935.9400001</v>
      </c>
      <c r="R15" s="83">
        <v>0</v>
      </c>
      <c r="S15" s="86">
        <f t="shared" si="1"/>
        <v>0</v>
      </c>
      <c r="T15" s="83">
        <v>0</v>
      </c>
      <c r="U15" s="83">
        <v>0</v>
      </c>
      <c r="V15" s="83">
        <v>0</v>
      </c>
      <c r="W15" s="83">
        <v>1878096100</v>
      </c>
      <c r="X15" s="83">
        <v>0</v>
      </c>
      <c r="Y15" s="83">
        <v>0</v>
      </c>
      <c r="Z15" s="83">
        <v>0</v>
      </c>
      <c r="AA15" s="83">
        <v>0</v>
      </c>
      <c r="AB15" s="83">
        <v>0</v>
      </c>
      <c r="AC15" s="83">
        <v>0</v>
      </c>
      <c r="AD15" s="83">
        <v>0</v>
      </c>
      <c r="AE15" s="83">
        <v>0</v>
      </c>
      <c r="AF15" s="83">
        <v>0</v>
      </c>
      <c r="AG15" s="83">
        <v>0</v>
      </c>
      <c r="AH15" s="83">
        <v>0</v>
      </c>
      <c r="AI15" s="87">
        <v>900021000</v>
      </c>
      <c r="AJ15" s="87">
        <v>950748100</v>
      </c>
      <c r="AK15" s="83">
        <v>0</v>
      </c>
      <c r="AL15" s="87">
        <v>24827000</v>
      </c>
      <c r="AM15" s="83">
        <v>0</v>
      </c>
      <c r="AN15" s="83">
        <v>0</v>
      </c>
      <c r="AO15" s="83">
        <v>0</v>
      </c>
      <c r="AP15" s="83">
        <v>0</v>
      </c>
      <c r="AQ15" s="83">
        <v>0</v>
      </c>
      <c r="AR15" s="83">
        <v>0</v>
      </c>
      <c r="AS15" s="83">
        <v>0</v>
      </c>
      <c r="AT15" s="83">
        <v>0</v>
      </c>
      <c r="AU15" s="83">
        <v>0</v>
      </c>
      <c r="AV15" s="83">
        <v>0</v>
      </c>
      <c r="AW15" s="83">
        <v>0</v>
      </c>
      <c r="AX15" s="83">
        <v>0</v>
      </c>
      <c r="AY15" s="83">
        <v>0</v>
      </c>
      <c r="AZ15" s="83">
        <v>0</v>
      </c>
      <c r="BA15" s="86">
        <f t="shared" si="2"/>
        <v>1875596100</v>
      </c>
      <c r="BB15" s="92"/>
      <c r="BC15" s="92"/>
      <c r="BD15" s="92"/>
      <c r="BE15" s="92"/>
      <c r="BF15" s="88"/>
      <c r="BG15" s="83">
        <v>903577372.67999995</v>
      </c>
      <c r="BH15" s="83">
        <v>253737609.86000001</v>
      </c>
      <c r="BI15" s="83">
        <f t="shared" si="18"/>
        <v>649839762.81999993</v>
      </c>
      <c r="BJ15" s="83">
        <v>2695337478.6300001</v>
      </c>
      <c r="BK15" s="84">
        <f t="shared" si="3"/>
        <v>2695337478.6300001</v>
      </c>
      <c r="BL15" s="83">
        <v>677072810.26999998</v>
      </c>
      <c r="BM15" s="83">
        <v>1557076138.6700001</v>
      </c>
      <c r="BN15" s="83">
        <v>159580930.31</v>
      </c>
      <c r="BO15" s="83">
        <v>0</v>
      </c>
      <c r="BP15" s="83">
        <v>0</v>
      </c>
      <c r="BQ15" s="83">
        <v>248611151.78999999</v>
      </c>
      <c r="BR15" s="83">
        <v>52996447.590000004</v>
      </c>
      <c r="BS15" s="83">
        <v>1558333917.48</v>
      </c>
      <c r="BT15" s="84">
        <f t="shared" si="4"/>
        <v>1558333917.48</v>
      </c>
      <c r="BU15" s="83">
        <v>617551509.19000006</v>
      </c>
      <c r="BV15" s="83">
        <v>539203789.50999999</v>
      </c>
      <c r="BW15" s="83">
        <v>79386292.030000001</v>
      </c>
      <c r="BX15" s="83">
        <v>165833924.37</v>
      </c>
      <c r="BY15" s="83">
        <v>2360362.71</v>
      </c>
      <c r="BZ15" s="83">
        <v>1909913.94</v>
      </c>
      <c r="CA15" s="83">
        <v>152088125.72999999</v>
      </c>
      <c r="CB15" s="83">
        <v>1960216123.6400001</v>
      </c>
      <c r="CC15" s="83">
        <v>241391474.41999999</v>
      </c>
      <c r="CD15" s="83">
        <v>61520308.460000001</v>
      </c>
      <c r="CE15" s="83">
        <v>252358346.28999999</v>
      </c>
      <c r="CF15" s="83">
        <v>732051898.19000006</v>
      </c>
      <c r="CG15" s="83">
        <v>568038.43000000005</v>
      </c>
      <c r="CH15" s="83">
        <v>367144656.12</v>
      </c>
      <c r="CI15" s="83">
        <v>11152161.23</v>
      </c>
      <c r="CJ15" s="87">
        <v>294029240.5</v>
      </c>
      <c r="CK15" s="83">
        <v>1949679328.02</v>
      </c>
      <c r="CL15" s="83">
        <v>100775806.11</v>
      </c>
      <c r="CM15" s="83">
        <v>3836756.8</v>
      </c>
      <c r="CN15" s="83">
        <v>49779923.890000001</v>
      </c>
      <c r="CO15" s="83">
        <v>2046902787.9100001</v>
      </c>
      <c r="CP15" s="83">
        <v>848595822.87</v>
      </c>
      <c r="CQ15" s="83">
        <v>3696391.65</v>
      </c>
      <c r="CR15" s="83"/>
      <c r="CS15" s="83">
        <v>562798069.42999995</v>
      </c>
      <c r="CT15" s="83">
        <f t="shared" si="19"/>
        <v>631812503.95999992</v>
      </c>
      <c r="CU15" s="83">
        <v>65138490.640000001</v>
      </c>
      <c r="CV15" s="83">
        <v>15282038.48</v>
      </c>
      <c r="CW15" s="92"/>
      <c r="CX15" s="85">
        <f t="shared" si="20"/>
        <v>11348860024.279999</v>
      </c>
      <c r="CY15" s="92"/>
      <c r="CZ15" s="92"/>
      <c r="DA15" s="88"/>
      <c r="DB15" s="88"/>
      <c r="DC15" s="85">
        <v>8505324454.8999996</v>
      </c>
      <c r="DD15" s="85">
        <v>2843535569.3800001</v>
      </c>
      <c r="DE15" s="92"/>
      <c r="DF15" s="88"/>
      <c r="DG15" s="87">
        <v>10001303351.860001</v>
      </c>
      <c r="DH15" s="87">
        <v>10544028184.92</v>
      </c>
      <c r="DI15" s="83">
        <v>10754565364.889999</v>
      </c>
      <c r="DJ15" s="87">
        <v>1016515</v>
      </c>
      <c r="DK15" s="83">
        <f t="shared" si="21"/>
        <v>-210537179.96999931</v>
      </c>
      <c r="DL15" s="83">
        <v>742115.53</v>
      </c>
      <c r="DM15" s="93">
        <f t="shared" si="5"/>
        <v>-5.5259756133908526</v>
      </c>
      <c r="DN15" s="92"/>
      <c r="DO15" s="92"/>
      <c r="DP15" s="93">
        <f t="shared" si="6"/>
        <v>-0.20191098368284638</v>
      </c>
      <c r="DQ15" s="93">
        <f t="shared" si="7"/>
        <v>-20.671401086683836</v>
      </c>
      <c r="DR15" s="94"/>
      <c r="DS15" s="93">
        <f t="shared" si="8"/>
        <v>-4202.9472039763314</v>
      </c>
      <c r="DT15" s="93">
        <f t="shared" si="22"/>
        <v>-207.11664851969653</v>
      </c>
      <c r="DU15" s="93">
        <f t="shared" si="9"/>
        <v>65.799973379978425</v>
      </c>
      <c r="DV15" s="93">
        <f t="shared" si="10"/>
        <v>32.977333956408337</v>
      </c>
      <c r="DW15" s="93">
        <f t="shared" si="11"/>
        <v>53.846504053500254</v>
      </c>
      <c r="DX15" s="93">
        <f t="shared" si="12"/>
        <v>35.461067534567121</v>
      </c>
      <c r="DY15" s="93">
        <f t="shared" si="13"/>
        <v>10579.839318544242</v>
      </c>
      <c r="DZ15" s="93">
        <f t="shared" si="14"/>
        <v>84.780346844458592</v>
      </c>
      <c r="EA15" s="93">
        <f t="shared" si="23"/>
        <v>-1.996743334498178</v>
      </c>
      <c r="EB15" s="93">
        <f t="shared" si="15"/>
        <v>1.0487040340415844E-2</v>
      </c>
    </row>
    <row r="16" spans="1:132" x14ac:dyDescent="0.3">
      <c r="A16" s="90" t="s">
        <v>53</v>
      </c>
      <c r="B16" s="82">
        <f t="shared" si="16"/>
        <v>3564600906.96</v>
      </c>
      <c r="C16" s="83">
        <v>2003451828.3199999</v>
      </c>
      <c r="D16" s="83">
        <v>1343624810.02</v>
      </c>
      <c r="E16" s="83">
        <v>32450642.829999998</v>
      </c>
      <c r="F16" s="83">
        <v>0</v>
      </c>
      <c r="G16" s="83">
        <v>0</v>
      </c>
      <c r="H16" s="83">
        <v>192273911.99000001</v>
      </c>
      <c r="I16" s="84">
        <f t="shared" si="0"/>
        <v>192273911.99000001</v>
      </c>
      <c r="J16" s="83">
        <v>41003663.189999998</v>
      </c>
      <c r="K16" s="83">
        <v>38578089.090000004</v>
      </c>
      <c r="L16" s="83">
        <v>9064536.5600000005</v>
      </c>
      <c r="M16" s="83">
        <v>103627623.15000001</v>
      </c>
      <c r="N16" s="83">
        <v>3171479.76</v>
      </c>
      <c r="O16" s="85">
        <f t="shared" si="17"/>
        <v>2199046091.7000003</v>
      </c>
      <c r="P16" s="83">
        <v>148871.63</v>
      </c>
      <c r="Q16" s="83">
        <v>1365554815.26</v>
      </c>
      <c r="R16" s="83">
        <v>0</v>
      </c>
      <c r="S16" s="86">
        <f t="shared" si="1"/>
        <v>0</v>
      </c>
      <c r="T16" s="83">
        <v>0</v>
      </c>
      <c r="U16" s="83">
        <v>0</v>
      </c>
      <c r="V16" s="83">
        <v>0</v>
      </c>
      <c r="W16" s="83">
        <v>513981500</v>
      </c>
      <c r="X16" s="83">
        <v>0</v>
      </c>
      <c r="Y16" s="83">
        <v>0</v>
      </c>
      <c r="Z16" s="83">
        <v>0</v>
      </c>
      <c r="AA16" s="83">
        <v>0</v>
      </c>
      <c r="AB16" s="83">
        <v>0</v>
      </c>
      <c r="AC16" s="83">
        <v>0</v>
      </c>
      <c r="AD16" s="83">
        <v>0</v>
      </c>
      <c r="AE16" s="83">
        <v>0</v>
      </c>
      <c r="AF16" s="83">
        <v>0</v>
      </c>
      <c r="AG16" s="83">
        <v>0</v>
      </c>
      <c r="AH16" s="83">
        <v>0</v>
      </c>
      <c r="AI16" s="87">
        <v>274572800</v>
      </c>
      <c r="AJ16" s="87">
        <v>232320700</v>
      </c>
      <c r="AK16" s="83">
        <v>0</v>
      </c>
      <c r="AL16" s="87">
        <v>7088000</v>
      </c>
      <c r="AM16" s="83">
        <v>0</v>
      </c>
      <c r="AN16" s="83">
        <v>0</v>
      </c>
      <c r="AO16" s="83">
        <v>0</v>
      </c>
      <c r="AP16" s="83">
        <v>0</v>
      </c>
      <c r="AQ16" s="83">
        <v>0</v>
      </c>
      <c r="AR16" s="83">
        <v>0</v>
      </c>
      <c r="AS16" s="83">
        <v>0</v>
      </c>
      <c r="AT16" s="83">
        <v>0</v>
      </c>
      <c r="AU16" s="83">
        <v>0</v>
      </c>
      <c r="AV16" s="83">
        <v>0</v>
      </c>
      <c r="AW16" s="83">
        <v>0</v>
      </c>
      <c r="AX16" s="83">
        <v>0</v>
      </c>
      <c r="AY16" s="83">
        <v>0</v>
      </c>
      <c r="AZ16" s="83">
        <v>0</v>
      </c>
      <c r="BA16" s="86">
        <f t="shared" si="2"/>
        <v>513981500</v>
      </c>
      <c r="BB16" s="92"/>
      <c r="BC16" s="92"/>
      <c r="BD16" s="92"/>
      <c r="BE16" s="92"/>
      <c r="BF16" s="88"/>
      <c r="BG16" s="83">
        <v>1214960220.1300001</v>
      </c>
      <c r="BH16" s="83">
        <v>1094248568.3699999</v>
      </c>
      <c r="BI16" s="83">
        <f>BG16-BH16</f>
        <v>120711651.76000023</v>
      </c>
      <c r="BJ16" s="83">
        <v>893644962.70000005</v>
      </c>
      <c r="BK16" s="84">
        <f t="shared" si="3"/>
        <v>893644962.70000005</v>
      </c>
      <c r="BL16" s="83">
        <v>214771711.74000001</v>
      </c>
      <c r="BM16" s="83">
        <v>480466179.23000002</v>
      </c>
      <c r="BN16" s="83">
        <v>93907403.260000005</v>
      </c>
      <c r="BO16" s="83">
        <v>0</v>
      </c>
      <c r="BP16" s="83">
        <v>0</v>
      </c>
      <c r="BQ16" s="83">
        <v>80925698.079999998</v>
      </c>
      <c r="BR16" s="83">
        <v>23573970.390000001</v>
      </c>
      <c r="BS16" s="83">
        <v>485692844.49000001</v>
      </c>
      <c r="BT16" s="84">
        <f t="shared" si="4"/>
        <v>485692844.49000007</v>
      </c>
      <c r="BU16" s="83">
        <v>84795092.170000002</v>
      </c>
      <c r="BV16" s="83">
        <v>340856816.49000001</v>
      </c>
      <c r="BW16" s="83">
        <v>0</v>
      </c>
      <c r="BX16" s="83">
        <v>50503960.100000001</v>
      </c>
      <c r="BY16" s="83">
        <v>0</v>
      </c>
      <c r="BZ16" s="83">
        <v>0</v>
      </c>
      <c r="CA16" s="83">
        <v>9536975.7300000004</v>
      </c>
      <c r="CB16" s="83">
        <v>125862780.59</v>
      </c>
      <c r="CC16" s="83">
        <v>4838042.21</v>
      </c>
      <c r="CD16" s="83">
        <v>0</v>
      </c>
      <c r="CE16" s="83">
        <v>5126039.26</v>
      </c>
      <c r="CF16" s="83">
        <v>22461220.989999998</v>
      </c>
      <c r="CG16" s="83">
        <v>386115.69</v>
      </c>
      <c r="CH16" s="83">
        <v>0</v>
      </c>
      <c r="CI16" s="83">
        <v>35400120</v>
      </c>
      <c r="CJ16" s="87">
        <v>57651242.439999998</v>
      </c>
      <c r="CK16" s="83">
        <v>389508853.17000002</v>
      </c>
      <c r="CL16" s="83">
        <v>57813231.93</v>
      </c>
      <c r="CM16" s="83">
        <v>1921996.63</v>
      </c>
      <c r="CN16" s="83">
        <v>50973623.590000004</v>
      </c>
      <c r="CO16" s="83">
        <v>377972963.68000001</v>
      </c>
      <c r="CP16" s="83">
        <v>154545040.16</v>
      </c>
      <c r="CQ16" s="83">
        <v>689143.4</v>
      </c>
      <c r="CR16" s="83"/>
      <c r="CS16" s="83">
        <v>216042173.28999999</v>
      </c>
      <c r="CT16" s="83">
        <f t="shared" si="19"/>
        <v>6696606.8300000131</v>
      </c>
      <c r="CU16" s="83">
        <v>4329119.93</v>
      </c>
      <c r="CV16" s="83">
        <v>511622.13</v>
      </c>
      <c r="CW16" s="92"/>
      <c r="CX16" s="85">
        <f t="shared" si="20"/>
        <v>3603192218.9700003</v>
      </c>
      <c r="CY16" s="92"/>
      <c r="CZ16" s="92"/>
      <c r="DA16" s="88"/>
      <c r="DB16" s="88"/>
      <c r="DC16" s="85">
        <v>2960159975.4400001</v>
      </c>
      <c r="DD16" s="85">
        <v>643032243.52999997</v>
      </c>
      <c r="DE16" s="92"/>
      <c r="DF16" s="88"/>
      <c r="DG16" s="87">
        <v>3448549015.7399998</v>
      </c>
      <c r="DH16" s="87">
        <v>3412235250</v>
      </c>
      <c r="DI16" s="83">
        <v>3564600906.96</v>
      </c>
      <c r="DJ16" s="87">
        <v>294962</v>
      </c>
      <c r="DK16" s="83">
        <f t="shared" si="21"/>
        <v>-152365656.96000004</v>
      </c>
      <c r="DL16" s="83">
        <v>1051884.23</v>
      </c>
      <c r="DM16" s="93">
        <f t="shared" si="5"/>
        <v>-1.0826264431075352</v>
      </c>
      <c r="DN16" s="92"/>
      <c r="DO16" s="92"/>
      <c r="DP16" s="93">
        <f t="shared" si="6"/>
        <v>-0.3481465016765139</v>
      </c>
      <c r="DQ16" s="93">
        <f t="shared" si="7"/>
        <v>-201.75464205705669</v>
      </c>
      <c r="DR16" s="94"/>
      <c r="DS16" s="93">
        <f t="shared" si="8"/>
        <v>-4771.6874670635543</v>
      </c>
      <c r="DT16" s="93">
        <f t="shared" si="22"/>
        <v>-516.56029237664529</v>
      </c>
      <c r="DU16" s="93">
        <f t="shared" si="9"/>
        <v>61.598080616059249</v>
      </c>
      <c r="DV16" s="93">
        <f t="shared" si="10"/>
        <v>38.308771469863835</v>
      </c>
      <c r="DW16" s="93">
        <f t="shared" si="11"/>
        <v>55.602135733205536</v>
      </c>
      <c r="DX16" s="93">
        <f t="shared" si="12"/>
        <v>39.597952907941348</v>
      </c>
      <c r="DY16" s="93">
        <f t="shared" si="13"/>
        <v>12084.949610322687</v>
      </c>
      <c r="DZ16" s="93">
        <f t="shared" si="14"/>
        <v>91.105495054503677</v>
      </c>
      <c r="EA16" s="93">
        <f t="shared" si="23"/>
        <v>-4.4652741032436154</v>
      </c>
      <c r="EB16" s="93">
        <f t="shared" si="15"/>
        <v>4.7905993480383005E-2</v>
      </c>
    </row>
    <row r="17" spans="1:132" x14ac:dyDescent="0.3">
      <c r="A17" s="90" t="s">
        <v>54</v>
      </c>
      <c r="B17" s="82">
        <f t="shared" si="16"/>
        <v>2584552605.6800003</v>
      </c>
      <c r="C17" s="83">
        <v>1248528111.5899999</v>
      </c>
      <c r="D17" s="83">
        <v>815232110.66999996</v>
      </c>
      <c r="E17" s="83">
        <v>810999.22</v>
      </c>
      <c r="F17" s="83">
        <v>4375</v>
      </c>
      <c r="G17" s="83">
        <v>7250.46</v>
      </c>
      <c r="H17" s="83">
        <v>159136336.22999999</v>
      </c>
      <c r="I17" s="84">
        <f t="shared" si="0"/>
        <v>159136336.23000002</v>
      </c>
      <c r="J17" s="83">
        <v>13433187.75</v>
      </c>
      <c r="K17" s="83">
        <v>60076359.579999998</v>
      </c>
      <c r="L17" s="83">
        <v>7167646.7300000004</v>
      </c>
      <c r="M17" s="83">
        <v>78459142.170000002</v>
      </c>
      <c r="N17" s="83">
        <v>22267622.940000001</v>
      </c>
      <c r="O17" s="85">
        <f>C17+H17+N17+P17</f>
        <v>1429932070.76</v>
      </c>
      <c r="P17" s="83">
        <v>0</v>
      </c>
      <c r="Q17" s="83">
        <v>1154620534.9200001</v>
      </c>
      <c r="R17" s="83">
        <v>0</v>
      </c>
      <c r="S17" s="86">
        <f t="shared" si="1"/>
        <v>0</v>
      </c>
      <c r="T17" s="83">
        <v>0</v>
      </c>
      <c r="U17" s="83">
        <v>0</v>
      </c>
      <c r="V17" s="83">
        <v>0</v>
      </c>
      <c r="W17" s="83">
        <v>465497555</v>
      </c>
      <c r="X17" s="83">
        <v>0</v>
      </c>
      <c r="Y17" s="83">
        <v>0</v>
      </c>
      <c r="Z17" s="83">
        <v>0</v>
      </c>
      <c r="AA17" s="83">
        <v>0</v>
      </c>
      <c r="AB17" s="83">
        <v>0</v>
      </c>
      <c r="AC17" s="83">
        <v>0</v>
      </c>
      <c r="AD17" s="83">
        <v>0</v>
      </c>
      <c r="AE17" s="83">
        <v>0</v>
      </c>
      <c r="AF17" s="83">
        <v>0</v>
      </c>
      <c r="AG17" s="83">
        <v>0</v>
      </c>
      <c r="AH17" s="83">
        <v>0</v>
      </c>
      <c r="AI17" s="87">
        <v>256236400</v>
      </c>
      <c r="AJ17" s="87">
        <v>208445400</v>
      </c>
      <c r="AK17" s="83">
        <v>0</v>
      </c>
      <c r="AL17" s="87">
        <v>815755</v>
      </c>
      <c r="AM17" s="83">
        <v>0</v>
      </c>
      <c r="AN17" s="83">
        <v>0</v>
      </c>
      <c r="AO17" s="83">
        <v>0</v>
      </c>
      <c r="AP17" s="83">
        <v>0</v>
      </c>
      <c r="AQ17" s="83">
        <v>0</v>
      </c>
      <c r="AR17" s="83">
        <v>0</v>
      </c>
      <c r="AS17" s="83">
        <v>0</v>
      </c>
      <c r="AT17" s="83">
        <v>0</v>
      </c>
      <c r="AU17" s="83">
        <v>0</v>
      </c>
      <c r="AV17" s="83">
        <v>0</v>
      </c>
      <c r="AW17" s="83">
        <v>0</v>
      </c>
      <c r="AX17" s="83">
        <v>0</v>
      </c>
      <c r="AY17" s="83">
        <v>0</v>
      </c>
      <c r="AZ17" s="83">
        <v>0</v>
      </c>
      <c r="BA17" s="86">
        <f t="shared" si="2"/>
        <v>465497555</v>
      </c>
      <c r="BB17" s="92"/>
      <c r="BC17" s="92"/>
      <c r="BD17" s="92"/>
      <c r="BE17" s="92"/>
      <c r="BF17" s="88"/>
      <c r="BG17" s="83">
        <v>164021112.69</v>
      </c>
      <c r="BH17" s="83">
        <v>52789018.340000004</v>
      </c>
      <c r="BI17" s="83">
        <f t="shared" si="18"/>
        <v>111232094.34999999</v>
      </c>
      <c r="BJ17" s="83">
        <v>868126183.46000004</v>
      </c>
      <c r="BK17" s="84">
        <f t="shared" si="3"/>
        <v>868126183.46000004</v>
      </c>
      <c r="BL17" s="83">
        <v>233740491.37</v>
      </c>
      <c r="BM17" s="83">
        <v>463894470.50999999</v>
      </c>
      <c r="BN17" s="83">
        <v>88474005.599999994</v>
      </c>
      <c r="BO17" s="83">
        <v>0</v>
      </c>
      <c r="BP17" s="83">
        <v>0</v>
      </c>
      <c r="BQ17" s="83">
        <v>64303161.189999998</v>
      </c>
      <c r="BR17" s="83">
        <v>17714054.789999999</v>
      </c>
      <c r="BS17" s="83">
        <v>384687909.19</v>
      </c>
      <c r="BT17" s="84">
        <f t="shared" si="4"/>
        <v>384687909.18999994</v>
      </c>
      <c r="BU17" s="83">
        <v>107303633.38</v>
      </c>
      <c r="BV17" s="83">
        <v>208775143.13999999</v>
      </c>
      <c r="BW17" s="83">
        <v>0</v>
      </c>
      <c r="BX17" s="83">
        <v>51065072.829999998</v>
      </c>
      <c r="BY17" s="83">
        <v>0</v>
      </c>
      <c r="BZ17" s="83">
        <v>0</v>
      </c>
      <c r="CA17" s="83">
        <v>17544059.84</v>
      </c>
      <c r="CB17" s="83">
        <v>747687270.82000005</v>
      </c>
      <c r="CC17" s="83">
        <v>69951292.659999996</v>
      </c>
      <c r="CD17" s="83">
        <v>11883081.619999999</v>
      </c>
      <c r="CE17" s="83">
        <v>56593775.549999997</v>
      </c>
      <c r="CF17" s="83">
        <v>198874166.69</v>
      </c>
      <c r="CG17" s="83">
        <v>777689.43</v>
      </c>
      <c r="CH17" s="83">
        <v>347143339.94</v>
      </c>
      <c r="CI17" s="83">
        <v>47191902.5</v>
      </c>
      <c r="CJ17" s="87">
        <v>15272022.43</v>
      </c>
      <c r="CK17" s="83">
        <v>287390129.62</v>
      </c>
      <c r="CL17" s="83">
        <v>45964065.25</v>
      </c>
      <c r="CM17" s="83">
        <v>895307.44</v>
      </c>
      <c r="CN17" s="83">
        <v>45724362.859999999</v>
      </c>
      <c r="CO17" s="83">
        <v>154539078.75999999</v>
      </c>
      <c r="CP17" s="83">
        <v>38239225.140000001</v>
      </c>
      <c r="CQ17" s="83">
        <v>84010</v>
      </c>
      <c r="CR17" s="83"/>
      <c r="CS17" s="83">
        <v>33278.5</v>
      </c>
      <c r="CT17" s="83">
        <f t="shared" si="19"/>
        <v>116182565.11999999</v>
      </c>
      <c r="CU17" s="83">
        <v>1595381.85</v>
      </c>
      <c r="CV17" s="83">
        <v>748430.13</v>
      </c>
      <c r="CW17" s="92"/>
      <c r="CX17" s="85">
        <f t="shared" si="20"/>
        <v>2701379232.0700002</v>
      </c>
      <c r="CY17" s="92"/>
      <c r="CZ17" s="92"/>
      <c r="DA17" s="88"/>
      <c r="DB17" s="88"/>
      <c r="DC17" s="85">
        <v>2330046110.7199998</v>
      </c>
      <c r="DD17" s="85">
        <v>371333121.35000002</v>
      </c>
      <c r="DE17" s="92"/>
      <c r="DF17" s="88"/>
      <c r="DG17" s="87">
        <v>2478332645.5900002</v>
      </c>
      <c r="DH17" s="87">
        <v>2571944267.8299999</v>
      </c>
      <c r="DI17" s="83">
        <v>2584552605.6799998</v>
      </c>
      <c r="DJ17" s="87">
        <v>249639</v>
      </c>
      <c r="DK17" s="83">
        <f t="shared" si="21"/>
        <v>-12608337.849999905</v>
      </c>
      <c r="DL17" s="83">
        <v>1651323.69</v>
      </c>
      <c r="DM17" s="93">
        <f t="shared" si="5"/>
        <v>-4.5201875997127257</v>
      </c>
      <c r="DN17" s="92"/>
      <c r="DO17" s="92"/>
      <c r="DP17" s="93">
        <f t="shared" si="6"/>
        <v>-0.65525677254153836</v>
      </c>
      <c r="DQ17" s="93">
        <f t="shared" si="7"/>
        <v>-15.675921015483119</v>
      </c>
      <c r="DR17" s="94"/>
      <c r="DS17" s="93">
        <f t="shared" si="8"/>
        <v>-5182.3424394826125</v>
      </c>
      <c r="DT17" s="93">
        <f t="shared" si="22"/>
        <v>-50.50628247188903</v>
      </c>
      <c r="DU17" s="93">
        <f t="shared" si="9"/>
        <v>54.464530717092565</v>
      </c>
      <c r="DV17" s="93">
        <f t="shared" si="10"/>
        <v>44.673903420751515</v>
      </c>
      <c r="DW17" s="93">
        <f t="shared" si="11"/>
        <v>46.2181724345783</v>
      </c>
      <c r="DX17" s="93">
        <f t="shared" si="12"/>
        <v>46.588602098049968</v>
      </c>
      <c r="DY17" s="93">
        <f t="shared" si="13"/>
        <v>10353.160386317844</v>
      </c>
      <c r="DZ17" s="93">
        <f t="shared" si="14"/>
        <v>87.313805817811684</v>
      </c>
      <c r="EA17" s="93">
        <f t="shared" si="23"/>
        <v>-0.49022593559687855</v>
      </c>
      <c r="EB17" s="93">
        <f t="shared" si="15"/>
        <v>0.117309469068239</v>
      </c>
    </row>
    <row r="18" spans="1:132" x14ac:dyDescent="0.3">
      <c r="A18" s="90" t="s">
        <v>55</v>
      </c>
      <c r="B18" s="82">
        <f t="shared" si="16"/>
        <v>3361778668.5900002</v>
      </c>
      <c r="C18" s="83">
        <v>1552708606.5</v>
      </c>
      <c r="D18" s="83">
        <v>1043162234.83</v>
      </c>
      <c r="E18" s="83">
        <v>226375.05</v>
      </c>
      <c r="F18" s="83">
        <v>-2916.67</v>
      </c>
      <c r="G18" s="83">
        <v>188641.03</v>
      </c>
      <c r="H18" s="83">
        <v>158516176.58000001</v>
      </c>
      <c r="I18" s="84">
        <f t="shared" si="0"/>
        <v>158516176.57999998</v>
      </c>
      <c r="J18" s="83">
        <v>18547640.91</v>
      </c>
      <c r="K18" s="83">
        <v>44297783.710000001</v>
      </c>
      <c r="L18" s="83">
        <v>8376331.4699999997</v>
      </c>
      <c r="M18" s="83">
        <v>87294420.489999995</v>
      </c>
      <c r="N18" s="83">
        <v>5332668.9000000004</v>
      </c>
      <c r="O18" s="85">
        <f t="shared" si="17"/>
        <v>1717315332.3600001</v>
      </c>
      <c r="P18" s="83">
        <v>757880.38</v>
      </c>
      <c r="Q18" s="83">
        <v>1644463336.23</v>
      </c>
      <c r="R18" s="83">
        <v>0</v>
      </c>
      <c r="S18" s="86">
        <f t="shared" si="1"/>
        <v>0</v>
      </c>
      <c r="T18" s="83">
        <v>0</v>
      </c>
      <c r="U18" s="83">
        <v>0</v>
      </c>
      <c r="V18" s="83">
        <v>0</v>
      </c>
      <c r="W18" s="83">
        <v>550103639.96000004</v>
      </c>
      <c r="X18" s="83">
        <v>0</v>
      </c>
      <c r="Y18" s="83">
        <v>0</v>
      </c>
      <c r="Z18" s="83">
        <v>0</v>
      </c>
      <c r="AA18" s="83">
        <v>0</v>
      </c>
      <c r="AB18" s="83">
        <v>0</v>
      </c>
      <c r="AC18" s="83">
        <v>0</v>
      </c>
      <c r="AD18" s="83">
        <v>0</v>
      </c>
      <c r="AE18" s="83">
        <v>0</v>
      </c>
      <c r="AF18" s="83">
        <v>0</v>
      </c>
      <c r="AG18" s="83">
        <v>0</v>
      </c>
      <c r="AH18" s="83">
        <v>0</v>
      </c>
      <c r="AI18" s="87">
        <v>263878900</v>
      </c>
      <c r="AJ18" s="87">
        <v>231694400</v>
      </c>
      <c r="AK18" s="83">
        <v>0</v>
      </c>
      <c r="AL18" s="87">
        <v>52231700</v>
      </c>
      <c r="AM18" s="83">
        <v>0</v>
      </c>
      <c r="AN18" s="83">
        <v>0</v>
      </c>
      <c r="AO18" s="83">
        <v>0</v>
      </c>
      <c r="AP18" s="83">
        <v>0</v>
      </c>
      <c r="AQ18" s="83">
        <v>0</v>
      </c>
      <c r="AR18" s="83">
        <v>0</v>
      </c>
      <c r="AS18" s="83">
        <v>0</v>
      </c>
      <c r="AT18" s="83">
        <v>0</v>
      </c>
      <c r="AU18" s="83">
        <v>0</v>
      </c>
      <c r="AV18" s="83">
        <v>0</v>
      </c>
      <c r="AW18" s="83">
        <v>0</v>
      </c>
      <c r="AX18" s="83">
        <v>0</v>
      </c>
      <c r="AY18" s="83">
        <v>0</v>
      </c>
      <c r="AZ18" s="83">
        <v>0</v>
      </c>
      <c r="BA18" s="86">
        <f t="shared" si="2"/>
        <v>547805000</v>
      </c>
      <c r="BB18" s="92"/>
      <c r="BC18" s="92"/>
      <c r="BD18" s="92"/>
      <c r="BE18" s="92"/>
      <c r="BF18" s="88"/>
      <c r="BG18" s="83">
        <v>294360811.64999998</v>
      </c>
      <c r="BH18" s="83">
        <v>104882073.48999999</v>
      </c>
      <c r="BI18" s="83">
        <f t="shared" si="18"/>
        <v>189478738.15999997</v>
      </c>
      <c r="BJ18" s="83">
        <v>857591019.33000004</v>
      </c>
      <c r="BK18" s="84">
        <f t="shared" si="3"/>
        <v>857591019.33000004</v>
      </c>
      <c r="BL18" s="83">
        <v>210716996.68000001</v>
      </c>
      <c r="BM18" s="83">
        <v>473967584.83999997</v>
      </c>
      <c r="BN18" s="83">
        <v>106617651.59999999</v>
      </c>
      <c r="BO18" s="83">
        <v>0</v>
      </c>
      <c r="BP18" s="83">
        <v>0</v>
      </c>
      <c r="BQ18" s="83">
        <v>55088751.079999998</v>
      </c>
      <c r="BR18" s="83">
        <v>11200035.130000001</v>
      </c>
      <c r="BS18" s="83">
        <v>422961315.67000002</v>
      </c>
      <c r="BT18" s="84">
        <f t="shared" si="4"/>
        <v>422961315.67000008</v>
      </c>
      <c r="BU18" s="83">
        <v>69575936.090000004</v>
      </c>
      <c r="BV18" s="83">
        <v>293936707.86000001</v>
      </c>
      <c r="BW18" s="83">
        <v>0</v>
      </c>
      <c r="BX18" s="83">
        <v>33759526.049999997</v>
      </c>
      <c r="BY18" s="83">
        <v>0</v>
      </c>
      <c r="BZ18" s="83">
        <v>0</v>
      </c>
      <c r="CA18" s="83">
        <v>25689145.670000002</v>
      </c>
      <c r="CB18" s="83">
        <v>1121476724.97</v>
      </c>
      <c r="CC18" s="83">
        <v>78410620.579999998</v>
      </c>
      <c r="CD18" s="83">
        <v>9519003.5199999996</v>
      </c>
      <c r="CE18" s="83">
        <v>77972163.459999993</v>
      </c>
      <c r="CF18" s="83">
        <v>220877830.53</v>
      </c>
      <c r="CG18" s="83">
        <v>620002.26</v>
      </c>
      <c r="CH18" s="83">
        <v>632607887.05999994</v>
      </c>
      <c r="CI18" s="83">
        <v>59542994.539999999</v>
      </c>
      <c r="CJ18" s="87">
        <v>41926223.020000003</v>
      </c>
      <c r="CK18" s="83">
        <v>387268128.20999998</v>
      </c>
      <c r="CL18" s="83">
        <v>26362893.469999999</v>
      </c>
      <c r="CM18" s="83">
        <v>213421.98</v>
      </c>
      <c r="CN18" s="83">
        <v>36470642.770000003</v>
      </c>
      <c r="CO18" s="83">
        <v>294761847.76999998</v>
      </c>
      <c r="CP18" s="83">
        <v>93596538.010000005</v>
      </c>
      <c r="CQ18" s="83">
        <v>30988</v>
      </c>
      <c r="CR18" s="83"/>
      <c r="CS18" s="83">
        <v>60572324</v>
      </c>
      <c r="CT18" s="83">
        <f t="shared" si="19"/>
        <v>140561997.75999999</v>
      </c>
      <c r="CU18" s="83">
        <v>3166518.43</v>
      </c>
      <c r="CV18" s="83">
        <v>5750567.7300000004</v>
      </c>
      <c r="CW18" s="92"/>
      <c r="CX18" s="85">
        <f t="shared" si="20"/>
        <v>3450383891.9799995</v>
      </c>
      <c r="CY18" s="92"/>
      <c r="CZ18" s="92"/>
      <c r="DA18" s="88"/>
      <c r="DB18" s="88"/>
      <c r="DC18" s="85">
        <v>2927454044.5300002</v>
      </c>
      <c r="DD18" s="85">
        <v>522929847.44999999</v>
      </c>
      <c r="DE18" s="92"/>
      <c r="DF18" s="88"/>
      <c r="DG18" s="87">
        <v>3206217480.9000001</v>
      </c>
      <c r="DH18" s="87">
        <v>3417028482.4299998</v>
      </c>
      <c r="DI18" s="83">
        <v>3361778668.5900002</v>
      </c>
      <c r="DJ18" s="87">
        <v>271570</v>
      </c>
      <c r="DK18" s="83">
        <f t="shared" si="21"/>
        <v>55249813.839999676</v>
      </c>
      <c r="DL18" s="83">
        <v>1804801.51</v>
      </c>
      <c r="DM18" s="93">
        <f t="shared" si="5"/>
        <v>-2.6356649894254613</v>
      </c>
      <c r="DN18" s="92"/>
      <c r="DO18" s="92"/>
      <c r="DP18" s="93">
        <f t="shared" si="6"/>
        <v>-0.71073611922621471</v>
      </c>
      <c r="DQ18" s="93">
        <f t="shared" si="7"/>
        <v>-97.061563028974092</v>
      </c>
      <c r="DR18" s="94"/>
      <c r="DS18" s="93">
        <f t="shared" si="8"/>
        <v>-6404.0914272563259</v>
      </c>
      <c r="DT18" s="93">
        <f t="shared" si="22"/>
        <v>203.44593968405817</v>
      </c>
      <c r="DU18" s="93">
        <f t="shared" si="9"/>
        <v>50.902363057640656</v>
      </c>
      <c r="DV18" s="93">
        <f t="shared" si="10"/>
        <v>48.916466500149518</v>
      </c>
      <c r="DW18" s="93">
        <f t="shared" si="11"/>
        <v>45.001039162890933</v>
      </c>
      <c r="DX18" s="93">
        <f t="shared" si="12"/>
        <v>51.28982503608556</v>
      </c>
      <c r="DY18" s="93">
        <f t="shared" si="13"/>
        <v>12379.050221268919</v>
      </c>
      <c r="DZ18" s="93">
        <f t="shared" si="14"/>
        <v>90.414880554650892</v>
      </c>
      <c r="EA18" s="93">
        <f t="shared" si="23"/>
        <v>1.6168964971784223</v>
      </c>
      <c r="EB18" s="93">
        <f t="shared" si="15"/>
        <v>0.10546840647968955</v>
      </c>
    </row>
    <row r="19" spans="1:132" x14ac:dyDescent="0.3">
      <c r="A19" s="90" t="s">
        <v>56</v>
      </c>
      <c r="B19" s="82">
        <f t="shared" si="16"/>
        <v>2450683580.0299997</v>
      </c>
      <c r="C19" s="83">
        <v>1206521253.4200001</v>
      </c>
      <c r="D19" s="83">
        <v>751929632.60000002</v>
      </c>
      <c r="E19" s="83">
        <v>363246.05</v>
      </c>
      <c r="F19" s="83">
        <v>0</v>
      </c>
      <c r="G19" s="83">
        <v>3598.46</v>
      </c>
      <c r="H19" s="83">
        <v>112598246.77</v>
      </c>
      <c r="I19" s="84">
        <f t="shared" si="0"/>
        <v>112598246.77</v>
      </c>
      <c r="J19" s="83">
        <v>5956661.1200000001</v>
      </c>
      <c r="K19" s="83">
        <v>38751012.850000001</v>
      </c>
      <c r="L19" s="83">
        <v>18604236.93</v>
      </c>
      <c r="M19" s="83">
        <v>49286335.869999997</v>
      </c>
      <c r="N19" s="83">
        <v>11445432.82</v>
      </c>
      <c r="O19" s="85">
        <f t="shared" si="17"/>
        <v>1335400276.6700001</v>
      </c>
      <c r="P19" s="83">
        <v>4835343.66</v>
      </c>
      <c r="Q19" s="83">
        <v>1115283303.3599999</v>
      </c>
      <c r="R19" s="83">
        <v>0</v>
      </c>
      <c r="S19" s="86">
        <f t="shared" si="1"/>
        <v>0</v>
      </c>
      <c r="T19" s="83">
        <v>0</v>
      </c>
      <c r="U19" s="83">
        <v>0</v>
      </c>
      <c r="V19" s="83">
        <v>0</v>
      </c>
      <c r="W19" s="83">
        <v>464467800</v>
      </c>
      <c r="X19" s="83">
        <v>0</v>
      </c>
      <c r="Y19" s="83">
        <v>0</v>
      </c>
      <c r="Z19" s="83">
        <v>0</v>
      </c>
      <c r="AA19" s="83">
        <v>0</v>
      </c>
      <c r="AB19" s="83">
        <v>0</v>
      </c>
      <c r="AC19" s="83">
        <v>0</v>
      </c>
      <c r="AD19" s="83">
        <v>0</v>
      </c>
      <c r="AE19" s="83">
        <v>0</v>
      </c>
      <c r="AF19" s="83">
        <v>0</v>
      </c>
      <c r="AG19" s="83">
        <v>0</v>
      </c>
      <c r="AH19" s="83">
        <v>0</v>
      </c>
      <c r="AI19" s="87">
        <v>274283200</v>
      </c>
      <c r="AJ19" s="87">
        <v>184002400</v>
      </c>
      <c r="AK19" s="83">
        <v>0</v>
      </c>
      <c r="AL19" s="87">
        <v>6182200</v>
      </c>
      <c r="AM19" s="83">
        <v>0</v>
      </c>
      <c r="AN19" s="83">
        <v>0</v>
      </c>
      <c r="AO19" s="83">
        <v>0</v>
      </c>
      <c r="AP19" s="83">
        <v>0</v>
      </c>
      <c r="AQ19" s="83">
        <v>0</v>
      </c>
      <c r="AR19" s="83">
        <v>0</v>
      </c>
      <c r="AS19" s="83">
        <v>0</v>
      </c>
      <c r="AT19" s="83">
        <v>0</v>
      </c>
      <c r="AU19" s="83">
        <v>0</v>
      </c>
      <c r="AV19" s="83">
        <v>0</v>
      </c>
      <c r="AW19" s="83">
        <v>0</v>
      </c>
      <c r="AX19" s="83">
        <v>0</v>
      </c>
      <c r="AY19" s="83">
        <v>0</v>
      </c>
      <c r="AZ19" s="83">
        <v>0</v>
      </c>
      <c r="BA19" s="86">
        <f t="shared" si="2"/>
        <v>464467800</v>
      </c>
      <c r="BB19" s="92"/>
      <c r="BC19" s="92"/>
      <c r="BD19" s="92"/>
      <c r="BE19" s="92"/>
      <c r="BF19" s="88"/>
      <c r="BG19" s="83">
        <v>157565552.33000001</v>
      </c>
      <c r="BH19" s="83">
        <v>49749214.869999997</v>
      </c>
      <c r="BI19" s="83">
        <f t="shared" si="18"/>
        <v>107816337.46000001</v>
      </c>
      <c r="BJ19" s="83">
        <v>846150016.03999996</v>
      </c>
      <c r="BK19" s="84">
        <f t="shared" si="3"/>
        <v>846150016.03999996</v>
      </c>
      <c r="BL19" s="83">
        <v>194457426.13</v>
      </c>
      <c r="BM19" s="83">
        <v>450098344.99000001</v>
      </c>
      <c r="BN19" s="83">
        <v>110494179.14</v>
      </c>
      <c r="BO19" s="83">
        <v>32379682.989999998</v>
      </c>
      <c r="BP19" s="83">
        <v>0</v>
      </c>
      <c r="BQ19" s="83">
        <v>47994277.75</v>
      </c>
      <c r="BR19" s="83">
        <v>10726105.039999999</v>
      </c>
      <c r="BS19" s="83">
        <v>286579413.49000001</v>
      </c>
      <c r="BT19" s="84">
        <f t="shared" si="4"/>
        <v>286579413.49000001</v>
      </c>
      <c r="BU19" s="83">
        <v>69740834.480000004</v>
      </c>
      <c r="BV19" s="83">
        <v>192536941.49000001</v>
      </c>
      <c r="BW19" s="83">
        <v>0</v>
      </c>
      <c r="BX19" s="83">
        <v>0</v>
      </c>
      <c r="BY19" s="83">
        <v>0</v>
      </c>
      <c r="BZ19" s="83">
        <v>0</v>
      </c>
      <c r="CA19" s="83">
        <v>24301637.52</v>
      </c>
      <c r="CB19" s="83">
        <v>684636850.41999996</v>
      </c>
      <c r="CC19" s="83">
        <v>78984091.609999999</v>
      </c>
      <c r="CD19" s="83">
        <v>11274477.960000001</v>
      </c>
      <c r="CE19" s="83">
        <v>40263534.189999998</v>
      </c>
      <c r="CF19" s="83">
        <v>158967915.19</v>
      </c>
      <c r="CG19" s="83">
        <v>0</v>
      </c>
      <c r="CH19" s="83">
        <v>345559657.54000002</v>
      </c>
      <c r="CI19" s="83">
        <v>39168000</v>
      </c>
      <c r="CJ19" s="87">
        <v>10419173.93</v>
      </c>
      <c r="CK19" s="83">
        <v>284400317.98000002</v>
      </c>
      <c r="CL19" s="83">
        <v>46971294.710000001</v>
      </c>
      <c r="CM19" s="83">
        <v>189312.16</v>
      </c>
      <c r="CN19" s="83">
        <v>37211667.259999998</v>
      </c>
      <c r="CO19" s="83">
        <v>109398437.76000001</v>
      </c>
      <c r="CP19" s="83">
        <v>18971757.890000001</v>
      </c>
      <c r="CQ19" s="83">
        <v>0</v>
      </c>
      <c r="CR19" s="83"/>
      <c r="CS19" s="83">
        <v>16523911</v>
      </c>
      <c r="CT19" s="83">
        <f t="shared" si="19"/>
        <v>73902768.870000005</v>
      </c>
      <c r="CU19" s="83">
        <v>477232.96</v>
      </c>
      <c r="CV19" s="83">
        <v>476904.51</v>
      </c>
      <c r="CW19" s="92"/>
      <c r="CX19" s="85">
        <f t="shared" si="20"/>
        <v>2454056999.6200008</v>
      </c>
      <c r="CY19" s="92"/>
      <c r="CZ19" s="92"/>
      <c r="DA19" s="88"/>
      <c r="DB19" s="88"/>
      <c r="DC19" s="85">
        <v>2124098455.8599999</v>
      </c>
      <c r="DD19" s="85">
        <v>329958543.75999999</v>
      </c>
      <c r="DE19" s="92"/>
      <c r="DF19" s="88"/>
      <c r="DG19" s="87">
        <v>2366290446.4000001</v>
      </c>
      <c r="DH19" s="87">
        <v>2456010927</v>
      </c>
      <c r="DI19" s="83">
        <v>2450683580.0300002</v>
      </c>
      <c r="DJ19" s="87">
        <v>217773</v>
      </c>
      <c r="DK19" s="83">
        <f t="shared" si="21"/>
        <v>5327346.9699997902</v>
      </c>
      <c r="DL19" s="83">
        <v>314706.8</v>
      </c>
      <c r="DM19" s="93">
        <f t="shared" si="5"/>
        <v>-0.13765218886229522</v>
      </c>
      <c r="DN19" s="92"/>
      <c r="DO19" s="92"/>
      <c r="DP19" s="93">
        <f t="shared" si="6"/>
        <v>-0.61023959963752661</v>
      </c>
      <c r="DQ19" s="93">
        <f t="shared" si="7"/>
        <v>-27.828839323876263</v>
      </c>
      <c r="DR19" s="94"/>
      <c r="DS19" s="93">
        <f t="shared" si="8"/>
        <v>-5211.5620367538668</v>
      </c>
      <c r="DT19" s="93">
        <f t="shared" si="22"/>
        <v>24.462844200152407</v>
      </c>
      <c r="DU19" s="93">
        <f t="shared" si="9"/>
        <v>53.826593973174298</v>
      </c>
      <c r="DV19" s="93">
        <f t="shared" si="10"/>
        <v>45.509069895769542</v>
      </c>
      <c r="DW19" s="93">
        <f t="shared" si="11"/>
        <v>49.164353297695371</v>
      </c>
      <c r="DX19" s="93">
        <f t="shared" si="12"/>
        <v>47.132139043064505</v>
      </c>
      <c r="DY19" s="93">
        <f t="shared" si="13"/>
        <v>11253.385773397069</v>
      </c>
      <c r="DZ19" s="93">
        <f t="shared" si="14"/>
        <v>90.349034255753097</v>
      </c>
      <c r="EA19" s="93">
        <f t="shared" si="23"/>
        <v>0.21691055652212046</v>
      </c>
      <c r="EB19" s="93">
        <f t="shared" si="15"/>
        <v>2.3857338167972732E-2</v>
      </c>
    </row>
    <row r="20" spans="1:132" x14ac:dyDescent="0.3">
      <c r="A20" s="90" t="s">
        <v>57</v>
      </c>
      <c r="B20" s="82">
        <f t="shared" si="16"/>
        <v>15153772308.650002</v>
      </c>
      <c r="C20" s="83">
        <v>8709853536.9099998</v>
      </c>
      <c r="D20" s="83">
        <v>5086459102.9099998</v>
      </c>
      <c r="E20" s="83">
        <v>36966665.409999996</v>
      </c>
      <c r="F20" s="83">
        <v>35572.83</v>
      </c>
      <c r="G20" s="83">
        <v>0</v>
      </c>
      <c r="H20" s="83">
        <v>339141473.58999997</v>
      </c>
      <c r="I20" s="84">
        <f t="shared" si="0"/>
        <v>339141473.59000003</v>
      </c>
      <c r="J20" s="83">
        <v>18067919.41</v>
      </c>
      <c r="K20" s="83">
        <v>156477376.68000001</v>
      </c>
      <c r="L20" s="83">
        <v>47349614.719999999</v>
      </c>
      <c r="M20" s="83">
        <v>117246562.78</v>
      </c>
      <c r="N20" s="83">
        <v>161477853.16999999</v>
      </c>
      <c r="O20" s="85">
        <f t="shared" si="17"/>
        <v>9212334302.3500004</v>
      </c>
      <c r="P20" s="83">
        <v>1861438.68</v>
      </c>
      <c r="Q20" s="83">
        <v>5941438006.3000002</v>
      </c>
      <c r="R20" s="83">
        <v>35080200</v>
      </c>
      <c r="S20" s="86">
        <f t="shared" si="1"/>
        <v>35080200</v>
      </c>
      <c r="T20" s="83">
        <v>0</v>
      </c>
      <c r="U20" s="83">
        <v>0</v>
      </c>
      <c r="V20" s="83">
        <v>35080200</v>
      </c>
      <c r="W20" s="83">
        <v>2480164178.8600001</v>
      </c>
      <c r="X20" s="83">
        <v>0</v>
      </c>
      <c r="Y20" s="83">
        <v>0</v>
      </c>
      <c r="Z20" s="83">
        <v>0</v>
      </c>
      <c r="AA20" s="83">
        <v>0</v>
      </c>
      <c r="AB20" s="83">
        <v>0</v>
      </c>
      <c r="AC20" s="83">
        <v>0</v>
      </c>
      <c r="AD20" s="83">
        <v>0</v>
      </c>
      <c r="AE20" s="83">
        <v>0</v>
      </c>
      <c r="AF20" s="83">
        <v>0</v>
      </c>
      <c r="AG20" s="83">
        <v>0</v>
      </c>
      <c r="AH20" s="83">
        <v>0</v>
      </c>
      <c r="AI20" s="87">
        <v>1088411300</v>
      </c>
      <c r="AJ20" s="87">
        <v>1245511500</v>
      </c>
      <c r="AK20" s="83">
        <v>0</v>
      </c>
      <c r="AL20" s="87">
        <v>145611380</v>
      </c>
      <c r="AM20" s="83">
        <v>0</v>
      </c>
      <c r="AN20" s="83">
        <v>0</v>
      </c>
      <c r="AO20" s="83">
        <v>0</v>
      </c>
      <c r="AP20" s="83">
        <v>0</v>
      </c>
      <c r="AQ20" s="83">
        <v>0</v>
      </c>
      <c r="AR20" s="83">
        <v>0</v>
      </c>
      <c r="AS20" s="83">
        <v>0</v>
      </c>
      <c r="AT20" s="83">
        <v>0</v>
      </c>
      <c r="AU20" s="83">
        <v>0</v>
      </c>
      <c r="AV20" s="83">
        <v>0</v>
      </c>
      <c r="AW20" s="83">
        <v>0</v>
      </c>
      <c r="AX20" s="83">
        <v>0</v>
      </c>
      <c r="AY20" s="83">
        <v>0</v>
      </c>
      <c r="AZ20" s="83">
        <v>0</v>
      </c>
      <c r="BA20" s="86">
        <f t="shared" si="2"/>
        <v>2479534180</v>
      </c>
      <c r="BB20" s="92"/>
      <c r="BC20" s="92"/>
      <c r="BD20" s="92"/>
      <c r="BE20" s="92"/>
      <c r="BF20" s="88"/>
      <c r="BG20" s="83">
        <v>7094145046.1400003</v>
      </c>
      <c r="BH20" s="83">
        <v>6636280247.3400002</v>
      </c>
      <c r="BI20" s="83">
        <f t="shared" si="18"/>
        <v>457864798.80000019</v>
      </c>
      <c r="BJ20" s="83">
        <v>319933871.05000001</v>
      </c>
      <c r="BK20" s="84">
        <f t="shared" si="3"/>
        <v>319933871.05000001</v>
      </c>
      <c r="BL20" s="83">
        <v>7991970.0999999996</v>
      </c>
      <c r="BM20" s="83">
        <v>35955201.840000004</v>
      </c>
      <c r="BN20" s="83">
        <v>0</v>
      </c>
      <c r="BO20" s="83">
        <v>0</v>
      </c>
      <c r="BP20" s="83">
        <v>0</v>
      </c>
      <c r="BQ20" s="83">
        <v>196818624.34999999</v>
      </c>
      <c r="BR20" s="83">
        <v>79168074.760000005</v>
      </c>
      <c r="BS20" s="83">
        <v>1783294634.04</v>
      </c>
      <c r="BT20" s="84">
        <f t="shared" si="4"/>
        <v>1783294634.04</v>
      </c>
      <c r="BU20" s="83">
        <v>739201256.73000002</v>
      </c>
      <c r="BV20" s="83">
        <v>771167498.92999995</v>
      </c>
      <c r="BW20" s="83">
        <v>24532273.690000001</v>
      </c>
      <c r="BX20" s="83">
        <v>175005359.18000001</v>
      </c>
      <c r="BY20" s="83">
        <v>0</v>
      </c>
      <c r="BZ20" s="83">
        <v>693131.81</v>
      </c>
      <c r="CA20" s="83">
        <v>72695113.700000003</v>
      </c>
      <c r="CB20" s="83">
        <v>398269907.42000002</v>
      </c>
      <c r="CC20" s="83">
        <v>5440046.3200000003</v>
      </c>
      <c r="CD20" s="83">
        <v>57566777.390000001</v>
      </c>
      <c r="CE20" s="83">
        <v>537294.47</v>
      </c>
      <c r="CF20" s="83">
        <v>71656710.329999998</v>
      </c>
      <c r="CG20" s="83">
        <v>0</v>
      </c>
      <c r="CH20" s="83">
        <v>0</v>
      </c>
      <c r="CI20" s="83">
        <v>0</v>
      </c>
      <c r="CJ20" s="87">
        <v>263069078.91</v>
      </c>
      <c r="CK20" s="83">
        <v>1877336724.3599999</v>
      </c>
      <c r="CL20" s="83">
        <v>344786278.67000002</v>
      </c>
      <c r="CM20" s="83">
        <v>15198915.689999999</v>
      </c>
      <c r="CN20" s="83">
        <v>241458830.19999999</v>
      </c>
      <c r="CO20" s="83">
        <v>2892114540.3299999</v>
      </c>
      <c r="CP20" s="83">
        <v>570063964.69000006</v>
      </c>
      <c r="CQ20" s="83">
        <v>0</v>
      </c>
      <c r="CR20" s="83"/>
      <c r="CS20" s="83">
        <v>1612156719.21</v>
      </c>
      <c r="CT20" s="83">
        <f t="shared" si="19"/>
        <v>709893856.42999983</v>
      </c>
      <c r="CU20" s="83">
        <v>4384067.49</v>
      </c>
      <c r="CV20" s="83">
        <v>11809183.029999999</v>
      </c>
      <c r="CW20" s="92"/>
      <c r="CX20" s="85">
        <f t="shared" si="20"/>
        <v>14982731998.420002</v>
      </c>
      <c r="CY20" s="92"/>
      <c r="CZ20" s="92"/>
      <c r="DA20" s="88"/>
      <c r="DB20" s="88"/>
      <c r="DC20" s="85">
        <v>11798386448.639999</v>
      </c>
      <c r="DD20" s="85">
        <v>3184345549.7800002</v>
      </c>
      <c r="DE20" s="92"/>
      <c r="DF20" s="88"/>
      <c r="DG20" s="87">
        <v>14818422265.219999</v>
      </c>
      <c r="DH20" s="87">
        <v>15515320166</v>
      </c>
      <c r="DI20" s="83">
        <v>15153772308.65</v>
      </c>
      <c r="DJ20" s="87">
        <v>1452887</v>
      </c>
      <c r="DK20" s="83">
        <f t="shared" si="21"/>
        <v>361547857.35000038</v>
      </c>
      <c r="DL20" s="83">
        <v>58960894.600000001</v>
      </c>
      <c r="DM20" s="93">
        <f t="shared" si="5"/>
        <v>1.1286979027154154</v>
      </c>
      <c r="DN20" s="92"/>
      <c r="DO20" s="92"/>
      <c r="DP20" s="93">
        <f t="shared" si="6"/>
        <v>-0.30383389922856002</v>
      </c>
      <c r="DQ20" s="93">
        <f t="shared" si="7"/>
        <v>-18.720014152204502</v>
      </c>
      <c r="DR20" s="94"/>
      <c r="DS20" s="93">
        <f t="shared" si="8"/>
        <v>-4084.1008198985883</v>
      </c>
      <c r="DT20" s="93">
        <f t="shared" si="22"/>
        <v>248.84788517620461</v>
      </c>
      <c r="DU20" s="93">
        <f t="shared" si="9"/>
        <v>59.714471262938915</v>
      </c>
      <c r="DV20" s="93">
        <f t="shared" si="10"/>
        <v>39.207649985004309</v>
      </c>
      <c r="DW20" s="93">
        <f t="shared" si="11"/>
        <v>58.132612515718051</v>
      </c>
      <c r="DX20" s="93">
        <f t="shared" si="12"/>
        <v>40.094943307460078</v>
      </c>
      <c r="DY20" s="93">
        <f t="shared" si="13"/>
        <v>10430.110744090904</v>
      </c>
      <c r="DZ20" s="93">
        <f t="shared" si="14"/>
        <v>94.545565228654141</v>
      </c>
      <c r="EA20" s="93">
        <f t="shared" si="23"/>
        <v>2.3302635941879561</v>
      </c>
      <c r="EB20" s="93">
        <f t="shared" si="15"/>
        <v>0.65157395414170005</v>
      </c>
    </row>
    <row r="21" spans="1:132" x14ac:dyDescent="0.3">
      <c r="A21" s="90" t="s">
        <v>58</v>
      </c>
      <c r="B21" s="82">
        <f t="shared" si="16"/>
        <v>3105367401.8000002</v>
      </c>
      <c r="C21" s="83">
        <v>1412344954.48</v>
      </c>
      <c r="D21" s="83">
        <v>931525703.13999999</v>
      </c>
      <c r="E21" s="83">
        <v>118190.04</v>
      </c>
      <c r="F21" s="83">
        <v>525</v>
      </c>
      <c r="G21" s="83">
        <v>-802.35</v>
      </c>
      <c r="H21" s="83">
        <v>197392036.53999999</v>
      </c>
      <c r="I21" s="84">
        <f t="shared" si="0"/>
        <v>197392036.53999999</v>
      </c>
      <c r="J21" s="83">
        <v>1528983.78</v>
      </c>
      <c r="K21" s="83">
        <v>39077982.609999999</v>
      </c>
      <c r="L21" s="83">
        <v>11710592.460000001</v>
      </c>
      <c r="M21" s="83">
        <v>145074477.69</v>
      </c>
      <c r="N21" s="83">
        <v>13157930.060000001</v>
      </c>
      <c r="O21" s="85">
        <f t="shared" si="17"/>
        <v>1622894921.0799999</v>
      </c>
      <c r="P21" s="83">
        <v>0</v>
      </c>
      <c r="Q21" s="83">
        <v>1482472480.72</v>
      </c>
      <c r="R21" s="83">
        <v>0</v>
      </c>
      <c r="S21" s="86">
        <f t="shared" si="1"/>
        <v>0</v>
      </c>
      <c r="T21" s="83">
        <v>0</v>
      </c>
      <c r="U21" s="83">
        <v>0</v>
      </c>
      <c r="V21" s="83">
        <v>0</v>
      </c>
      <c r="W21" s="83">
        <v>649015112.27999997</v>
      </c>
      <c r="X21" s="83">
        <v>0</v>
      </c>
      <c r="Y21" s="83">
        <v>0</v>
      </c>
      <c r="Z21" s="83">
        <v>0</v>
      </c>
      <c r="AA21" s="83">
        <v>0</v>
      </c>
      <c r="AB21" s="83">
        <v>0</v>
      </c>
      <c r="AC21" s="83">
        <v>0</v>
      </c>
      <c r="AD21" s="83">
        <v>0</v>
      </c>
      <c r="AE21" s="83">
        <v>0</v>
      </c>
      <c r="AF21" s="83">
        <v>0</v>
      </c>
      <c r="AG21" s="83">
        <v>0</v>
      </c>
      <c r="AH21" s="87">
        <v>2298312.2799999998</v>
      </c>
      <c r="AI21" s="87">
        <v>328581600</v>
      </c>
      <c r="AJ21" s="87">
        <v>311635200</v>
      </c>
      <c r="AK21" s="83">
        <v>0</v>
      </c>
      <c r="AL21" s="87">
        <v>6500000</v>
      </c>
      <c r="AM21" s="83">
        <v>0</v>
      </c>
      <c r="AN21" s="83">
        <v>0</v>
      </c>
      <c r="AO21" s="83">
        <v>0</v>
      </c>
      <c r="AP21" s="83">
        <v>0</v>
      </c>
      <c r="AQ21" s="83">
        <v>0</v>
      </c>
      <c r="AR21" s="83">
        <v>0</v>
      </c>
      <c r="AS21" s="83">
        <v>0</v>
      </c>
      <c r="AT21" s="83">
        <v>0</v>
      </c>
      <c r="AU21" s="83">
        <v>0</v>
      </c>
      <c r="AV21" s="83">
        <v>0</v>
      </c>
      <c r="AW21" s="83">
        <v>0</v>
      </c>
      <c r="AX21" s="83">
        <v>0</v>
      </c>
      <c r="AY21" s="83">
        <v>0</v>
      </c>
      <c r="AZ21" s="83">
        <v>0</v>
      </c>
      <c r="BA21" s="86">
        <f t="shared" si="2"/>
        <v>649015112.27999997</v>
      </c>
      <c r="BB21" s="92"/>
      <c r="BC21" s="92"/>
      <c r="BD21" s="92"/>
      <c r="BE21" s="92"/>
      <c r="BF21" s="88"/>
      <c r="BG21" s="83">
        <v>600137377.41999996</v>
      </c>
      <c r="BH21" s="83">
        <v>496823830.60000002</v>
      </c>
      <c r="BI21" s="83">
        <f t="shared" si="18"/>
        <v>103313546.81999993</v>
      </c>
      <c r="BJ21" s="83">
        <v>1208975043.23</v>
      </c>
      <c r="BK21" s="84">
        <f t="shared" si="3"/>
        <v>1208975043.23</v>
      </c>
      <c r="BL21" s="83">
        <v>352101931.49000001</v>
      </c>
      <c r="BM21" s="83">
        <v>591521336.07000005</v>
      </c>
      <c r="BN21" s="83">
        <v>134051554.38</v>
      </c>
      <c r="BO21" s="83">
        <v>0</v>
      </c>
      <c r="BP21" s="83">
        <v>0</v>
      </c>
      <c r="BQ21" s="83">
        <v>105280282.48999999</v>
      </c>
      <c r="BR21" s="83">
        <v>26019938.800000001</v>
      </c>
      <c r="BS21" s="83">
        <v>476006963.08999997</v>
      </c>
      <c r="BT21" s="84">
        <f t="shared" si="4"/>
        <v>476006963.09000003</v>
      </c>
      <c r="BU21" s="83">
        <v>154848085.28999999</v>
      </c>
      <c r="BV21" s="83">
        <v>271828720.31</v>
      </c>
      <c r="BW21" s="83">
        <v>6251154.3700000001</v>
      </c>
      <c r="BX21" s="83">
        <v>30852616.469999999</v>
      </c>
      <c r="BY21" s="83">
        <v>0</v>
      </c>
      <c r="BZ21" s="83">
        <v>0</v>
      </c>
      <c r="CA21" s="83">
        <v>12226386.65</v>
      </c>
      <c r="CB21" s="83">
        <v>537501649.27999997</v>
      </c>
      <c r="CC21" s="83">
        <v>93657223.079999998</v>
      </c>
      <c r="CD21" s="83">
        <v>0</v>
      </c>
      <c r="CE21" s="83">
        <v>72147838.069999993</v>
      </c>
      <c r="CF21" s="83">
        <v>286934575.52999997</v>
      </c>
      <c r="CG21" s="83">
        <v>0</v>
      </c>
      <c r="CH21" s="83">
        <v>12928548.550000001</v>
      </c>
      <c r="CI21" s="83">
        <v>55260322.640000001</v>
      </c>
      <c r="CJ21" s="87">
        <v>16573141.41</v>
      </c>
      <c r="CK21" s="83">
        <v>169685350.41</v>
      </c>
      <c r="CL21" s="83">
        <v>33416456.210000001</v>
      </c>
      <c r="CM21" s="83">
        <v>0</v>
      </c>
      <c r="CN21" s="83">
        <v>39104310.630000003</v>
      </c>
      <c r="CO21" s="83">
        <v>137388318.47</v>
      </c>
      <c r="CP21" s="83">
        <v>26085584.870000001</v>
      </c>
      <c r="CQ21" s="83">
        <v>312499.65999999997</v>
      </c>
      <c r="CR21" s="83"/>
      <c r="CS21" s="83">
        <v>76699042.170000002</v>
      </c>
      <c r="CT21" s="83">
        <f t="shared" si="19"/>
        <v>34291191.769999996</v>
      </c>
      <c r="CU21" s="83">
        <v>218419</v>
      </c>
      <c r="CV21" s="83">
        <v>374431.74</v>
      </c>
      <c r="CW21" s="92"/>
      <c r="CX21" s="85">
        <f t="shared" si="20"/>
        <v>3202808319.48</v>
      </c>
      <c r="CY21" s="92"/>
      <c r="CZ21" s="92"/>
      <c r="DA21" s="88"/>
      <c r="DB21" s="88"/>
      <c r="DC21" s="85">
        <v>2850549195.9299998</v>
      </c>
      <c r="DD21" s="85">
        <v>352259123.55000001</v>
      </c>
      <c r="DE21" s="92"/>
      <c r="DF21" s="88"/>
      <c r="DG21" s="87">
        <v>2942345379.0300002</v>
      </c>
      <c r="DH21" s="87">
        <v>3075440901.8499999</v>
      </c>
      <c r="DI21" s="83">
        <v>3105367401.8000002</v>
      </c>
      <c r="DJ21" s="87">
        <v>334851</v>
      </c>
      <c r="DK21" s="83">
        <f t="shared" si="21"/>
        <v>-29926499.950000286</v>
      </c>
      <c r="DL21" s="83">
        <v>5333872</v>
      </c>
      <c r="DM21" s="93">
        <f t="shared" si="5"/>
        <v>-3.1378225205661283</v>
      </c>
      <c r="DN21" s="92"/>
      <c r="DO21" s="92"/>
      <c r="DP21" s="93">
        <f t="shared" si="6"/>
        <v>-0.7708167308274172</v>
      </c>
      <c r="DQ21" s="93">
        <f t="shared" si="7"/>
        <v>-25.771621519775731</v>
      </c>
      <c r="DR21" s="94"/>
      <c r="DS21" s="93">
        <f t="shared" si="8"/>
        <v>-4757.5528472663955</v>
      </c>
      <c r="DT21" s="93">
        <f t="shared" si="22"/>
        <v>-89.372586463831041</v>
      </c>
      <c r="DU21" s="93">
        <f t="shared" si="9"/>
        <v>51.837247666312514</v>
      </c>
      <c r="DV21" s="93">
        <f t="shared" si="10"/>
        <v>47.739036606769858</v>
      </c>
      <c r="DW21" s="93">
        <f t="shared" si="11"/>
        <v>44.097080237049738</v>
      </c>
      <c r="DX21" s="93">
        <f t="shared" si="12"/>
        <v>50.384040272278476</v>
      </c>
      <c r="DY21" s="93">
        <f t="shared" si="13"/>
        <v>9273.8782377833722</v>
      </c>
      <c r="DZ21" s="93">
        <f t="shared" si="14"/>
        <v>87.026272381215932</v>
      </c>
      <c r="EA21" s="93">
        <f t="shared" si="23"/>
        <v>-0.97307998771812876</v>
      </c>
      <c r="EB21" s="93">
        <f t="shared" si="15"/>
        <v>0.33135052680998683</v>
      </c>
    </row>
    <row r="22" spans="1:132" x14ac:dyDescent="0.3">
      <c r="A22" s="90" t="s">
        <v>59</v>
      </c>
      <c r="B22" s="82">
        <f t="shared" si="16"/>
        <v>3169660410.3800001</v>
      </c>
      <c r="C22" s="83">
        <v>1496352208.6900001</v>
      </c>
      <c r="D22" s="83">
        <v>921498508.55999994</v>
      </c>
      <c r="E22" s="83">
        <v>1914396.01</v>
      </c>
      <c r="F22" s="83">
        <v>31243.48</v>
      </c>
      <c r="G22" s="83">
        <v>4437.6400000000003</v>
      </c>
      <c r="H22" s="83">
        <v>223537532.90000001</v>
      </c>
      <c r="I22" s="84">
        <f t="shared" si="0"/>
        <v>223537532.89999998</v>
      </c>
      <c r="J22" s="83">
        <v>21240898.989999998</v>
      </c>
      <c r="K22" s="83">
        <v>39851451.119999997</v>
      </c>
      <c r="L22" s="83">
        <v>28174369.91</v>
      </c>
      <c r="M22" s="83">
        <v>134270812.88</v>
      </c>
      <c r="N22" s="83">
        <v>11738595.789999999</v>
      </c>
      <c r="O22" s="85">
        <f t="shared" si="17"/>
        <v>1735441267.3900001</v>
      </c>
      <c r="P22" s="83">
        <v>3812930.01</v>
      </c>
      <c r="Q22" s="83">
        <v>1434219142.99</v>
      </c>
      <c r="R22" s="83">
        <v>0</v>
      </c>
      <c r="S22" s="86">
        <f t="shared" si="1"/>
        <v>0</v>
      </c>
      <c r="T22" s="83">
        <v>0</v>
      </c>
      <c r="U22" s="83">
        <v>0</v>
      </c>
      <c r="V22" s="83">
        <v>0</v>
      </c>
      <c r="W22" s="83">
        <v>612579400</v>
      </c>
      <c r="X22" s="83">
        <v>0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0</v>
      </c>
      <c r="AF22" s="83">
        <v>0</v>
      </c>
      <c r="AG22" s="83">
        <v>0</v>
      </c>
      <c r="AH22" s="83">
        <v>0</v>
      </c>
      <c r="AI22" s="87">
        <v>307619100</v>
      </c>
      <c r="AJ22" s="87">
        <v>210178300</v>
      </c>
      <c r="AK22" s="83">
        <v>0</v>
      </c>
      <c r="AL22" s="87">
        <v>40782000</v>
      </c>
      <c r="AM22" s="83">
        <v>0</v>
      </c>
      <c r="AN22" s="83">
        <v>0</v>
      </c>
      <c r="AO22" s="83">
        <v>0</v>
      </c>
      <c r="AP22" s="83">
        <v>0</v>
      </c>
      <c r="AQ22" s="83">
        <v>0</v>
      </c>
      <c r="AR22" s="83">
        <v>0</v>
      </c>
      <c r="AS22" s="83">
        <v>0</v>
      </c>
      <c r="AT22" s="83">
        <v>0</v>
      </c>
      <c r="AU22" s="83">
        <v>0</v>
      </c>
      <c r="AV22" s="83">
        <v>0</v>
      </c>
      <c r="AW22" s="83">
        <v>54000000</v>
      </c>
      <c r="AX22" s="83">
        <v>0</v>
      </c>
      <c r="AY22" s="83">
        <v>0</v>
      </c>
      <c r="AZ22" s="83">
        <v>0</v>
      </c>
      <c r="BA22" s="86">
        <f t="shared" si="2"/>
        <v>612579400</v>
      </c>
      <c r="BB22" s="92"/>
      <c r="BC22" s="92"/>
      <c r="BD22" s="92"/>
      <c r="BE22" s="92"/>
      <c r="BF22" s="88"/>
      <c r="BG22" s="83">
        <v>167900988.80000001</v>
      </c>
      <c r="BH22" s="83">
        <v>40226807.729999997</v>
      </c>
      <c r="BI22" s="83">
        <f t="shared" si="18"/>
        <v>127674181.07000002</v>
      </c>
      <c r="BJ22" s="83">
        <v>1048890223.78</v>
      </c>
      <c r="BK22" s="84">
        <f t="shared" si="3"/>
        <v>1048890223.7799999</v>
      </c>
      <c r="BL22" s="83">
        <v>274144013.30000001</v>
      </c>
      <c r="BM22" s="83">
        <v>561494418.80999994</v>
      </c>
      <c r="BN22" s="83">
        <v>107312899.31999999</v>
      </c>
      <c r="BO22" s="83">
        <v>0</v>
      </c>
      <c r="BP22" s="83">
        <v>0</v>
      </c>
      <c r="BQ22" s="83">
        <v>87141330.430000007</v>
      </c>
      <c r="BR22" s="83">
        <v>18797561.920000002</v>
      </c>
      <c r="BS22" s="83">
        <v>409416037.73000002</v>
      </c>
      <c r="BT22" s="84">
        <f t="shared" si="4"/>
        <v>409416037.73000002</v>
      </c>
      <c r="BU22" s="83">
        <v>113134916.31</v>
      </c>
      <c r="BV22" s="83">
        <v>210180049.83000001</v>
      </c>
      <c r="BW22" s="83">
        <v>0</v>
      </c>
      <c r="BX22" s="83">
        <v>65402739.789999999</v>
      </c>
      <c r="BY22" s="83">
        <v>0</v>
      </c>
      <c r="BZ22" s="83">
        <v>0</v>
      </c>
      <c r="CA22" s="83">
        <v>20698331.800000001</v>
      </c>
      <c r="CB22" s="83">
        <v>911799009.35000002</v>
      </c>
      <c r="CC22" s="83">
        <v>100838966.31999999</v>
      </c>
      <c r="CD22" s="83">
        <v>14365727.970000001</v>
      </c>
      <c r="CE22" s="83">
        <v>91301468.060000002</v>
      </c>
      <c r="CF22" s="83">
        <v>213471742.11000001</v>
      </c>
      <c r="CG22" s="83">
        <v>232469.17</v>
      </c>
      <c r="CH22" s="83">
        <v>388314943.07999998</v>
      </c>
      <c r="CI22" s="83">
        <v>73132659</v>
      </c>
      <c r="CJ22" s="87">
        <v>30141033.640000001</v>
      </c>
      <c r="CK22" s="83">
        <v>196347002.24000001</v>
      </c>
      <c r="CL22" s="83">
        <v>37434621.859999999</v>
      </c>
      <c r="CM22" s="83">
        <v>7940796.7999999998</v>
      </c>
      <c r="CN22" s="83">
        <v>37496923.299999997</v>
      </c>
      <c r="CO22" s="83">
        <v>393917761.55000001</v>
      </c>
      <c r="CP22" s="83">
        <v>155393135.16999999</v>
      </c>
      <c r="CQ22" s="83">
        <v>108060</v>
      </c>
      <c r="CR22" s="83"/>
      <c r="CS22" s="83">
        <v>148527312.03999999</v>
      </c>
      <c r="CT22" s="83">
        <f t="shared" si="19"/>
        <v>89889254.340000033</v>
      </c>
      <c r="CU22" s="83">
        <v>1420064.04</v>
      </c>
      <c r="CV22" s="83">
        <v>940297.16</v>
      </c>
      <c r="CW22" s="92"/>
      <c r="CX22" s="85">
        <f>BG22+BJ22+BS22+CB22+CK22+CL22+CM22+CN22+CO22+CU22+CV22</f>
        <v>3213503726.6100001</v>
      </c>
      <c r="CY22" s="92"/>
      <c r="CZ22" s="92"/>
      <c r="DA22" s="88"/>
      <c r="DB22" s="88"/>
      <c r="DC22" s="85">
        <v>2732393633.4499998</v>
      </c>
      <c r="DD22" s="85">
        <v>481110093.16000003</v>
      </c>
      <c r="DE22" s="92"/>
      <c r="DF22" s="88"/>
      <c r="DG22" s="87">
        <v>3000117563.5500002</v>
      </c>
      <c r="DH22" s="87">
        <v>3167594275.8099999</v>
      </c>
      <c r="DI22" s="83">
        <v>3169660410.3800001</v>
      </c>
      <c r="DJ22" s="87">
        <v>267735</v>
      </c>
      <c r="DK22" s="83">
        <f t="shared" si="21"/>
        <v>-2066134.5700001717</v>
      </c>
      <c r="DL22" s="83">
        <v>-9114.9500000000007</v>
      </c>
      <c r="DM22" s="93">
        <f t="shared" si="5"/>
        <v>-1.3832180913268084</v>
      </c>
      <c r="DN22" s="92"/>
      <c r="DO22" s="92"/>
      <c r="DP22" s="93">
        <f t="shared" si="6"/>
        <v>-0.58870279144985316</v>
      </c>
      <c r="DQ22" s="93">
        <f t="shared" si="7"/>
        <v>-39.985319008075329</v>
      </c>
      <c r="DR22" s="94"/>
      <c r="DS22" s="93">
        <f t="shared" si="8"/>
        <v>-5578.702765869235</v>
      </c>
      <c r="DT22" s="93">
        <f t="shared" si="22"/>
        <v>-7.7170880534863642</v>
      </c>
      <c r="DU22" s="93">
        <f t="shared" si="9"/>
        <v>54.261009663928263</v>
      </c>
      <c r="DV22" s="93">
        <f t="shared" si="10"/>
        <v>45.248353365970083</v>
      </c>
      <c r="DW22" s="93">
        <f t="shared" si="11"/>
        <v>46.564508274852287</v>
      </c>
      <c r="DX22" s="93">
        <f t="shared" si="12"/>
        <v>47.805431374259449</v>
      </c>
      <c r="DY22" s="93">
        <f t="shared" si="13"/>
        <v>11838.797357013465</v>
      </c>
      <c r="DZ22" s="93">
        <f t="shared" si="14"/>
        <v>86.223154698886717</v>
      </c>
      <c r="EA22" s="93">
        <f t="shared" si="23"/>
        <v>-6.5227247876366079E-2</v>
      </c>
      <c r="EB22" s="93">
        <f t="shared" si="15"/>
        <v>-5.2997292672804887E-4</v>
      </c>
    </row>
    <row r="23" spans="1:132" x14ac:dyDescent="0.3">
      <c r="A23" s="90" t="s">
        <v>60</v>
      </c>
      <c r="B23" s="82">
        <f t="shared" si="16"/>
        <v>3259224755.7800002</v>
      </c>
      <c r="C23" s="83">
        <v>1624935057.4200001</v>
      </c>
      <c r="D23" s="83">
        <v>985324378</v>
      </c>
      <c r="E23" s="83">
        <v>1250452.6000000001</v>
      </c>
      <c r="F23" s="83">
        <v>0</v>
      </c>
      <c r="G23" s="83">
        <v>310269</v>
      </c>
      <c r="H23" s="83">
        <v>159705977.15000001</v>
      </c>
      <c r="I23" s="84">
        <f t="shared" si="0"/>
        <v>159705977.14999998</v>
      </c>
      <c r="J23" s="83">
        <v>16896255.530000001</v>
      </c>
      <c r="K23" s="83">
        <v>32932613.030000001</v>
      </c>
      <c r="L23" s="83">
        <v>21028908.32</v>
      </c>
      <c r="M23" s="83">
        <v>88848200.269999996</v>
      </c>
      <c r="N23" s="83">
        <v>3709763.9</v>
      </c>
      <c r="O23" s="85">
        <f t="shared" si="17"/>
        <v>1788356117.4700003</v>
      </c>
      <c r="P23" s="83">
        <v>5319</v>
      </c>
      <c r="Q23" s="83">
        <v>1470868638.3099999</v>
      </c>
      <c r="R23" s="83">
        <v>0</v>
      </c>
      <c r="S23" s="86">
        <f t="shared" si="1"/>
        <v>0</v>
      </c>
      <c r="T23" s="83">
        <v>0</v>
      </c>
      <c r="U23" s="83">
        <v>0</v>
      </c>
      <c r="V23" s="83">
        <v>0</v>
      </c>
      <c r="W23" s="83">
        <v>483952100</v>
      </c>
      <c r="X23" s="83">
        <v>0</v>
      </c>
      <c r="Y23" s="83">
        <v>0</v>
      </c>
      <c r="Z23" s="83">
        <v>0</v>
      </c>
      <c r="AA23" s="83">
        <v>0</v>
      </c>
      <c r="AB23" s="83">
        <v>0</v>
      </c>
      <c r="AC23" s="83">
        <v>0</v>
      </c>
      <c r="AD23" s="83">
        <v>0</v>
      </c>
      <c r="AE23" s="83">
        <v>0</v>
      </c>
      <c r="AF23" s="83">
        <v>0</v>
      </c>
      <c r="AG23" s="83">
        <v>0</v>
      </c>
      <c r="AH23" s="83">
        <v>0</v>
      </c>
      <c r="AI23" s="87">
        <v>249086100</v>
      </c>
      <c r="AJ23" s="87">
        <v>226186000</v>
      </c>
      <c r="AK23" s="83">
        <v>0</v>
      </c>
      <c r="AL23" s="87">
        <v>8680000</v>
      </c>
      <c r="AM23" s="83">
        <v>0</v>
      </c>
      <c r="AN23" s="83">
        <v>0</v>
      </c>
      <c r="AO23" s="83">
        <v>0</v>
      </c>
      <c r="AP23" s="83">
        <v>0</v>
      </c>
      <c r="AQ23" s="83">
        <v>0</v>
      </c>
      <c r="AR23" s="83">
        <v>0</v>
      </c>
      <c r="AS23" s="83">
        <v>0</v>
      </c>
      <c r="AT23" s="83">
        <v>0</v>
      </c>
      <c r="AU23" s="83">
        <v>0</v>
      </c>
      <c r="AV23" s="83">
        <v>0</v>
      </c>
      <c r="AW23" s="83">
        <v>0</v>
      </c>
      <c r="AX23" s="83">
        <v>0</v>
      </c>
      <c r="AY23" s="83">
        <v>0</v>
      </c>
      <c r="AZ23" s="83">
        <v>0</v>
      </c>
      <c r="BA23" s="86">
        <f t="shared" si="2"/>
        <v>483952100</v>
      </c>
      <c r="BB23" s="92"/>
      <c r="BC23" s="92"/>
      <c r="BD23" s="92"/>
      <c r="BE23" s="92"/>
      <c r="BF23" s="88"/>
      <c r="BG23" s="83">
        <v>272122754.39999998</v>
      </c>
      <c r="BH23" s="83">
        <v>50307199.460000001</v>
      </c>
      <c r="BI23" s="83">
        <f t="shared" si="18"/>
        <v>221815554.93999997</v>
      </c>
      <c r="BJ23" s="83">
        <v>922865664.87</v>
      </c>
      <c r="BK23" s="84">
        <f t="shared" si="3"/>
        <v>922865664.87</v>
      </c>
      <c r="BL23" s="83">
        <v>295883193.42000002</v>
      </c>
      <c r="BM23" s="83">
        <v>446874540.00999999</v>
      </c>
      <c r="BN23" s="83">
        <v>81173757.920000002</v>
      </c>
      <c r="BO23" s="83">
        <v>0</v>
      </c>
      <c r="BP23" s="83">
        <v>0</v>
      </c>
      <c r="BQ23" s="83">
        <v>81438099.719999999</v>
      </c>
      <c r="BR23" s="83">
        <v>17496073.800000001</v>
      </c>
      <c r="BS23" s="83">
        <v>508756567.41000003</v>
      </c>
      <c r="BT23" s="84">
        <f t="shared" si="4"/>
        <v>508756567.41000003</v>
      </c>
      <c r="BU23" s="83">
        <v>135003837.94999999</v>
      </c>
      <c r="BV23" s="83">
        <v>276381470.04000002</v>
      </c>
      <c r="BW23" s="83">
        <v>0</v>
      </c>
      <c r="BX23" s="83">
        <v>60694771.340000004</v>
      </c>
      <c r="BY23" s="83">
        <v>0</v>
      </c>
      <c r="BZ23" s="83">
        <v>0</v>
      </c>
      <c r="CA23" s="83">
        <v>36676488.079999998</v>
      </c>
      <c r="CB23" s="83">
        <v>979407458.90999997</v>
      </c>
      <c r="CC23" s="83">
        <v>94033932.409999996</v>
      </c>
      <c r="CD23" s="83">
        <v>14879289.17</v>
      </c>
      <c r="CE23" s="83">
        <v>81528671.439999998</v>
      </c>
      <c r="CF23" s="83">
        <v>209857741.16999999</v>
      </c>
      <c r="CG23" s="83">
        <v>1263839.01</v>
      </c>
      <c r="CH23" s="83">
        <v>564855214.34000003</v>
      </c>
      <c r="CI23" s="83">
        <v>4605168.68</v>
      </c>
      <c r="CJ23" s="87">
        <v>8383602.6900000004</v>
      </c>
      <c r="CK23" s="83">
        <v>119654541.70999999</v>
      </c>
      <c r="CL23" s="83">
        <v>24989268.530000001</v>
      </c>
      <c r="CM23" s="83">
        <v>739473.9</v>
      </c>
      <c r="CN23" s="83">
        <v>39018463.259999998</v>
      </c>
      <c r="CO23" s="83">
        <v>378157775.50999999</v>
      </c>
      <c r="CP23" s="83">
        <v>38171758.119999997</v>
      </c>
      <c r="CQ23" s="83">
        <v>0</v>
      </c>
      <c r="CR23" s="83"/>
      <c r="CS23" s="83">
        <v>287320942.14999998</v>
      </c>
      <c r="CT23" s="83">
        <f t="shared" si="19"/>
        <v>52665075.24000001</v>
      </c>
      <c r="CU23" s="83">
        <v>2730684.63</v>
      </c>
      <c r="CV23" s="83">
        <v>10246382.92</v>
      </c>
      <c r="CW23" s="92"/>
      <c r="CX23" s="85">
        <f t="shared" si="20"/>
        <v>3258689036.0500011</v>
      </c>
      <c r="CY23" s="92"/>
      <c r="CZ23" s="92"/>
      <c r="DA23" s="88"/>
      <c r="DB23" s="88"/>
      <c r="DC23" s="85">
        <v>2841728390.1900001</v>
      </c>
      <c r="DD23" s="85">
        <v>416960645.86000001</v>
      </c>
      <c r="DE23" s="92"/>
      <c r="DF23" s="88"/>
      <c r="DG23" s="87">
        <v>3139943518.6399999</v>
      </c>
      <c r="DH23" s="87">
        <v>3394448789.5100002</v>
      </c>
      <c r="DI23" s="83">
        <v>3259224755.7800002</v>
      </c>
      <c r="DJ23" s="87">
        <v>285608</v>
      </c>
      <c r="DK23" s="83">
        <f t="shared" si="21"/>
        <v>135224033.73000002</v>
      </c>
      <c r="DL23" s="83">
        <v>9060720.0299999993</v>
      </c>
      <c r="DM23" s="93">
        <f t="shared" si="5"/>
        <v>1.6437029359514958E-2</v>
      </c>
      <c r="DN23" s="92"/>
      <c r="DO23" s="92"/>
      <c r="DP23" s="93">
        <f t="shared" si="6"/>
        <v>-0.59232491864936831</v>
      </c>
      <c r="DQ23" s="93">
        <f t="shared" si="7"/>
        <v>-111.39546696219672</v>
      </c>
      <c r="DR23" s="94"/>
      <c r="DS23" s="93">
        <f t="shared" si="8"/>
        <v>-5161.087929889919</v>
      </c>
      <c r="DT23" s="93">
        <f t="shared" si="22"/>
        <v>473.4602452662391</v>
      </c>
      <c r="DU23" s="93">
        <f t="shared" si="9"/>
        <v>54.756611412117806</v>
      </c>
      <c r="DV23" s="93">
        <f t="shared" si="10"/>
        <v>45.129401883117154</v>
      </c>
      <c r="DW23" s="93">
        <f t="shared" si="11"/>
        <v>49.864686057607223</v>
      </c>
      <c r="DX23" s="93">
        <f t="shared" si="12"/>
        <v>46.843792876474275</v>
      </c>
      <c r="DY23" s="93">
        <f t="shared" si="13"/>
        <v>11411.531735035434</v>
      </c>
      <c r="DZ23" s="93">
        <f t="shared" si="14"/>
        <v>90.861939719187859</v>
      </c>
      <c r="EA23" s="93">
        <f t="shared" si="23"/>
        <v>3.9836816554100984</v>
      </c>
      <c r="EB23" s="93">
        <f t="shared" si="15"/>
        <v>0.50770546314279574</v>
      </c>
    </row>
    <row r="24" spans="1:132" x14ac:dyDescent="0.3">
      <c r="A24" s="90" t="s">
        <v>61</v>
      </c>
      <c r="B24" s="82">
        <f t="shared" si="16"/>
        <v>2692854251.3299999</v>
      </c>
      <c r="C24" s="83">
        <v>1304961472.78</v>
      </c>
      <c r="D24" s="83">
        <v>779887707.41999996</v>
      </c>
      <c r="E24" s="83">
        <v>5480229.0199999996</v>
      </c>
      <c r="F24" s="83">
        <v>-2126.0700000000002</v>
      </c>
      <c r="G24" s="83">
        <v>212720.89</v>
      </c>
      <c r="H24" s="83">
        <v>206752601.03</v>
      </c>
      <c r="I24" s="84">
        <f t="shared" si="0"/>
        <v>206752601.03</v>
      </c>
      <c r="J24" s="83">
        <v>38944342.979999997</v>
      </c>
      <c r="K24" s="83">
        <v>65905844.390000001</v>
      </c>
      <c r="L24" s="83">
        <v>27820739.050000001</v>
      </c>
      <c r="M24" s="83">
        <v>74081674.609999999</v>
      </c>
      <c r="N24" s="83">
        <v>33525171.420000002</v>
      </c>
      <c r="O24" s="85">
        <f t="shared" si="17"/>
        <v>1557673324.5</v>
      </c>
      <c r="P24" s="83">
        <v>12434079.27</v>
      </c>
      <c r="Q24" s="83">
        <v>1135180926.8299999</v>
      </c>
      <c r="R24" s="83">
        <v>0</v>
      </c>
      <c r="S24" s="86">
        <f t="shared" si="1"/>
        <v>0</v>
      </c>
      <c r="T24" s="83">
        <v>0</v>
      </c>
      <c r="U24" s="83">
        <v>0</v>
      </c>
      <c r="V24" s="83">
        <v>0</v>
      </c>
      <c r="W24" s="83">
        <v>499252522</v>
      </c>
      <c r="X24" s="83">
        <v>0</v>
      </c>
      <c r="Y24" s="83">
        <v>0</v>
      </c>
      <c r="Z24" s="83">
        <v>0</v>
      </c>
      <c r="AA24" s="83">
        <v>0</v>
      </c>
      <c r="AB24" s="83">
        <v>0</v>
      </c>
      <c r="AC24" s="83">
        <v>0</v>
      </c>
      <c r="AD24" s="83">
        <v>0</v>
      </c>
      <c r="AE24" s="83">
        <v>0</v>
      </c>
      <c r="AF24" s="83">
        <v>0</v>
      </c>
      <c r="AG24" s="83">
        <v>0</v>
      </c>
      <c r="AH24" s="87">
        <v>2300000</v>
      </c>
      <c r="AI24" s="87">
        <v>257509900</v>
      </c>
      <c r="AJ24" s="87">
        <v>224906600</v>
      </c>
      <c r="AK24" s="83">
        <v>0</v>
      </c>
      <c r="AL24" s="87">
        <v>14536022</v>
      </c>
      <c r="AM24" s="83">
        <v>0</v>
      </c>
      <c r="AN24" s="83">
        <v>0</v>
      </c>
      <c r="AO24" s="83">
        <v>0</v>
      </c>
      <c r="AP24" s="83">
        <v>0</v>
      </c>
      <c r="AQ24" s="83">
        <v>0</v>
      </c>
      <c r="AR24" s="83">
        <v>0</v>
      </c>
      <c r="AS24" s="83">
        <v>0</v>
      </c>
      <c r="AT24" s="83">
        <v>0</v>
      </c>
      <c r="AU24" s="83">
        <v>0</v>
      </c>
      <c r="AV24" s="83">
        <v>0</v>
      </c>
      <c r="AW24" s="83">
        <v>0</v>
      </c>
      <c r="AX24" s="83">
        <v>0</v>
      </c>
      <c r="AY24" s="83">
        <v>0</v>
      </c>
      <c r="AZ24" s="83">
        <v>0</v>
      </c>
      <c r="BA24" s="86">
        <f t="shared" si="2"/>
        <v>499252522</v>
      </c>
      <c r="BB24" s="92"/>
      <c r="BC24" s="92"/>
      <c r="BD24" s="92"/>
      <c r="BE24" s="92"/>
      <c r="BF24" s="88"/>
      <c r="BG24" s="83">
        <v>154152780.59999999</v>
      </c>
      <c r="BH24" s="83">
        <v>3274487</v>
      </c>
      <c r="BI24" s="83">
        <f t="shared" si="18"/>
        <v>150878293.59999999</v>
      </c>
      <c r="BJ24" s="83">
        <v>929344770.69000006</v>
      </c>
      <c r="BK24" s="84">
        <f t="shared" si="3"/>
        <v>929344770.68999994</v>
      </c>
      <c r="BL24" s="83">
        <v>274152127.79000002</v>
      </c>
      <c r="BM24" s="83">
        <v>446686610.01999998</v>
      </c>
      <c r="BN24" s="83">
        <v>144775900.71000001</v>
      </c>
      <c r="BO24" s="83">
        <v>0</v>
      </c>
      <c r="BP24" s="83">
        <v>0</v>
      </c>
      <c r="BQ24" s="83">
        <v>50356159.039999999</v>
      </c>
      <c r="BR24" s="83">
        <v>13373973.130000001</v>
      </c>
      <c r="BS24" s="83">
        <v>370672459.41000003</v>
      </c>
      <c r="BT24" s="84">
        <f t="shared" si="4"/>
        <v>370672459.41000003</v>
      </c>
      <c r="BU24" s="83">
        <v>142882014.24000001</v>
      </c>
      <c r="BV24" s="83">
        <v>126858874.34999999</v>
      </c>
      <c r="BW24" s="83">
        <v>0</v>
      </c>
      <c r="BX24" s="83">
        <v>80162994.5</v>
      </c>
      <c r="BY24" s="83">
        <v>0</v>
      </c>
      <c r="BZ24" s="83">
        <v>0</v>
      </c>
      <c r="CA24" s="83">
        <v>20768576.32</v>
      </c>
      <c r="CB24" s="83">
        <v>745197639.14999998</v>
      </c>
      <c r="CC24" s="83">
        <v>77314508.060000002</v>
      </c>
      <c r="CD24" s="83">
        <v>13701996.380000001</v>
      </c>
      <c r="CE24" s="83">
        <v>53563837.969999999</v>
      </c>
      <c r="CF24" s="83">
        <v>187234980.90000001</v>
      </c>
      <c r="CG24" s="83">
        <v>491066.88</v>
      </c>
      <c r="CH24" s="83">
        <v>312176508.05000001</v>
      </c>
      <c r="CI24" s="83">
        <v>67282059.030000001</v>
      </c>
      <c r="CJ24" s="87">
        <v>33432681.879999999</v>
      </c>
      <c r="CK24" s="83">
        <v>142701937.52000001</v>
      </c>
      <c r="CL24" s="83">
        <v>29170726.199999999</v>
      </c>
      <c r="CM24" s="83">
        <v>1141555.19</v>
      </c>
      <c r="CN24" s="83">
        <v>24810439.670000002</v>
      </c>
      <c r="CO24" s="83">
        <v>417192174.76999998</v>
      </c>
      <c r="CP24" s="83">
        <v>60933007.609999999</v>
      </c>
      <c r="CQ24" s="83">
        <v>171890</v>
      </c>
      <c r="CR24" s="83"/>
      <c r="CS24" s="83">
        <v>150373876.03</v>
      </c>
      <c r="CT24" s="83">
        <f t="shared" si="19"/>
        <v>205713401.12999997</v>
      </c>
      <c r="CU24" s="83">
        <v>2860134.09</v>
      </c>
      <c r="CV24" s="83">
        <v>1484154.68</v>
      </c>
      <c r="CW24" s="92"/>
      <c r="CX24" s="85">
        <f t="shared" si="20"/>
        <v>2818728771.9699998</v>
      </c>
      <c r="CY24" s="92"/>
      <c r="CZ24" s="92"/>
      <c r="DA24" s="88"/>
      <c r="DB24" s="88"/>
      <c r="DC24" s="85">
        <v>2309765407.8800001</v>
      </c>
      <c r="DD24" s="85">
        <v>508963364.08999997</v>
      </c>
      <c r="DE24" s="92"/>
      <c r="DF24" s="88"/>
      <c r="DG24" s="87">
        <v>2544974915.0799999</v>
      </c>
      <c r="DH24" s="87">
        <v>2636287104.48</v>
      </c>
      <c r="DI24" s="83">
        <v>2692854251.3299999</v>
      </c>
      <c r="DJ24" s="87">
        <v>264333</v>
      </c>
      <c r="DK24" s="83">
        <f t="shared" si="21"/>
        <v>-56567146.849999905</v>
      </c>
      <c r="DL24" s="83">
        <v>2472946.42</v>
      </c>
      <c r="DM24" s="93">
        <f t="shared" si="5"/>
        <v>-4.6743904011080719</v>
      </c>
      <c r="DN24" s="92"/>
      <c r="DO24" s="92"/>
      <c r="DP24" s="93">
        <f t="shared" si="6"/>
        <v>-0.52791155939870105</v>
      </c>
      <c r="DQ24" s="93">
        <f t="shared" si="7"/>
        <v>-14.181529058084678</v>
      </c>
      <c r="DR24" s="94"/>
      <c r="DS24" s="93">
        <f t="shared" si="8"/>
        <v>-4944.5763418112765</v>
      </c>
      <c r="DT24" s="93">
        <f t="shared" si="22"/>
        <v>-213.99956437523844</v>
      </c>
      <c r="DU24" s="93">
        <f t="shared" si="9"/>
        <v>56.137983445014328</v>
      </c>
      <c r="DV24" s="93">
        <f t="shared" si="10"/>
        <v>42.155305147663839</v>
      </c>
      <c r="DW24" s="93">
        <f t="shared" si="11"/>
        <v>46.296099353609208</v>
      </c>
      <c r="DX24" s="93">
        <f t="shared" si="12"/>
        <v>44.604798267503398</v>
      </c>
      <c r="DY24" s="93">
        <f t="shared" si="13"/>
        <v>10187.355537636238</v>
      </c>
      <c r="DZ24" s="93">
        <f t="shared" si="14"/>
        <v>83.776325385740407</v>
      </c>
      <c r="EA24" s="93">
        <f t="shared" si="23"/>
        <v>-2.1457126863713736</v>
      </c>
      <c r="EB24" s="93">
        <f t="shared" si="15"/>
        <v>0.16358559219915106</v>
      </c>
    </row>
    <row r="25" spans="1:132" x14ac:dyDescent="0.3">
      <c r="A25" s="90" t="s">
        <v>62</v>
      </c>
      <c r="B25" s="82">
        <f t="shared" si="16"/>
        <v>3497451623.02</v>
      </c>
      <c r="C25" s="83">
        <v>1457656032.9300001</v>
      </c>
      <c r="D25" s="83">
        <v>874814168.61000001</v>
      </c>
      <c r="E25" s="83">
        <v>3048375.09</v>
      </c>
      <c r="F25" s="83">
        <v>8013.94</v>
      </c>
      <c r="G25" s="83">
        <v>16183.67</v>
      </c>
      <c r="H25" s="83">
        <v>194845086.56</v>
      </c>
      <c r="I25" s="84">
        <f t="shared" si="0"/>
        <v>194845086.56</v>
      </c>
      <c r="J25" s="83">
        <v>28556113.510000002</v>
      </c>
      <c r="K25" s="83">
        <v>61940541.280000001</v>
      </c>
      <c r="L25" s="83">
        <v>35262674.289999999</v>
      </c>
      <c r="M25" s="83">
        <v>69085757.480000004</v>
      </c>
      <c r="N25" s="83">
        <v>11321720.02</v>
      </c>
      <c r="O25" s="85">
        <f>C25+H25+N25+P25</f>
        <v>1663839839.51</v>
      </c>
      <c r="P25" s="83">
        <v>17000</v>
      </c>
      <c r="Q25" s="83">
        <v>1833611783.51</v>
      </c>
      <c r="R25" s="83">
        <v>431100</v>
      </c>
      <c r="S25" s="86">
        <f t="shared" si="1"/>
        <v>431100</v>
      </c>
      <c r="T25" s="83">
        <v>0</v>
      </c>
      <c r="U25" s="83">
        <v>0</v>
      </c>
      <c r="V25" s="83">
        <v>431100</v>
      </c>
      <c r="W25" s="83">
        <v>603647122.25</v>
      </c>
      <c r="X25" s="83">
        <v>0</v>
      </c>
      <c r="Y25" s="83">
        <v>0</v>
      </c>
      <c r="Z25" s="83">
        <v>0</v>
      </c>
      <c r="AA25" s="83">
        <v>0</v>
      </c>
      <c r="AB25" s="83">
        <v>0</v>
      </c>
      <c r="AC25" s="83">
        <v>0</v>
      </c>
      <c r="AD25" s="83">
        <v>0</v>
      </c>
      <c r="AE25" s="83">
        <v>0</v>
      </c>
      <c r="AF25" s="83">
        <v>0</v>
      </c>
      <c r="AG25" s="83">
        <v>0</v>
      </c>
      <c r="AH25" s="83">
        <v>0</v>
      </c>
      <c r="AI25" s="87">
        <v>270981400</v>
      </c>
      <c r="AJ25" s="87">
        <v>251936400</v>
      </c>
      <c r="AK25" s="83">
        <v>0</v>
      </c>
      <c r="AL25" s="87">
        <v>73413214</v>
      </c>
      <c r="AM25" s="83">
        <v>0</v>
      </c>
      <c r="AN25" s="83">
        <v>0</v>
      </c>
      <c r="AO25" s="83">
        <v>0</v>
      </c>
      <c r="AP25" s="83">
        <v>0</v>
      </c>
      <c r="AQ25" s="83">
        <v>0</v>
      </c>
      <c r="AR25" s="83">
        <v>0</v>
      </c>
      <c r="AS25" s="83">
        <v>0</v>
      </c>
      <c r="AT25" s="83">
        <v>0</v>
      </c>
      <c r="AU25" s="83">
        <v>0</v>
      </c>
      <c r="AV25" s="83">
        <v>0</v>
      </c>
      <c r="AW25" s="83">
        <v>0</v>
      </c>
      <c r="AX25" s="83">
        <v>0</v>
      </c>
      <c r="AY25" s="83">
        <v>7316108.25</v>
      </c>
      <c r="AZ25" s="83">
        <v>0</v>
      </c>
      <c r="BA25" s="86">
        <f t="shared" si="2"/>
        <v>603647122.25</v>
      </c>
      <c r="BB25" s="92"/>
      <c r="BC25" s="92"/>
      <c r="BD25" s="92"/>
      <c r="BE25" s="92"/>
      <c r="BF25" s="88"/>
      <c r="BG25" s="83">
        <v>1252261851.51</v>
      </c>
      <c r="BH25" s="83">
        <v>1169848318.9300001</v>
      </c>
      <c r="BI25" s="83">
        <f t="shared" si="18"/>
        <v>82413532.579999924</v>
      </c>
      <c r="BJ25" s="83">
        <v>917906231.82000005</v>
      </c>
      <c r="BK25" s="84">
        <f t="shared" si="3"/>
        <v>917906231.82000005</v>
      </c>
      <c r="BL25" s="83">
        <v>304760877.13999999</v>
      </c>
      <c r="BM25" s="83">
        <v>458925799.81999999</v>
      </c>
      <c r="BN25" s="83">
        <v>82554815.409999996</v>
      </c>
      <c r="BO25" s="83">
        <v>0</v>
      </c>
      <c r="BP25" s="83">
        <v>0</v>
      </c>
      <c r="BQ25" s="83">
        <v>56973708.630000003</v>
      </c>
      <c r="BR25" s="83">
        <v>14691030.82</v>
      </c>
      <c r="BS25" s="83">
        <v>480380692.62</v>
      </c>
      <c r="BT25" s="84">
        <f t="shared" si="4"/>
        <v>480380692.61999995</v>
      </c>
      <c r="BU25" s="83">
        <v>110178788.56999999</v>
      </c>
      <c r="BV25" s="83">
        <v>291077074.89999998</v>
      </c>
      <c r="BW25" s="83">
        <v>0</v>
      </c>
      <c r="BX25" s="83">
        <v>50452146.939999998</v>
      </c>
      <c r="BY25" s="83">
        <v>0</v>
      </c>
      <c r="BZ25" s="83">
        <v>0</v>
      </c>
      <c r="CA25" s="83">
        <v>28672682.210000001</v>
      </c>
      <c r="CB25" s="83">
        <v>94128765.209999993</v>
      </c>
      <c r="CC25" s="83">
        <v>0</v>
      </c>
      <c r="CD25" s="83">
        <v>0</v>
      </c>
      <c r="CE25" s="83">
        <v>167914.43</v>
      </c>
      <c r="CF25" s="83">
        <v>2310985.83</v>
      </c>
      <c r="CG25" s="83">
        <v>772652.63</v>
      </c>
      <c r="CH25" s="83">
        <v>0</v>
      </c>
      <c r="CI25" s="83">
        <v>66878590</v>
      </c>
      <c r="CJ25" s="87">
        <v>23998622.32</v>
      </c>
      <c r="CK25" s="83">
        <v>186248503.37</v>
      </c>
      <c r="CL25" s="83">
        <v>29702823.59</v>
      </c>
      <c r="CM25" s="83">
        <v>6144465.6500000004</v>
      </c>
      <c r="CN25" s="83">
        <v>34920629.350000001</v>
      </c>
      <c r="CO25" s="83">
        <v>644738872.79999995</v>
      </c>
      <c r="CP25" s="83">
        <v>159920448.05000001</v>
      </c>
      <c r="CQ25" s="83">
        <v>1499000</v>
      </c>
      <c r="CR25" s="83"/>
      <c r="CS25" s="83">
        <v>303149525.07999998</v>
      </c>
      <c r="CT25" s="83">
        <f t="shared" si="19"/>
        <v>180169899.66999996</v>
      </c>
      <c r="CU25" s="83">
        <v>10299557.359999999</v>
      </c>
      <c r="CV25" s="83">
        <v>6267301.0099999998</v>
      </c>
      <c r="CW25" s="92"/>
      <c r="CX25" s="85">
        <f t="shared" si="20"/>
        <v>3662999694.2900004</v>
      </c>
      <c r="CY25" s="92"/>
      <c r="CZ25" s="92"/>
      <c r="DA25" s="88"/>
      <c r="DB25" s="88"/>
      <c r="DC25" s="85">
        <v>2979931184.9499998</v>
      </c>
      <c r="DD25" s="85">
        <v>683068509.34000003</v>
      </c>
      <c r="DE25" s="92"/>
      <c r="DF25" s="88"/>
      <c r="DG25" s="87">
        <v>3363625695.1199999</v>
      </c>
      <c r="DH25" s="87">
        <v>3591860266.8800001</v>
      </c>
      <c r="DI25" s="83">
        <v>3497451623.02</v>
      </c>
      <c r="DJ25" s="87">
        <v>294727</v>
      </c>
      <c r="DK25" s="83">
        <f t="shared" si="21"/>
        <v>94408643.860000134</v>
      </c>
      <c r="DL25" s="83">
        <v>2125198.0699999998</v>
      </c>
      <c r="DM25" s="93">
        <f t="shared" si="5"/>
        <v>-4.7333913121306148</v>
      </c>
      <c r="DN25" s="92"/>
      <c r="DO25" s="92"/>
      <c r="DP25" s="93">
        <f t="shared" si="6"/>
        <v>-0.80328542583358453</v>
      </c>
      <c r="DQ25" s="93">
        <f t="shared" si="7"/>
        <v>-59.332573860981249</v>
      </c>
      <c r="DR25" s="94"/>
      <c r="DS25" s="93">
        <f t="shared" si="8"/>
        <v>-6821.5622416677115</v>
      </c>
      <c r="DT25" s="93">
        <f t="shared" si="22"/>
        <v>320.32573825947446</v>
      </c>
      <c r="DU25" s="93">
        <f t="shared" si="9"/>
        <v>47.248719856862195</v>
      </c>
      <c r="DV25" s="93">
        <f t="shared" si="10"/>
        <v>52.427080661853509</v>
      </c>
      <c r="DW25" s="93">
        <f t="shared" si="11"/>
        <v>39.7940528142069</v>
      </c>
      <c r="DX25" s="93">
        <f t="shared" si="12"/>
        <v>54.512955652890639</v>
      </c>
      <c r="DY25" s="93">
        <f t="shared" si="13"/>
        <v>11866.749985647735</v>
      </c>
      <c r="DZ25" s="93">
        <f t="shared" si="14"/>
        <v>87.607953501058077</v>
      </c>
      <c r="EA25" s="93">
        <f t="shared" si="23"/>
        <v>2.6284052509093394</v>
      </c>
      <c r="EB25" s="93">
        <f t="shared" si="15"/>
        <v>0.12860493980517756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5"/>
  <sheetViews>
    <sheetView tabSelected="1" topLeftCell="CH1" zoomScale="55" zoomScaleNormal="55" zoomScaleSheetLayoutView="70" workbookViewId="0">
      <selection activeCell="CP37" sqref="CP37"/>
    </sheetView>
  </sheetViews>
  <sheetFormatPr defaultRowHeight="14.4" x14ac:dyDescent="0.3"/>
  <cols>
    <col min="1" max="1" width="14" style="97" customWidth="1"/>
    <col min="2" max="3" width="16" style="96" bestFit="1" customWidth="1"/>
    <col min="4" max="4" width="16.44140625" style="96" bestFit="1" customWidth="1"/>
    <col min="5" max="5" width="17" style="96" bestFit="1" customWidth="1"/>
    <col min="6" max="6" width="13.33203125" style="96" customWidth="1"/>
    <col min="7" max="7" width="17.33203125" style="96" customWidth="1"/>
    <col min="8" max="8" width="14.88671875" style="96" bestFit="1" customWidth="1"/>
    <col min="9" max="9" width="13.33203125" style="96" bestFit="1" customWidth="1"/>
    <col min="10" max="11" width="13.6640625" style="96" bestFit="1" customWidth="1"/>
    <col min="12" max="13" width="14.88671875" style="96" bestFit="1" customWidth="1"/>
    <col min="14" max="16" width="18.6640625" style="96" customWidth="1"/>
    <col min="17" max="17" width="14.88671875" style="96" customWidth="1"/>
    <col min="18" max="18" width="12.33203125" style="96" bestFit="1" customWidth="1"/>
    <col min="19" max="19" width="13.33203125" style="96" customWidth="1"/>
    <col min="20" max="20" width="16.109375" style="96" customWidth="1"/>
    <col min="21" max="21" width="12.109375" style="96" customWidth="1"/>
    <col min="22" max="22" width="13.44140625" style="96" customWidth="1"/>
    <col min="23" max="23" width="14.44140625" style="96" bestFit="1" customWidth="1"/>
    <col min="24" max="25" width="13.33203125" style="96" bestFit="1" customWidth="1"/>
    <col min="26" max="26" width="9" style="96" bestFit="1" customWidth="1"/>
    <col min="27" max="27" width="10.44140625" style="96" bestFit="1" customWidth="1"/>
    <col min="28" max="28" width="9" style="96" bestFit="1" customWidth="1"/>
    <col min="29" max="29" width="11.33203125" style="96" bestFit="1" customWidth="1"/>
    <col min="30" max="30" width="14.88671875" style="96" customWidth="1"/>
    <col min="31" max="31" width="11.33203125" style="96" bestFit="1" customWidth="1"/>
    <col min="32" max="32" width="14.88671875" style="96" customWidth="1"/>
    <col min="33" max="33" width="10.44140625" style="96" bestFit="1" customWidth="1"/>
    <col min="34" max="37" width="14.88671875" style="96" customWidth="1"/>
    <col min="38" max="38" width="12.33203125" style="96" bestFit="1" customWidth="1"/>
    <col min="39" max="40" width="17.109375" style="96" customWidth="1"/>
    <col min="41" max="41" width="11.33203125" style="96" bestFit="1" customWidth="1"/>
    <col min="42" max="42" width="9" style="96" bestFit="1" customWidth="1"/>
    <col min="43" max="43" width="11.33203125" style="96" bestFit="1" customWidth="1"/>
    <col min="44" max="44" width="12.33203125" style="96" bestFit="1" customWidth="1"/>
    <col min="45" max="45" width="9" style="96" bestFit="1" customWidth="1"/>
    <col min="46" max="47" width="17.109375" style="96" customWidth="1"/>
    <col min="48" max="48" width="9" style="96" bestFit="1" customWidth="1"/>
    <col min="49" max="50" width="14.88671875" style="96" customWidth="1"/>
    <col min="51" max="51" width="13.33203125" style="96" bestFit="1" customWidth="1"/>
    <col min="52" max="52" width="10.44140625" style="96" bestFit="1" customWidth="1"/>
    <col min="53" max="54" width="11.33203125" style="96" bestFit="1" customWidth="1"/>
    <col min="55" max="55" width="14.88671875" style="96" customWidth="1"/>
    <col min="56" max="56" width="8.88671875" style="96" customWidth="1"/>
    <col min="57" max="57" width="14.88671875" style="96" bestFit="1" customWidth="1"/>
    <col min="58" max="59" width="16" style="96" bestFit="1" customWidth="1"/>
    <col min="60" max="60" width="14" style="96" customWidth="1"/>
    <col min="61" max="61" width="15.44140625" style="96" customWidth="1"/>
    <col min="62" max="69" width="14.33203125" style="96" customWidth="1"/>
    <col min="70" max="71" width="14.5546875" style="96" customWidth="1"/>
    <col min="72" max="73" width="12.6640625" style="96" customWidth="1"/>
    <col min="74" max="74" width="13.5546875" style="96" customWidth="1"/>
    <col min="75" max="79" width="14.109375" style="96" customWidth="1"/>
    <col min="80" max="80" width="13.109375" style="96" customWidth="1"/>
    <col min="81" max="81" width="14.109375" style="96" customWidth="1"/>
    <col min="82" max="82" width="13.44140625" style="96" customWidth="1"/>
    <col min="83" max="85" width="14.109375" style="96" customWidth="1"/>
    <col min="86" max="86" width="16.109375" style="96" customWidth="1"/>
    <col min="87" max="87" width="14" style="96" customWidth="1"/>
    <col min="88" max="88" width="17.5546875" style="96" customWidth="1"/>
    <col min="89" max="89" width="11.44140625" style="96" customWidth="1"/>
    <col min="90" max="90" width="15.5546875" style="96" customWidth="1"/>
    <col min="91" max="92" width="2.109375" style="96" customWidth="1"/>
    <col min="93" max="93" width="19.109375" style="96" customWidth="1"/>
    <col min="94" max="94" width="14.6640625" style="96" customWidth="1"/>
    <col min="95" max="96" width="1.88671875" style="96" customWidth="1"/>
    <col min="97" max="97" width="17.44140625" style="96" customWidth="1"/>
    <col min="98" max="98" width="15.6640625" style="96" customWidth="1"/>
    <col min="99" max="99" width="16.109375" style="96" customWidth="1"/>
    <col min="100" max="100" width="11" style="96" customWidth="1"/>
    <col min="101" max="101" width="14.6640625" style="96" customWidth="1"/>
    <col min="102" max="102" width="15.5546875" style="96" customWidth="1"/>
    <col min="103" max="103" width="12" style="96" bestFit="1" customWidth="1"/>
    <col min="104" max="104" width="11.109375" style="96" hidden="1" customWidth="1"/>
    <col min="105" max="105" width="4.33203125" style="96" hidden="1" customWidth="1"/>
    <col min="106" max="106" width="13.6640625" style="96" bestFit="1" customWidth="1"/>
    <col min="107" max="107" width="13.33203125" style="96" bestFit="1" customWidth="1"/>
    <col min="108" max="108" width="9.6640625" style="96" hidden="1" customWidth="1"/>
    <col min="109" max="109" width="13.6640625" style="96" customWidth="1"/>
    <col min="110" max="110" width="14.88671875" style="96" bestFit="1" customWidth="1"/>
    <col min="111" max="112" width="13" style="96" bestFit="1" customWidth="1"/>
    <col min="113" max="113" width="11.6640625" style="96" bestFit="1" customWidth="1"/>
    <col min="114" max="114" width="9" style="96" bestFit="1" customWidth="1"/>
    <col min="115" max="115" width="11.109375" style="96" bestFit="1" customWidth="1"/>
    <col min="116" max="116" width="12.6640625" style="96" bestFit="1" customWidth="1"/>
    <col min="117" max="117" width="14.6640625" style="96" bestFit="1" customWidth="1"/>
    <col min="118" max="118" width="11.33203125" style="96" bestFit="1" customWidth="1"/>
    <col min="119" max="16384" width="8.88671875" style="96"/>
  </cols>
  <sheetData>
    <row r="1" spans="1:118" s="118" customFormat="1" ht="58.5" customHeight="1" x14ac:dyDescent="0.3">
      <c r="A1" s="128" t="s">
        <v>1</v>
      </c>
      <c r="B1" s="120" t="s">
        <v>20</v>
      </c>
      <c r="C1" s="120" t="s">
        <v>29</v>
      </c>
      <c r="D1" s="120" t="s">
        <v>30</v>
      </c>
      <c r="E1" s="120" t="s">
        <v>31</v>
      </c>
      <c r="F1" s="120" t="s">
        <v>32</v>
      </c>
      <c r="G1" s="120" t="s">
        <v>33</v>
      </c>
      <c r="H1" s="120" t="s">
        <v>34</v>
      </c>
      <c r="I1" s="124" t="s">
        <v>88</v>
      </c>
      <c r="J1" s="127">
        <v>21000000</v>
      </c>
      <c r="K1" s="127">
        <v>22000000</v>
      </c>
      <c r="L1" s="127">
        <v>24000000</v>
      </c>
      <c r="M1" s="127">
        <v>25000000</v>
      </c>
      <c r="N1" s="120" t="s">
        <v>35</v>
      </c>
      <c r="O1" s="120" t="s">
        <v>36</v>
      </c>
      <c r="P1" s="120" t="s">
        <v>37</v>
      </c>
      <c r="Q1" s="120" t="s">
        <v>38</v>
      </c>
      <c r="R1" s="126" t="s">
        <v>88</v>
      </c>
      <c r="S1" s="77" t="s">
        <v>89</v>
      </c>
      <c r="T1" s="125" t="s">
        <v>165</v>
      </c>
      <c r="U1" s="77" t="s">
        <v>90</v>
      </c>
      <c r="V1" s="77" t="s">
        <v>93</v>
      </c>
      <c r="W1" s="120" t="s">
        <v>39</v>
      </c>
      <c r="X1" s="77" t="s">
        <v>91</v>
      </c>
      <c r="Y1" s="77">
        <v>41030800</v>
      </c>
      <c r="Z1" s="77">
        <v>41030900</v>
      </c>
      <c r="AA1" s="77">
        <v>41031000</v>
      </c>
      <c r="AB1" s="77">
        <v>41032100</v>
      </c>
      <c r="AC1" s="77">
        <v>41032600</v>
      </c>
      <c r="AD1" s="125" t="s">
        <v>164</v>
      </c>
      <c r="AE1" s="77">
        <v>41033500</v>
      </c>
      <c r="AF1" s="125" t="s">
        <v>103</v>
      </c>
      <c r="AG1" s="77">
        <v>41033700</v>
      </c>
      <c r="AH1" s="125" t="s">
        <v>163</v>
      </c>
      <c r="AI1" s="77">
        <v>41033900</v>
      </c>
      <c r="AJ1" s="77">
        <v>41034200</v>
      </c>
      <c r="AK1" s="125" t="s">
        <v>162</v>
      </c>
      <c r="AL1" s="77">
        <v>41034500</v>
      </c>
      <c r="AM1" s="125" t="s">
        <v>161</v>
      </c>
      <c r="AN1" s="125" t="s">
        <v>160</v>
      </c>
      <c r="AO1" s="77">
        <v>41035800</v>
      </c>
      <c r="AP1" s="77">
        <v>41036000</v>
      </c>
      <c r="AQ1" s="77">
        <v>41036100</v>
      </c>
      <c r="AR1" s="77">
        <v>41036600</v>
      </c>
      <c r="AS1" s="77">
        <v>41037000</v>
      </c>
      <c r="AT1" s="125" t="s">
        <v>110</v>
      </c>
      <c r="AU1" s="125" t="s">
        <v>159</v>
      </c>
      <c r="AV1" s="77">
        <v>41039700</v>
      </c>
      <c r="AW1" s="124" t="s">
        <v>88</v>
      </c>
      <c r="AX1" s="77">
        <v>90010200</v>
      </c>
      <c r="AY1" s="77">
        <v>41020900</v>
      </c>
      <c r="AZ1" s="77">
        <v>41030300</v>
      </c>
      <c r="BA1" s="77">
        <v>41030400</v>
      </c>
      <c r="BB1" s="77">
        <v>41035000</v>
      </c>
      <c r="BC1" s="125" t="s">
        <v>158</v>
      </c>
      <c r="BD1" s="125" t="s">
        <v>157</v>
      </c>
      <c r="BE1" s="120" t="s">
        <v>5</v>
      </c>
      <c r="BF1" s="120" t="s">
        <v>6</v>
      </c>
      <c r="BG1" s="124" t="s">
        <v>88</v>
      </c>
      <c r="BH1" s="122" t="s">
        <v>156</v>
      </c>
      <c r="BI1" s="122" t="s">
        <v>155</v>
      </c>
      <c r="BJ1" s="122" t="s">
        <v>154</v>
      </c>
      <c r="BK1" s="122" t="s">
        <v>153</v>
      </c>
      <c r="BL1" s="122" t="s">
        <v>152</v>
      </c>
      <c r="BM1" s="122" t="s">
        <v>151</v>
      </c>
      <c r="BN1" s="122" t="s">
        <v>150</v>
      </c>
      <c r="BO1" s="122" t="s">
        <v>149</v>
      </c>
      <c r="BP1" s="122" t="s">
        <v>92</v>
      </c>
      <c r="BQ1" s="120" t="s">
        <v>7</v>
      </c>
      <c r="BR1" s="124" t="s">
        <v>88</v>
      </c>
      <c r="BS1" s="122" t="s">
        <v>148</v>
      </c>
      <c r="BT1" s="122" t="s">
        <v>147</v>
      </c>
      <c r="BU1" s="122" t="s">
        <v>146</v>
      </c>
      <c r="BV1" s="122" t="s">
        <v>92</v>
      </c>
      <c r="BW1" s="123" t="s">
        <v>8</v>
      </c>
      <c r="BX1" s="122" t="s">
        <v>145</v>
      </c>
      <c r="BY1" s="122" t="s">
        <v>92</v>
      </c>
      <c r="BZ1" s="120" t="s">
        <v>9</v>
      </c>
      <c r="CA1" s="120" t="s">
        <v>10</v>
      </c>
      <c r="CB1" s="120" t="s">
        <v>11</v>
      </c>
      <c r="CC1" s="120" t="s">
        <v>12</v>
      </c>
      <c r="CD1" s="120" t="s">
        <v>13</v>
      </c>
      <c r="CE1" s="120" t="s">
        <v>14</v>
      </c>
      <c r="CF1" s="120" t="s">
        <v>15</v>
      </c>
      <c r="CG1" s="120" t="s">
        <v>16</v>
      </c>
      <c r="CH1" s="120" t="s">
        <v>17</v>
      </c>
      <c r="CI1" s="120" t="s">
        <v>18</v>
      </c>
      <c r="CJ1" s="120" t="s">
        <v>19</v>
      </c>
      <c r="CK1" s="120" t="s">
        <v>21</v>
      </c>
      <c r="CL1" s="120" t="s">
        <v>22</v>
      </c>
      <c r="CM1" s="120" t="s">
        <v>2</v>
      </c>
      <c r="CN1" s="120" t="s">
        <v>3</v>
      </c>
      <c r="CO1" s="120" t="s">
        <v>64</v>
      </c>
      <c r="CP1" s="120" t="s">
        <v>65</v>
      </c>
      <c r="CQ1" s="120" t="s">
        <v>28</v>
      </c>
      <c r="CR1" s="120" t="s">
        <v>4</v>
      </c>
      <c r="CS1" s="120" t="s">
        <v>25</v>
      </c>
      <c r="CT1" s="120" t="s">
        <v>26</v>
      </c>
      <c r="CU1" s="120" t="s">
        <v>27</v>
      </c>
      <c r="CV1" s="121" t="s">
        <v>69</v>
      </c>
      <c r="CW1" s="120" t="s">
        <v>70</v>
      </c>
      <c r="CX1" s="120" t="s">
        <v>71</v>
      </c>
      <c r="CY1" s="119" t="s">
        <v>72</v>
      </c>
      <c r="CZ1" s="119" t="s">
        <v>73</v>
      </c>
      <c r="DA1" s="119" t="s">
        <v>74</v>
      </c>
      <c r="DB1" s="119" t="s">
        <v>75</v>
      </c>
      <c r="DC1" s="119" t="s">
        <v>76</v>
      </c>
      <c r="DD1" s="119" t="s">
        <v>77</v>
      </c>
      <c r="DE1" s="119" t="s">
        <v>78</v>
      </c>
      <c r="DF1" s="119" t="s">
        <v>79</v>
      </c>
      <c r="DG1" s="119" t="s">
        <v>80</v>
      </c>
      <c r="DH1" s="119" t="s">
        <v>81</v>
      </c>
      <c r="DI1" s="119" t="s">
        <v>82</v>
      </c>
      <c r="DJ1" s="119" t="s">
        <v>83</v>
      </c>
      <c r="DK1" s="119" t="s">
        <v>84</v>
      </c>
      <c r="DL1" s="119" t="s">
        <v>85</v>
      </c>
      <c r="DM1" s="119" t="s">
        <v>86</v>
      </c>
      <c r="DN1" s="119" t="s">
        <v>87</v>
      </c>
    </row>
    <row r="2" spans="1:118" s="98" customFormat="1" ht="14.4" customHeight="1" x14ac:dyDescent="0.25">
      <c r="A2" s="115" t="s">
        <v>0</v>
      </c>
      <c r="B2" s="102">
        <v>4336732048.9499998</v>
      </c>
      <c r="C2" s="102">
        <v>1860218823.72</v>
      </c>
      <c r="D2" s="102">
        <v>1104598748.3199999</v>
      </c>
      <c r="E2" s="102">
        <v>878531.57</v>
      </c>
      <c r="F2" s="102">
        <v>7816.77</v>
      </c>
      <c r="G2" s="102">
        <v>212759.4</v>
      </c>
      <c r="H2" s="102">
        <v>299476252.11000001</v>
      </c>
      <c r="I2" s="108">
        <f>SUM(J2:M2)</f>
        <v>299476252.11000001</v>
      </c>
      <c r="J2" s="102">
        <v>42128747.990000002</v>
      </c>
      <c r="K2" s="102">
        <v>40053310.530000001</v>
      </c>
      <c r="L2" s="102">
        <v>13476314.970000001</v>
      </c>
      <c r="M2" s="102">
        <v>203817878.62</v>
      </c>
      <c r="N2" s="102">
        <v>50107662.039999999</v>
      </c>
      <c r="O2" s="102">
        <v>2219614701.04</v>
      </c>
      <c r="P2" s="102">
        <v>2108184902.8900001</v>
      </c>
      <c r="Q2" s="117">
        <v>0</v>
      </c>
      <c r="R2" s="108">
        <f>SUM(S2:V2)</f>
        <v>0</v>
      </c>
      <c r="S2" s="100">
        <v>0</v>
      </c>
      <c r="T2" s="100">
        <v>0</v>
      </c>
      <c r="U2" s="100">
        <v>0</v>
      </c>
      <c r="V2" s="100">
        <v>0</v>
      </c>
      <c r="W2" s="102">
        <v>2108184902.8900001</v>
      </c>
      <c r="X2" s="102">
        <v>393841836.33999997</v>
      </c>
      <c r="Y2" s="102">
        <v>999320372.09000003</v>
      </c>
      <c r="Z2" s="100">
        <v>0</v>
      </c>
      <c r="AA2" s="102">
        <v>352186.39</v>
      </c>
      <c r="AB2" s="100">
        <v>0</v>
      </c>
      <c r="AC2" s="100">
        <v>0</v>
      </c>
      <c r="AD2" s="100">
        <v>0</v>
      </c>
      <c r="AE2" s="100">
        <v>0</v>
      </c>
      <c r="AF2" s="102">
        <v>5374177.5</v>
      </c>
      <c r="AG2" s="102">
        <v>0</v>
      </c>
      <c r="AH2" s="102">
        <v>599000</v>
      </c>
      <c r="AI2" s="102">
        <v>329016800</v>
      </c>
      <c r="AJ2" s="102">
        <v>318579229.44999999</v>
      </c>
      <c r="AK2" s="102">
        <v>2546365.5499999998</v>
      </c>
      <c r="AL2" s="102">
        <v>33736516</v>
      </c>
      <c r="AM2" s="102">
        <v>1360000</v>
      </c>
      <c r="AN2" s="102">
        <v>355516.39</v>
      </c>
      <c r="AO2" s="102">
        <v>1226487.2</v>
      </c>
      <c r="AP2" s="100">
        <v>0</v>
      </c>
      <c r="AQ2" s="102">
        <v>7304142.6500000004</v>
      </c>
      <c r="AR2" s="102">
        <v>14572273.33</v>
      </c>
      <c r="AS2" s="100">
        <v>0</v>
      </c>
      <c r="AT2" s="100">
        <v>0</v>
      </c>
      <c r="AU2" s="100">
        <v>0</v>
      </c>
      <c r="AV2" s="100">
        <v>0</v>
      </c>
      <c r="AW2" s="108">
        <f>X2+Y2+Z2+AA2+AB2+AC2+AD2+AE2+AF2+AG2+AH2+AI2+AJ2+AK2+AL2+AM2+AN2+AO2+AP2+AQ2+AR2+AS2+AT2+AU2</f>
        <v>2108184902.8900003</v>
      </c>
      <c r="AX2" s="102">
        <v>4327799603.9300003</v>
      </c>
      <c r="AY2" s="109">
        <v>0</v>
      </c>
      <c r="AZ2" s="109">
        <v>0</v>
      </c>
      <c r="BA2" s="109">
        <v>0</v>
      </c>
      <c r="BB2" s="102">
        <v>5932445.0199999996</v>
      </c>
      <c r="BC2" s="102">
        <v>3000000</v>
      </c>
      <c r="BD2" s="109">
        <v>0</v>
      </c>
      <c r="BE2" s="100">
        <v>153158640.97</v>
      </c>
      <c r="BF2" s="100">
        <v>974531004.96000004</v>
      </c>
      <c r="BG2" s="108">
        <f>SUM(BH2:BP2)</f>
        <v>974531004.96000016</v>
      </c>
      <c r="BH2" s="100">
        <v>337436795.41000003</v>
      </c>
      <c r="BI2" s="100">
        <v>442009763.64999998</v>
      </c>
      <c r="BJ2" s="100">
        <v>2660037.98</v>
      </c>
      <c r="BK2" s="100">
        <v>1226487.2</v>
      </c>
      <c r="BL2" s="100">
        <v>11234575.710000001</v>
      </c>
      <c r="BM2" s="100">
        <v>24081271.969999999</v>
      </c>
      <c r="BN2" s="100">
        <v>134564070.11000001</v>
      </c>
      <c r="BO2" s="100">
        <v>3992243.07</v>
      </c>
      <c r="BP2" s="106">
        <v>17325759.859999999</v>
      </c>
      <c r="BQ2" s="100">
        <v>468162655.19999999</v>
      </c>
      <c r="BR2" s="108">
        <f>SUM(BS2:BV2)</f>
        <v>468162655.19999999</v>
      </c>
      <c r="BS2" s="100">
        <v>250545055.56999999</v>
      </c>
      <c r="BT2" s="100">
        <v>51762188.020000003</v>
      </c>
      <c r="BU2" s="100">
        <v>0</v>
      </c>
      <c r="BV2" s="106">
        <v>165855411.61000001</v>
      </c>
      <c r="BW2" s="102">
        <v>1467177087.25</v>
      </c>
      <c r="BX2" s="107">
        <v>999320372.09000003</v>
      </c>
      <c r="BY2" s="106">
        <v>467856715.16000003</v>
      </c>
      <c r="BZ2" s="102">
        <v>475383952.38</v>
      </c>
      <c r="CA2" s="102">
        <v>82655951.730000004</v>
      </c>
      <c r="CB2" s="102">
        <v>13267802</v>
      </c>
      <c r="CC2" s="102">
        <v>37611406.25</v>
      </c>
      <c r="CD2" s="102">
        <v>235107484.25999999</v>
      </c>
      <c r="CE2" s="102">
        <v>181114</v>
      </c>
      <c r="CF2" s="102">
        <v>2677877.02</v>
      </c>
      <c r="CG2" s="102">
        <v>156234424.94999999</v>
      </c>
      <c r="CH2" s="102">
        <v>292107427.42000002</v>
      </c>
      <c r="CI2" s="102">
        <v>7871082.1100000003</v>
      </c>
      <c r="CJ2" s="102">
        <v>4480873318.1199999</v>
      </c>
      <c r="CK2" s="102">
        <v>1137.18</v>
      </c>
      <c r="CL2" s="99">
        <v>144267107.31999999</v>
      </c>
      <c r="CM2" s="105"/>
      <c r="CN2" s="105"/>
      <c r="CO2" s="99">
        <v>3808742320.4000001</v>
      </c>
      <c r="CP2" s="99">
        <v>672130997.71999979</v>
      </c>
      <c r="CQ2" s="104"/>
      <c r="CR2" s="103"/>
      <c r="CS2" s="102">
        <v>4036297365.6500001</v>
      </c>
      <c r="CT2" s="102">
        <v>4131653427.5100002</v>
      </c>
      <c r="CU2" s="102">
        <v>4336732048.9499998</v>
      </c>
      <c r="CV2" s="116">
        <v>373300</v>
      </c>
      <c r="CW2" s="100">
        <v>-144267107.31999999</v>
      </c>
      <c r="CX2" s="116">
        <v>0</v>
      </c>
      <c r="CY2" s="99">
        <f>(B2-CO2-CP2)/B2*100</f>
        <v>-3.323730116203496</v>
      </c>
      <c r="CZ2" s="99"/>
      <c r="DA2" s="99"/>
      <c r="DB2" s="99">
        <f>((C2+H2)-CO2)/(C2+H2)</f>
        <v>-0.76355558848336458</v>
      </c>
      <c r="DC2" s="99">
        <f>(N2-CP2)/N2</f>
        <v>-12.413736948721542</v>
      </c>
      <c r="DD2" s="99"/>
      <c r="DE2" s="99">
        <f>(C2+H2-CO2-CP2)/CV2</f>
        <v>-6217.996898714171</v>
      </c>
      <c r="DF2" s="99">
        <f>CW2/CV2</f>
        <v>-386.46425748727563</v>
      </c>
      <c r="DG2" s="99">
        <f>(C2+H2)/B2*100</f>
        <v>49.800058003419892</v>
      </c>
      <c r="DH2" s="99">
        <f>P2/B2*100</f>
        <v>48.612293291222116</v>
      </c>
      <c r="DI2" s="99">
        <f>C2/CJ2*100</f>
        <v>41.51464885645273</v>
      </c>
      <c r="DJ2" s="99">
        <f>P2/CS2*100</f>
        <v>52.230663697655999</v>
      </c>
      <c r="DK2" s="99">
        <f>B2/CV2</f>
        <v>11617.283817171176</v>
      </c>
      <c r="DL2" s="99">
        <f>C2/O2*100</f>
        <v>83.808186296855709</v>
      </c>
      <c r="DM2" s="99">
        <f>(CT2-CU2)/CT2*100</f>
        <v>-4.9635968998395192</v>
      </c>
      <c r="DN2" s="99">
        <f>CX2/(C2+H2)*100</f>
        <v>0</v>
      </c>
    </row>
    <row r="3" spans="1:118" s="98" customFormat="1" ht="14.4" customHeight="1" x14ac:dyDescent="0.25">
      <c r="A3" s="115" t="s">
        <v>41</v>
      </c>
      <c r="B3" s="102">
        <v>2344724081.6999998</v>
      </c>
      <c r="C3" s="102">
        <v>943122751.05999994</v>
      </c>
      <c r="D3" s="102">
        <v>627432973.51999998</v>
      </c>
      <c r="E3" s="102">
        <v>686011.45</v>
      </c>
      <c r="F3" s="102">
        <v>3089.57</v>
      </c>
      <c r="G3" s="100">
        <v>0</v>
      </c>
      <c r="H3" s="102">
        <v>146978073.75999999</v>
      </c>
      <c r="I3" s="108">
        <f>SUM(J3:M3)</f>
        <v>146978073.75999999</v>
      </c>
      <c r="J3" s="102">
        <v>18202975.190000001</v>
      </c>
      <c r="K3" s="102">
        <v>26846486.850000001</v>
      </c>
      <c r="L3" s="102">
        <v>20494036.27</v>
      </c>
      <c r="M3" s="102">
        <v>81434575.450000003</v>
      </c>
      <c r="N3" s="102">
        <v>7855987.1100000003</v>
      </c>
      <c r="O3" s="102">
        <v>1098305809.0999999</v>
      </c>
      <c r="P3" s="102">
        <v>1241348240.8900001</v>
      </c>
      <c r="Q3" s="117">
        <v>0</v>
      </c>
      <c r="R3" s="108">
        <f>SUM(S3:V3)</f>
        <v>0</v>
      </c>
      <c r="S3" s="100">
        <v>0</v>
      </c>
      <c r="T3" s="100">
        <v>0</v>
      </c>
      <c r="U3" s="100">
        <v>0</v>
      </c>
      <c r="V3" s="100">
        <v>0</v>
      </c>
      <c r="W3" s="102">
        <v>1241348240.8900001</v>
      </c>
      <c r="X3" s="102">
        <v>267592048.37</v>
      </c>
      <c r="Y3" s="102">
        <v>453873807.85000002</v>
      </c>
      <c r="Z3" s="100">
        <v>0</v>
      </c>
      <c r="AA3" s="102">
        <v>87333.03</v>
      </c>
      <c r="AB3" s="100">
        <v>0</v>
      </c>
      <c r="AC3" s="100">
        <v>0</v>
      </c>
      <c r="AD3" s="100">
        <v>0</v>
      </c>
      <c r="AE3" s="100">
        <v>0</v>
      </c>
      <c r="AF3" s="102">
        <v>3113701.13</v>
      </c>
      <c r="AG3" s="102">
        <v>177435.89</v>
      </c>
      <c r="AH3" s="100">
        <v>0</v>
      </c>
      <c r="AI3" s="102">
        <v>282667700</v>
      </c>
      <c r="AJ3" s="102">
        <v>219996217.50999999</v>
      </c>
      <c r="AK3" s="102">
        <v>1254600</v>
      </c>
      <c r="AL3" s="102">
        <v>1522080</v>
      </c>
      <c r="AM3" s="100">
        <v>0</v>
      </c>
      <c r="AN3" s="102">
        <v>436738.06</v>
      </c>
      <c r="AO3" s="102">
        <v>905187.33</v>
      </c>
      <c r="AP3" s="100">
        <v>0</v>
      </c>
      <c r="AQ3" s="102">
        <v>8830807.7200000007</v>
      </c>
      <c r="AR3" s="102">
        <v>890584</v>
      </c>
      <c r="AS3" s="100">
        <v>0</v>
      </c>
      <c r="AT3" s="100">
        <v>0</v>
      </c>
      <c r="AU3" s="100">
        <v>0</v>
      </c>
      <c r="AV3" s="100">
        <v>0</v>
      </c>
      <c r="AW3" s="108">
        <f>SUM(X3:AV3)</f>
        <v>1241348240.8899999</v>
      </c>
      <c r="AX3" s="102">
        <v>2339654049.9899998</v>
      </c>
      <c r="AY3" s="109">
        <v>0</v>
      </c>
      <c r="AZ3" s="109">
        <v>0</v>
      </c>
      <c r="BA3" s="109">
        <v>0</v>
      </c>
      <c r="BB3" s="102">
        <v>5070031.71</v>
      </c>
      <c r="BC3" s="109">
        <v>0</v>
      </c>
      <c r="BD3" s="109">
        <v>0</v>
      </c>
      <c r="BE3" s="102">
        <v>113123864.89</v>
      </c>
      <c r="BF3" s="102">
        <v>696631583.47000003</v>
      </c>
      <c r="BG3" s="108">
        <f>SUM(BH3:BP3)</f>
        <v>696631583.47000015</v>
      </c>
      <c r="BH3" s="102">
        <v>200432976.78</v>
      </c>
      <c r="BI3" s="102">
        <v>352632227.67000002</v>
      </c>
      <c r="BJ3" s="102">
        <v>3607173.4</v>
      </c>
      <c r="BK3" s="102">
        <v>905187.33</v>
      </c>
      <c r="BL3" s="102">
        <v>17174628.07</v>
      </c>
      <c r="BM3" s="102">
        <v>15994302.550000001</v>
      </c>
      <c r="BN3" s="102">
        <v>71007189.230000004</v>
      </c>
      <c r="BO3" s="102">
        <v>3113425.23</v>
      </c>
      <c r="BP3" s="100">
        <v>31764473.210000001</v>
      </c>
      <c r="BQ3" s="102">
        <v>339084925.5</v>
      </c>
      <c r="BR3" s="108">
        <f>SUM(BS3:BV3)</f>
        <v>339084925.5</v>
      </c>
      <c r="BS3" s="102">
        <v>105476681.98</v>
      </c>
      <c r="BT3" s="102">
        <v>51774438.259999998</v>
      </c>
      <c r="BU3" s="102">
        <v>41720955.100000001</v>
      </c>
      <c r="BV3" s="106">
        <v>140112850.16</v>
      </c>
      <c r="BW3" s="102">
        <v>801145986.91999996</v>
      </c>
      <c r="BX3" s="107">
        <v>453873807.85000002</v>
      </c>
      <c r="BY3" s="106">
        <v>347272179.06999999</v>
      </c>
      <c r="BZ3" s="102">
        <v>115055067.68000001</v>
      </c>
      <c r="CA3" s="102">
        <v>55392455.840000004</v>
      </c>
      <c r="CB3" s="102">
        <v>797070.15</v>
      </c>
      <c r="CC3" s="102">
        <v>22229331.34</v>
      </c>
      <c r="CD3" s="102">
        <v>89030787.790000007</v>
      </c>
      <c r="CE3" s="102">
        <v>179776.57</v>
      </c>
      <c r="CF3" s="102">
        <v>833262.78</v>
      </c>
      <c r="CG3" s="102">
        <v>86390722.829999998</v>
      </c>
      <c r="CH3" s="102">
        <v>20282352.73</v>
      </c>
      <c r="CI3" s="102">
        <v>696621.92</v>
      </c>
      <c r="CJ3" s="102">
        <v>2372134903.9699998</v>
      </c>
      <c r="CK3" s="102">
        <v>0</v>
      </c>
      <c r="CL3" s="99">
        <v>26965403.829999998</v>
      </c>
      <c r="CM3" s="105"/>
      <c r="CN3" s="105"/>
      <c r="CO3" s="99">
        <v>1945150621.25</v>
      </c>
      <c r="CP3" s="99">
        <v>426984282.71999979</v>
      </c>
      <c r="CQ3" s="104"/>
      <c r="CR3" s="103"/>
      <c r="CS3" s="102">
        <v>2239515942.5599999</v>
      </c>
      <c r="CT3" s="102">
        <v>2306961284.4099998</v>
      </c>
      <c r="CU3" s="102">
        <v>2344724081.6999998</v>
      </c>
      <c r="CV3" s="116">
        <v>217103</v>
      </c>
      <c r="CW3" s="100">
        <v>-28617005.91</v>
      </c>
      <c r="CX3" s="99">
        <v>1651602.08</v>
      </c>
      <c r="CY3" s="99">
        <f>(B3-CO3-CP3)/B3*100</f>
        <v>-1.1690425531914297</v>
      </c>
      <c r="CZ3" s="99"/>
      <c r="DA3" s="99"/>
      <c r="DB3" s="99">
        <f>((C3+H3)-CO3)/(C3+H3)</f>
        <v>-0.78437679979848463</v>
      </c>
      <c r="DC3" s="99">
        <f>(N3-CP3)/N3</f>
        <v>-53.351448995694668</v>
      </c>
      <c r="DD3" s="99"/>
      <c r="DE3" s="99">
        <f>(C3+H3-CO3-CP3)/CV3</f>
        <v>-5905.1882247136145</v>
      </c>
      <c r="DF3" s="99">
        <f>CW3/CV3</f>
        <v>-131.81303763651354</v>
      </c>
      <c r="DG3" s="99">
        <f>(C3+H3)/B3*100</f>
        <v>46.491646216626137</v>
      </c>
      <c r="DH3" s="99">
        <f>P3/B3*100</f>
        <v>52.942188404103518</v>
      </c>
      <c r="DI3" s="99">
        <f>C3/CJ3*100</f>
        <v>39.758394410098333</v>
      </c>
      <c r="DJ3" s="99">
        <f>P3/CS3*100</f>
        <v>55.429310294215171</v>
      </c>
      <c r="DK3" s="99">
        <f>B3/CV3</f>
        <v>10800.05380717908</v>
      </c>
      <c r="DL3" s="99">
        <f>C3/O3*100</f>
        <v>85.87068767603408</v>
      </c>
      <c r="DM3" s="99">
        <f>(CT3-CU3)/CT3*100</f>
        <v>-1.6369064164706046</v>
      </c>
      <c r="DN3" s="99">
        <f>CX3/(C3+H3)*100</f>
        <v>0.15150911203766099</v>
      </c>
    </row>
    <row r="4" spans="1:118" s="98" customFormat="1" ht="14.4" customHeight="1" x14ac:dyDescent="0.25">
      <c r="A4" s="98" t="s">
        <v>144</v>
      </c>
      <c r="B4" s="102">
        <v>11682947666.16</v>
      </c>
      <c r="C4" s="102">
        <v>7022124632.2600002</v>
      </c>
      <c r="D4" s="102">
        <v>3715537310.3400002</v>
      </c>
      <c r="E4" s="102">
        <v>4265312.53</v>
      </c>
      <c r="F4" s="102">
        <v>163.80000000000001</v>
      </c>
      <c r="G4" s="100">
        <v>37033.360000000001</v>
      </c>
      <c r="H4" s="102">
        <v>488657871.17000002</v>
      </c>
      <c r="I4" s="108">
        <f>SUM(J4:M4)</f>
        <v>488657871.17000002</v>
      </c>
      <c r="J4" s="102">
        <v>81581685.590000004</v>
      </c>
      <c r="K4" s="102">
        <v>80595771.719999999</v>
      </c>
      <c r="L4" s="102">
        <v>67315947.530000001</v>
      </c>
      <c r="M4" s="102">
        <v>259164466.33000001</v>
      </c>
      <c r="N4" s="102">
        <v>30320904.120000001</v>
      </c>
      <c r="O4" s="102">
        <v>7549504636.0100002</v>
      </c>
      <c r="P4" s="102">
        <v>4079612326.2800002</v>
      </c>
      <c r="Q4" s="102">
        <v>109629300</v>
      </c>
      <c r="R4" s="108">
        <f>SUM(S4:V4)</f>
        <v>109629300</v>
      </c>
      <c r="S4" s="100">
        <v>0</v>
      </c>
      <c r="T4" s="100">
        <v>0</v>
      </c>
      <c r="U4" s="100">
        <v>0</v>
      </c>
      <c r="V4" s="100">
        <v>109629300</v>
      </c>
      <c r="W4" s="102">
        <v>3969983026.2800002</v>
      </c>
      <c r="X4" s="102">
        <v>934017578.13999999</v>
      </c>
      <c r="Y4" s="102">
        <v>1123045544.9200001</v>
      </c>
      <c r="Z4" s="100">
        <v>0</v>
      </c>
      <c r="AA4" s="102">
        <v>909300</v>
      </c>
      <c r="AB4" s="100">
        <v>0</v>
      </c>
      <c r="AC4" s="100">
        <v>0</v>
      </c>
      <c r="AD4" s="100">
        <v>0</v>
      </c>
      <c r="AE4" s="100">
        <v>0</v>
      </c>
      <c r="AF4" s="102">
        <v>18611239.940000001</v>
      </c>
      <c r="AG4" s="100">
        <v>0</v>
      </c>
      <c r="AH4" s="100">
        <v>0</v>
      </c>
      <c r="AI4" s="102">
        <v>814819100</v>
      </c>
      <c r="AJ4" s="102">
        <v>850067000</v>
      </c>
      <c r="AK4" s="102">
        <v>1689326</v>
      </c>
      <c r="AL4" s="102">
        <v>151875642.99000001</v>
      </c>
      <c r="AM4" s="100">
        <v>0</v>
      </c>
      <c r="AN4" s="102">
        <v>1485502.73</v>
      </c>
      <c r="AO4" s="102">
        <v>10165516.33</v>
      </c>
      <c r="AP4" s="102">
        <v>0</v>
      </c>
      <c r="AQ4" s="102">
        <v>13969199.460000001</v>
      </c>
      <c r="AR4" s="102">
        <v>16253879.1</v>
      </c>
      <c r="AS4" s="102">
        <v>0</v>
      </c>
      <c r="AT4" s="100">
        <v>33074196.670000002</v>
      </c>
      <c r="AU4" s="100">
        <v>0</v>
      </c>
      <c r="AV4" s="102">
        <v>0</v>
      </c>
      <c r="AW4" s="108">
        <f>SUM(X4:AV4)</f>
        <v>3969983026.2799997</v>
      </c>
      <c r="AX4" s="102">
        <v>11629116962.290001</v>
      </c>
      <c r="AY4" s="102">
        <v>478453</v>
      </c>
      <c r="AZ4" s="102">
        <v>0</v>
      </c>
      <c r="BA4" s="102">
        <v>148800</v>
      </c>
      <c r="BB4" s="102">
        <v>38508556.740000002</v>
      </c>
      <c r="BC4" s="102">
        <v>14694894.130000001</v>
      </c>
      <c r="BD4" s="109">
        <v>0</v>
      </c>
      <c r="BE4" s="102">
        <v>390120087.80000001</v>
      </c>
      <c r="BF4" s="102">
        <v>2660373750.8400002</v>
      </c>
      <c r="BG4" s="108">
        <f>SUM(BH4:BP4)</f>
        <v>2660373750.8399997</v>
      </c>
      <c r="BH4" s="102">
        <v>738859812.39999998</v>
      </c>
      <c r="BI4" s="102">
        <v>1529823421.6400001</v>
      </c>
      <c r="BJ4" s="102">
        <v>12596252.27</v>
      </c>
      <c r="BK4" s="102">
        <v>13402330.43</v>
      </c>
      <c r="BL4" s="102">
        <v>9726365.7200000007</v>
      </c>
      <c r="BM4" s="102">
        <v>79394105.650000006</v>
      </c>
      <c r="BN4" s="102">
        <v>198246464.74000001</v>
      </c>
      <c r="BO4" s="102">
        <v>12913100.4</v>
      </c>
      <c r="BP4" s="106">
        <v>65411897.590000004</v>
      </c>
      <c r="BQ4" s="102">
        <v>1299608927.71</v>
      </c>
      <c r="BR4" s="108">
        <f>SUM(BS4:BV4)</f>
        <v>1299608927.71</v>
      </c>
      <c r="BS4" s="102">
        <v>655207059.25</v>
      </c>
      <c r="BT4" s="102">
        <v>23723944.440000001</v>
      </c>
      <c r="BU4" s="102">
        <v>53767530.939999998</v>
      </c>
      <c r="BV4" s="106">
        <v>566910393.08000004</v>
      </c>
      <c r="BW4" s="102">
        <v>2317267425.3099999</v>
      </c>
      <c r="BX4" s="107">
        <v>1123045544.9200001</v>
      </c>
      <c r="BY4" s="106">
        <v>1194221880.3900001</v>
      </c>
      <c r="BZ4" s="102">
        <v>1540587563.96</v>
      </c>
      <c r="CA4" s="102">
        <v>248590300.43000001</v>
      </c>
      <c r="CB4" s="102">
        <v>16641722.66</v>
      </c>
      <c r="CC4" s="102">
        <v>128529068.84999999</v>
      </c>
      <c r="CD4" s="102">
        <v>195133978.41999999</v>
      </c>
      <c r="CE4" s="102">
        <v>1654917.23</v>
      </c>
      <c r="CF4" s="102">
        <v>58619.5</v>
      </c>
      <c r="CG4" s="102">
        <v>529268998.80000001</v>
      </c>
      <c r="CH4" s="102">
        <v>1757126873.8099999</v>
      </c>
      <c r="CI4" s="102">
        <v>51720321</v>
      </c>
      <c r="CJ4" s="102">
        <v>11966090466.809999</v>
      </c>
      <c r="CK4" s="102">
        <v>0</v>
      </c>
      <c r="CL4" s="99">
        <v>282501980.70999998</v>
      </c>
      <c r="CM4" s="105"/>
      <c r="CN4" s="105"/>
      <c r="CO4" s="99">
        <v>10649820515.459999</v>
      </c>
      <c r="CP4" s="99">
        <v>1316269951.3500004</v>
      </c>
      <c r="CQ4" s="104"/>
      <c r="CR4" s="103"/>
      <c r="CS4" s="102">
        <v>11192125536.639999</v>
      </c>
      <c r="CT4" s="102">
        <v>12281228155.48</v>
      </c>
      <c r="CU4" s="102">
        <v>11682947666.16</v>
      </c>
      <c r="CV4" s="116">
        <v>992179</v>
      </c>
      <c r="CW4" s="100">
        <v>-282501980.70999998</v>
      </c>
      <c r="CX4" s="99">
        <v>0</v>
      </c>
      <c r="CY4" s="99">
        <f>(B4-CO4-CP4)/B4*100</f>
        <v>-2.4235561841138007</v>
      </c>
      <c r="CZ4" s="99"/>
      <c r="DA4" s="99"/>
      <c r="DB4" s="99">
        <f>((C4+H4)-CO4)/(C4+H4)</f>
        <v>-0.41793754653346343</v>
      </c>
      <c r="DC4" s="99">
        <f>(N4-CP4)/N4</f>
        <v>-42.411302847060369</v>
      </c>
      <c r="DD4" s="99"/>
      <c r="DE4" s="99">
        <f>(C4+H4-CO4-CP4)/CV4</f>
        <v>-4490.4275976209929</v>
      </c>
      <c r="DF4" s="99">
        <f>CW4/CV4</f>
        <v>-284.72884500679817</v>
      </c>
      <c r="DG4" s="99">
        <f>(C4+H4)/B4*100</f>
        <v>64.288420337490706</v>
      </c>
      <c r="DH4" s="99">
        <f>P4/B4*100</f>
        <v>34.919375168449285</v>
      </c>
      <c r="DI4" s="99">
        <f>C4/CJ4*100</f>
        <v>58.683532869294822</v>
      </c>
      <c r="DJ4" s="99">
        <f>P4/CS4*100</f>
        <v>36.450737734529959</v>
      </c>
      <c r="DK4" s="99">
        <f>B4/CV4</f>
        <v>11775.040256002192</v>
      </c>
      <c r="DL4" s="99">
        <f>C4/O4*100</f>
        <v>93.014376052774679</v>
      </c>
      <c r="DM4" s="99">
        <f>(CT4-CU4)/CT4*100</f>
        <v>4.8715037433209911</v>
      </c>
      <c r="DN4" s="99">
        <f>CX4/(C4+H4)*100</f>
        <v>0</v>
      </c>
    </row>
    <row r="5" spans="1:118" s="98" customFormat="1" ht="14.4" customHeight="1" x14ac:dyDescent="0.25">
      <c r="A5" s="110" t="s">
        <v>43</v>
      </c>
      <c r="B5" s="102">
        <v>431028599.17000002</v>
      </c>
      <c r="C5" s="102">
        <v>431010652.5</v>
      </c>
      <c r="D5" s="102">
        <v>385168841.33999997</v>
      </c>
      <c r="E5" s="102">
        <v>4336</v>
      </c>
      <c r="F5" s="102">
        <v>62.54</v>
      </c>
      <c r="G5" s="100">
        <v>0</v>
      </c>
      <c r="H5" s="102">
        <v>17946.669999999998</v>
      </c>
      <c r="I5" s="108">
        <f>SUM(J5:M5)</f>
        <v>17946.669999999998</v>
      </c>
      <c r="J5" s="102">
        <v>2380</v>
      </c>
      <c r="K5" s="102">
        <v>1794.67</v>
      </c>
      <c r="L5" s="102">
        <v>13772</v>
      </c>
      <c r="M5" s="102">
        <v>0</v>
      </c>
      <c r="N5" s="102">
        <v>0</v>
      </c>
      <c r="O5" s="102">
        <v>431028599.17000002</v>
      </c>
      <c r="P5" s="102">
        <v>0</v>
      </c>
      <c r="Q5" s="102">
        <v>0</v>
      </c>
      <c r="R5" s="108">
        <f>SUM(S5:V5)</f>
        <v>0</v>
      </c>
      <c r="S5" s="100">
        <v>0</v>
      </c>
      <c r="T5" s="100">
        <v>0</v>
      </c>
      <c r="U5" s="100">
        <v>0</v>
      </c>
      <c r="V5" s="100">
        <v>0</v>
      </c>
      <c r="W5" s="102">
        <v>0</v>
      </c>
      <c r="X5" s="102">
        <v>0</v>
      </c>
      <c r="Y5" s="102">
        <v>0</v>
      </c>
      <c r="Z5" s="100">
        <v>0</v>
      </c>
      <c r="AA5" s="102">
        <v>0</v>
      </c>
      <c r="AB5" s="100">
        <v>0</v>
      </c>
      <c r="AC5" s="100">
        <v>0</v>
      </c>
      <c r="AD5" s="100">
        <v>0</v>
      </c>
      <c r="AE5" s="100">
        <v>0</v>
      </c>
      <c r="AF5" s="102">
        <v>0</v>
      </c>
      <c r="AG5" s="100">
        <v>0</v>
      </c>
      <c r="AH5" s="100">
        <v>0</v>
      </c>
      <c r="AI5" s="102">
        <v>0</v>
      </c>
      <c r="AJ5" s="100">
        <v>0</v>
      </c>
      <c r="AK5" s="102">
        <v>0</v>
      </c>
      <c r="AL5" s="100">
        <v>0</v>
      </c>
      <c r="AM5" s="102">
        <v>0</v>
      </c>
      <c r="AN5" s="102">
        <v>0</v>
      </c>
      <c r="AO5" s="102">
        <v>0</v>
      </c>
      <c r="AP5" s="100">
        <v>0</v>
      </c>
      <c r="AQ5" s="102"/>
      <c r="AR5" s="102"/>
      <c r="AS5" s="100">
        <v>0</v>
      </c>
      <c r="AT5" s="100">
        <v>0</v>
      </c>
      <c r="AU5" s="100">
        <v>0</v>
      </c>
      <c r="AV5" s="100">
        <v>0</v>
      </c>
      <c r="AW5" s="108">
        <f>SUM(X5:AV5)</f>
        <v>0</v>
      </c>
      <c r="AX5" s="102">
        <v>431028599.17000002</v>
      </c>
      <c r="AY5" s="109">
        <v>0</v>
      </c>
      <c r="AZ5" s="109">
        <v>0</v>
      </c>
      <c r="BA5" s="109">
        <v>0</v>
      </c>
      <c r="BB5" s="102">
        <v>0</v>
      </c>
      <c r="BC5" s="109">
        <v>0</v>
      </c>
      <c r="BD5" s="109">
        <v>0</v>
      </c>
      <c r="BE5" s="109">
        <v>0</v>
      </c>
      <c r="BF5" s="109">
        <v>0</v>
      </c>
      <c r="BG5" s="108">
        <f>SUM(BH5:BP5)</f>
        <v>0</v>
      </c>
      <c r="BH5" s="102">
        <v>0</v>
      </c>
      <c r="BI5" s="102">
        <v>0</v>
      </c>
      <c r="BJ5" s="102">
        <v>0</v>
      </c>
      <c r="BK5" s="102">
        <v>0</v>
      </c>
      <c r="BL5" s="102">
        <v>0</v>
      </c>
      <c r="BM5" s="102">
        <v>0</v>
      </c>
      <c r="BN5" s="102">
        <v>0</v>
      </c>
      <c r="BO5" s="102">
        <v>0</v>
      </c>
      <c r="BP5" s="106">
        <v>0</v>
      </c>
      <c r="BQ5" s="102">
        <v>0</v>
      </c>
      <c r="BR5" s="108">
        <f>SUM(BS5:BV5)</f>
        <v>0</v>
      </c>
      <c r="BS5" s="106">
        <v>0</v>
      </c>
      <c r="BT5" s="106">
        <v>0</v>
      </c>
      <c r="BU5" s="106">
        <v>0</v>
      </c>
      <c r="BV5" s="106">
        <v>0</v>
      </c>
      <c r="BW5" s="106">
        <v>0</v>
      </c>
      <c r="BX5" s="106">
        <v>0</v>
      </c>
      <c r="BY5" s="106">
        <v>0</v>
      </c>
      <c r="BZ5" s="106">
        <v>0</v>
      </c>
      <c r="CA5" s="106">
        <v>0</v>
      </c>
      <c r="CB5" s="106">
        <v>0</v>
      </c>
      <c r="CC5" s="106">
        <v>0</v>
      </c>
      <c r="CD5" s="106">
        <v>0</v>
      </c>
      <c r="CE5" s="106">
        <v>0</v>
      </c>
      <c r="CF5" s="106">
        <v>0</v>
      </c>
      <c r="CG5" s="102">
        <v>0</v>
      </c>
      <c r="CH5" s="102">
        <v>0</v>
      </c>
      <c r="CI5" s="102">
        <v>0</v>
      </c>
      <c r="CJ5" s="102">
        <v>0</v>
      </c>
      <c r="CK5" s="102">
        <v>0</v>
      </c>
      <c r="CL5" s="99">
        <v>-431459537.55000001</v>
      </c>
      <c r="CM5" s="105"/>
      <c r="CN5" s="105"/>
      <c r="CO5" s="99">
        <v>0</v>
      </c>
      <c r="CP5" s="99">
        <v>0</v>
      </c>
      <c r="CQ5" s="104"/>
      <c r="CR5" s="103"/>
      <c r="CS5" s="102">
        <v>430606715.01999998</v>
      </c>
      <c r="CT5" s="102">
        <v>0</v>
      </c>
      <c r="CU5" s="102">
        <v>431028599.17000002</v>
      </c>
      <c r="CV5" s="101">
        <v>944915</v>
      </c>
      <c r="CW5" s="100">
        <v>431459537.55000001</v>
      </c>
      <c r="CX5" s="99">
        <v>0</v>
      </c>
      <c r="CY5" s="99">
        <f>(B5-CO5-CP5)/B5*100</f>
        <v>100</v>
      </c>
      <c r="CZ5" s="99"/>
      <c r="DA5" s="99"/>
      <c r="DB5" s="99">
        <f>((C5+H5)-CO5)/(C5+H5)</f>
        <v>1</v>
      </c>
      <c r="DC5" s="99">
        <v>0</v>
      </c>
      <c r="DD5" s="99"/>
      <c r="DE5" s="99">
        <f>(C5+H5-CO5-CP5)/CV5</f>
        <v>456.15594965684744</v>
      </c>
      <c r="DF5" s="99">
        <f>CW5/CV5</f>
        <v>456.61201012789513</v>
      </c>
      <c r="DG5" s="99">
        <f>(C5+H5)/B5*100</f>
        <v>100</v>
      </c>
      <c r="DH5" s="99">
        <f>P5/B5*100</f>
        <v>0</v>
      </c>
      <c r="DI5" s="99">
        <v>0</v>
      </c>
      <c r="DJ5" s="99">
        <f>P5/CS5*100</f>
        <v>0</v>
      </c>
      <c r="DK5" s="99">
        <f>B5/CV5</f>
        <v>456.15594965684744</v>
      </c>
      <c r="DL5" s="99">
        <f>C5/O5*100</f>
        <v>99.995836315726024</v>
      </c>
      <c r="DM5" s="99">
        <v>0</v>
      </c>
      <c r="DN5" s="99">
        <f>CX5/(C5+H5)*100</f>
        <v>0</v>
      </c>
    </row>
    <row r="6" spans="1:118" s="98" customFormat="1" ht="14.4" customHeight="1" x14ac:dyDescent="0.25">
      <c r="A6" s="110" t="s">
        <v>44</v>
      </c>
      <c r="B6" s="102">
        <v>2901801839</v>
      </c>
      <c r="C6" s="102">
        <v>1217654869.9200001</v>
      </c>
      <c r="D6" s="102">
        <v>778428466.32000005</v>
      </c>
      <c r="E6" s="102">
        <v>-3220977.95</v>
      </c>
      <c r="F6" s="102">
        <v>62.54</v>
      </c>
      <c r="G6" s="100">
        <v>13437.12</v>
      </c>
      <c r="H6" s="102">
        <v>115597430.3</v>
      </c>
      <c r="I6" s="108">
        <f>SUM(J6:M6)</f>
        <v>115597430.30000001</v>
      </c>
      <c r="J6" s="102">
        <v>18307212.670000002</v>
      </c>
      <c r="K6" s="102">
        <v>29758586.420000002</v>
      </c>
      <c r="L6" s="102">
        <v>12816421.689999999</v>
      </c>
      <c r="M6" s="102">
        <v>54715209.520000003</v>
      </c>
      <c r="N6" s="102">
        <v>36269899.840000004</v>
      </c>
      <c r="O6" s="102">
        <v>1369522200.0599999</v>
      </c>
      <c r="P6" s="102">
        <v>1481930097.05</v>
      </c>
      <c r="Q6" s="102">
        <v>8470900</v>
      </c>
      <c r="R6" s="108">
        <f>SUM(S6:V6)</f>
        <v>8470900</v>
      </c>
      <c r="S6" s="100">
        <v>0</v>
      </c>
      <c r="T6" s="100">
        <v>0</v>
      </c>
      <c r="U6" s="100">
        <v>8470900</v>
      </c>
      <c r="V6" s="100">
        <v>0</v>
      </c>
      <c r="W6" s="102">
        <v>1473459197.05</v>
      </c>
      <c r="X6" s="102">
        <v>298188902.31</v>
      </c>
      <c r="Y6" s="102">
        <v>575507359.63999999</v>
      </c>
      <c r="Z6" s="100">
        <v>0</v>
      </c>
      <c r="AA6" s="102">
        <v>193800.08</v>
      </c>
      <c r="AB6" s="100">
        <v>0</v>
      </c>
      <c r="AC6" s="100">
        <v>0</v>
      </c>
      <c r="AD6" s="100">
        <v>0</v>
      </c>
      <c r="AE6" s="100">
        <v>0</v>
      </c>
      <c r="AF6" s="102">
        <v>3689374.87</v>
      </c>
      <c r="AG6" s="100">
        <v>0</v>
      </c>
      <c r="AH6" s="102">
        <v>599000</v>
      </c>
      <c r="AI6" s="102">
        <v>297953600</v>
      </c>
      <c r="AJ6" s="102">
        <v>245070907.86000001</v>
      </c>
      <c r="AK6" s="102">
        <v>5134394</v>
      </c>
      <c r="AL6" s="102">
        <v>35000000</v>
      </c>
      <c r="AM6" s="100">
        <v>0</v>
      </c>
      <c r="AN6" s="102">
        <v>2420437.7999999998</v>
      </c>
      <c r="AO6" s="102">
        <v>2867597.05</v>
      </c>
      <c r="AP6" s="100">
        <v>0</v>
      </c>
      <c r="AQ6" s="102">
        <v>4631168.4400000004</v>
      </c>
      <c r="AR6" s="102">
        <v>2202655</v>
      </c>
      <c r="AS6" s="100">
        <v>0</v>
      </c>
      <c r="AT6" s="100">
        <v>0</v>
      </c>
      <c r="AU6" s="100">
        <v>0</v>
      </c>
      <c r="AV6" s="100">
        <v>0</v>
      </c>
      <c r="AW6" s="108">
        <f>SUM(X6:AV6)</f>
        <v>1473459197.0500002</v>
      </c>
      <c r="AX6" s="102">
        <v>2851452297.1100001</v>
      </c>
      <c r="AY6" s="109">
        <v>0</v>
      </c>
      <c r="AZ6" s="109">
        <v>0</v>
      </c>
      <c r="BA6" s="109">
        <v>0</v>
      </c>
      <c r="BB6" s="102">
        <v>48347227.060000002</v>
      </c>
      <c r="BC6" s="109">
        <v>0</v>
      </c>
      <c r="BD6" s="102">
        <v>442.03</v>
      </c>
      <c r="BE6" s="102">
        <v>126130847.05</v>
      </c>
      <c r="BF6" s="102">
        <v>865128865.63</v>
      </c>
      <c r="BG6" s="108">
        <f>SUM(BH6:BP6)</f>
        <v>865128865.62999976</v>
      </c>
      <c r="BH6" s="102">
        <v>293922239.26999998</v>
      </c>
      <c r="BI6" s="102">
        <v>436482485.77999997</v>
      </c>
      <c r="BJ6" s="102">
        <v>2629621.06</v>
      </c>
      <c r="BK6" s="102">
        <v>2867597.05</v>
      </c>
      <c r="BL6" s="102">
        <v>0</v>
      </c>
      <c r="BM6" s="102">
        <v>19717641.140000001</v>
      </c>
      <c r="BN6" s="102">
        <v>97122785.530000001</v>
      </c>
      <c r="BO6" s="102">
        <v>4519698.66</v>
      </c>
      <c r="BP6" s="106">
        <v>7866797.1399999997</v>
      </c>
      <c r="BQ6" s="102">
        <v>363642795.41000003</v>
      </c>
      <c r="BR6" s="108">
        <f>SUM(BS6:BV6)</f>
        <v>363642795.40999997</v>
      </c>
      <c r="BS6" s="102">
        <v>305026262.44999999</v>
      </c>
      <c r="BT6" s="106">
        <v>0</v>
      </c>
      <c r="BU6" s="106">
        <v>0</v>
      </c>
      <c r="BV6" s="106">
        <v>58616532.960000001</v>
      </c>
      <c r="BW6" s="102">
        <v>928698164.38999999</v>
      </c>
      <c r="BX6" s="107">
        <v>575509102.25999999</v>
      </c>
      <c r="BY6" s="106">
        <v>353189062.13</v>
      </c>
      <c r="BZ6" s="102">
        <v>125893834.01000001</v>
      </c>
      <c r="CA6" s="102">
        <v>56487318.060000002</v>
      </c>
      <c r="CB6" s="102">
        <v>969398.5</v>
      </c>
      <c r="CC6" s="102">
        <v>15777560.359999999</v>
      </c>
      <c r="CD6" s="102">
        <v>34339065.649999999</v>
      </c>
      <c r="CE6" s="102">
        <v>184098.96</v>
      </c>
      <c r="CF6" s="102">
        <v>1585614.34</v>
      </c>
      <c r="CG6" s="102">
        <v>58381215.380000003</v>
      </c>
      <c r="CH6" s="102">
        <v>220212666.83000001</v>
      </c>
      <c r="CI6" s="102">
        <v>4823792</v>
      </c>
      <c r="CJ6" s="102">
        <v>2913897746.5100002</v>
      </c>
      <c r="CK6" s="102">
        <v>69748</v>
      </c>
      <c r="CL6" s="99">
        <v>10494360.77</v>
      </c>
      <c r="CM6" s="105"/>
      <c r="CN6" s="105"/>
      <c r="CO6" s="99">
        <v>2476813084.5300002</v>
      </c>
      <c r="CP6" s="99">
        <v>437084661.98000002</v>
      </c>
      <c r="CQ6" s="104"/>
      <c r="CR6" s="103"/>
      <c r="CS6" s="102">
        <v>2783927475.2399998</v>
      </c>
      <c r="CT6" s="102">
        <v>3041069599.0700002</v>
      </c>
      <c r="CU6" s="102">
        <v>2901801839</v>
      </c>
      <c r="CV6" s="101">
        <v>269942</v>
      </c>
      <c r="CW6" s="100">
        <v>-13140019.77</v>
      </c>
      <c r="CX6" s="99">
        <v>2645659</v>
      </c>
      <c r="CY6" s="99">
        <f>(B6-CO6-CP6)/B6*100</f>
        <v>-0.41684126556927958</v>
      </c>
      <c r="CZ6" s="99"/>
      <c r="DA6" s="99"/>
      <c r="DB6" s="99">
        <f>((C6+H6)-CO6)/(C6+H6)</f>
        <v>-0.85772271618905227</v>
      </c>
      <c r="DC6" s="99">
        <f>(N6-CP6)/N6</f>
        <v>-11.050892445475249</v>
      </c>
      <c r="DD6" s="99"/>
      <c r="DE6" s="99">
        <f>(C6+H6-CO6-CP6)/CV6</f>
        <v>-5855.5002418667718</v>
      </c>
      <c r="DF6" s="99">
        <f>CW6/CV6</f>
        <v>-48.677196471834691</v>
      </c>
      <c r="DG6" s="99">
        <f>(C6+H6)/B6*100</f>
        <v>45.945670110935509</v>
      </c>
      <c r="DH6" s="99">
        <f>P6/B6*100</f>
        <v>51.069307253616358</v>
      </c>
      <c r="DI6" s="99">
        <f>C6/CJ6*100</f>
        <v>41.787838004212588</v>
      </c>
      <c r="DJ6" s="99">
        <f>P6/CS6*100</f>
        <v>53.231634452770514</v>
      </c>
      <c r="DK6" s="99">
        <f>B6/CV6</f>
        <v>10749.723418363945</v>
      </c>
      <c r="DL6" s="99">
        <f>C6/O6*100</f>
        <v>88.910926005190248</v>
      </c>
      <c r="DM6" s="99">
        <f>(CT6-CU6)/CT6*100</f>
        <v>4.5795650356897495</v>
      </c>
      <c r="DN6" s="99">
        <f>CX6/(C6+H6)*100</f>
        <v>0.19843648494463048</v>
      </c>
    </row>
    <row r="7" spans="1:118" s="98" customFormat="1" ht="14.4" customHeight="1" x14ac:dyDescent="0.25">
      <c r="A7" s="110" t="s">
        <v>63</v>
      </c>
      <c r="B7" s="102">
        <v>1266793015.9300001</v>
      </c>
      <c r="C7" s="102">
        <v>649531056.57000005</v>
      </c>
      <c r="D7" s="102">
        <v>417803960.70999998</v>
      </c>
      <c r="E7" s="102">
        <v>4992509.67</v>
      </c>
      <c r="F7" s="100">
        <v>0</v>
      </c>
      <c r="G7" s="100">
        <v>4915.2</v>
      </c>
      <c r="H7" s="102">
        <v>84156573.519999996</v>
      </c>
      <c r="I7" s="108">
        <f>SUM(J7:M7)</f>
        <v>84156573.520000011</v>
      </c>
      <c r="J7" s="102">
        <v>3251422.86</v>
      </c>
      <c r="K7" s="102">
        <v>27265198.18</v>
      </c>
      <c r="L7" s="102">
        <v>18345049.629999999</v>
      </c>
      <c r="M7" s="102">
        <v>35294902.850000001</v>
      </c>
      <c r="N7" s="102">
        <v>18627212.460000001</v>
      </c>
      <c r="O7" s="102">
        <v>752333029.33000004</v>
      </c>
      <c r="P7" s="102">
        <v>511080212.73000002</v>
      </c>
      <c r="Q7" s="102">
        <v>0</v>
      </c>
      <c r="R7" s="108">
        <f>SUM(S7:V7)</f>
        <v>0</v>
      </c>
      <c r="S7" s="100">
        <v>0</v>
      </c>
      <c r="T7" s="100">
        <v>0</v>
      </c>
      <c r="U7" s="100">
        <v>0</v>
      </c>
      <c r="V7" s="100">
        <v>0</v>
      </c>
      <c r="W7" s="102">
        <v>511080212.73000002</v>
      </c>
      <c r="X7" s="102">
        <v>153939256.09999999</v>
      </c>
      <c r="Y7" s="102">
        <v>88780863.75</v>
      </c>
      <c r="Z7" s="100">
        <v>0</v>
      </c>
      <c r="AA7" s="102">
        <v>222615</v>
      </c>
      <c r="AB7" s="100">
        <v>0</v>
      </c>
      <c r="AC7" s="100">
        <v>0</v>
      </c>
      <c r="AD7" s="100">
        <v>0</v>
      </c>
      <c r="AE7" s="100">
        <v>0</v>
      </c>
      <c r="AF7" s="102">
        <v>1735777.61</v>
      </c>
      <c r="AG7" s="100">
        <v>0</v>
      </c>
      <c r="AH7" s="102">
        <v>0</v>
      </c>
      <c r="AI7" s="102">
        <v>152399900</v>
      </c>
      <c r="AJ7" s="102">
        <v>101588900</v>
      </c>
      <c r="AK7" s="102">
        <v>1388500</v>
      </c>
      <c r="AL7" s="102">
        <v>5918346</v>
      </c>
      <c r="AM7" s="100">
        <v>0</v>
      </c>
      <c r="AN7" s="102">
        <v>138657.68</v>
      </c>
      <c r="AO7" s="102">
        <v>171398.7</v>
      </c>
      <c r="AP7" s="102">
        <v>0</v>
      </c>
      <c r="AQ7" s="102">
        <v>3078192.56</v>
      </c>
      <c r="AR7" s="102">
        <v>1717805.33</v>
      </c>
      <c r="AS7" s="102">
        <v>0</v>
      </c>
      <c r="AT7" s="102">
        <v>0</v>
      </c>
      <c r="AU7" s="102">
        <v>0</v>
      </c>
      <c r="AV7" s="102">
        <v>0</v>
      </c>
      <c r="AW7" s="108">
        <f>SUM(X7:AV7)</f>
        <v>511080212.73000002</v>
      </c>
      <c r="AX7" s="102">
        <v>1263413242.0599999</v>
      </c>
      <c r="AY7" s="109">
        <v>0</v>
      </c>
      <c r="AZ7" s="109">
        <v>0</v>
      </c>
      <c r="BA7" s="109">
        <v>0</v>
      </c>
      <c r="BB7" s="102">
        <v>3379773.87</v>
      </c>
      <c r="BC7" s="109">
        <v>0</v>
      </c>
      <c r="BD7" s="109">
        <v>0</v>
      </c>
      <c r="BE7" s="102">
        <v>77134883.760000005</v>
      </c>
      <c r="BF7" s="102">
        <v>407956371.74000001</v>
      </c>
      <c r="BG7" s="108">
        <f>SUM(BH7:BP7)</f>
        <v>407956371.74000001</v>
      </c>
      <c r="BH7" s="102">
        <v>115696403.37</v>
      </c>
      <c r="BI7" s="102">
        <v>246711912.65000001</v>
      </c>
      <c r="BJ7" s="102"/>
      <c r="BK7" s="102">
        <v>171398.7</v>
      </c>
      <c r="BL7" s="102">
        <v>0</v>
      </c>
      <c r="BM7" s="102">
        <v>0</v>
      </c>
      <c r="BN7" s="102">
        <v>36024692.039999999</v>
      </c>
      <c r="BO7" s="102">
        <v>2555684.7200000002</v>
      </c>
      <c r="BP7" s="106">
        <v>6796280.2599999998</v>
      </c>
      <c r="BQ7" s="102">
        <v>209392101.5</v>
      </c>
      <c r="BR7" s="108">
        <f>SUM(BS7:BV7)</f>
        <v>209392101.5</v>
      </c>
      <c r="BS7" s="102">
        <v>95851214.340000004</v>
      </c>
      <c r="BT7" s="102">
        <v>41357809.130000003</v>
      </c>
      <c r="BU7" s="102">
        <v>29880189.5</v>
      </c>
      <c r="BV7" s="106">
        <v>42302888.530000001</v>
      </c>
      <c r="BW7" s="102">
        <v>282133942.07999998</v>
      </c>
      <c r="BX7" s="107">
        <v>88780863.75</v>
      </c>
      <c r="BY7" s="106">
        <v>193353078.33000001</v>
      </c>
      <c r="BZ7" s="102">
        <v>112158345.5</v>
      </c>
      <c r="CA7" s="102">
        <v>31129895.629999999</v>
      </c>
      <c r="CB7" s="102">
        <v>540000</v>
      </c>
      <c r="CC7" s="102">
        <v>5430645.5099999998</v>
      </c>
      <c r="CD7" s="102">
        <v>23757750.789999999</v>
      </c>
      <c r="CE7" s="106">
        <v>0</v>
      </c>
      <c r="CF7" s="106">
        <v>0</v>
      </c>
      <c r="CG7" s="102">
        <v>60708924.810000002</v>
      </c>
      <c r="CH7" s="102">
        <v>49992014.82</v>
      </c>
      <c r="CI7" s="102">
        <v>524874</v>
      </c>
      <c r="CJ7" s="102">
        <v>1302402839.6700001</v>
      </c>
      <c r="CK7" s="102">
        <v>18500</v>
      </c>
      <c r="CL7" s="99">
        <v>35870075.799999997</v>
      </c>
      <c r="CM7" s="105"/>
      <c r="CN7" s="105"/>
      <c r="CO7" s="99">
        <v>924706016.15999997</v>
      </c>
      <c r="CP7" s="99">
        <v>377696823.51000011</v>
      </c>
      <c r="CQ7" s="104"/>
      <c r="CR7" s="103"/>
      <c r="CS7" s="102">
        <v>1198592684.9300001</v>
      </c>
      <c r="CT7" s="102">
        <v>1221871428.9300001</v>
      </c>
      <c r="CU7" s="102">
        <v>1266793015.9300001</v>
      </c>
      <c r="CV7" s="101">
        <v>115520</v>
      </c>
      <c r="CW7" s="100">
        <v>-35870075.799999997</v>
      </c>
      <c r="CX7" s="99">
        <v>0</v>
      </c>
      <c r="CY7" s="99">
        <f>(B7-CO7-CP7)/B7*100</f>
        <v>-2.8110214764530816</v>
      </c>
      <c r="CZ7" s="99"/>
      <c r="DA7" s="99"/>
      <c r="DB7" s="99">
        <f>((C7+H7)-CO7)/(C7+H7)</f>
        <v>-0.26035383211594842</v>
      </c>
      <c r="DC7" s="99">
        <f>(N7-CP7)/N7</f>
        <v>-19.276615426009915</v>
      </c>
      <c r="DD7" s="99"/>
      <c r="DE7" s="99">
        <f>(C7+H7-CO7-CP7)/CV7</f>
        <v>-4923.0887255886428</v>
      </c>
      <c r="DF7" s="99">
        <f>CW7/CV7</f>
        <v>-310.50965893351798</v>
      </c>
      <c r="DG7" s="99">
        <f>(C7+H7)/B7*100</f>
        <v>57.916930458554241</v>
      </c>
      <c r="DH7" s="99">
        <f>P7/B7*100</f>
        <v>40.344413515320568</v>
      </c>
      <c r="DI7" s="99">
        <f>C7/CJ7*100</f>
        <v>49.871747571939942</v>
      </c>
      <c r="DJ7" s="99">
        <f>P7/CS7*100</f>
        <v>42.640024351545911</v>
      </c>
      <c r="DK7" s="99">
        <f>B7/CV7</f>
        <v>10966.006024324794</v>
      </c>
      <c r="DL7" s="99">
        <f>C7/O7*100</f>
        <v>86.335576300358412</v>
      </c>
      <c r="DM7" s="99">
        <f>(CT7-CU7)/CT7*100</f>
        <v>-3.6764577627728063</v>
      </c>
      <c r="DN7" s="99">
        <f>CX7/(C7+H7)*100</f>
        <v>0</v>
      </c>
    </row>
    <row r="8" spans="1:118" s="98" customFormat="1" ht="14.4" customHeight="1" x14ac:dyDescent="0.25">
      <c r="A8" s="110" t="s">
        <v>45</v>
      </c>
      <c r="B8" s="102">
        <v>7997931736.2799997</v>
      </c>
      <c r="C8" s="102">
        <v>4163060885.46</v>
      </c>
      <c r="D8" s="102">
        <v>2487426952.8099999</v>
      </c>
      <c r="E8" s="102">
        <v>46056037.020000003</v>
      </c>
      <c r="F8" s="100">
        <v>0</v>
      </c>
      <c r="G8" s="100">
        <v>3514.32</v>
      </c>
      <c r="H8" s="102">
        <v>412771435.76999998</v>
      </c>
      <c r="I8" s="108">
        <f>SUM(J8:M8)</f>
        <v>412771435.76999998</v>
      </c>
      <c r="J8" s="102">
        <v>98531967.260000005</v>
      </c>
      <c r="K8" s="102">
        <v>61043116.310000002</v>
      </c>
      <c r="L8" s="102">
        <v>17790039.199999999</v>
      </c>
      <c r="M8" s="102">
        <v>235406313</v>
      </c>
      <c r="N8" s="102">
        <v>26722880.879999999</v>
      </c>
      <c r="O8" s="102">
        <v>4603590714.3100004</v>
      </c>
      <c r="P8" s="102">
        <v>3371361815.0300002</v>
      </c>
      <c r="Q8" s="102">
        <v>67300</v>
      </c>
      <c r="R8" s="108">
        <f>SUM(S8:V8)</f>
        <v>67300</v>
      </c>
      <c r="S8" s="100">
        <v>0</v>
      </c>
      <c r="T8" s="100">
        <v>0</v>
      </c>
      <c r="U8" s="100">
        <v>0</v>
      </c>
      <c r="V8" s="100">
        <v>67300</v>
      </c>
      <c r="W8" s="102">
        <v>3371294515.0300002</v>
      </c>
      <c r="X8" s="102">
        <v>703843961.27999997</v>
      </c>
      <c r="Y8" s="102">
        <v>1167463577.5899999</v>
      </c>
      <c r="Z8" s="100">
        <v>0</v>
      </c>
      <c r="AA8" s="102">
        <v>1484294.62</v>
      </c>
      <c r="AB8" s="100">
        <v>0</v>
      </c>
      <c r="AC8" s="100">
        <v>0</v>
      </c>
      <c r="AD8" s="100">
        <v>0</v>
      </c>
      <c r="AE8" s="100">
        <v>0</v>
      </c>
      <c r="AF8" s="102">
        <v>14757366.060000001</v>
      </c>
      <c r="AG8" s="100">
        <v>0</v>
      </c>
      <c r="AH8" s="102">
        <v>599000</v>
      </c>
      <c r="AI8" s="102">
        <v>710195600</v>
      </c>
      <c r="AJ8" s="102">
        <v>667248230</v>
      </c>
      <c r="AK8" s="102"/>
      <c r="AL8" s="102">
        <v>50000000</v>
      </c>
      <c r="AM8" s="102">
        <v>0</v>
      </c>
      <c r="AN8" s="102">
        <v>3248763.65</v>
      </c>
      <c r="AO8" s="102">
        <v>2628585.06</v>
      </c>
      <c r="AP8" s="100">
        <v>0</v>
      </c>
      <c r="AQ8" s="102">
        <v>1916542.77</v>
      </c>
      <c r="AR8" s="102">
        <v>47908594</v>
      </c>
      <c r="AS8" s="100">
        <v>0</v>
      </c>
      <c r="AT8" s="100">
        <v>0</v>
      </c>
      <c r="AU8" s="100">
        <v>0</v>
      </c>
      <c r="AV8" s="100">
        <v>0</v>
      </c>
      <c r="AW8" s="108">
        <f>SUM(X8:AV8)</f>
        <v>3371294515.0299997</v>
      </c>
      <c r="AX8" s="102">
        <v>7974952529.3400002</v>
      </c>
      <c r="AY8" s="109">
        <v>0</v>
      </c>
      <c r="AZ8" s="109">
        <v>0</v>
      </c>
      <c r="BA8" s="109">
        <v>0</v>
      </c>
      <c r="BB8" s="102">
        <v>19591330.940000001</v>
      </c>
      <c r="BC8" s="109">
        <v>0</v>
      </c>
      <c r="BD8" s="109">
        <v>0</v>
      </c>
      <c r="BE8" s="102">
        <v>304534183.92000002</v>
      </c>
      <c r="BF8" s="102">
        <v>1950545103.53</v>
      </c>
      <c r="BG8" s="108">
        <f>SUM(BH8:BP8)</f>
        <v>1950545103.5300002</v>
      </c>
      <c r="BH8" s="102">
        <v>576427622.67999995</v>
      </c>
      <c r="BI8" s="102">
        <v>1052753839.01</v>
      </c>
      <c r="BJ8" s="102">
        <v>12629233.470000001</v>
      </c>
      <c r="BK8" s="102">
        <v>3049304.02</v>
      </c>
      <c r="BL8" s="102">
        <v>15252962.23</v>
      </c>
      <c r="BM8" s="102">
        <v>57249854.799999997</v>
      </c>
      <c r="BN8" s="102">
        <v>185300116.63</v>
      </c>
      <c r="BO8" s="102">
        <v>6544865.9299999997</v>
      </c>
      <c r="BP8" s="106">
        <v>41337304.759999998</v>
      </c>
      <c r="BQ8" s="102">
        <v>1247189330.4300001</v>
      </c>
      <c r="BR8" s="108">
        <f>SUM(BS8:BV8)</f>
        <v>1247189330.4299998</v>
      </c>
      <c r="BS8" s="102">
        <v>810744172.84000003</v>
      </c>
      <c r="BT8" s="102">
        <v>116213447.05</v>
      </c>
      <c r="BU8" s="102">
        <v>6700766.54</v>
      </c>
      <c r="BV8" s="106">
        <v>313530944</v>
      </c>
      <c r="BW8" s="102">
        <v>2112299016.1500001</v>
      </c>
      <c r="BX8" s="107">
        <v>1167463577.5899999</v>
      </c>
      <c r="BY8" s="106">
        <v>944835438.55999994</v>
      </c>
      <c r="BZ8" s="102">
        <v>658886478.70000005</v>
      </c>
      <c r="CA8" s="102">
        <v>155104679.84</v>
      </c>
      <c r="CB8" s="102">
        <v>16990966.440000001</v>
      </c>
      <c r="CC8" s="102">
        <v>83402448.900000006</v>
      </c>
      <c r="CD8" s="102">
        <v>341733299.02999997</v>
      </c>
      <c r="CE8" s="106">
        <v>0</v>
      </c>
      <c r="CF8" s="102">
        <v>10122268.83</v>
      </c>
      <c r="CG8" s="102">
        <v>564748129.84000003</v>
      </c>
      <c r="CH8" s="102">
        <v>93656718.200000003</v>
      </c>
      <c r="CI8" s="102">
        <v>39800304.140000001</v>
      </c>
      <c r="CJ8" s="102">
        <v>8333348044.5699997</v>
      </c>
      <c r="CK8" s="102">
        <v>149998.96</v>
      </c>
      <c r="CL8" s="99">
        <v>343358423.89999998</v>
      </c>
      <c r="CM8" s="105"/>
      <c r="CN8" s="105"/>
      <c r="CO8" s="99">
        <v>6750011916.1000004</v>
      </c>
      <c r="CP8" s="99">
        <v>1583336128.4699993</v>
      </c>
      <c r="CQ8" s="104"/>
      <c r="CR8" s="103"/>
      <c r="CS8" s="102">
        <v>7623388223.9300003</v>
      </c>
      <c r="CT8" s="102">
        <v>7847951705.9799995</v>
      </c>
      <c r="CU8" s="102">
        <v>7997931736.2799997</v>
      </c>
      <c r="CV8" s="101">
        <v>754619</v>
      </c>
      <c r="CW8" s="100">
        <v>-343358423.89999998</v>
      </c>
      <c r="CX8" s="99">
        <v>0</v>
      </c>
      <c r="CY8" s="99">
        <f>(B8-CO8-CP8)/B8*100</f>
        <v>-4.1937880860934795</v>
      </c>
      <c r="CZ8" s="99"/>
      <c r="DA8" s="99"/>
      <c r="DB8" s="99">
        <f>((C8+H8)-CO8)/(C8+H8)</f>
        <v>-0.47514407046400992</v>
      </c>
      <c r="DC8" s="99">
        <f>(N8-CP8)/N8</f>
        <v>-58.25020343353038</v>
      </c>
      <c r="DD8" s="99"/>
      <c r="DE8" s="99">
        <f>(C8+H8-CO8-CP8)/CV8</f>
        <v>-4979.3547781595744</v>
      </c>
      <c r="DF8" s="99">
        <f>CW8/CV8</f>
        <v>-455.00898320874506</v>
      </c>
      <c r="DG8" s="99">
        <f>(C8+H8)/B8*100</f>
        <v>57.212695383148038</v>
      </c>
      <c r="DH8" s="99">
        <f>P8/B8*100</f>
        <v>42.152920607423049</v>
      </c>
      <c r="DI8" s="99">
        <f>C8/CJ8*100</f>
        <v>49.956642434641211</v>
      </c>
      <c r="DJ8" s="99">
        <f>P8/CS8*100</f>
        <v>44.223929255592857</v>
      </c>
      <c r="DK8" s="99">
        <f>B8/CV8</f>
        <v>10598.63551842718</v>
      </c>
      <c r="DL8" s="99">
        <f>C8/O8*100</f>
        <v>90.430734264003135</v>
      </c>
      <c r="DM8" s="99">
        <f>(CT8-CU8)/CT8*100</f>
        <v>-1.9110722889097047</v>
      </c>
      <c r="DN8" s="99">
        <f>CX8/(C8+H8)*100</f>
        <v>0</v>
      </c>
    </row>
    <row r="9" spans="1:118" s="98" customFormat="1" ht="14.4" customHeight="1" x14ac:dyDescent="0.25">
      <c r="A9" s="115" t="s">
        <v>46</v>
      </c>
      <c r="B9" s="102">
        <v>2639020091.5</v>
      </c>
      <c r="C9" s="102">
        <v>1175164450.5699999</v>
      </c>
      <c r="D9" s="102">
        <v>734807344.05999994</v>
      </c>
      <c r="E9" s="102">
        <v>747699.51</v>
      </c>
      <c r="F9" s="102">
        <v>20563.72</v>
      </c>
      <c r="G9" s="100">
        <v>2244.2199999999998</v>
      </c>
      <c r="H9" s="102">
        <v>163606742.80000001</v>
      </c>
      <c r="I9" s="108">
        <f>SUM(J9:M9)</f>
        <v>163606742.80000001</v>
      </c>
      <c r="J9" s="102">
        <v>7363826.9100000001</v>
      </c>
      <c r="K9" s="102">
        <v>45256643.75</v>
      </c>
      <c r="L9" s="102">
        <v>51394953.93</v>
      </c>
      <c r="M9" s="102">
        <v>59591318.210000001</v>
      </c>
      <c r="N9" s="102">
        <v>25029752.859999999</v>
      </c>
      <c r="O9" s="102">
        <v>1367781510.53</v>
      </c>
      <c r="P9" s="102">
        <v>1235063691.6600001</v>
      </c>
      <c r="Q9" s="102">
        <v>0</v>
      </c>
      <c r="R9" s="108">
        <f>SUM(S9:V9)</f>
        <v>0</v>
      </c>
      <c r="S9" s="100">
        <v>0</v>
      </c>
      <c r="T9" s="100">
        <v>0</v>
      </c>
      <c r="U9" s="100">
        <v>0</v>
      </c>
      <c r="V9" s="100">
        <v>0</v>
      </c>
      <c r="W9" s="102">
        <v>1235063691.6600001</v>
      </c>
      <c r="X9" s="102">
        <v>280005350.33999997</v>
      </c>
      <c r="Y9" s="102">
        <v>445047688.44999999</v>
      </c>
      <c r="Z9" s="100">
        <v>0</v>
      </c>
      <c r="AA9" s="102">
        <v>14080.08</v>
      </c>
      <c r="AB9" s="100">
        <v>0</v>
      </c>
      <c r="AC9" s="100">
        <v>0</v>
      </c>
      <c r="AD9" s="100">
        <v>0</v>
      </c>
      <c r="AE9" s="100">
        <v>0</v>
      </c>
      <c r="AF9" s="102">
        <v>4058698.18</v>
      </c>
      <c r="AG9" s="100">
        <v>0</v>
      </c>
      <c r="AH9" s="102">
        <v>330000</v>
      </c>
      <c r="AI9" s="102">
        <v>277426000</v>
      </c>
      <c r="AJ9" s="102">
        <v>204320700</v>
      </c>
      <c r="AK9" s="102">
        <v>1349826</v>
      </c>
      <c r="AL9" s="102">
        <v>13221000</v>
      </c>
      <c r="AM9" s="100">
        <v>0</v>
      </c>
      <c r="AN9" s="102">
        <v>77631.14</v>
      </c>
      <c r="AO9" s="102">
        <v>1153192.6599999999</v>
      </c>
      <c r="AP9" s="100">
        <v>0</v>
      </c>
      <c r="AQ9" s="102">
        <v>3732103.81</v>
      </c>
      <c r="AR9" s="102">
        <v>4327421</v>
      </c>
      <c r="AS9" s="100">
        <v>0</v>
      </c>
      <c r="AT9" s="100">
        <v>0</v>
      </c>
      <c r="AU9" s="100">
        <v>0</v>
      </c>
      <c r="AV9" s="100">
        <v>0</v>
      </c>
      <c r="AW9" s="108">
        <f>SUM(X9:AV9)</f>
        <v>1235063691.6600001</v>
      </c>
      <c r="AX9" s="102">
        <v>2602845202.1900001</v>
      </c>
      <c r="AY9" s="109">
        <v>0</v>
      </c>
      <c r="AZ9" s="109">
        <v>0</v>
      </c>
      <c r="BA9" s="109">
        <v>0</v>
      </c>
      <c r="BB9" s="102">
        <v>36024889.310000002</v>
      </c>
      <c r="BC9" s="102">
        <v>150000</v>
      </c>
      <c r="BD9" s="109">
        <v>0</v>
      </c>
      <c r="BE9" s="102">
        <v>148710440.75999999</v>
      </c>
      <c r="BF9" s="102">
        <v>684861108.49000001</v>
      </c>
      <c r="BG9" s="108">
        <f>SUM(BH9:BP9)</f>
        <v>684861108.48999989</v>
      </c>
      <c r="BH9" s="102">
        <v>157464839.13999999</v>
      </c>
      <c r="BI9" s="102">
        <v>357398111.37</v>
      </c>
      <c r="BJ9" s="102">
        <v>1538533.28</v>
      </c>
      <c r="BK9" s="102">
        <v>1153192.6599999999</v>
      </c>
      <c r="BL9" s="102">
        <v>13188192.82</v>
      </c>
      <c r="BM9" s="102">
        <v>17799603.420000002</v>
      </c>
      <c r="BN9" s="102">
        <v>117308275.98</v>
      </c>
      <c r="BO9" s="102">
        <v>3051143.31</v>
      </c>
      <c r="BP9" s="106">
        <v>15959216.51</v>
      </c>
      <c r="BQ9" s="102">
        <v>326923465.11000001</v>
      </c>
      <c r="BR9" s="108">
        <f>SUM(BS9:BV9)</f>
        <v>326923465.11000001</v>
      </c>
      <c r="BS9" s="102">
        <v>167118517.56</v>
      </c>
      <c r="BT9" s="102">
        <v>40781619.75</v>
      </c>
      <c r="BU9" s="102">
        <v>100850741.36</v>
      </c>
      <c r="BV9" s="106">
        <v>18172586.440000001</v>
      </c>
      <c r="BW9" s="102">
        <v>783431261.40999997</v>
      </c>
      <c r="BX9" s="107">
        <v>445047688.44999999</v>
      </c>
      <c r="BY9" s="106">
        <v>338383572.95999998</v>
      </c>
      <c r="BZ9" s="102">
        <v>210599686.43000001</v>
      </c>
      <c r="CA9" s="102">
        <v>69634645.519999996</v>
      </c>
      <c r="CB9" s="102">
        <v>4583826.24</v>
      </c>
      <c r="CC9" s="102">
        <v>28278758.809999999</v>
      </c>
      <c r="CD9" s="102">
        <v>160561036.66999999</v>
      </c>
      <c r="CE9" s="106">
        <v>0</v>
      </c>
      <c r="CF9" s="106">
        <v>0</v>
      </c>
      <c r="CG9" s="102">
        <v>0</v>
      </c>
      <c r="CH9" s="102">
        <v>150343457.66</v>
      </c>
      <c r="CI9" s="102">
        <v>11319515.210000001</v>
      </c>
      <c r="CJ9" s="102">
        <v>2670168483.1900001</v>
      </c>
      <c r="CK9" s="102">
        <v>0</v>
      </c>
      <c r="CL9" s="99">
        <v>20116465.489999998</v>
      </c>
      <c r="CM9" s="105"/>
      <c r="CN9" s="105"/>
      <c r="CO9" s="99">
        <v>2403151634.8699999</v>
      </c>
      <c r="CP9" s="99">
        <v>267016848.32000017</v>
      </c>
      <c r="CQ9" s="104"/>
      <c r="CR9" s="103"/>
      <c r="CS9" s="102">
        <v>2471726081.6900001</v>
      </c>
      <c r="CT9" s="102">
        <v>2607541918.4000001</v>
      </c>
      <c r="CU9" s="102">
        <v>2639020091.5</v>
      </c>
      <c r="CV9" s="101">
        <v>247792</v>
      </c>
      <c r="CW9" s="100">
        <v>-31099395.68</v>
      </c>
      <c r="CX9" s="99">
        <v>10982930.189999999</v>
      </c>
      <c r="CY9" s="99">
        <f>(B9-CO9-CP9)/B9*100</f>
        <v>-1.1803014228775932</v>
      </c>
      <c r="CZ9" s="99"/>
      <c r="DA9" s="99"/>
      <c r="DB9" s="99">
        <f>((C9+H9)-CO9)/(C9+H9)</f>
        <v>-0.79504283239072826</v>
      </c>
      <c r="DC9" s="99">
        <f>(N9-CP9)/N9</f>
        <v>-9.6679778187789971</v>
      </c>
      <c r="DD9" s="99"/>
      <c r="DE9" s="99">
        <f>(C9+H9-CO9-CP9)/CV9</f>
        <v>-5373.0438828533615</v>
      </c>
      <c r="DF9" s="99">
        <f>CW9/CV9</f>
        <v>-125.50605217279008</v>
      </c>
      <c r="DG9" s="99">
        <f>(C9+H9)/B9*100</f>
        <v>50.729859832520333</v>
      </c>
      <c r="DH9" s="99">
        <f>P9/B9*100</f>
        <v>46.800086730601535</v>
      </c>
      <c r="DI9" s="99">
        <f>C9/CJ9*100</f>
        <v>44.010872645985735</v>
      </c>
      <c r="DJ9" s="99">
        <f>P9/CS9*100</f>
        <v>49.967660284409291</v>
      </c>
      <c r="DK9" s="99">
        <f>B9/CV9</f>
        <v>10650.142423887777</v>
      </c>
      <c r="DL9" s="99">
        <f>C9/O9*100</f>
        <v>85.917556387689203</v>
      </c>
      <c r="DM9" s="99">
        <f>(CT9-CU9)/CT9*100</f>
        <v>-1.2071972027707636</v>
      </c>
      <c r="DN9" s="99">
        <f>CX9/(C9+H9)*100</f>
        <v>0.82037395519046075</v>
      </c>
    </row>
    <row r="10" spans="1:118" s="98" customFormat="1" ht="14.4" customHeight="1" x14ac:dyDescent="0.25">
      <c r="A10" s="110" t="s">
        <v>47</v>
      </c>
      <c r="B10" s="102">
        <v>48765105922.410004</v>
      </c>
      <c r="C10" s="102">
        <v>30122281338.57</v>
      </c>
      <c r="D10" s="102">
        <v>14628160682.34</v>
      </c>
      <c r="E10" s="102">
        <v>3025629000.5700002</v>
      </c>
      <c r="F10" s="102">
        <v>133569.97</v>
      </c>
      <c r="G10" s="100">
        <v>50993720.189999998</v>
      </c>
      <c r="H10" s="102">
        <v>4416485185.29</v>
      </c>
      <c r="I10" s="108">
        <f>SUM(J10:M10)</f>
        <v>4416485185.29</v>
      </c>
      <c r="J10" s="102">
        <v>61128391.119999997</v>
      </c>
      <c r="K10" s="102">
        <v>604802136.96000004</v>
      </c>
      <c r="L10" s="102">
        <v>1099665267.23</v>
      </c>
      <c r="M10" s="102">
        <v>2650889389.98</v>
      </c>
      <c r="N10" s="102">
        <v>173735441.13999999</v>
      </c>
      <c r="O10" s="102">
        <v>35004048567.879997</v>
      </c>
      <c r="P10" s="102">
        <v>13761057354.530001</v>
      </c>
      <c r="Q10" s="102">
        <v>5810800</v>
      </c>
      <c r="R10" s="108">
        <f>SUM(S10:V10)</f>
        <v>5810800</v>
      </c>
      <c r="S10" s="100">
        <v>0</v>
      </c>
      <c r="T10" s="100">
        <v>0</v>
      </c>
      <c r="U10" s="100">
        <v>0</v>
      </c>
      <c r="V10" s="100">
        <v>5810800</v>
      </c>
      <c r="W10" s="102">
        <v>13755246554.530001</v>
      </c>
      <c r="X10" s="102">
        <v>2276453910.02</v>
      </c>
      <c r="Y10" s="102">
        <v>3173725571.6700001</v>
      </c>
      <c r="Z10" s="100">
        <v>0</v>
      </c>
      <c r="AA10" s="102">
        <v>235912.94</v>
      </c>
      <c r="AB10" s="100">
        <v>0</v>
      </c>
      <c r="AC10" s="102">
        <v>10281801.33</v>
      </c>
      <c r="AD10" s="100">
        <v>0</v>
      </c>
      <c r="AE10" s="100">
        <v>0</v>
      </c>
      <c r="AF10" s="102">
        <v>52075294.280000001</v>
      </c>
      <c r="AG10" s="102">
        <v>1355473.86</v>
      </c>
      <c r="AH10" s="102">
        <v>597479.23</v>
      </c>
      <c r="AI10" s="102">
        <v>3184704200</v>
      </c>
      <c r="AJ10" s="102">
        <v>4121560500</v>
      </c>
      <c r="AK10" s="102">
        <v>6375433.2800000003</v>
      </c>
      <c r="AL10" s="102">
        <v>151036000</v>
      </c>
      <c r="AM10" s="100">
        <v>0</v>
      </c>
      <c r="AN10" s="102">
        <v>6632426.4699999997</v>
      </c>
      <c r="AO10" s="102">
        <v>11265092.890000001</v>
      </c>
      <c r="AP10" s="102">
        <v>0</v>
      </c>
      <c r="AQ10" s="102">
        <v>89304027.510000005</v>
      </c>
      <c r="AR10" s="102">
        <v>651676000</v>
      </c>
      <c r="AS10" s="102">
        <v>0</v>
      </c>
      <c r="AT10" s="102">
        <v>0</v>
      </c>
      <c r="AU10" s="102">
        <v>17967431.050000001</v>
      </c>
      <c r="AV10" s="102">
        <v>0</v>
      </c>
      <c r="AW10" s="108">
        <f>SUM(X10:AV10)</f>
        <v>13755246554.529997</v>
      </c>
      <c r="AX10" s="102">
        <v>48765105922.410004</v>
      </c>
      <c r="AY10" s="109">
        <v>0</v>
      </c>
      <c r="AZ10" s="109">
        <v>0</v>
      </c>
      <c r="BA10" s="109">
        <v>0</v>
      </c>
      <c r="BB10" s="102">
        <v>0</v>
      </c>
      <c r="BC10" s="109">
        <v>0</v>
      </c>
      <c r="BD10" s="109">
        <v>0</v>
      </c>
      <c r="BE10" s="102">
        <v>1592323927.8900001</v>
      </c>
      <c r="BF10" s="102">
        <v>11538619780.450001</v>
      </c>
      <c r="BG10" s="108">
        <f>SUM(BH10:BP10)</f>
        <v>11538619780.450001</v>
      </c>
      <c r="BH10" s="102">
        <v>3686692729.23</v>
      </c>
      <c r="BI10" s="102">
        <v>5647195349.8500004</v>
      </c>
      <c r="BJ10" s="102">
        <v>30090951.899999999</v>
      </c>
      <c r="BK10" s="102">
        <v>25651856.84</v>
      </c>
      <c r="BL10" s="102">
        <v>310186046.63999999</v>
      </c>
      <c r="BM10" s="102">
        <v>342862258.01999998</v>
      </c>
      <c r="BN10" s="102">
        <v>466677513.60000002</v>
      </c>
      <c r="BO10" s="102">
        <v>59414545.170000002</v>
      </c>
      <c r="BP10" s="106">
        <v>969848529.20000005</v>
      </c>
      <c r="BQ10" s="102">
        <v>9329577102.1499996</v>
      </c>
      <c r="BR10" s="108">
        <f>SUM(BS10:BV10)</f>
        <v>9329577102.1499996</v>
      </c>
      <c r="BS10" s="102">
        <v>2872585323.2600002</v>
      </c>
      <c r="BT10" s="102">
        <v>336139865.16000003</v>
      </c>
      <c r="BU10" s="102">
        <v>45492785.450000003</v>
      </c>
      <c r="BV10" s="106">
        <v>6075359128.2799997</v>
      </c>
      <c r="BW10" s="102">
        <v>7857564265.9799995</v>
      </c>
      <c r="BX10" s="107">
        <v>3173725571.6700001</v>
      </c>
      <c r="BY10" s="106">
        <v>4683838694.3100004</v>
      </c>
      <c r="BZ10" s="102">
        <v>3258850983.1700001</v>
      </c>
      <c r="CA10" s="102">
        <v>1458718482.5</v>
      </c>
      <c r="CB10" s="102">
        <v>60545752.960000001</v>
      </c>
      <c r="CC10" s="102">
        <v>433358792.62</v>
      </c>
      <c r="CD10" s="102">
        <v>4364117802.0799999</v>
      </c>
      <c r="CE10" s="102">
        <v>27027874.210000001</v>
      </c>
      <c r="CF10" s="102">
        <v>22346087.640000001</v>
      </c>
      <c r="CG10" s="102">
        <v>7276192286.79</v>
      </c>
      <c r="CH10" s="102">
        <v>1362178637.7</v>
      </c>
      <c r="CI10" s="102">
        <v>351273416.80000001</v>
      </c>
      <c r="CJ10" s="102">
        <v>49523075160.059998</v>
      </c>
      <c r="CK10" s="102">
        <v>15947790.83</v>
      </c>
      <c r="CL10" s="99">
        <v>755712511.94000006</v>
      </c>
      <c r="CM10" s="105"/>
      <c r="CN10" s="105"/>
      <c r="CO10" s="99">
        <v>42094613886.050003</v>
      </c>
      <c r="CP10" s="99">
        <v>7428461274.0100002</v>
      </c>
      <c r="CQ10" s="104"/>
      <c r="CR10" s="103"/>
      <c r="CS10" s="102">
        <v>43005814055.470001</v>
      </c>
      <c r="CT10" s="102">
        <v>46043924445</v>
      </c>
      <c r="CU10" s="102">
        <v>48765105922.410004</v>
      </c>
      <c r="CV10" s="101">
        <v>2887974</v>
      </c>
      <c r="CW10" s="100">
        <v>-755712511.94000006</v>
      </c>
      <c r="CX10" s="99">
        <v>0</v>
      </c>
      <c r="CY10" s="99">
        <f>(B10-CO10-CP10)/B10*100</f>
        <v>-1.5543270609439501</v>
      </c>
      <c r="CZ10" s="99"/>
      <c r="DA10" s="99"/>
      <c r="DB10" s="99">
        <f>((C10+H10)-CO10)/(C10+H10)</f>
        <v>-0.21876425022214638</v>
      </c>
      <c r="DC10" s="99">
        <f>(N10-CP10)/N10</f>
        <v>-41.757316672215289</v>
      </c>
      <c r="DD10" s="99"/>
      <c r="DE10" s="99">
        <f>(C10+H10-CO10-CP10)/CV10</f>
        <v>-5188.5192305055389</v>
      </c>
      <c r="DF10" s="99">
        <f>CW10/CV10</f>
        <v>-261.67566326428147</v>
      </c>
      <c r="DG10" s="99">
        <f>(C10+H10)/B10*100</f>
        <v>70.826805090538542</v>
      </c>
      <c r="DH10" s="99">
        <f>P10/B10*100</f>
        <v>28.219065855050481</v>
      </c>
      <c r="DI10" s="99">
        <f>C10/CJ10*100</f>
        <v>60.824739257838743</v>
      </c>
      <c r="DJ10" s="99">
        <f>P10/CS10*100</f>
        <v>31.998132477577652</v>
      </c>
      <c r="DK10" s="99">
        <f>B10/CV10</f>
        <v>16885.576505332112</v>
      </c>
      <c r="DL10" s="99">
        <f>C10/O10*100</f>
        <v>86.053706845243198</v>
      </c>
      <c r="DM10" s="99">
        <f>(CT10-CU10)/CT10*100</f>
        <v>-5.9099686010919559</v>
      </c>
      <c r="DN10" s="99">
        <f>CX10/(C10+H10)*100</f>
        <v>0</v>
      </c>
    </row>
    <row r="11" spans="1:118" s="98" customFormat="1" ht="14.4" customHeight="1" x14ac:dyDescent="0.25">
      <c r="A11" s="110" t="s">
        <v>48</v>
      </c>
      <c r="B11" s="102">
        <v>2544522579.6100001</v>
      </c>
      <c r="C11" s="102">
        <v>1034446022.87</v>
      </c>
      <c r="D11" s="102">
        <v>673648654</v>
      </c>
      <c r="E11" s="102">
        <v>1715918.23</v>
      </c>
      <c r="F11" s="100">
        <v>0</v>
      </c>
      <c r="G11" s="100">
        <v>1947591.61</v>
      </c>
      <c r="H11" s="102">
        <v>103290306.42</v>
      </c>
      <c r="I11" s="108">
        <f>SUM(J11:M11)</f>
        <v>103290306.42</v>
      </c>
      <c r="J11" s="102">
        <v>687963.35</v>
      </c>
      <c r="K11" s="102">
        <v>23104396.98</v>
      </c>
      <c r="L11" s="102">
        <v>5178594.4000000004</v>
      </c>
      <c r="M11" s="102">
        <v>74319351.689999998</v>
      </c>
      <c r="N11" s="102">
        <v>4799220.05</v>
      </c>
      <c r="O11" s="102">
        <v>1142663750.3800001</v>
      </c>
      <c r="P11" s="102">
        <v>1343623084.8499999</v>
      </c>
      <c r="Q11" s="102">
        <v>10391900</v>
      </c>
      <c r="R11" s="108">
        <f>SUM(S11:V11)</f>
        <v>10391900</v>
      </c>
      <c r="S11" s="100">
        <v>0</v>
      </c>
      <c r="T11" s="100">
        <v>0</v>
      </c>
      <c r="U11" s="100">
        <v>10391900</v>
      </c>
      <c r="V11" s="100">
        <v>0</v>
      </c>
      <c r="W11" s="102">
        <v>1333231184.8499999</v>
      </c>
      <c r="X11" s="102">
        <v>255955095.09</v>
      </c>
      <c r="Y11" s="102">
        <v>515579682.35000002</v>
      </c>
      <c r="Z11" s="100">
        <v>0</v>
      </c>
      <c r="AA11" s="102">
        <v>1729000</v>
      </c>
      <c r="AB11" s="100">
        <v>0</v>
      </c>
      <c r="AC11" s="100">
        <v>0</v>
      </c>
      <c r="AD11" s="100">
        <v>0</v>
      </c>
      <c r="AE11" s="100">
        <v>0</v>
      </c>
      <c r="AF11" s="102">
        <v>4307263.05</v>
      </c>
      <c r="AG11" s="100">
        <v>0</v>
      </c>
      <c r="AH11" s="100">
        <v>0</v>
      </c>
      <c r="AI11" s="102">
        <v>263749600</v>
      </c>
      <c r="AJ11" s="102">
        <v>224298421.28999999</v>
      </c>
      <c r="AK11" s="102">
        <v>3218988.36</v>
      </c>
      <c r="AL11" s="102">
        <v>42856135</v>
      </c>
      <c r="AM11" s="102">
        <v>0</v>
      </c>
      <c r="AN11" s="102">
        <v>1446124.45</v>
      </c>
      <c r="AO11" s="102">
        <v>3509399.63</v>
      </c>
      <c r="AP11" s="102">
        <v>0</v>
      </c>
      <c r="AQ11" s="102">
        <v>1557647.89</v>
      </c>
      <c r="AR11" s="102">
        <v>15023827.74</v>
      </c>
      <c r="AS11" s="102">
        <v>0</v>
      </c>
      <c r="AT11" s="102">
        <v>0</v>
      </c>
      <c r="AU11" s="102">
        <v>0</v>
      </c>
      <c r="AV11" s="102">
        <v>0</v>
      </c>
      <c r="AW11" s="108">
        <f>SUM(X11:AV11)</f>
        <v>1333231184.8500001</v>
      </c>
      <c r="AX11" s="102">
        <v>2486286835.23</v>
      </c>
      <c r="AY11" s="109">
        <v>0</v>
      </c>
      <c r="AZ11" s="109">
        <v>0</v>
      </c>
      <c r="BA11" s="109">
        <v>0</v>
      </c>
      <c r="BB11" s="102">
        <v>58235744.380000003</v>
      </c>
      <c r="BC11" s="109">
        <v>0</v>
      </c>
      <c r="BD11" s="109">
        <v>0</v>
      </c>
      <c r="BE11" s="102">
        <v>100805175</v>
      </c>
      <c r="BF11" s="102">
        <v>740002635.44000006</v>
      </c>
      <c r="BG11" s="108">
        <f>SUM(BH11:BP11)</f>
        <v>740002635.43999994</v>
      </c>
      <c r="BH11" s="102">
        <v>221197779.46000001</v>
      </c>
      <c r="BI11" s="102">
        <v>375694086.38999999</v>
      </c>
      <c r="BJ11" s="102">
        <v>1536430.31</v>
      </c>
      <c r="BK11" s="102">
        <v>5369336.5</v>
      </c>
      <c r="BL11" s="102">
        <v>14816759.68</v>
      </c>
      <c r="BM11" s="102">
        <v>26758969.190000001</v>
      </c>
      <c r="BN11" s="102">
        <v>64027841.060000002</v>
      </c>
      <c r="BO11" s="102">
        <v>2045867.66</v>
      </c>
      <c r="BP11" s="106">
        <v>28555565.190000001</v>
      </c>
      <c r="BQ11" s="102">
        <v>353017348.54000002</v>
      </c>
      <c r="BR11" s="108">
        <f>SUM(BS11:BV11)</f>
        <v>353017348.53999996</v>
      </c>
      <c r="BS11" s="102">
        <v>155221446.75</v>
      </c>
      <c r="BT11" s="102">
        <v>53718978.259999998</v>
      </c>
      <c r="BU11" s="102">
        <v>54509962.259999998</v>
      </c>
      <c r="BV11" s="106">
        <v>89566961.269999996</v>
      </c>
      <c r="BW11" s="102">
        <v>854718231.85000002</v>
      </c>
      <c r="BX11" s="107">
        <v>515579682.35000002</v>
      </c>
      <c r="BY11" s="106">
        <v>339138549.5</v>
      </c>
      <c r="BZ11" s="102">
        <v>171518552.94999999</v>
      </c>
      <c r="CA11" s="102">
        <v>45470338.119999997</v>
      </c>
      <c r="CB11" s="102">
        <v>1245989.1399999999</v>
      </c>
      <c r="CC11" s="102">
        <v>18807822.890000001</v>
      </c>
      <c r="CD11" s="102">
        <v>24152755.09</v>
      </c>
      <c r="CE11" s="102">
        <v>53527.18</v>
      </c>
      <c r="CF11" s="102">
        <v>1433753.62</v>
      </c>
      <c r="CG11" s="102">
        <v>53403603.149999999</v>
      </c>
      <c r="CH11" s="102">
        <v>84309227.200000003</v>
      </c>
      <c r="CI11" s="102">
        <v>1380699</v>
      </c>
      <c r="CJ11" s="102">
        <v>2547897147.2800002</v>
      </c>
      <c r="CK11" s="102">
        <v>0</v>
      </c>
      <c r="CL11" s="99">
        <v>3374567.67</v>
      </c>
      <c r="CM11" s="105"/>
      <c r="CN11" s="105"/>
      <c r="CO11" s="99">
        <v>1758049031.6199999</v>
      </c>
      <c r="CP11" s="99">
        <v>789848115.66000032</v>
      </c>
      <c r="CQ11" s="104"/>
      <c r="CR11" s="103"/>
      <c r="CS11" s="102">
        <v>2429106207.9899998</v>
      </c>
      <c r="CT11" s="102">
        <v>2513073843.9400001</v>
      </c>
      <c r="CU11" s="102">
        <v>2544522579.6100001</v>
      </c>
      <c r="CV11" s="101">
        <v>240942</v>
      </c>
      <c r="CW11" s="100">
        <v>-3374567.67</v>
      </c>
      <c r="CX11" s="99">
        <v>0</v>
      </c>
      <c r="CY11" s="99">
        <f>(B11-CO11-CP11)/B11*100</f>
        <v>-0.13262085772165941</v>
      </c>
      <c r="CZ11" s="99"/>
      <c r="DA11" s="99"/>
      <c r="DB11" s="99">
        <f>((C11+H11)-CO11)/(C11+H11)</f>
        <v>-0.5452165729093873</v>
      </c>
      <c r="DC11" s="99">
        <f>(N11-CP11)/N11</f>
        <v>-163.57843304351098</v>
      </c>
      <c r="DD11" s="99"/>
      <c r="DE11" s="99">
        <f>(C11+H11-CO11-CP11)/CV11</f>
        <v>-5852.6982343883601</v>
      </c>
      <c r="DF11" s="99">
        <f>CW11/CV11</f>
        <v>-14.005726149861792</v>
      </c>
      <c r="DG11" s="99">
        <f>(C11+H11)/B11*100</f>
        <v>44.713155167378439</v>
      </c>
      <c r="DH11" s="99">
        <f>P11/B11*100</f>
        <v>52.804525910551661</v>
      </c>
      <c r="DI11" s="99">
        <f>C11/CJ11*100</f>
        <v>40.5999914075935</v>
      </c>
      <c r="DJ11" s="99">
        <f>P11/CS11*100</f>
        <v>55.313476225553792</v>
      </c>
      <c r="DK11" s="99">
        <f>B11/CV11</f>
        <v>10560.72656328079</v>
      </c>
      <c r="DL11" s="99">
        <f>C11/O11*100</f>
        <v>90.529346233831987</v>
      </c>
      <c r="DM11" s="99">
        <f>(CT11-CU11)/CT11*100</f>
        <v>-1.2514051565112274</v>
      </c>
      <c r="DN11" s="99">
        <f>CX11/(C11+H11)*100</f>
        <v>0</v>
      </c>
    </row>
    <row r="12" spans="1:118" s="98" customFormat="1" ht="14.4" customHeight="1" x14ac:dyDescent="0.25">
      <c r="A12" s="110" t="s">
        <v>49</v>
      </c>
      <c r="B12" s="102">
        <v>27186481.300000001</v>
      </c>
      <c r="C12" s="102">
        <v>26928288.710000001</v>
      </c>
      <c r="D12" s="102">
        <v>8689159.2100000009</v>
      </c>
      <c r="E12" s="102">
        <v>-6432</v>
      </c>
      <c r="F12" s="100">
        <v>0</v>
      </c>
      <c r="G12" s="100">
        <v>0</v>
      </c>
      <c r="H12" s="102">
        <v>258192.59</v>
      </c>
      <c r="I12" s="108">
        <f>SUM(J12:M12)</f>
        <v>258192.59</v>
      </c>
      <c r="J12" s="102">
        <v>16800</v>
      </c>
      <c r="K12" s="102">
        <v>241392.59</v>
      </c>
      <c r="L12" s="102">
        <v>0</v>
      </c>
      <c r="M12" s="102">
        <v>0</v>
      </c>
      <c r="N12" s="102">
        <v>0</v>
      </c>
      <c r="O12" s="102">
        <v>27186481.300000001</v>
      </c>
      <c r="P12" s="102">
        <v>0</v>
      </c>
      <c r="Q12" s="102">
        <v>0</v>
      </c>
      <c r="R12" s="108">
        <f>SUM(S12:V12)</f>
        <v>0</v>
      </c>
      <c r="S12" s="100">
        <v>0</v>
      </c>
      <c r="T12" s="100">
        <v>0</v>
      </c>
      <c r="U12" s="100">
        <v>0</v>
      </c>
      <c r="V12" s="100">
        <v>0</v>
      </c>
      <c r="W12" s="102">
        <v>0</v>
      </c>
      <c r="X12" s="102">
        <v>0</v>
      </c>
      <c r="Y12" s="102">
        <v>0</v>
      </c>
      <c r="Z12" s="100">
        <v>0</v>
      </c>
      <c r="AA12" s="102">
        <v>0</v>
      </c>
      <c r="AB12" s="100">
        <v>0</v>
      </c>
      <c r="AC12" s="100">
        <v>0</v>
      </c>
      <c r="AD12" s="100">
        <v>0</v>
      </c>
      <c r="AE12" s="100">
        <v>0</v>
      </c>
      <c r="AF12" s="102">
        <v>0</v>
      </c>
      <c r="AG12" s="100">
        <v>0</v>
      </c>
      <c r="AH12" s="100">
        <v>0</v>
      </c>
      <c r="AI12" s="102">
        <v>0</v>
      </c>
      <c r="AJ12" s="100">
        <v>0</v>
      </c>
      <c r="AK12" s="102">
        <v>0</v>
      </c>
      <c r="AL12" s="100">
        <v>0</v>
      </c>
      <c r="AM12" s="102">
        <v>0</v>
      </c>
      <c r="AN12" s="102">
        <v>0</v>
      </c>
      <c r="AO12" s="102">
        <v>0</v>
      </c>
      <c r="AP12" s="100">
        <v>0</v>
      </c>
      <c r="AQ12" s="102"/>
      <c r="AR12" s="102"/>
      <c r="AS12" s="100">
        <v>0</v>
      </c>
      <c r="AT12" s="100">
        <v>0</v>
      </c>
      <c r="AU12" s="100">
        <v>0</v>
      </c>
      <c r="AV12" s="100">
        <v>0</v>
      </c>
      <c r="AW12" s="108">
        <f>SUM(X12:AV12)</f>
        <v>0</v>
      </c>
      <c r="AX12" s="102">
        <v>27186481.300000001</v>
      </c>
      <c r="AY12" s="109">
        <v>0</v>
      </c>
      <c r="AZ12" s="109">
        <v>0</v>
      </c>
      <c r="BA12" s="109">
        <v>0</v>
      </c>
      <c r="BB12" s="102">
        <v>0</v>
      </c>
      <c r="BC12" s="109">
        <v>0</v>
      </c>
      <c r="BD12" s="109">
        <v>0</v>
      </c>
      <c r="BE12" s="109">
        <v>0</v>
      </c>
      <c r="BF12" s="109">
        <v>0</v>
      </c>
      <c r="BG12" s="108">
        <f>SUM(BH12:BP12)</f>
        <v>0</v>
      </c>
      <c r="BH12" s="102">
        <v>0</v>
      </c>
      <c r="BI12" s="102">
        <v>0</v>
      </c>
      <c r="BJ12" s="102">
        <v>0</v>
      </c>
      <c r="BK12" s="102">
        <v>0</v>
      </c>
      <c r="BL12" s="102">
        <v>0</v>
      </c>
      <c r="BM12" s="102">
        <v>0</v>
      </c>
      <c r="BN12" s="102">
        <v>0</v>
      </c>
      <c r="BO12" s="102">
        <v>0</v>
      </c>
      <c r="BP12" s="106">
        <v>0</v>
      </c>
      <c r="BQ12" s="102">
        <v>0</v>
      </c>
      <c r="BR12" s="108">
        <f>SUM(BS12:BV12)</f>
        <v>0</v>
      </c>
      <c r="BS12" s="106">
        <v>0</v>
      </c>
      <c r="BT12" s="106">
        <v>0</v>
      </c>
      <c r="BU12" s="106">
        <v>0</v>
      </c>
      <c r="BV12" s="106">
        <v>0</v>
      </c>
      <c r="BW12" s="106">
        <v>0</v>
      </c>
      <c r="BX12" s="106">
        <v>0</v>
      </c>
      <c r="BY12" s="106">
        <v>0</v>
      </c>
      <c r="BZ12" s="106">
        <v>0</v>
      </c>
      <c r="CA12" s="106">
        <v>0</v>
      </c>
      <c r="CB12" s="106">
        <v>0</v>
      </c>
      <c r="CC12" s="106">
        <v>0</v>
      </c>
      <c r="CD12" s="106">
        <v>0</v>
      </c>
      <c r="CE12" s="106">
        <v>0</v>
      </c>
      <c r="CF12" s="106">
        <v>0</v>
      </c>
      <c r="CG12" s="102">
        <v>0</v>
      </c>
      <c r="CH12" s="102">
        <v>0</v>
      </c>
      <c r="CI12" s="102">
        <v>0</v>
      </c>
      <c r="CJ12" s="102">
        <v>0</v>
      </c>
      <c r="CK12" s="102">
        <v>0</v>
      </c>
      <c r="CL12" s="99">
        <v>-27213572.52</v>
      </c>
      <c r="CM12" s="105"/>
      <c r="CN12" s="105"/>
      <c r="CO12" s="99">
        <v>0</v>
      </c>
      <c r="CP12" s="99">
        <v>0</v>
      </c>
      <c r="CQ12" s="104"/>
      <c r="CR12" s="103"/>
      <c r="CS12" s="102">
        <v>27183653.43</v>
      </c>
      <c r="CT12" s="102">
        <v>0</v>
      </c>
      <c r="CU12" s="102">
        <v>27186481.300000001</v>
      </c>
      <c r="CV12" s="101">
        <v>444243</v>
      </c>
      <c r="CW12" s="100">
        <v>27213572.52</v>
      </c>
      <c r="CX12" s="99">
        <v>0</v>
      </c>
      <c r="CY12" s="99">
        <f>(B12-CO12-CP12)/B12*100</f>
        <v>100</v>
      </c>
      <c r="CZ12" s="99"/>
      <c r="DA12" s="99"/>
      <c r="DB12" s="99">
        <f>((C12+H12)-CO12)/(C12+H12)</f>
        <v>1</v>
      </c>
      <c r="DC12" s="99">
        <v>0</v>
      </c>
      <c r="DD12" s="99"/>
      <c r="DE12" s="99">
        <f>(C12+H12-CO12-CP12)/CV12</f>
        <v>61.197320610566742</v>
      </c>
      <c r="DF12" s="99">
        <f>CW12/CV12</f>
        <v>61.25830349605959</v>
      </c>
      <c r="DG12" s="99">
        <f>(C12+H12)/B12*100</f>
        <v>100</v>
      </c>
      <c r="DH12" s="99">
        <f>P12/B12*100</f>
        <v>0</v>
      </c>
      <c r="DI12" s="99">
        <v>0</v>
      </c>
      <c r="DJ12" s="99">
        <f>P12/CS12*100</f>
        <v>0</v>
      </c>
      <c r="DK12" s="99">
        <f>B12/CV12</f>
        <v>61.197320610566742</v>
      </c>
      <c r="DL12" s="99">
        <f>C12/O12*100</f>
        <v>99.050290520678757</v>
      </c>
      <c r="DM12" s="99">
        <v>0</v>
      </c>
      <c r="DN12" s="99">
        <f>CX12/(C12+H12)*100</f>
        <v>0</v>
      </c>
    </row>
    <row r="13" spans="1:118" s="98" customFormat="1" ht="14.4" customHeight="1" x14ac:dyDescent="0.25">
      <c r="A13" s="110" t="s">
        <v>50</v>
      </c>
      <c r="B13" s="102">
        <v>8719751119.2700005</v>
      </c>
      <c r="C13" s="102">
        <v>4368240220.8500004</v>
      </c>
      <c r="D13" s="102">
        <v>2655517690.0900002</v>
      </c>
      <c r="E13" s="102">
        <v>-2027544.21</v>
      </c>
      <c r="F13" s="102">
        <v>138175.12</v>
      </c>
      <c r="G13" s="102">
        <v>84303.95</v>
      </c>
      <c r="H13" s="102">
        <v>544658799.37</v>
      </c>
      <c r="I13" s="108">
        <f>SUM(J13:M13)</f>
        <v>544658799.37</v>
      </c>
      <c r="J13" s="102">
        <v>65370821.460000001</v>
      </c>
      <c r="K13" s="102">
        <v>145125836.40000001</v>
      </c>
      <c r="L13" s="102">
        <v>177340857.19999999</v>
      </c>
      <c r="M13" s="102">
        <v>156821284.31</v>
      </c>
      <c r="N13" s="102">
        <v>121976270.28</v>
      </c>
      <c r="O13" s="102">
        <v>5035183602.1499996</v>
      </c>
      <c r="P13" s="102">
        <v>3645462172.6900001</v>
      </c>
      <c r="Q13" s="102">
        <v>0</v>
      </c>
      <c r="R13" s="108">
        <f>SUM(S13:V13)</f>
        <v>0</v>
      </c>
      <c r="S13" s="100">
        <v>0</v>
      </c>
      <c r="T13" s="100">
        <v>0</v>
      </c>
      <c r="U13" s="100">
        <v>0</v>
      </c>
      <c r="V13" s="100">
        <v>0</v>
      </c>
      <c r="W13" s="102">
        <v>3645462172.6900001</v>
      </c>
      <c r="X13" s="102">
        <v>748973036.12</v>
      </c>
      <c r="Y13" s="102">
        <v>1429638917.48</v>
      </c>
      <c r="Z13" s="100">
        <v>0</v>
      </c>
      <c r="AA13" s="102">
        <v>0</v>
      </c>
      <c r="AB13" s="100">
        <v>0</v>
      </c>
      <c r="AC13" s="100">
        <v>0</v>
      </c>
      <c r="AD13" s="100">
        <v>0</v>
      </c>
      <c r="AE13" s="100">
        <v>0</v>
      </c>
      <c r="AF13" s="102">
        <v>7799310.79</v>
      </c>
      <c r="AG13" s="100">
        <v>0</v>
      </c>
      <c r="AH13" s="100">
        <v>0</v>
      </c>
      <c r="AI13" s="102">
        <v>759965100</v>
      </c>
      <c r="AJ13" s="102">
        <v>645501300</v>
      </c>
      <c r="AK13" s="102">
        <v>0</v>
      </c>
      <c r="AL13" s="102">
        <v>15447570</v>
      </c>
      <c r="AM13" s="100">
        <v>0</v>
      </c>
      <c r="AN13" s="102">
        <v>1358304.15</v>
      </c>
      <c r="AO13" s="102">
        <v>2364212.64</v>
      </c>
      <c r="AP13" s="100">
        <v>0</v>
      </c>
      <c r="AQ13" s="102">
        <v>28746249.239999998</v>
      </c>
      <c r="AR13" s="102">
        <v>4697936</v>
      </c>
      <c r="AS13" s="100">
        <v>0</v>
      </c>
      <c r="AT13" s="100">
        <v>0</v>
      </c>
      <c r="AU13" s="102">
        <v>970236.27</v>
      </c>
      <c r="AV13" s="100">
        <v>0</v>
      </c>
      <c r="AW13" s="108">
        <f>SUM(X13:AV13)</f>
        <v>3645462172.6899996</v>
      </c>
      <c r="AX13" s="102">
        <v>8680645774.8400002</v>
      </c>
      <c r="AY13" s="109">
        <v>0</v>
      </c>
      <c r="AZ13" s="109">
        <v>0</v>
      </c>
      <c r="BA13" s="102">
        <v>5399991.3099999996</v>
      </c>
      <c r="BB13" s="102">
        <v>32866993.640000001</v>
      </c>
      <c r="BC13" s="102">
        <v>838359.48</v>
      </c>
      <c r="BD13" s="109">
        <v>0</v>
      </c>
      <c r="BE13" s="102">
        <v>306059401.93000001</v>
      </c>
      <c r="BF13" s="102">
        <v>2044785175.8499999</v>
      </c>
      <c r="BG13" s="108">
        <f>SUM(BH13:BP13)</f>
        <v>2044785175.8500001</v>
      </c>
      <c r="BH13" s="102">
        <v>484620028.35000002</v>
      </c>
      <c r="BI13" s="102">
        <v>1138525341.5799999</v>
      </c>
      <c r="BJ13" s="102">
        <v>3088103.06</v>
      </c>
      <c r="BK13" s="102">
        <v>12854918.9</v>
      </c>
      <c r="BL13" s="102">
        <v>0</v>
      </c>
      <c r="BM13" s="102">
        <v>75053314.129999995</v>
      </c>
      <c r="BN13" s="102">
        <v>288877550.23000002</v>
      </c>
      <c r="BO13" s="102">
        <v>6743249.6299999999</v>
      </c>
      <c r="BP13" s="106">
        <v>35022669.969999999</v>
      </c>
      <c r="BQ13" s="102">
        <v>896851246.88999999</v>
      </c>
      <c r="BR13" s="108">
        <f>SUM(BS13:BV13)</f>
        <v>896851246.8900001</v>
      </c>
      <c r="BS13" s="102">
        <v>559352123.45000005</v>
      </c>
      <c r="BT13" s="102">
        <v>23063132.399999999</v>
      </c>
      <c r="BU13" s="102">
        <v>227181554.46000001</v>
      </c>
      <c r="BV13" s="106">
        <v>87254436.579999998</v>
      </c>
      <c r="BW13" s="102">
        <v>2496405352.0700002</v>
      </c>
      <c r="BX13" s="107">
        <v>1429638917.48</v>
      </c>
      <c r="BY13" s="106">
        <v>1066766434.59</v>
      </c>
      <c r="BZ13" s="102">
        <v>504434180.63999999</v>
      </c>
      <c r="CA13" s="102">
        <v>194552190.59999999</v>
      </c>
      <c r="CB13" s="102">
        <v>2397012.37</v>
      </c>
      <c r="CC13" s="102">
        <v>56301831.289999999</v>
      </c>
      <c r="CD13" s="102">
        <v>202081613.63</v>
      </c>
      <c r="CE13" s="102">
        <v>767752.89</v>
      </c>
      <c r="CF13" s="102">
        <v>278677.73</v>
      </c>
      <c r="CG13" s="102">
        <v>117329109.40000001</v>
      </c>
      <c r="CH13" s="102">
        <v>1333343711.25</v>
      </c>
      <c r="CI13" s="102">
        <v>5255852.66</v>
      </c>
      <c r="CJ13" s="102">
        <v>8626603203.7000008</v>
      </c>
      <c r="CK13" s="102">
        <v>402600</v>
      </c>
      <c r="CL13" s="99">
        <v>-81560319.650000006</v>
      </c>
      <c r="CM13" s="105"/>
      <c r="CN13" s="105"/>
      <c r="CO13" s="99">
        <v>6469952402.7700005</v>
      </c>
      <c r="CP13" s="99">
        <v>2156650800.9300003</v>
      </c>
      <c r="CQ13" s="104"/>
      <c r="CR13" s="103"/>
      <c r="CS13" s="102">
        <v>8257407880.1599998</v>
      </c>
      <c r="CT13" s="102">
        <v>8708558073.4799995</v>
      </c>
      <c r="CU13" s="102">
        <v>8719751119.2700005</v>
      </c>
      <c r="CV13" s="101">
        <v>759094</v>
      </c>
      <c r="CW13" s="100">
        <v>83310021.060000002</v>
      </c>
      <c r="CX13" s="99">
        <v>-1749701.41</v>
      </c>
      <c r="CY13" s="99">
        <f>(B13-CO13-CP13)/B13*100</f>
        <v>1.0682405299865698</v>
      </c>
      <c r="CZ13" s="99"/>
      <c r="DA13" s="99"/>
      <c r="DB13" s="99">
        <f>((C13+H13)-CO13)/(C13+H13)</f>
        <v>-0.31693168863061122</v>
      </c>
      <c r="DC13" s="99">
        <f>(N13-CP13)/N13</f>
        <v>-16.680904621688686</v>
      </c>
      <c r="DD13" s="99"/>
      <c r="DE13" s="99">
        <f>(C13+H13-CO13-CP13)/CV13</f>
        <v>-4892.2849916874593</v>
      </c>
      <c r="DF13" s="99">
        <f>CW13/CV13</f>
        <v>109.74928145921322</v>
      </c>
      <c r="DG13" s="99">
        <f>(C13+H13)/B13*100</f>
        <v>56.342193177542178</v>
      </c>
      <c r="DH13" s="99">
        <f>P13/B13*100</f>
        <v>41.806952088733361</v>
      </c>
      <c r="DI13" s="99">
        <f>C13/CJ13*100</f>
        <v>50.63685111860061</v>
      </c>
      <c r="DJ13" s="99">
        <f>P13/CS13*100</f>
        <v>44.147778886506494</v>
      </c>
      <c r="DK13" s="99">
        <f>B13/CV13</f>
        <v>11487.05050925182</v>
      </c>
      <c r="DL13" s="99">
        <f>C13/O13*100</f>
        <v>86.754338391648361</v>
      </c>
      <c r="DM13" s="99">
        <f>(CT13-CU13)/CT13*100</f>
        <v>-0.12852926621786998</v>
      </c>
      <c r="DN13" s="99">
        <f>CX13/(C13+H13)*100</f>
        <v>-3.5614438701034971E-2</v>
      </c>
    </row>
    <row r="14" spans="1:118" s="98" customFormat="1" ht="14.4" customHeight="1" x14ac:dyDescent="0.25">
      <c r="A14" s="115" t="s">
        <v>51</v>
      </c>
      <c r="B14" s="102">
        <v>4150112378.9899998</v>
      </c>
      <c r="C14" s="102">
        <v>2113342688.25</v>
      </c>
      <c r="D14" s="102">
        <v>1318217240.8</v>
      </c>
      <c r="E14" s="102">
        <v>3096564.47</v>
      </c>
      <c r="F14" s="102">
        <v>2746.8</v>
      </c>
      <c r="G14" s="102">
        <v>265</v>
      </c>
      <c r="H14" s="102">
        <v>162199880.08000001</v>
      </c>
      <c r="I14" s="108">
        <f>SUM(J14:M14)</f>
        <v>162199880.08000001</v>
      </c>
      <c r="J14" s="102">
        <v>31292545.41</v>
      </c>
      <c r="K14" s="102">
        <v>37519849.770000003</v>
      </c>
      <c r="L14" s="102">
        <v>11410687.17</v>
      </c>
      <c r="M14" s="102">
        <v>81976797.730000004</v>
      </c>
      <c r="N14" s="102">
        <v>10784096.960000001</v>
      </c>
      <c r="O14" s="102">
        <v>2286326665.29</v>
      </c>
      <c r="P14" s="102">
        <v>1856726471.1300001</v>
      </c>
      <c r="Q14" s="102">
        <v>583000</v>
      </c>
      <c r="R14" s="108">
        <f>SUM(S14:V14)</f>
        <v>583000</v>
      </c>
      <c r="S14" s="100">
        <v>0</v>
      </c>
      <c r="T14" s="100">
        <v>0</v>
      </c>
      <c r="U14" s="100">
        <v>583000</v>
      </c>
      <c r="V14" s="100">
        <v>0</v>
      </c>
      <c r="W14" s="102">
        <v>1856143471.1300001</v>
      </c>
      <c r="X14" s="102">
        <v>503325396.87</v>
      </c>
      <c r="Y14" s="102">
        <v>488199050.49000001</v>
      </c>
      <c r="Z14" s="100">
        <v>0</v>
      </c>
      <c r="AA14" s="102">
        <v>925400</v>
      </c>
      <c r="AB14" s="100">
        <v>0</v>
      </c>
      <c r="AC14" s="100">
        <v>0</v>
      </c>
      <c r="AD14" s="100">
        <v>0</v>
      </c>
      <c r="AE14" s="100">
        <v>0</v>
      </c>
      <c r="AF14" s="102">
        <v>9984195.0999999996</v>
      </c>
      <c r="AG14" s="100">
        <v>0</v>
      </c>
      <c r="AH14" s="100">
        <v>0</v>
      </c>
      <c r="AI14" s="102">
        <v>375497000</v>
      </c>
      <c r="AJ14" s="102">
        <v>406429293.47000003</v>
      </c>
      <c r="AK14" s="102">
        <v>9071307.5</v>
      </c>
      <c r="AL14" s="102">
        <v>50004015</v>
      </c>
      <c r="AM14" s="100">
        <v>0</v>
      </c>
      <c r="AN14" s="102">
        <v>1210594.67</v>
      </c>
      <c r="AO14" s="102">
        <v>3888073.36</v>
      </c>
      <c r="AP14" s="102">
        <v>0</v>
      </c>
      <c r="AQ14" s="102">
        <v>7609144.6699999999</v>
      </c>
      <c r="AR14" s="102">
        <v>0</v>
      </c>
      <c r="AS14" s="102">
        <v>0</v>
      </c>
      <c r="AT14" s="102">
        <v>0</v>
      </c>
      <c r="AU14" s="100">
        <v>0</v>
      </c>
      <c r="AV14" s="102">
        <v>0</v>
      </c>
      <c r="AW14" s="108">
        <f>SUM(X14:AV14)</f>
        <v>1856143471.1300001</v>
      </c>
      <c r="AX14" s="102">
        <v>4143053136.4200001</v>
      </c>
      <c r="AY14" s="109">
        <v>0</v>
      </c>
      <c r="AZ14" s="109">
        <v>0</v>
      </c>
      <c r="BA14" s="102">
        <v>0</v>
      </c>
      <c r="BB14" s="102">
        <v>7059242.5700000003</v>
      </c>
      <c r="BC14" s="109">
        <v>0</v>
      </c>
      <c r="BD14" s="109">
        <v>0</v>
      </c>
      <c r="BE14" s="102">
        <v>156877208.56999999</v>
      </c>
      <c r="BF14" s="102">
        <v>1151613389.51</v>
      </c>
      <c r="BG14" s="108">
        <f>SUM(BH14:BP14)</f>
        <v>1151613389.5100002</v>
      </c>
      <c r="BH14" s="102">
        <v>351300710.56</v>
      </c>
      <c r="BI14" s="102">
        <v>597252105.60000002</v>
      </c>
      <c r="BJ14" s="102">
        <v>7771152.0899999999</v>
      </c>
      <c r="BK14" s="102">
        <v>3888073.36</v>
      </c>
      <c r="BL14" s="102">
        <v>12843337.82</v>
      </c>
      <c r="BM14" s="102">
        <v>33462383.129999999</v>
      </c>
      <c r="BN14" s="102">
        <v>123154292.42</v>
      </c>
      <c r="BO14" s="102">
        <v>5213292.7</v>
      </c>
      <c r="BP14" s="106">
        <v>16728041.83</v>
      </c>
      <c r="BQ14" s="102">
        <v>542671763.29999995</v>
      </c>
      <c r="BR14" s="108">
        <f>SUM(BS14:BV14)</f>
        <v>542671763.30000007</v>
      </c>
      <c r="BS14" s="102">
        <v>275917008.22000003</v>
      </c>
      <c r="BT14" s="102">
        <v>70797833.620000005</v>
      </c>
      <c r="BU14" s="102">
        <v>29982407.440000001</v>
      </c>
      <c r="BV14" s="106">
        <v>165974514.02000001</v>
      </c>
      <c r="BW14" s="102">
        <v>1113758205.3599999</v>
      </c>
      <c r="BX14" s="107">
        <v>488199050.49000001</v>
      </c>
      <c r="BY14" s="106">
        <v>625559154.87</v>
      </c>
      <c r="BZ14" s="102">
        <v>454361951.02999997</v>
      </c>
      <c r="CA14" s="102">
        <v>153403213.62</v>
      </c>
      <c r="CB14" s="106">
        <v>0</v>
      </c>
      <c r="CC14" s="102">
        <v>113693272.52</v>
      </c>
      <c r="CD14" s="102">
        <v>97903577.150000006</v>
      </c>
      <c r="CE14" s="102">
        <v>140482.73000000001</v>
      </c>
      <c r="CF14" s="102">
        <v>8712920.1799999997</v>
      </c>
      <c r="CG14" s="102">
        <v>160928619.37</v>
      </c>
      <c r="CH14" s="102">
        <v>32345748.5</v>
      </c>
      <c r="CI14" s="102">
        <v>820027.43</v>
      </c>
      <c r="CJ14" s="102">
        <v>4139169963.5100002</v>
      </c>
      <c r="CK14" s="102">
        <v>888736.87</v>
      </c>
      <c r="CL14" s="99">
        <v>11700781.08</v>
      </c>
      <c r="CM14" s="105"/>
      <c r="CN14" s="105"/>
      <c r="CO14" s="99">
        <v>3311335970.8000002</v>
      </c>
      <c r="CP14" s="99">
        <v>827833992.71000004</v>
      </c>
      <c r="CQ14" s="104"/>
      <c r="CR14" s="103"/>
      <c r="CS14" s="102">
        <v>4030234636.8600001</v>
      </c>
      <c r="CT14" s="102">
        <v>4004258830</v>
      </c>
      <c r="CU14" s="102">
        <v>4150112378.9899998</v>
      </c>
      <c r="CV14" s="101">
        <v>494763</v>
      </c>
      <c r="CW14" s="100">
        <v>-11700781.08</v>
      </c>
      <c r="CX14" s="99">
        <v>0</v>
      </c>
      <c r="CY14" s="99">
        <f>(B14-CO14-CP14)/B14*100</f>
        <v>0.2636655222975568</v>
      </c>
      <c r="CZ14" s="99"/>
      <c r="DA14" s="99"/>
      <c r="DB14" s="99">
        <f>((C14+H14)-CO14)/(C14+H14)</f>
        <v>-0.45518524543804056</v>
      </c>
      <c r="DC14" s="99">
        <f>(N14-CP14)/N14</f>
        <v>-75.764331383570934</v>
      </c>
      <c r="DD14" s="99"/>
      <c r="DE14" s="99">
        <f>(C14+H14-CO14-CP14)/CV14</f>
        <v>-3766.7072824362376</v>
      </c>
      <c r="DF14" s="99">
        <f>CW14/CV14</f>
        <v>-23.649264556969701</v>
      </c>
      <c r="DG14" s="99">
        <f>(C14+H14)/B14*100</f>
        <v>54.83086626400685</v>
      </c>
      <c r="DH14" s="99">
        <f>P14/B14*100</f>
        <v>44.739185390007826</v>
      </c>
      <c r="DI14" s="99">
        <f>C14/CJ14*100</f>
        <v>51.057161384547101</v>
      </c>
      <c r="DJ14" s="99">
        <f>P14/CS14*100</f>
        <v>46.069934840731655</v>
      </c>
      <c r="DK14" s="99">
        <f>B14/CV14</f>
        <v>8388.0815238609193</v>
      </c>
      <c r="DL14" s="99">
        <f>C14/O14*100</f>
        <v>92.433978063320254</v>
      </c>
      <c r="DM14" s="99">
        <f>(CT14-CU14)/CT14*100</f>
        <v>-3.6424605696630197</v>
      </c>
      <c r="DN14" s="99">
        <f>CX14/(C14+H14)*100</f>
        <v>0</v>
      </c>
    </row>
    <row r="15" spans="1:118" s="98" customFormat="1" ht="14.4" customHeight="1" x14ac:dyDescent="0.25">
      <c r="A15" s="115" t="s">
        <v>52</v>
      </c>
      <c r="B15" s="102">
        <v>9335192854.7000008</v>
      </c>
      <c r="C15" s="102">
        <v>5119721180.7200003</v>
      </c>
      <c r="D15" s="102">
        <v>2959652664.7800002</v>
      </c>
      <c r="E15" s="102">
        <v>23123584.84</v>
      </c>
      <c r="F15" s="100">
        <v>0</v>
      </c>
      <c r="G15" s="102">
        <v>5578</v>
      </c>
      <c r="H15" s="102">
        <v>845787608.48000002</v>
      </c>
      <c r="I15" s="108">
        <f>SUM(J15:M15)</f>
        <v>845787608.48000002</v>
      </c>
      <c r="J15" s="102">
        <v>114566160.66</v>
      </c>
      <c r="K15" s="102">
        <v>182764595.47999999</v>
      </c>
      <c r="L15" s="102">
        <v>200961802.09</v>
      </c>
      <c r="M15" s="102">
        <v>347495050.25</v>
      </c>
      <c r="N15" s="102">
        <v>180533981.47</v>
      </c>
      <c r="O15" s="102">
        <v>6146314570.6700001</v>
      </c>
      <c r="P15" s="102">
        <v>3125177924.0300002</v>
      </c>
      <c r="Q15" s="102">
        <v>0</v>
      </c>
      <c r="R15" s="108">
        <f>SUM(S15:V15)</f>
        <v>0</v>
      </c>
      <c r="S15" s="100">
        <v>0</v>
      </c>
      <c r="T15" s="100">
        <v>0</v>
      </c>
      <c r="U15" s="100">
        <v>0</v>
      </c>
      <c r="V15" s="100">
        <v>0</v>
      </c>
      <c r="W15" s="102">
        <v>3125177924.0300002</v>
      </c>
      <c r="X15" s="102">
        <v>917003413.13</v>
      </c>
      <c r="Y15" s="102">
        <v>477961538.88999999</v>
      </c>
      <c r="Z15" s="100">
        <v>0</v>
      </c>
      <c r="AA15" s="102">
        <v>733100</v>
      </c>
      <c r="AB15" s="100">
        <v>0</v>
      </c>
      <c r="AC15" s="100">
        <v>0</v>
      </c>
      <c r="AD15" s="100">
        <v>0</v>
      </c>
      <c r="AE15" s="100">
        <v>0</v>
      </c>
      <c r="AF15" s="102">
        <v>15143586.630000001</v>
      </c>
      <c r="AG15" s="100">
        <v>0</v>
      </c>
      <c r="AH15" s="100">
        <v>0</v>
      </c>
      <c r="AI15" s="102">
        <v>787722300</v>
      </c>
      <c r="AJ15" s="102">
        <v>853378300</v>
      </c>
      <c r="AK15" s="102">
        <v>2342228</v>
      </c>
      <c r="AL15" s="102">
        <v>50415300</v>
      </c>
      <c r="AM15" s="102">
        <v>0</v>
      </c>
      <c r="AN15" s="102">
        <v>2639030.14</v>
      </c>
      <c r="AO15" s="102">
        <v>2839127.24</v>
      </c>
      <c r="AP15" s="100">
        <v>0</v>
      </c>
      <c r="AQ15" s="102"/>
      <c r="AR15" s="102"/>
      <c r="AS15" s="100">
        <v>0</v>
      </c>
      <c r="AT15" s="100">
        <v>0</v>
      </c>
      <c r="AU15" s="111">
        <v>15000000</v>
      </c>
      <c r="AV15" s="100">
        <v>0</v>
      </c>
      <c r="AW15" s="108">
        <f>SUM(X15:AV15)</f>
        <v>3125177924.0299997</v>
      </c>
      <c r="AX15" s="102">
        <v>9271492494.7000008</v>
      </c>
      <c r="AY15" s="100">
        <v>0</v>
      </c>
      <c r="AZ15" s="100">
        <v>0</v>
      </c>
      <c r="BA15" s="102">
        <v>54179660</v>
      </c>
      <c r="BB15" s="102">
        <v>9520700</v>
      </c>
      <c r="BC15" s="109">
        <v>0</v>
      </c>
      <c r="BD15" s="109">
        <v>0</v>
      </c>
      <c r="BE15" s="102">
        <v>360255539.31999999</v>
      </c>
      <c r="BF15" s="102">
        <v>2544555300.2800002</v>
      </c>
      <c r="BG15" s="108">
        <f>SUM(BH15:BP15)</f>
        <v>2544555300.2799997</v>
      </c>
      <c r="BH15" s="102">
        <v>667750389</v>
      </c>
      <c r="BI15" s="102">
        <v>1487201770.0799999</v>
      </c>
      <c r="BJ15" s="102">
        <v>10958721.08</v>
      </c>
      <c r="BK15" s="102">
        <v>10773453.91</v>
      </c>
      <c r="BL15" s="102">
        <v>29237896.239999998</v>
      </c>
      <c r="BM15" s="102">
        <v>51607993.32</v>
      </c>
      <c r="BN15" s="102">
        <v>147553086.91999999</v>
      </c>
      <c r="BO15" s="102">
        <v>6976277.3200000003</v>
      </c>
      <c r="BP15" s="106">
        <v>132495712.41</v>
      </c>
      <c r="BQ15" s="102">
        <v>1396969320.75</v>
      </c>
      <c r="BR15" s="108">
        <f>SUM(BS15:BV15)</f>
        <v>1396969320.75</v>
      </c>
      <c r="BS15" s="102">
        <v>464402738.74000001</v>
      </c>
      <c r="BT15" s="102">
        <v>162511364.65000001</v>
      </c>
      <c r="BU15" s="102">
        <v>274465760.25</v>
      </c>
      <c r="BV15" s="106">
        <v>495589457.11000001</v>
      </c>
      <c r="BW15" s="102">
        <v>1828720013.21</v>
      </c>
      <c r="BX15" s="107">
        <v>477961538.88999999</v>
      </c>
      <c r="BY15" s="106">
        <v>1350758474.3199999</v>
      </c>
      <c r="BZ15" s="102">
        <v>1511600462.29</v>
      </c>
      <c r="CA15" s="102">
        <v>240826785.41999999</v>
      </c>
      <c r="CB15" s="102">
        <v>3252620</v>
      </c>
      <c r="CC15" s="102">
        <v>46959955.090000004</v>
      </c>
      <c r="CD15" s="102">
        <v>883979359.19000006</v>
      </c>
      <c r="CE15" s="102">
        <v>1403155.57</v>
      </c>
      <c r="CF15" s="102">
        <v>14237859.48</v>
      </c>
      <c r="CG15" s="102">
        <v>968911591.32000005</v>
      </c>
      <c r="CH15" s="102">
        <v>106699932.89</v>
      </c>
      <c r="CI15" s="102">
        <v>3216088.94</v>
      </c>
      <c r="CJ15" s="102">
        <v>10264107049.549999</v>
      </c>
      <c r="CK15" s="102">
        <v>0</v>
      </c>
      <c r="CL15" s="99">
        <v>925925710.75999999</v>
      </c>
      <c r="CM15" s="105"/>
      <c r="CN15" s="105"/>
      <c r="CO15" s="99">
        <v>8211285639.6400003</v>
      </c>
      <c r="CP15" s="99">
        <v>2052821409.9099989</v>
      </c>
      <c r="CQ15" s="104"/>
      <c r="CR15" s="103"/>
      <c r="CS15" s="102">
        <v>8601162062.5100002</v>
      </c>
      <c r="CT15" s="102">
        <v>9089965119.2399998</v>
      </c>
      <c r="CU15" s="102">
        <v>9335192854.7000008</v>
      </c>
      <c r="CV15" s="101">
        <v>1016515</v>
      </c>
      <c r="CW15" s="100">
        <v>-928925710.75999999</v>
      </c>
      <c r="CX15" s="99">
        <v>509007842.77999997</v>
      </c>
      <c r="CY15" s="99">
        <f>(B15-CO15-CP15)/B15*100</f>
        <v>-9.9506695716770004</v>
      </c>
      <c r="CZ15" s="99"/>
      <c r="DA15" s="99"/>
      <c r="DB15" s="99">
        <f>((C15+H15)-CO15)/(C15+H15)</f>
        <v>-0.37646023663660838</v>
      </c>
      <c r="DC15" s="99">
        <f>(N15-CP15)/N15</f>
        <v>-10.370831093375758</v>
      </c>
      <c r="DD15" s="99"/>
      <c r="DE15" s="99">
        <f>(C15+H15-CO15-CP15)/CV15</f>
        <v>-4228.7602842555189</v>
      </c>
      <c r="DF15" s="99">
        <f>CW15/CV15</f>
        <v>-913.83374643758327</v>
      </c>
      <c r="DG15" s="99">
        <f>(C15+H15)/B15*100</f>
        <v>63.903433834219491</v>
      </c>
      <c r="DH15" s="99">
        <f>P15/B15*100</f>
        <v>33.4773793393734</v>
      </c>
      <c r="DI15" s="99">
        <f>C15/CJ15*100</f>
        <v>49.87984981065118</v>
      </c>
      <c r="DJ15" s="99">
        <f>P15/CS15*100</f>
        <v>36.334368557613331</v>
      </c>
      <c r="DK15" s="99">
        <f>B15/CV15</f>
        <v>9183.5269078173969</v>
      </c>
      <c r="DL15" s="99">
        <f>C15/O15*100</f>
        <v>83.297415416241989</v>
      </c>
      <c r="DM15" s="99">
        <f>(CT15-CU15)/CT15*100</f>
        <v>-2.6977852196698437</v>
      </c>
      <c r="DN15" s="99">
        <f>CX15/(C15+H15)*100</f>
        <v>8.5325134999635139</v>
      </c>
    </row>
    <row r="16" spans="1:118" s="113" customFormat="1" ht="14.4" customHeight="1" x14ac:dyDescent="0.25">
      <c r="A16" s="110" t="s">
        <v>53</v>
      </c>
      <c r="B16" s="102">
        <v>3395439299.04</v>
      </c>
      <c r="C16" s="102">
        <v>1627654331.3900001</v>
      </c>
      <c r="D16" s="102">
        <v>1059783497.38</v>
      </c>
      <c r="E16" s="102">
        <v>21929179</v>
      </c>
      <c r="F16" s="100">
        <v>117367.03</v>
      </c>
      <c r="G16" s="100">
        <v>616.89</v>
      </c>
      <c r="H16" s="102">
        <v>259076634.72</v>
      </c>
      <c r="I16" s="108">
        <f>SUM(J16:M16)</f>
        <v>259076634.72</v>
      </c>
      <c r="J16" s="102">
        <v>69032799.709999993</v>
      </c>
      <c r="K16" s="102">
        <v>32692102.27</v>
      </c>
      <c r="L16" s="102">
        <v>15106664.41</v>
      </c>
      <c r="M16" s="102">
        <v>142245068.33000001</v>
      </c>
      <c r="N16" s="102">
        <v>20133092.870000001</v>
      </c>
      <c r="O16" s="102">
        <v>1907170948.99</v>
      </c>
      <c r="P16" s="102">
        <v>1393375228.6600001</v>
      </c>
      <c r="Q16" s="102">
        <v>0</v>
      </c>
      <c r="R16" s="108">
        <f>SUM(S16:V16)</f>
        <v>0</v>
      </c>
      <c r="S16" s="100">
        <v>0</v>
      </c>
      <c r="T16" s="100">
        <v>0</v>
      </c>
      <c r="U16" s="100">
        <v>0</v>
      </c>
      <c r="V16" s="100">
        <v>0</v>
      </c>
      <c r="W16" s="102">
        <v>1393375228.6600001</v>
      </c>
      <c r="X16" s="102">
        <v>276236582.45999998</v>
      </c>
      <c r="Y16" s="102">
        <v>605726670.44000006</v>
      </c>
      <c r="Z16" s="100">
        <v>0</v>
      </c>
      <c r="AA16" s="102">
        <v>83228.070000000007</v>
      </c>
      <c r="AB16" s="100">
        <v>0</v>
      </c>
      <c r="AC16" s="100">
        <v>0</v>
      </c>
      <c r="AD16" s="100">
        <v>0</v>
      </c>
      <c r="AE16" s="100">
        <v>0</v>
      </c>
      <c r="AF16" s="102">
        <v>5987598.7999999998</v>
      </c>
      <c r="AG16" s="100">
        <v>0</v>
      </c>
      <c r="AH16" s="100">
        <v>0</v>
      </c>
      <c r="AI16" s="102">
        <v>252327400</v>
      </c>
      <c r="AJ16" s="102">
        <v>245344000</v>
      </c>
      <c r="AK16" s="102">
        <v>0</v>
      </c>
      <c r="AL16" s="102">
        <v>112160</v>
      </c>
      <c r="AM16" s="102">
        <v>0</v>
      </c>
      <c r="AN16" s="102">
        <v>542886.5</v>
      </c>
      <c r="AO16" s="102">
        <v>972709.48</v>
      </c>
      <c r="AP16" s="100">
        <v>0</v>
      </c>
      <c r="AQ16" s="102">
        <v>4616291.91</v>
      </c>
      <c r="AR16" s="102">
        <v>1425701</v>
      </c>
      <c r="AS16" s="100">
        <v>0</v>
      </c>
      <c r="AT16" s="100">
        <v>0</v>
      </c>
      <c r="AU16" s="100">
        <v>0</v>
      </c>
      <c r="AV16" s="100">
        <v>0</v>
      </c>
      <c r="AW16" s="108">
        <f>SUM(X16:AV16)</f>
        <v>1393375228.6600001</v>
      </c>
      <c r="AX16" s="102">
        <v>3300546177.6500001</v>
      </c>
      <c r="AY16" s="100">
        <v>64230175.020000003</v>
      </c>
      <c r="AZ16" s="102">
        <v>1412266.75</v>
      </c>
      <c r="BA16" s="109">
        <v>0</v>
      </c>
      <c r="BB16" s="102">
        <v>29250679.620000001</v>
      </c>
      <c r="BC16" s="102">
        <v>0</v>
      </c>
      <c r="BD16" s="102">
        <v>0</v>
      </c>
      <c r="BE16" s="100">
        <v>118935920.89</v>
      </c>
      <c r="BF16" s="100">
        <v>738813479.66999996</v>
      </c>
      <c r="BG16" s="108">
        <f>SUM(BH16:BP16)</f>
        <v>738813479.67000008</v>
      </c>
      <c r="BH16" s="100">
        <v>187167555.66</v>
      </c>
      <c r="BI16" s="100">
        <v>395722329.11000001</v>
      </c>
      <c r="BJ16" s="100">
        <v>4058978.86</v>
      </c>
      <c r="BK16" s="100">
        <v>972709.48</v>
      </c>
      <c r="BL16" s="100">
        <v>16807339.780000001</v>
      </c>
      <c r="BM16" s="100">
        <v>22318490.079999998</v>
      </c>
      <c r="BN16" s="100">
        <v>95829713.959999993</v>
      </c>
      <c r="BO16" s="100">
        <v>9458834.7899999991</v>
      </c>
      <c r="BP16" s="106">
        <v>6477527.9500000002</v>
      </c>
      <c r="BQ16" s="100">
        <v>424935756.44999999</v>
      </c>
      <c r="BR16" s="108">
        <f>SUM(BS16:BV16)</f>
        <v>424935756.45000005</v>
      </c>
      <c r="BS16" s="100">
        <v>281364837.64999998</v>
      </c>
      <c r="BT16" s="100">
        <v>40791787.469999999</v>
      </c>
      <c r="BU16" s="100">
        <v>23478934.219999999</v>
      </c>
      <c r="BV16" s="106">
        <v>79300197.109999999</v>
      </c>
      <c r="BW16" s="100">
        <v>976721490.50999999</v>
      </c>
      <c r="BX16" s="100">
        <v>605726670.44000006</v>
      </c>
      <c r="BY16" s="106">
        <f>BW16-BX16</f>
        <v>370994820.06999993</v>
      </c>
      <c r="BZ16" s="100">
        <v>350407568.31</v>
      </c>
      <c r="CA16" s="100">
        <v>82315811.510000005</v>
      </c>
      <c r="CB16" s="100">
        <v>2438137.35</v>
      </c>
      <c r="CC16" s="100">
        <v>34175894.880000003</v>
      </c>
      <c r="CD16" s="100">
        <v>175280991.65000001</v>
      </c>
      <c r="CE16" s="100">
        <v>32193.89</v>
      </c>
      <c r="CF16" s="100">
        <v>1956036.67</v>
      </c>
      <c r="CG16" s="100">
        <v>282767052.94</v>
      </c>
      <c r="CH16" s="100">
        <v>2803040.95</v>
      </c>
      <c r="CI16" s="100">
        <v>383432.12</v>
      </c>
      <c r="CJ16" s="100">
        <v>3392960985</v>
      </c>
      <c r="CK16" s="100">
        <v>14910.65</v>
      </c>
      <c r="CL16" s="99">
        <v>-2463403.39</v>
      </c>
      <c r="CM16" s="105"/>
      <c r="CN16" s="105"/>
      <c r="CO16" s="99">
        <v>2612579958.4500003</v>
      </c>
      <c r="CP16" s="99">
        <v>780381026.54999971</v>
      </c>
      <c r="CQ16" s="104"/>
      <c r="CR16" s="114"/>
      <c r="CS16" s="102">
        <v>3206986295.3499999</v>
      </c>
      <c r="CT16" s="102">
        <v>3227644118.0700002</v>
      </c>
      <c r="CU16" s="102">
        <v>3395439299.04</v>
      </c>
      <c r="CV16" s="101">
        <v>294962</v>
      </c>
      <c r="CW16" s="100">
        <v>2463403.39</v>
      </c>
      <c r="CX16" s="99">
        <v>0</v>
      </c>
      <c r="CY16" s="99">
        <f>(B16-CO16-CP16)/B16*100</f>
        <v>7.2989496254598371E-2</v>
      </c>
      <c r="CZ16" s="99"/>
      <c r="DA16" s="99"/>
      <c r="DB16" s="99">
        <f>((C16+H16)-CO16)/(C16+H16)</f>
        <v>-0.38471250293651127</v>
      </c>
      <c r="DC16" s="99">
        <f>(N16-CP16)/N16</f>
        <v>-37.761109959058153</v>
      </c>
      <c r="DD16" s="99"/>
      <c r="DE16" s="99">
        <f>(C16+H16-CO16-CP16)/CV16</f>
        <v>-5106.5222601216419</v>
      </c>
      <c r="DF16" s="99">
        <f>CW16/CV16</f>
        <v>8.3515957648781889</v>
      </c>
      <c r="DG16" s="99">
        <f>(C16+H16)/B16*100</f>
        <v>55.566623342182552</v>
      </c>
      <c r="DH16" s="99">
        <f>P16/B16*100</f>
        <v>41.036670249235556</v>
      </c>
      <c r="DI16" s="99">
        <f>C16/CJ16*100</f>
        <v>47.971501546458249</v>
      </c>
      <c r="DJ16" s="99">
        <f>P16/CS16*100</f>
        <v>43.448119210248507</v>
      </c>
      <c r="DK16" s="99">
        <f>B16/CV16</f>
        <v>11511.446555963141</v>
      </c>
      <c r="DL16" s="99">
        <f>C16/O16*100</f>
        <v>85.343913834885825</v>
      </c>
      <c r="DM16" s="99">
        <f>(CT16-CU16)/CT16*100</f>
        <v>-5.1986890385652078</v>
      </c>
      <c r="DN16" s="99">
        <f>CX16/(C16+H16)*100</f>
        <v>0</v>
      </c>
    </row>
    <row r="17" spans="1:118" s="98" customFormat="1" ht="14.4" customHeight="1" x14ac:dyDescent="0.25">
      <c r="A17" s="110" t="s">
        <v>54</v>
      </c>
      <c r="B17" s="102">
        <v>2606061925.0900002</v>
      </c>
      <c r="C17" s="102">
        <v>1059662895.14</v>
      </c>
      <c r="D17" s="102">
        <v>675209007.15999997</v>
      </c>
      <c r="E17" s="102">
        <v>1644755.43</v>
      </c>
      <c r="F17" s="100">
        <v>0</v>
      </c>
      <c r="G17" s="102">
        <v>102628.2</v>
      </c>
      <c r="H17" s="102">
        <v>148298296.81</v>
      </c>
      <c r="I17" s="108">
        <f>SUM(J17:M17)</f>
        <v>148298296.81</v>
      </c>
      <c r="J17" s="102">
        <v>15531971.18</v>
      </c>
      <c r="K17" s="102">
        <v>50144988.299999997</v>
      </c>
      <c r="L17" s="102">
        <v>7865916.9100000001</v>
      </c>
      <c r="M17" s="102">
        <v>74755420.420000002</v>
      </c>
      <c r="N17" s="102">
        <v>13304945.35</v>
      </c>
      <c r="O17" s="102">
        <v>1221266137.3</v>
      </c>
      <c r="P17" s="102">
        <v>1384332194.99</v>
      </c>
      <c r="Q17" s="102">
        <v>0</v>
      </c>
      <c r="R17" s="108">
        <f>SUM(S17:V17)</f>
        <v>0</v>
      </c>
      <c r="S17" s="100">
        <v>0</v>
      </c>
      <c r="T17" s="100">
        <v>0</v>
      </c>
      <c r="U17" s="100">
        <v>0</v>
      </c>
      <c r="V17" s="100">
        <v>0</v>
      </c>
      <c r="W17" s="102">
        <v>1384332194.99</v>
      </c>
      <c r="X17" s="102">
        <v>260671124.72999999</v>
      </c>
      <c r="Y17" s="102">
        <v>625960295.76999998</v>
      </c>
      <c r="Z17" s="100">
        <v>0</v>
      </c>
      <c r="AA17" s="102">
        <v>98461.34</v>
      </c>
      <c r="AB17" s="100">
        <v>0</v>
      </c>
      <c r="AC17" s="100">
        <v>0</v>
      </c>
      <c r="AD17" s="100">
        <v>0</v>
      </c>
      <c r="AE17" s="102">
        <v>11538000</v>
      </c>
      <c r="AF17" s="102">
        <v>4682995.09</v>
      </c>
      <c r="AG17" s="106">
        <v>0</v>
      </c>
      <c r="AH17" s="106">
        <v>0</v>
      </c>
      <c r="AI17" s="102">
        <v>262995900</v>
      </c>
      <c r="AJ17" s="102">
        <v>205070400.71000001</v>
      </c>
      <c r="AK17" s="100">
        <v>0</v>
      </c>
      <c r="AL17" s="102">
        <v>240000</v>
      </c>
      <c r="AM17" s="100">
        <v>0</v>
      </c>
      <c r="AN17" s="102">
        <v>591431.93999999994</v>
      </c>
      <c r="AO17" s="102">
        <v>1897601.48</v>
      </c>
      <c r="AP17" s="102">
        <v>0</v>
      </c>
      <c r="AQ17" s="102">
        <v>4565307.87</v>
      </c>
      <c r="AR17" s="102">
        <v>6020676.0599999996</v>
      </c>
      <c r="AS17" s="102">
        <v>0</v>
      </c>
      <c r="AT17" s="102">
        <v>0</v>
      </c>
      <c r="AU17" s="102">
        <v>0</v>
      </c>
      <c r="AV17" s="102">
        <v>0</v>
      </c>
      <c r="AW17" s="108">
        <f>SUM(X17:AV17)</f>
        <v>1384332194.99</v>
      </c>
      <c r="AX17" s="102">
        <v>2605598332.29</v>
      </c>
      <c r="AY17" s="109">
        <v>0</v>
      </c>
      <c r="AZ17" s="102"/>
      <c r="BA17" s="109">
        <v>0</v>
      </c>
      <c r="BB17" s="102">
        <v>463592.8</v>
      </c>
      <c r="BC17" s="109">
        <v>0</v>
      </c>
      <c r="BD17" s="109">
        <v>0</v>
      </c>
      <c r="BE17" s="102">
        <v>87980129.120000005</v>
      </c>
      <c r="BF17" s="102">
        <v>694610716.50999999</v>
      </c>
      <c r="BG17" s="108">
        <f>SUM(BH17:BP17)</f>
        <v>694610716.51000011</v>
      </c>
      <c r="BH17" s="102">
        <v>200606872.91</v>
      </c>
      <c r="BI17" s="102">
        <v>370889850.42000002</v>
      </c>
      <c r="BJ17" s="102">
        <v>1112578.02</v>
      </c>
      <c r="BK17" s="102">
        <v>1897601.48</v>
      </c>
      <c r="BL17" s="102">
        <v>10509340.83</v>
      </c>
      <c r="BM17" s="102">
        <v>18479558.050000001</v>
      </c>
      <c r="BN17" s="102">
        <v>75047321.180000007</v>
      </c>
      <c r="BO17" s="102">
        <v>3562004.71</v>
      </c>
      <c r="BP17" s="106">
        <v>12505588.91</v>
      </c>
      <c r="BQ17" s="102">
        <v>375117998.39999998</v>
      </c>
      <c r="BR17" s="108">
        <f>SUM(BS17:BV17)</f>
        <v>375117998.39999998</v>
      </c>
      <c r="BS17" s="102">
        <v>216004330</v>
      </c>
      <c r="BT17" s="102">
        <v>46129809.82</v>
      </c>
      <c r="BU17" s="106">
        <v>0</v>
      </c>
      <c r="BV17" s="106">
        <v>112983858.58</v>
      </c>
      <c r="BW17" s="102">
        <v>966754476.30999994</v>
      </c>
      <c r="BX17" s="107">
        <v>625960295.76999998</v>
      </c>
      <c r="BY17" s="106">
        <v>340794180.54000002</v>
      </c>
      <c r="BZ17" s="102">
        <v>205664509.66</v>
      </c>
      <c r="CA17" s="102">
        <v>73115566.459999993</v>
      </c>
      <c r="CB17" s="102">
        <v>697814.5</v>
      </c>
      <c r="CC17" s="102">
        <v>33783683</v>
      </c>
      <c r="CD17" s="102">
        <v>29118674.190000001</v>
      </c>
      <c r="CE17" s="102">
        <v>188600</v>
      </c>
      <c r="CF17" s="106">
        <v>0</v>
      </c>
      <c r="CG17" s="102">
        <v>270987.65999999997</v>
      </c>
      <c r="CH17" s="102">
        <v>66190794.799999997</v>
      </c>
      <c r="CI17" s="102">
        <v>1258158.8400000001</v>
      </c>
      <c r="CJ17" s="102">
        <v>2634437696.9699998</v>
      </c>
      <c r="CK17" s="102">
        <v>100000</v>
      </c>
      <c r="CL17" s="99">
        <v>32351115.350000001</v>
      </c>
      <c r="CM17" s="105"/>
      <c r="CN17" s="105"/>
      <c r="CO17" s="99">
        <v>1791417633.9300001</v>
      </c>
      <c r="CP17" s="99">
        <v>843020063.03999972</v>
      </c>
      <c r="CQ17" s="104"/>
      <c r="CR17" s="103"/>
      <c r="CS17" s="102">
        <v>2506712374.8200002</v>
      </c>
      <c r="CT17" s="102">
        <v>2514335266.71</v>
      </c>
      <c r="CU17" s="102">
        <v>2606061925.0900002</v>
      </c>
      <c r="CV17" s="101">
        <v>249639</v>
      </c>
      <c r="CW17" s="100">
        <v>-34681189.100000001</v>
      </c>
      <c r="CX17" s="99">
        <v>2330073.75</v>
      </c>
      <c r="CY17" s="99">
        <f>(B17-CO17-CP17)/B17*100</f>
        <v>-1.0888372070828549</v>
      </c>
      <c r="CZ17" s="99"/>
      <c r="DA17" s="99"/>
      <c r="DB17" s="99">
        <f>((C17+H17)-CO17)/(C17+H17)</f>
        <v>-0.48300926045325343</v>
      </c>
      <c r="DC17" s="99">
        <f>(N17-CP17)/N17</f>
        <v>-62.361407421338996</v>
      </c>
      <c r="DD17" s="99"/>
      <c r="DE17" s="99">
        <f>(C17+H17-CO17-CP17)/CV17</f>
        <v>-5714.1572631680137</v>
      </c>
      <c r="DF17" s="99">
        <f>CW17/CV17</f>
        <v>-138.92536462652069</v>
      </c>
      <c r="DG17" s="99">
        <f>(C17+H17)/B17*100</f>
        <v>46.351975765437089</v>
      </c>
      <c r="DH17" s="99">
        <f>P17/B17*100</f>
        <v>53.119696875284042</v>
      </c>
      <c r="DI17" s="99">
        <f>C17/CJ17*100</f>
        <v>40.223494234036053</v>
      </c>
      <c r="DJ17" s="99">
        <f>P17/CS17*100</f>
        <v>55.22501140919308</v>
      </c>
      <c r="DK17" s="99">
        <f>B17/CV17</f>
        <v>10439.322081445607</v>
      </c>
      <c r="DL17" s="99">
        <f>C17/O17*100</f>
        <v>86.767565461425491</v>
      </c>
      <c r="DM17" s="99">
        <f>(CT17-CU17)/CT17*100</f>
        <v>-3.648147468417136</v>
      </c>
      <c r="DN17" s="99">
        <f>CX17/(C17+H17)*100</f>
        <v>0.19289309669283203</v>
      </c>
    </row>
    <row r="18" spans="1:118" s="98" customFormat="1" ht="14.4" customHeight="1" x14ac:dyDescent="0.25">
      <c r="A18" s="110" t="s">
        <v>55</v>
      </c>
      <c r="B18" s="102">
        <v>2875535959.1500001</v>
      </c>
      <c r="C18" s="102">
        <v>1300264562.6199999</v>
      </c>
      <c r="D18" s="102">
        <v>844398979.91999996</v>
      </c>
      <c r="E18" s="102">
        <v>390923.44</v>
      </c>
      <c r="F18" s="102">
        <v>3577.54</v>
      </c>
      <c r="G18" s="102">
        <v>125515.74</v>
      </c>
      <c r="H18" s="102">
        <v>153218684.38</v>
      </c>
      <c r="I18" s="108">
        <f>SUM(J18:M18)</f>
        <v>153218684.38</v>
      </c>
      <c r="J18" s="102">
        <v>38180063.689999998</v>
      </c>
      <c r="K18" s="102">
        <v>38056884.450000003</v>
      </c>
      <c r="L18" s="102">
        <v>10260576.460000001</v>
      </c>
      <c r="M18" s="102">
        <v>66721159.780000001</v>
      </c>
      <c r="N18" s="102">
        <v>5997419.5199999996</v>
      </c>
      <c r="O18" s="102">
        <v>1460493764.1400001</v>
      </c>
      <c r="P18" s="102">
        <v>1408437829.9100001</v>
      </c>
      <c r="Q18" s="102">
        <v>0</v>
      </c>
      <c r="R18" s="108">
        <f>SUM(S18:V18)</f>
        <v>0</v>
      </c>
      <c r="S18" s="100">
        <v>0</v>
      </c>
      <c r="T18" s="100">
        <v>0</v>
      </c>
      <c r="U18" s="100">
        <v>0</v>
      </c>
      <c r="V18" s="100">
        <v>0</v>
      </c>
      <c r="W18" s="102">
        <v>1408437829.9100001</v>
      </c>
      <c r="X18" s="102">
        <v>291262472.92000002</v>
      </c>
      <c r="Y18" s="102">
        <v>583483077.13</v>
      </c>
      <c r="Z18" s="100">
        <v>0</v>
      </c>
      <c r="AA18" s="102">
        <v>285045.86</v>
      </c>
      <c r="AB18" s="100">
        <v>0</v>
      </c>
      <c r="AC18" s="100">
        <v>0</v>
      </c>
      <c r="AD18" s="100">
        <v>0</v>
      </c>
      <c r="AE18" s="102">
        <v>0</v>
      </c>
      <c r="AF18" s="102">
        <v>3320626.52</v>
      </c>
      <c r="AG18" s="106">
        <v>0</v>
      </c>
      <c r="AH18" s="100">
        <v>330000</v>
      </c>
      <c r="AI18" s="102">
        <v>224563900</v>
      </c>
      <c r="AJ18" s="102">
        <v>248285571.25</v>
      </c>
      <c r="AK18" s="100">
        <v>0</v>
      </c>
      <c r="AL18" s="102">
        <v>54541832.170000002</v>
      </c>
      <c r="AM18" s="100">
        <v>0</v>
      </c>
      <c r="AN18" s="102">
        <v>579343.73</v>
      </c>
      <c r="AO18" s="102">
        <v>1785960.33</v>
      </c>
      <c r="AP18" s="100">
        <v>0</v>
      </c>
      <c r="AQ18" s="102"/>
      <c r="AR18" s="102">
        <v>0</v>
      </c>
      <c r="AS18" s="100">
        <v>0</v>
      </c>
      <c r="AT18" s="100">
        <v>0</v>
      </c>
      <c r="AU18" s="100">
        <v>0</v>
      </c>
      <c r="AV18" s="100">
        <v>0</v>
      </c>
      <c r="AW18" s="108">
        <f>SUM(X18:AV18)</f>
        <v>1408437829.9099998</v>
      </c>
      <c r="AX18" s="102">
        <v>2868931594.0500002</v>
      </c>
      <c r="AY18" s="109">
        <v>0</v>
      </c>
      <c r="AZ18" s="102">
        <v>130100</v>
      </c>
      <c r="BA18" s="109">
        <v>0</v>
      </c>
      <c r="BB18" s="102">
        <v>6474265.0999999996</v>
      </c>
      <c r="BC18" s="109">
        <v>0</v>
      </c>
      <c r="BD18" s="109">
        <v>0</v>
      </c>
      <c r="BE18" s="102">
        <v>124033887.73</v>
      </c>
      <c r="BF18" s="102">
        <v>709275198.5</v>
      </c>
      <c r="BG18" s="108">
        <f>SUM(BH18:BP18)</f>
        <v>709275198.5</v>
      </c>
      <c r="BH18" s="102">
        <v>187304978.94</v>
      </c>
      <c r="BI18" s="102">
        <v>397222755.80000001</v>
      </c>
      <c r="BJ18" s="102">
        <v>632092.68000000005</v>
      </c>
      <c r="BK18" s="102">
        <v>1785960.33</v>
      </c>
      <c r="BL18" s="102">
        <v>6922824.8499999996</v>
      </c>
      <c r="BM18" s="102">
        <v>20318706.620000001</v>
      </c>
      <c r="BN18" s="102">
        <v>85789853.359999999</v>
      </c>
      <c r="BO18" s="102">
        <v>2759104.61</v>
      </c>
      <c r="BP18" s="106">
        <v>6538921.3099999996</v>
      </c>
      <c r="BQ18" s="102">
        <v>417395396.93000001</v>
      </c>
      <c r="BR18" s="108">
        <f>SUM(BS18:BV18)</f>
        <v>417395396.93000001</v>
      </c>
      <c r="BS18" s="102">
        <v>337186412.83999997</v>
      </c>
      <c r="BT18" s="102">
        <v>32910010.800000001</v>
      </c>
      <c r="BU18" s="102">
        <v>3255668.97</v>
      </c>
      <c r="BV18" s="106">
        <v>44043304.32</v>
      </c>
      <c r="BW18" s="102">
        <v>961619660.62</v>
      </c>
      <c r="BX18" s="107">
        <v>583483077.13</v>
      </c>
      <c r="BY18" s="106">
        <v>378136583.49000001</v>
      </c>
      <c r="BZ18" s="102">
        <v>370119467.02999997</v>
      </c>
      <c r="CA18" s="102">
        <v>51877547.140000001</v>
      </c>
      <c r="CB18" s="102">
        <v>258976.6</v>
      </c>
      <c r="CC18" s="102">
        <v>25860198.359999999</v>
      </c>
      <c r="CD18" s="102">
        <v>117959806.47</v>
      </c>
      <c r="CE18" s="102">
        <v>272829.40000000002</v>
      </c>
      <c r="CF18" s="102">
        <v>6850645.0800000001</v>
      </c>
      <c r="CG18" s="102">
        <v>12955066</v>
      </c>
      <c r="CH18" s="102">
        <v>137789024.80000001</v>
      </c>
      <c r="CI18" s="102">
        <v>10838470.85</v>
      </c>
      <c r="CJ18" s="102">
        <v>3041052216.9299998</v>
      </c>
      <c r="CK18" s="102">
        <v>137710</v>
      </c>
      <c r="CL18" s="99">
        <v>167702146.40000001</v>
      </c>
      <c r="CM18" s="105"/>
      <c r="CN18" s="105"/>
      <c r="CO18" s="99">
        <v>2219968118.3499999</v>
      </c>
      <c r="CP18" s="99">
        <v>821084098.57999992</v>
      </c>
      <c r="CQ18" s="104"/>
      <c r="CR18" s="103"/>
      <c r="CS18" s="102">
        <v>2770085255.0500002</v>
      </c>
      <c r="CT18" s="102">
        <v>2866239771.7199998</v>
      </c>
      <c r="CU18" s="102">
        <v>2875535959.1500001</v>
      </c>
      <c r="CV18" s="101">
        <v>271570</v>
      </c>
      <c r="CW18" s="100">
        <v>-166890267.31999999</v>
      </c>
      <c r="CX18" s="99">
        <v>-811879.08</v>
      </c>
      <c r="CY18" s="99">
        <f>(B18-CO18-CP18)/B18*100</f>
        <v>-5.7560141876621094</v>
      </c>
      <c r="CZ18" s="99"/>
      <c r="DA18" s="99"/>
      <c r="DB18" s="99">
        <f>((C18+H18)-CO18)/(C18+H18)</f>
        <v>-0.5273434509355579</v>
      </c>
      <c r="DC18" s="99">
        <f>(N18-CP18)/N18</f>
        <v>-135.90623039490157</v>
      </c>
      <c r="DD18" s="99"/>
      <c r="DE18" s="99">
        <f>(C18+H18-CO18-CP18)/CV18</f>
        <v>-5845.8922927053791</v>
      </c>
      <c r="DF18" s="99">
        <f>CW18/CV18</f>
        <v>-614.53867260743084</v>
      </c>
      <c r="DG18" s="99">
        <f>(C18+H18)/B18*100</f>
        <v>50.546516115543398</v>
      </c>
      <c r="DH18" s="99">
        <f>P18/B18*100</f>
        <v>48.980011028146905</v>
      </c>
      <c r="DI18" s="99">
        <f>C18/CJ18*100</f>
        <v>42.757061367813073</v>
      </c>
      <c r="DJ18" s="99">
        <f>P18/CS18*100</f>
        <v>50.844566149808898</v>
      </c>
      <c r="DK18" s="99">
        <f>B18/CV18</f>
        <v>10588.562651066024</v>
      </c>
      <c r="DL18" s="99">
        <f>C18/O18*100</f>
        <v>89.029107452961298</v>
      </c>
      <c r="DM18" s="99">
        <f>(CT18-CU18)/CT18*100</f>
        <v>-0.32433390680437607</v>
      </c>
      <c r="DN18" s="99">
        <f>CX18/(C18+H18)*100</f>
        <v>-5.5857477661041113E-2</v>
      </c>
    </row>
    <row r="19" spans="1:118" s="98" customFormat="1" ht="14.4" customHeight="1" x14ac:dyDescent="0.25">
      <c r="A19" s="110" t="s">
        <v>56</v>
      </c>
      <c r="B19" s="102">
        <v>2006248691.75</v>
      </c>
      <c r="C19" s="102">
        <v>504179382.67000002</v>
      </c>
      <c r="D19" s="102">
        <v>389200274.60000002</v>
      </c>
      <c r="E19" s="102">
        <v>23252907.789999999</v>
      </c>
      <c r="F19" s="102">
        <v>3258.28</v>
      </c>
      <c r="G19" s="102">
        <v>11130769.289999999</v>
      </c>
      <c r="H19" s="102">
        <v>154599075.69999999</v>
      </c>
      <c r="I19" s="108">
        <f>SUM(J19:M19)</f>
        <v>154599075.69999999</v>
      </c>
      <c r="J19" s="102">
        <v>9452280.0800000001</v>
      </c>
      <c r="K19" s="102">
        <v>19366545.27</v>
      </c>
      <c r="L19" s="102">
        <v>477707.53</v>
      </c>
      <c r="M19" s="102">
        <v>125302542.81999999</v>
      </c>
      <c r="N19" s="102">
        <v>585365</v>
      </c>
      <c r="O19" s="102">
        <v>659363823.37</v>
      </c>
      <c r="P19" s="102">
        <v>1314544678.54</v>
      </c>
      <c r="Q19" s="102">
        <v>281464400</v>
      </c>
      <c r="R19" s="108">
        <f>SUM(S19:V19)</f>
        <v>281464400</v>
      </c>
      <c r="S19" s="100">
        <v>90832800</v>
      </c>
      <c r="T19" s="100">
        <v>170321800</v>
      </c>
      <c r="U19" s="100">
        <v>20309800</v>
      </c>
      <c r="V19" s="100">
        <v>0</v>
      </c>
      <c r="W19" s="102">
        <v>1033080278.54</v>
      </c>
      <c r="X19" s="102">
        <v>0</v>
      </c>
      <c r="Y19" s="102">
        <v>0</v>
      </c>
      <c r="Z19" s="100">
        <v>0</v>
      </c>
      <c r="AA19" s="102">
        <v>0</v>
      </c>
      <c r="AB19" s="100">
        <v>0</v>
      </c>
      <c r="AC19" s="102">
        <v>3773037.23</v>
      </c>
      <c r="AD19" s="102">
        <v>178766500</v>
      </c>
      <c r="AE19" s="102">
        <v>11225000</v>
      </c>
      <c r="AF19" s="102">
        <v>0</v>
      </c>
      <c r="AG19" s="100">
        <v>516751.31</v>
      </c>
      <c r="AH19" s="100">
        <v>330000</v>
      </c>
      <c r="AI19" s="102">
        <v>172621400</v>
      </c>
      <c r="AJ19" s="102">
        <v>649719100</v>
      </c>
      <c r="AK19" s="100">
        <v>0</v>
      </c>
      <c r="AL19" s="102">
        <v>100000</v>
      </c>
      <c r="AM19" s="102">
        <v>0</v>
      </c>
      <c r="AN19" s="102">
        <v>11490</v>
      </c>
      <c r="AO19" s="102">
        <v>0</v>
      </c>
      <c r="AP19" s="100">
        <v>0</v>
      </c>
      <c r="AQ19" s="102"/>
      <c r="AR19" s="102">
        <v>16017000</v>
      </c>
      <c r="AS19" s="100">
        <v>0</v>
      </c>
      <c r="AT19" s="100">
        <v>0</v>
      </c>
      <c r="AU19" s="100">
        <v>0</v>
      </c>
      <c r="AV19" s="100">
        <v>0</v>
      </c>
      <c r="AW19" s="108">
        <f>SUM(X19:AV19)</f>
        <v>1033080278.54</v>
      </c>
      <c r="AX19" s="102">
        <v>1973908501.9100001</v>
      </c>
      <c r="AY19" s="112"/>
      <c r="AZ19" s="102">
        <v>3549300</v>
      </c>
      <c r="BA19" s="109">
        <v>0</v>
      </c>
      <c r="BB19" s="102">
        <v>28790889.84</v>
      </c>
      <c r="BC19" s="109">
        <v>0</v>
      </c>
      <c r="BD19" s="109">
        <v>0</v>
      </c>
      <c r="BE19" s="102">
        <v>12658900.939999999</v>
      </c>
      <c r="BF19" s="102">
        <v>508906362.06</v>
      </c>
      <c r="BG19" s="108">
        <f>SUM(BH19:BP19)</f>
        <v>508906362.06</v>
      </c>
      <c r="BH19" s="102">
        <v>0</v>
      </c>
      <c r="BI19" s="102">
        <v>3560790</v>
      </c>
      <c r="BJ19" s="102">
        <v>0</v>
      </c>
      <c r="BK19" s="102">
        <v>1997899.81</v>
      </c>
      <c r="BL19" s="102">
        <v>70519398.659999996</v>
      </c>
      <c r="BM19" s="102">
        <v>12819723.9</v>
      </c>
      <c r="BN19" s="102">
        <v>152610414.33000001</v>
      </c>
      <c r="BO19" s="102">
        <v>2311853.98</v>
      </c>
      <c r="BP19" s="106">
        <v>265086281.38</v>
      </c>
      <c r="BQ19" s="102">
        <v>811281529.59000003</v>
      </c>
      <c r="BR19" s="108">
        <f>SUM(BS19:BV19)</f>
        <v>811281529.58999991</v>
      </c>
      <c r="BS19" s="102">
        <v>259281753.84</v>
      </c>
      <c r="BT19" s="102">
        <v>36126366.109999999</v>
      </c>
      <c r="BU19" s="106">
        <v>0</v>
      </c>
      <c r="BV19" s="106">
        <v>515873409.63999999</v>
      </c>
      <c r="BW19" s="102">
        <v>97550846.980000004</v>
      </c>
      <c r="BX19" s="106">
        <v>0</v>
      </c>
      <c r="BY19" s="106">
        <v>97550846.980000004</v>
      </c>
      <c r="BZ19" s="102">
        <v>16017000</v>
      </c>
      <c r="CA19" s="102">
        <v>84764239.099999994</v>
      </c>
      <c r="CB19" s="102">
        <v>1585645.59</v>
      </c>
      <c r="CC19" s="102">
        <v>22849159.039999999</v>
      </c>
      <c r="CD19" s="102">
        <v>32559957.210000001</v>
      </c>
      <c r="CE19" s="102">
        <v>42587624.009999998</v>
      </c>
      <c r="CF19" s="102">
        <v>3972753.35</v>
      </c>
      <c r="CG19" s="102">
        <v>66470852</v>
      </c>
      <c r="CH19" s="102">
        <v>13712558.48</v>
      </c>
      <c r="CI19" s="102">
        <v>3166615.56</v>
      </c>
      <c r="CJ19" s="102">
        <v>1733560061.5999999</v>
      </c>
      <c r="CK19" s="102">
        <v>45320</v>
      </c>
      <c r="CL19" s="99">
        <v>-271336931.00999999</v>
      </c>
      <c r="CM19" s="105"/>
      <c r="CN19" s="105"/>
      <c r="CO19" s="99">
        <v>1560204055.4400001</v>
      </c>
      <c r="CP19" s="99">
        <v>173356006.15999985</v>
      </c>
      <c r="CQ19" s="104"/>
      <c r="CR19" s="103"/>
      <c r="CS19" s="102">
        <v>1597863972.4400001</v>
      </c>
      <c r="CT19" s="102">
        <v>1934733219.22</v>
      </c>
      <c r="CU19" s="102">
        <v>2006248691.75</v>
      </c>
      <c r="CV19" s="101">
        <v>217773</v>
      </c>
      <c r="CW19" s="100">
        <v>271336931.00999999</v>
      </c>
      <c r="CX19" s="99">
        <v>0</v>
      </c>
      <c r="CY19" s="99">
        <f>(B19-CO19-CP19)/B19*100</f>
        <v>13.591965506137759</v>
      </c>
      <c r="CZ19" s="99"/>
      <c r="DA19" s="99"/>
      <c r="DB19" s="99">
        <f>((C19+H19)-CO19)/(C19+H19)</f>
        <v>-1.3683288905656936</v>
      </c>
      <c r="DC19" s="99">
        <f>(N19-CP19)/N19</f>
        <v>-295.15027574248518</v>
      </c>
      <c r="DD19" s="99"/>
      <c r="DE19" s="99">
        <f>(C19+H19-CO19-CP19)/CV19</f>
        <v>-4935.3299225799346</v>
      </c>
      <c r="DF19" s="99">
        <f>CW19/CV19</f>
        <v>1245.9622221763027</v>
      </c>
      <c r="DG19" s="99">
        <f>(C19+H19)/B19*100</f>
        <v>32.836330863616126</v>
      </c>
      <c r="DH19" s="99">
        <f>P19/B19*100</f>
        <v>65.522518915307344</v>
      </c>
      <c r="DI19" s="99">
        <f>C19/CJ19*100</f>
        <v>29.083467820818655</v>
      </c>
      <c r="DJ19" s="99">
        <f>P19/CS19*100</f>
        <v>82.268872770980579</v>
      </c>
      <c r="DK19" s="99">
        <f>B19/CV19</f>
        <v>9212.568554182566</v>
      </c>
      <c r="DL19" s="99">
        <f>C19/O19*100</f>
        <v>76.464520011599319</v>
      </c>
      <c r="DM19" s="99">
        <f>(CT19-CU19)/CT19*100</f>
        <v>-3.6963996803048587</v>
      </c>
      <c r="DN19" s="99">
        <f>CX19/(C19+H19)*100</f>
        <v>0</v>
      </c>
    </row>
    <row r="20" spans="1:118" s="98" customFormat="1" ht="14.4" customHeight="1" x14ac:dyDescent="0.25">
      <c r="A20" s="110" t="s">
        <v>57</v>
      </c>
      <c r="B20" s="102">
        <v>15236292606.75</v>
      </c>
      <c r="C20" s="102">
        <v>7269140691.4899998</v>
      </c>
      <c r="D20" s="102">
        <v>4064775954.6399999</v>
      </c>
      <c r="E20" s="102">
        <v>36384713.710000001</v>
      </c>
      <c r="F20" s="102">
        <v>14190.79</v>
      </c>
      <c r="G20" s="102">
        <v>273572.98</v>
      </c>
      <c r="H20" s="102">
        <v>672340548.26999998</v>
      </c>
      <c r="I20" s="108">
        <f>SUM(J20:M20)</f>
        <v>672340548.26999998</v>
      </c>
      <c r="J20" s="102">
        <v>82316094.390000001</v>
      </c>
      <c r="K20" s="102">
        <v>145326026.72</v>
      </c>
      <c r="L20" s="102">
        <v>32502656.609999999</v>
      </c>
      <c r="M20" s="102">
        <v>412195770.55000001</v>
      </c>
      <c r="N20" s="102">
        <v>92291910.409999996</v>
      </c>
      <c r="O20" s="102">
        <v>8035486797.4700003</v>
      </c>
      <c r="P20" s="102">
        <v>5499488046.7299995</v>
      </c>
      <c r="Q20" s="102">
        <v>3001700</v>
      </c>
      <c r="R20" s="108">
        <f>SUM(S20:V20)</f>
        <v>3001700</v>
      </c>
      <c r="S20" s="100">
        <v>0</v>
      </c>
      <c r="T20" s="100">
        <v>0</v>
      </c>
      <c r="U20" s="100">
        <v>0</v>
      </c>
      <c r="V20" s="100">
        <v>3001700</v>
      </c>
      <c r="W20" s="102">
        <v>5496486346.7299995</v>
      </c>
      <c r="X20" s="102">
        <v>1223266453.8</v>
      </c>
      <c r="Y20" s="102">
        <v>1896921188.1099999</v>
      </c>
      <c r="Z20" s="100">
        <v>0</v>
      </c>
      <c r="AA20" s="102">
        <v>843521.47</v>
      </c>
      <c r="AB20" s="100">
        <v>0</v>
      </c>
      <c r="AC20" s="100">
        <v>0</v>
      </c>
      <c r="AD20" s="100">
        <v>0</v>
      </c>
      <c r="AE20" s="100">
        <v>0</v>
      </c>
      <c r="AF20" s="102">
        <v>21404059.949999999</v>
      </c>
      <c r="AG20" s="106">
        <v>0</v>
      </c>
      <c r="AH20" s="100">
        <v>0</v>
      </c>
      <c r="AI20" s="102">
        <v>875527300</v>
      </c>
      <c r="AJ20" s="102">
        <v>1274985179.0799999</v>
      </c>
      <c r="AK20" s="100">
        <v>0</v>
      </c>
      <c r="AL20" s="102">
        <v>185000000</v>
      </c>
      <c r="AM20" s="100">
        <v>0</v>
      </c>
      <c r="AN20" s="102">
        <v>397212.55</v>
      </c>
      <c r="AO20" s="102">
        <v>2639429.59</v>
      </c>
      <c r="AP20" s="102">
        <v>0</v>
      </c>
      <c r="AQ20" s="102">
        <v>7022143</v>
      </c>
      <c r="AR20" s="102"/>
      <c r="AS20" s="102">
        <v>0</v>
      </c>
      <c r="AT20" s="102">
        <v>0</v>
      </c>
      <c r="AU20" s="111">
        <v>8479859.1799999997</v>
      </c>
      <c r="AV20" s="102">
        <v>0</v>
      </c>
      <c r="AW20" s="108">
        <f>SUM(X20:AV20)</f>
        <v>5496486346.7300005</v>
      </c>
      <c r="AX20" s="102">
        <v>13534974844.200001</v>
      </c>
      <c r="AY20" s="102">
        <v>1671445152.7</v>
      </c>
      <c r="AZ20" s="109">
        <v>0</v>
      </c>
      <c r="BA20" s="109">
        <v>0</v>
      </c>
      <c r="BB20" s="102">
        <v>199958.08</v>
      </c>
      <c r="BC20" s="102">
        <v>29672651.77</v>
      </c>
      <c r="BD20" s="109">
        <v>0</v>
      </c>
      <c r="BE20" s="102">
        <v>611728594.69000006</v>
      </c>
      <c r="BF20" s="102">
        <v>2614068234.77</v>
      </c>
      <c r="BG20" s="108">
        <f>SUM(BH20:BP20)</f>
        <v>2614068234.77</v>
      </c>
      <c r="BH20" s="102">
        <v>814889474.84000003</v>
      </c>
      <c r="BI20" s="102">
        <v>1367579483.5</v>
      </c>
      <c r="BJ20" s="102">
        <v>12707931.42</v>
      </c>
      <c r="BK20" s="102">
        <v>9181116.5299999993</v>
      </c>
      <c r="BL20" s="102">
        <v>0</v>
      </c>
      <c r="BM20" s="102">
        <v>74790033.409999996</v>
      </c>
      <c r="BN20" s="102">
        <v>199523342.13999999</v>
      </c>
      <c r="BO20" s="102">
        <v>13210028.1</v>
      </c>
      <c r="BP20" s="106">
        <v>122186824.83</v>
      </c>
      <c r="BQ20" s="102">
        <v>1690848543.78</v>
      </c>
      <c r="BR20" s="108">
        <f>SUM(BS20:BV20)</f>
        <v>1690848543.78</v>
      </c>
      <c r="BS20" s="102">
        <v>770752129.14999998</v>
      </c>
      <c r="BT20" s="102">
        <v>187618384.28999999</v>
      </c>
      <c r="BU20" s="102">
        <v>513514126.76999998</v>
      </c>
      <c r="BV20" s="106">
        <v>218963903.56999999</v>
      </c>
      <c r="BW20" s="102">
        <v>3478137080.0799999</v>
      </c>
      <c r="BX20" s="107">
        <v>1896921188.1099999</v>
      </c>
      <c r="BY20" s="106">
        <v>1581215891.97</v>
      </c>
      <c r="BZ20" s="102">
        <v>1554003166.04</v>
      </c>
      <c r="CA20" s="102">
        <v>552773344.90999997</v>
      </c>
      <c r="CB20" s="102">
        <v>12339207.1</v>
      </c>
      <c r="CC20" s="102">
        <v>284466186.19</v>
      </c>
      <c r="CD20" s="102">
        <v>759263830.70000005</v>
      </c>
      <c r="CE20" s="106">
        <v>0</v>
      </c>
      <c r="CF20" s="102">
        <v>4310813.4800000004</v>
      </c>
      <c r="CG20" s="102">
        <v>1755161263.98</v>
      </c>
      <c r="CH20" s="102">
        <v>575393967.73000002</v>
      </c>
      <c r="CI20" s="102">
        <v>6354507.1500000004</v>
      </c>
      <c r="CJ20" s="102">
        <v>15847394396.559999</v>
      </c>
      <c r="CK20" s="102">
        <v>898108</v>
      </c>
      <c r="CL20" s="99">
        <v>642954694.42999995</v>
      </c>
      <c r="CM20" s="105"/>
      <c r="CN20" s="105"/>
      <c r="CO20" s="99">
        <v>13787233125</v>
      </c>
      <c r="CP20" s="99">
        <v>2060161271.5599995</v>
      </c>
      <c r="CQ20" s="104"/>
      <c r="CR20" s="103"/>
      <c r="CS20" s="102">
        <v>14631223377.209999</v>
      </c>
      <c r="CT20" s="102">
        <v>15536797290</v>
      </c>
      <c r="CU20" s="102">
        <v>15236292606.75</v>
      </c>
      <c r="CV20" s="101">
        <v>1452887</v>
      </c>
      <c r="CW20" s="100">
        <v>-642954694.42999995</v>
      </c>
      <c r="CX20" s="99">
        <v>0</v>
      </c>
      <c r="CY20" s="99">
        <f>(B20-CO20-CP20)/B20*100</f>
        <v>-4.0108299675163002</v>
      </c>
      <c r="CZ20" s="99"/>
      <c r="DA20" s="99"/>
      <c r="DB20" s="99">
        <f>((C20+H20)-CO20)/(C20+H20)</f>
        <v>-0.73610346845277752</v>
      </c>
      <c r="DC20" s="99">
        <f>(N20-CP20)/N20</f>
        <v>-21.322230219397184</v>
      </c>
      <c r="DD20" s="99"/>
      <c r="DE20" s="99">
        <f>(C20+H20-CO20-CP20)/CV20</f>
        <v>-5441.519647983635</v>
      </c>
      <c r="DF20" s="99">
        <f>CW20/CV20</f>
        <v>-442.53592635215261</v>
      </c>
      <c r="DG20" s="99">
        <f>(C20+H20)/B20*100</f>
        <v>52.122136563863023</v>
      </c>
      <c r="DH20" s="99">
        <f>P20/B20*100</f>
        <v>36.094660221303506</v>
      </c>
      <c r="DI20" s="99">
        <f>C20/CJ20*100</f>
        <v>45.869626953109183</v>
      </c>
      <c r="DJ20" s="99">
        <f>P20/CS20*100</f>
        <v>37.587342527325198</v>
      </c>
      <c r="DK20" s="99">
        <f>B20/CV20</f>
        <v>10486.908208793939</v>
      </c>
      <c r="DL20" s="99">
        <f>C20/O20*100</f>
        <v>90.462978469191341</v>
      </c>
      <c r="DM20" s="99">
        <f>(CT20-CU20)/CT20*100</f>
        <v>1.9341481879500018</v>
      </c>
      <c r="DN20" s="99">
        <f>CX20/(C20+H20)*100</f>
        <v>0</v>
      </c>
    </row>
    <row r="21" spans="1:118" s="98" customFormat="1" ht="14.4" customHeight="1" x14ac:dyDescent="0.25">
      <c r="A21" s="110" t="s">
        <v>58</v>
      </c>
      <c r="B21" s="102">
        <v>3012328681.8699999</v>
      </c>
      <c r="C21" s="102">
        <v>1244938433.5699999</v>
      </c>
      <c r="D21" s="102">
        <v>780106195.16999996</v>
      </c>
      <c r="E21" s="102">
        <v>277577.96999999997</v>
      </c>
      <c r="F21" s="102">
        <v>882</v>
      </c>
      <c r="G21" s="102">
        <v>8504.19</v>
      </c>
      <c r="H21" s="102">
        <v>247317019.86000001</v>
      </c>
      <c r="I21" s="108">
        <f>SUM(J21:M21)</f>
        <v>247317019.86000001</v>
      </c>
      <c r="J21" s="102">
        <v>1400342.83</v>
      </c>
      <c r="K21" s="102">
        <v>32308950.73</v>
      </c>
      <c r="L21" s="102">
        <v>10304690.689999999</v>
      </c>
      <c r="M21" s="102">
        <v>203303035.61000001</v>
      </c>
      <c r="N21" s="102">
        <v>10062407.83</v>
      </c>
      <c r="O21" s="102">
        <v>1502342701.26</v>
      </c>
      <c r="P21" s="102">
        <v>1459303249.9200001</v>
      </c>
      <c r="Q21" s="102">
        <v>0</v>
      </c>
      <c r="R21" s="108">
        <f>SUM(S21:V21)</f>
        <v>0</v>
      </c>
      <c r="S21" s="100">
        <v>0</v>
      </c>
      <c r="T21" s="100">
        <v>0</v>
      </c>
      <c r="U21" s="100">
        <v>0</v>
      </c>
      <c r="V21" s="100">
        <v>0</v>
      </c>
      <c r="W21" s="102">
        <v>1459303249.9200001</v>
      </c>
      <c r="X21" s="102">
        <v>371679910.29000002</v>
      </c>
      <c r="Y21" s="102">
        <v>456335862.61000001</v>
      </c>
      <c r="Z21" s="100">
        <v>0</v>
      </c>
      <c r="AA21" s="102">
        <v>1525230</v>
      </c>
      <c r="AB21" s="100">
        <v>0</v>
      </c>
      <c r="AC21" s="100">
        <v>0</v>
      </c>
      <c r="AD21" s="100">
        <v>0</v>
      </c>
      <c r="AE21" s="100">
        <v>0</v>
      </c>
      <c r="AF21" s="102">
        <v>6027734.79</v>
      </c>
      <c r="AG21" s="100">
        <v>139490</v>
      </c>
      <c r="AH21" s="100">
        <v>330000</v>
      </c>
      <c r="AI21" s="102">
        <v>318220100</v>
      </c>
      <c r="AJ21" s="102">
        <v>282373131.13999999</v>
      </c>
      <c r="AK21" s="102">
        <v>906750</v>
      </c>
      <c r="AL21" s="102">
        <v>1115546</v>
      </c>
      <c r="AM21" s="100">
        <v>0</v>
      </c>
      <c r="AN21" s="102">
        <v>3164621.79</v>
      </c>
      <c r="AO21" s="102">
        <v>1125082.3400000001</v>
      </c>
      <c r="AP21" s="100">
        <v>0</v>
      </c>
      <c r="AQ21" s="102">
        <v>707913.96</v>
      </c>
      <c r="AR21" s="102">
        <v>15651877</v>
      </c>
      <c r="AS21" s="100">
        <v>0</v>
      </c>
      <c r="AT21" s="100">
        <v>0</v>
      </c>
      <c r="AU21" s="100">
        <v>0</v>
      </c>
      <c r="AV21" s="100">
        <v>0</v>
      </c>
      <c r="AW21" s="108">
        <f>SUM(X21:AV21)</f>
        <v>1459303249.9199998</v>
      </c>
      <c r="AX21" s="102">
        <v>2961645951.1799998</v>
      </c>
      <c r="AY21" s="102">
        <v>41685057</v>
      </c>
      <c r="AZ21" s="109">
        <v>0</v>
      </c>
      <c r="BA21" s="109">
        <v>0</v>
      </c>
      <c r="BB21" s="102">
        <v>8997673.6899999995</v>
      </c>
      <c r="BC21" s="109">
        <v>0</v>
      </c>
      <c r="BD21" s="109">
        <v>0</v>
      </c>
      <c r="BE21" s="102">
        <v>117078430.56</v>
      </c>
      <c r="BF21" s="102">
        <v>1056327758.45</v>
      </c>
      <c r="BG21" s="108">
        <f>SUM(BH21:BP21)</f>
        <v>1056327758.4499999</v>
      </c>
      <c r="BH21" s="102">
        <v>309656583.95999998</v>
      </c>
      <c r="BI21" s="102">
        <v>544334543.38</v>
      </c>
      <c r="BJ21" s="102">
        <v>4381171</v>
      </c>
      <c r="BK21" s="102">
        <v>1125082.3400000001</v>
      </c>
      <c r="BL21" s="102">
        <v>5837867.2999999998</v>
      </c>
      <c r="BM21" s="102">
        <v>49360811.310000002</v>
      </c>
      <c r="BN21" s="102">
        <v>120597438.92</v>
      </c>
      <c r="BO21" s="102">
        <v>5456480.8200000003</v>
      </c>
      <c r="BP21" s="106">
        <v>15577779.42</v>
      </c>
      <c r="BQ21" s="102">
        <v>417973198.02999997</v>
      </c>
      <c r="BR21" s="108">
        <f>SUM(BS21:BV21)</f>
        <v>417973198.03000003</v>
      </c>
      <c r="BS21" s="102">
        <v>345094943.13</v>
      </c>
      <c r="BT21" s="102">
        <v>28917686.559999999</v>
      </c>
      <c r="BU21" s="102">
        <v>12922739.050000001</v>
      </c>
      <c r="BV21" s="106">
        <v>31037829.289999999</v>
      </c>
      <c r="BW21" s="102">
        <v>928505348.15999997</v>
      </c>
      <c r="BX21" s="107">
        <v>456335862.61000001</v>
      </c>
      <c r="BY21" s="106">
        <v>472169485.55000001</v>
      </c>
      <c r="BZ21" s="102">
        <v>171855703.27000001</v>
      </c>
      <c r="CA21" s="102">
        <v>70164988.640000001</v>
      </c>
      <c r="CB21" s="106">
        <v>0</v>
      </c>
      <c r="CC21" s="102">
        <v>29926389.52</v>
      </c>
      <c r="CD21" s="102">
        <v>17546023.109999999</v>
      </c>
      <c r="CE21" s="102">
        <v>989316.38</v>
      </c>
      <c r="CF21" s="102">
        <v>1465285.78</v>
      </c>
      <c r="CG21" s="102">
        <v>70703603.150000006</v>
      </c>
      <c r="CH21" s="102">
        <v>24837731.43</v>
      </c>
      <c r="CI21" s="102">
        <v>1053096.8799999999</v>
      </c>
      <c r="CJ21" s="102">
        <v>3008085300.1500001</v>
      </c>
      <c r="CK21" s="102">
        <v>258845.1</v>
      </c>
      <c r="CL21" s="99">
        <v>-62897.72</v>
      </c>
      <c r="CM21" s="105"/>
      <c r="CN21" s="105"/>
      <c r="CO21" s="99">
        <v>2015417151.0999999</v>
      </c>
      <c r="CP21" s="99">
        <v>992668149.05000019</v>
      </c>
      <c r="CQ21" s="104"/>
      <c r="CR21" s="103"/>
      <c r="CS21" s="102">
        <v>2775905894.4499998</v>
      </c>
      <c r="CT21" s="102">
        <v>2824690743.5300002</v>
      </c>
      <c r="CU21" s="102">
        <v>3012328681.8699999</v>
      </c>
      <c r="CV21" s="101">
        <v>334851</v>
      </c>
      <c r="CW21" s="100">
        <v>62897.72</v>
      </c>
      <c r="CX21" s="99">
        <v>0</v>
      </c>
      <c r="CY21" s="99">
        <f>(B21-CO21-CP21)/B21*100</f>
        <v>0.14086715521911686</v>
      </c>
      <c r="CZ21" s="99"/>
      <c r="DA21" s="99"/>
      <c r="DB21" s="99">
        <f>((C21+H21)-CO21)/(C21+H21)</f>
        <v>-0.35058454399847905</v>
      </c>
      <c r="DC21" s="99">
        <f>(N21-CP21)/N21</f>
        <v>-97.651154457332325</v>
      </c>
      <c r="DD21" s="99"/>
      <c r="DE21" s="99">
        <f>(C21+H21-CO21-CP21)/CV21</f>
        <v>-4526.878661613674</v>
      </c>
      <c r="DF21" s="99">
        <f>CW21/CV21</f>
        <v>0.18783793388701245</v>
      </c>
      <c r="DG21" s="99">
        <f>(C21+H21)/B21*100</f>
        <v>49.538267932423437</v>
      </c>
      <c r="DH21" s="99">
        <f>P21/B21*100</f>
        <v>48.444356643515093</v>
      </c>
      <c r="DI21" s="99">
        <f>C21/CJ21*100</f>
        <v>41.386407277344176</v>
      </c>
      <c r="DJ21" s="99">
        <f>P21/CS21*100</f>
        <v>52.570342994611387</v>
      </c>
      <c r="DK21" s="99">
        <f>B21/CV21</f>
        <v>8996.0271340685849</v>
      </c>
      <c r="DL21" s="99">
        <f>C21/O21*100</f>
        <v>82.866474641630191</v>
      </c>
      <c r="DM21" s="99">
        <f>(CT21-CU21)/CT21*100</f>
        <v>-6.6427781083570796</v>
      </c>
      <c r="DN21" s="99">
        <f>CX21/(C21+H21)*100</f>
        <v>0</v>
      </c>
    </row>
    <row r="22" spans="1:118" s="98" customFormat="1" ht="14.4" customHeight="1" x14ac:dyDescent="0.25">
      <c r="A22" s="110" t="s">
        <v>59</v>
      </c>
      <c r="B22" s="102">
        <v>2783248922.4099998</v>
      </c>
      <c r="C22" s="102">
        <v>1226201153.0799999</v>
      </c>
      <c r="D22" s="102">
        <v>716999323.72000003</v>
      </c>
      <c r="E22" s="102">
        <v>-877679.64</v>
      </c>
      <c r="F22" s="102">
        <v>15282.32</v>
      </c>
      <c r="G22" s="102">
        <v>1241.6199999999999</v>
      </c>
      <c r="H22" s="102">
        <v>233749842.69</v>
      </c>
      <c r="I22" s="108">
        <f>SUM(J22:M22)</f>
        <v>233749842.69</v>
      </c>
      <c r="J22" s="102">
        <v>29343962.41</v>
      </c>
      <c r="K22" s="102">
        <v>32022319.949999999</v>
      </c>
      <c r="L22" s="102">
        <v>36083346.359999999</v>
      </c>
      <c r="M22" s="102">
        <v>136300213.97</v>
      </c>
      <c r="N22" s="102">
        <v>7066174.6299999999</v>
      </c>
      <c r="O22" s="102">
        <v>1470680474.8900001</v>
      </c>
      <c r="P22" s="102">
        <v>1309675983.3499999</v>
      </c>
      <c r="Q22" s="102">
        <v>1350402</v>
      </c>
      <c r="R22" s="108">
        <f>SUM(S22:V22)</f>
        <v>1350402</v>
      </c>
      <c r="S22" s="100">
        <v>0</v>
      </c>
      <c r="T22" s="100">
        <v>0</v>
      </c>
      <c r="U22" s="100">
        <v>1350402</v>
      </c>
      <c r="V22" s="100">
        <v>0</v>
      </c>
      <c r="W22" s="102">
        <v>1308325581.3499999</v>
      </c>
      <c r="X22" s="102">
        <v>291355016.81999999</v>
      </c>
      <c r="Y22" s="102">
        <v>439085707.20999998</v>
      </c>
      <c r="Z22" s="100">
        <v>0</v>
      </c>
      <c r="AA22" s="102">
        <v>61618.68</v>
      </c>
      <c r="AB22" s="100">
        <v>0</v>
      </c>
      <c r="AC22" s="100">
        <v>0</v>
      </c>
      <c r="AD22" s="100">
        <v>0</v>
      </c>
      <c r="AE22" s="100">
        <v>0</v>
      </c>
      <c r="AF22" s="102">
        <v>4120064.42</v>
      </c>
      <c r="AG22" s="100">
        <v>0</v>
      </c>
      <c r="AH22" s="100">
        <v>0</v>
      </c>
      <c r="AI22" s="102">
        <v>287195800</v>
      </c>
      <c r="AJ22" s="102">
        <v>226999900</v>
      </c>
      <c r="AK22" s="100">
        <v>0</v>
      </c>
      <c r="AL22" s="102">
        <v>32347503</v>
      </c>
      <c r="AM22" s="102">
        <v>0</v>
      </c>
      <c r="AN22" s="102">
        <v>952707.75</v>
      </c>
      <c r="AO22" s="102">
        <v>676806.58</v>
      </c>
      <c r="AP22" s="100">
        <v>0</v>
      </c>
      <c r="AQ22" s="102">
        <v>10212564.84</v>
      </c>
      <c r="AR22" s="102">
        <v>15317892.050000001</v>
      </c>
      <c r="AS22" s="100">
        <v>0</v>
      </c>
      <c r="AT22" s="100">
        <v>0</v>
      </c>
      <c r="AU22" s="100">
        <v>0</v>
      </c>
      <c r="AV22" s="100">
        <v>0</v>
      </c>
      <c r="AW22" s="108">
        <f>SUM(X22:AV22)</f>
        <v>1308325581.3499997</v>
      </c>
      <c r="AX22" s="102">
        <v>2780356458.2399998</v>
      </c>
      <c r="AY22" s="109">
        <v>0</v>
      </c>
      <c r="AZ22" s="109">
        <v>0</v>
      </c>
      <c r="BA22" s="109">
        <v>0</v>
      </c>
      <c r="BB22" s="102">
        <v>2892464.17</v>
      </c>
      <c r="BC22" s="109">
        <v>0</v>
      </c>
      <c r="BD22" s="109">
        <v>0</v>
      </c>
      <c r="BE22" s="102">
        <v>102623257.16</v>
      </c>
      <c r="BF22" s="102">
        <v>821036185.21000004</v>
      </c>
      <c r="BG22" s="108">
        <f>SUM(BH22:BP22)</f>
        <v>821036185.21000028</v>
      </c>
      <c r="BH22" s="102">
        <v>244727311.81</v>
      </c>
      <c r="BI22" s="102">
        <v>427992388.87</v>
      </c>
      <c r="BJ22" s="102">
        <v>2112476.8199999998</v>
      </c>
      <c r="BK22" s="102">
        <v>676806.58</v>
      </c>
      <c r="BL22" s="102">
        <v>12310724.73</v>
      </c>
      <c r="BM22" s="102">
        <v>30709947.510000002</v>
      </c>
      <c r="BN22" s="102">
        <v>87559186.180000007</v>
      </c>
      <c r="BO22" s="102">
        <v>3407434.09</v>
      </c>
      <c r="BP22" s="106">
        <v>11539908.619999999</v>
      </c>
      <c r="BQ22" s="102">
        <v>350275629.85000002</v>
      </c>
      <c r="BR22" s="108">
        <f>SUM(BS22:BV22)</f>
        <v>350275629.85000002</v>
      </c>
      <c r="BS22" s="102">
        <v>171411018.69</v>
      </c>
      <c r="BT22" s="102">
        <v>50548435.350000001</v>
      </c>
      <c r="BU22" s="102">
        <v>57291816.909999996</v>
      </c>
      <c r="BV22" s="106">
        <v>71024358.900000006</v>
      </c>
      <c r="BW22" s="102">
        <v>872950034.36000001</v>
      </c>
      <c r="BX22" s="107">
        <v>439085707.20999998</v>
      </c>
      <c r="BY22" s="106">
        <v>433864327.14999998</v>
      </c>
      <c r="BZ22" s="102">
        <v>162759978.62</v>
      </c>
      <c r="CA22" s="102">
        <v>70430792.219999999</v>
      </c>
      <c r="CB22" s="102">
        <v>2822820</v>
      </c>
      <c r="CC22" s="102">
        <v>33432044.039999999</v>
      </c>
      <c r="CD22" s="102">
        <v>104154963.98</v>
      </c>
      <c r="CE22" s="102">
        <v>52810</v>
      </c>
      <c r="CF22" s="102">
        <v>905776.68</v>
      </c>
      <c r="CG22" s="102">
        <v>125321244.52</v>
      </c>
      <c r="CH22" s="102">
        <v>117008866.22</v>
      </c>
      <c r="CI22" s="102">
        <v>4825602.0999999996</v>
      </c>
      <c r="CJ22" s="102">
        <v>2801682528.9400001</v>
      </c>
      <c r="CK22" s="102">
        <v>25370</v>
      </c>
      <c r="CL22" s="99">
        <v>15191716.59</v>
      </c>
      <c r="CM22" s="105"/>
      <c r="CN22" s="105"/>
      <c r="CO22" s="99">
        <v>2493497450.75</v>
      </c>
      <c r="CP22" s="99">
        <v>308185078.19000006</v>
      </c>
      <c r="CQ22" s="104"/>
      <c r="CR22" s="103"/>
      <c r="CS22" s="102">
        <v>2578416116.23</v>
      </c>
      <c r="CT22" s="102">
        <v>2728377075.4899998</v>
      </c>
      <c r="CU22" s="102">
        <v>2783248922.4099998</v>
      </c>
      <c r="CV22" s="101">
        <v>267735</v>
      </c>
      <c r="CW22" s="100">
        <v>-18743716.59</v>
      </c>
      <c r="CX22" s="99">
        <v>3552000</v>
      </c>
      <c r="CY22" s="99">
        <f>(B22-CO22-CP22)/B22*100</f>
        <v>-0.66230535046928718</v>
      </c>
      <c r="CZ22" s="99"/>
      <c r="DA22" s="99"/>
      <c r="DB22" s="99">
        <f>((C22+H22)-CO22)/(C22+H22)</f>
        <v>-0.70793229223073484</v>
      </c>
      <c r="DC22" s="99">
        <f>(N22-CP22)/N22</f>
        <v>-42.61413272771042</v>
      </c>
      <c r="DD22" s="99"/>
      <c r="DE22" s="99">
        <f>(C22+H22-CO22-CP22)/CV22</f>
        <v>-5011.4162629839211</v>
      </c>
      <c r="DF22" s="99">
        <f>CW22/CV22</f>
        <v>-70.008465796403158</v>
      </c>
      <c r="DG22" s="99">
        <f>(C22+H22)/B22*100</f>
        <v>52.454920004274584</v>
      </c>
      <c r="DH22" s="99">
        <f>P22/B22*100</f>
        <v>47.055654016600094</v>
      </c>
      <c r="DI22" s="99">
        <f>C22/CJ22*100</f>
        <v>43.766598835305075</v>
      </c>
      <c r="DJ22" s="99">
        <f>P22/CS22*100</f>
        <v>50.793817766890427</v>
      </c>
      <c r="DK22" s="99">
        <f>B22/CV22</f>
        <v>10395.536341569088</v>
      </c>
      <c r="DL22" s="99">
        <f>C22/O22*100</f>
        <v>83.376448794678808</v>
      </c>
      <c r="DM22" s="99">
        <f>(CT22-CU22)/CT22*100</f>
        <v>-2.0111533487410438</v>
      </c>
      <c r="DN22" s="99">
        <f>CX22/(C22+H22)*100</f>
        <v>0.24329583734600779</v>
      </c>
    </row>
    <row r="23" spans="1:118" s="98" customFormat="1" ht="14.4" customHeight="1" x14ac:dyDescent="0.25">
      <c r="A23" s="110" t="s">
        <v>60</v>
      </c>
      <c r="B23" s="102">
        <v>2931717241.5500002</v>
      </c>
      <c r="C23" s="102">
        <v>1337617524.3199999</v>
      </c>
      <c r="D23" s="102">
        <v>775821798.84000003</v>
      </c>
      <c r="E23" s="102">
        <v>887611.38</v>
      </c>
      <c r="F23" s="100">
        <v>0</v>
      </c>
      <c r="G23" s="102">
        <v>221073.87</v>
      </c>
      <c r="H23" s="102">
        <v>174575034.27000001</v>
      </c>
      <c r="I23" s="108">
        <f>SUM(J23:M23)</f>
        <v>174575034.26999998</v>
      </c>
      <c r="J23" s="102">
        <v>31652986.199999999</v>
      </c>
      <c r="K23" s="102">
        <v>29532417.48</v>
      </c>
      <c r="L23" s="102">
        <v>25644150.370000001</v>
      </c>
      <c r="M23" s="102">
        <v>87745480.219999999</v>
      </c>
      <c r="N23" s="102">
        <v>9111151.1999999993</v>
      </c>
      <c r="O23" s="102">
        <v>1521784545.55</v>
      </c>
      <c r="P23" s="102">
        <v>1388999884.55</v>
      </c>
      <c r="Q23" s="102">
        <v>420600</v>
      </c>
      <c r="R23" s="108">
        <f>SUM(S23:V23)</f>
        <v>420600</v>
      </c>
      <c r="S23" s="100">
        <v>0</v>
      </c>
      <c r="T23" s="100">
        <v>0</v>
      </c>
      <c r="U23" s="100">
        <v>420600</v>
      </c>
      <c r="V23" s="100">
        <v>0</v>
      </c>
      <c r="W23" s="102">
        <v>1388579284.55</v>
      </c>
      <c r="X23" s="102">
        <v>292447108.75999999</v>
      </c>
      <c r="Y23" s="102">
        <v>569968404.88</v>
      </c>
      <c r="Z23" s="100">
        <v>0</v>
      </c>
      <c r="AA23" s="102">
        <v>349701.53</v>
      </c>
      <c r="AB23" s="100">
        <v>0</v>
      </c>
      <c r="AC23" s="100">
        <v>0</v>
      </c>
      <c r="AD23" s="100">
        <v>0</v>
      </c>
      <c r="AE23" s="100">
        <v>0</v>
      </c>
      <c r="AF23" s="102">
        <v>4244696.1500000004</v>
      </c>
      <c r="AG23" s="100">
        <v>0</v>
      </c>
      <c r="AH23" s="106">
        <v>0</v>
      </c>
      <c r="AI23" s="102">
        <v>243334500</v>
      </c>
      <c r="AJ23" s="102">
        <v>244438025</v>
      </c>
      <c r="AK23" s="100">
        <v>0</v>
      </c>
      <c r="AL23" s="102">
        <v>11895000</v>
      </c>
      <c r="AM23" s="100">
        <v>0</v>
      </c>
      <c r="AN23" s="102">
        <v>324510.69</v>
      </c>
      <c r="AO23" s="102">
        <v>3851806.7</v>
      </c>
      <c r="AP23" s="102">
        <v>0</v>
      </c>
      <c r="AQ23" s="102">
        <v>17725530.84</v>
      </c>
      <c r="AR23" s="102">
        <v>0</v>
      </c>
      <c r="AS23" s="102">
        <v>0</v>
      </c>
      <c r="AT23" s="102">
        <v>0</v>
      </c>
      <c r="AU23" s="102">
        <v>0</v>
      </c>
      <c r="AV23" s="102">
        <v>0</v>
      </c>
      <c r="AW23" s="108">
        <f>SUM(X23:AV23)</f>
        <v>1388579284.55</v>
      </c>
      <c r="AX23" s="102">
        <v>2910784430.0999999</v>
      </c>
      <c r="AY23" s="109">
        <v>0</v>
      </c>
      <c r="AZ23" s="109">
        <v>0</v>
      </c>
      <c r="BA23" s="109">
        <v>0</v>
      </c>
      <c r="BB23" s="102">
        <v>19352708.449999999</v>
      </c>
      <c r="BC23" s="109">
        <v>0</v>
      </c>
      <c r="BD23" s="109">
        <v>0</v>
      </c>
      <c r="BE23" s="102">
        <v>163292915.75</v>
      </c>
      <c r="BF23" s="102">
        <v>746900956.13999999</v>
      </c>
      <c r="BG23" s="108">
        <f>SUM(BH23:BP23)</f>
        <v>746900956.13999999</v>
      </c>
      <c r="BH23" s="102">
        <v>244462130.09</v>
      </c>
      <c r="BI23" s="102">
        <v>381827322.25999999</v>
      </c>
      <c r="BJ23" s="102">
        <v>1606269.19</v>
      </c>
      <c r="BK23" s="102">
        <v>4949394.3099999996</v>
      </c>
      <c r="BL23" s="102">
        <v>0</v>
      </c>
      <c r="BM23" s="102">
        <v>19794818.25</v>
      </c>
      <c r="BN23" s="102">
        <v>77060897.439999998</v>
      </c>
      <c r="BO23" s="102">
        <v>2755789.97</v>
      </c>
      <c r="BP23" s="106">
        <v>14444334.630000001</v>
      </c>
      <c r="BQ23" s="102">
        <v>460037801.11000001</v>
      </c>
      <c r="BR23" s="108">
        <f>SUM(BS23:BV23)</f>
        <v>460037801.11000001</v>
      </c>
      <c r="BS23" s="102">
        <v>250569022.15000001</v>
      </c>
      <c r="BT23" s="102">
        <v>61782591.950000003</v>
      </c>
      <c r="BU23" s="102">
        <v>113045494.62</v>
      </c>
      <c r="BV23" s="106">
        <v>34640692.390000001</v>
      </c>
      <c r="BW23" s="102">
        <v>911071138.94000006</v>
      </c>
      <c r="BX23" s="107">
        <v>569968404.88</v>
      </c>
      <c r="BY23" s="106">
        <v>341102734.06</v>
      </c>
      <c r="BZ23" s="102">
        <v>83044451.849999994</v>
      </c>
      <c r="CA23" s="102">
        <v>69251173.680000007</v>
      </c>
      <c r="CB23" s="102">
        <v>1627801.11</v>
      </c>
      <c r="CC23" s="102">
        <v>35379822.210000001</v>
      </c>
      <c r="CD23" s="102">
        <v>112049361.84</v>
      </c>
      <c r="CE23" s="106">
        <v>0</v>
      </c>
      <c r="CF23" s="102">
        <v>1601987.45</v>
      </c>
      <c r="CG23" s="102">
        <v>282108299.13999999</v>
      </c>
      <c r="CH23" s="102">
        <v>66684460.189999998</v>
      </c>
      <c r="CI23" s="102">
        <v>9318054.6699999999</v>
      </c>
      <c r="CJ23" s="102">
        <v>3003819590.1799998</v>
      </c>
      <c r="CK23" s="102">
        <v>395415</v>
      </c>
      <c r="CL23" s="99">
        <v>89945890.769999996</v>
      </c>
      <c r="CM23" s="105"/>
      <c r="CN23" s="105"/>
      <c r="CO23" s="99">
        <v>2703437631.1599998</v>
      </c>
      <c r="CP23" s="99">
        <v>300381959.01999998</v>
      </c>
      <c r="CQ23" s="104"/>
      <c r="CR23" s="103"/>
      <c r="CS23" s="102">
        <v>2804906032.79</v>
      </c>
      <c r="CT23" s="102">
        <v>3068516105.1500001</v>
      </c>
      <c r="CU23" s="102">
        <v>2931717241.5500002</v>
      </c>
      <c r="CV23" s="101">
        <v>285608</v>
      </c>
      <c r="CW23" s="100">
        <v>-93561319.349999994</v>
      </c>
      <c r="CX23" s="99">
        <v>3615428.58</v>
      </c>
      <c r="CY23" s="99">
        <f>(B23-CO23-CP23)/B23*100</f>
        <v>-2.4593895894229929</v>
      </c>
      <c r="CZ23" s="99"/>
      <c r="DA23" s="99"/>
      <c r="DB23" s="99">
        <f>((C23+H23)-CO23)/(C23+H23)</f>
        <v>-0.78776017366514606</v>
      </c>
      <c r="DC23" s="99">
        <f>(N23-CP23)/N23</f>
        <v>-31.968606537887332</v>
      </c>
      <c r="DD23" s="99"/>
      <c r="DE23" s="99">
        <f>(C23+H23-CO23-CP23)/CV23</f>
        <v>-5222.6374316895881</v>
      </c>
      <c r="DF23" s="99">
        <f>CW23/CV23</f>
        <v>-327.58647989552111</v>
      </c>
      <c r="DG23" s="99">
        <f>(C23+H23)/B23*100</f>
        <v>51.580436788320796</v>
      </c>
      <c r="DH23" s="99">
        <f>P23/B23*100</f>
        <v>47.378371449479729</v>
      </c>
      <c r="DI23" s="99">
        <f>C23/CJ23*100</f>
        <v>44.530554654244234</v>
      </c>
      <c r="DJ23" s="99">
        <f>P23/CS23*100</f>
        <v>49.520371388997361</v>
      </c>
      <c r="DK23" s="99">
        <f>B23/CV23</f>
        <v>10264.828861761576</v>
      </c>
      <c r="DL23" s="99">
        <f>C23/O23*100</f>
        <v>87.897956923761583</v>
      </c>
      <c r="DM23" s="99">
        <f>(CT23-CU23)/CT23*100</f>
        <v>4.4581439012298318</v>
      </c>
      <c r="DN23" s="99">
        <f>CX23/(C23+H23)*100</f>
        <v>0.23908519847307685</v>
      </c>
    </row>
    <row r="24" spans="1:118" s="98" customFormat="1" ht="14.4" customHeight="1" x14ac:dyDescent="0.25">
      <c r="A24" s="110" t="s">
        <v>61</v>
      </c>
      <c r="B24" s="102">
        <v>2519741063.4699998</v>
      </c>
      <c r="C24" s="102">
        <v>1090326608.01</v>
      </c>
      <c r="D24" s="102">
        <v>616666898.05999994</v>
      </c>
      <c r="E24" s="102">
        <v>4250160.01</v>
      </c>
      <c r="F24" s="102">
        <v>30546.98</v>
      </c>
      <c r="G24" s="102">
        <v>90388.31</v>
      </c>
      <c r="H24" s="102">
        <v>182894411.56</v>
      </c>
      <c r="I24" s="108">
        <f>SUM(J24:M24)</f>
        <v>182894411.56</v>
      </c>
      <c r="J24" s="102">
        <v>48816098.380000003</v>
      </c>
      <c r="K24" s="102">
        <v>57476422.740000002</v>
      </c>
      <c r="L24" s="102">
        <v>11948270.01</v>
      </c>
      <c r="M24" s="102">
        <v>64653620.43</v>
      </c>
      <c r="N24" s="102">
        <v>50805266.539999999</v>
      </c>
      <c r="O24" s="102">
        <v>1333545899.51</v>
      </c>
      <c r="P24" s="102">
        <v>1186007545.96</v>
      </c>
      <c r="Q24" s="102">
        <v>0</v>
      </c>
      <c r="R24" s="108">
        <f>SUM(S24:V24)</f>
        <v>0</v>
      </c>
      <c r="S24" s="100">
        <v>0</v>
      </c>
      <c r="T24" s="100">
        <v>0</v>
      </c>
      <c r="U24" s="100">
        <v>0</v>
      </c>
      <c r="V24" s="100">
        <v>0</v>
      </c>
      <c r="W24" s="102">
        <v>1186007545.96</v>
      </c>
      <c r="X24" s="102">
        <v>253378792.18000001</v>
      </c>
      <c r="Y24" s="102">
        <v>408235237.57999998</v>
      </c>
      <c r="Z24" s="100">
        <v>0</v>
      </c>
      <c r="AA24" s="102">
        <v>473750</v>
      </c>
      <c r="AB24" s="100">
        <v>0</v>
      </c>
      <c r="AC24" s="100">
        <v>0</v>
      </c>
      <c r="AD24" s="100">
        <v>0</v>
      </c>
      <c r="AE24" s="100">
        <v>0</v>
      </c>
      <c r="AF24" s="102">
        <v>3591206.94</v>
      </c>
      <c r="AG24" s="100">
        <v>0</v>
      </c>
      <c r="AH24" s="100">
        <v>599000</v>
      </c>
      <c r="AI24" s="102">
        <v>240276400</v>
      </c>
      <c r="AJ24" s="102">
        <v>222426628.16999999</v>
      </c>
      <c r="AK24" s="102">
        <v>0</v>
      </c>
      <c r="AL24" s="102">
        <v>37693190.399999999</v>
      </c>
      <c r="AM24" s="100">
        <v>0</v>
      </c>
      <c r="AN24" s="102">
        <v>678937.55</v>
      </c>
      <c r="AO24" s="102">
        <v>638059.49</v>
      </c>
      <c r="AP24" s="102">
        <v>0</v>
      </c>
      <c r="AQ24" s="102">
        <v>13083385.550000001</v>
      </c>
      <c r="AR24" s="102">
        <v>4932958.0999999996</v>
      </c>
      <c r="AS24" s="102">
        <v>0</v>
      </c>
      <c r="AT24" s="102">
        <v>0</v>
      </c>
      <c r="AU24" s="102">
        <v>0</v>
      </c>
      <c r="AV24" s="102">
        <v>0</v>
      </c>
      <c r="AW24" s="108">
        <f>SUM(X24:AV24)</f>
        <v>1186007545.96</v>
      </c>
      <c r="AX24" s="102">
        <v>2519553445.4699998</v>
      </c>
      <c r="AY24" s="100">
        <v>0</v>
      </c>
      <c r="AZ24" s="109">
        <v>0</v>
      </c>
      <c r="BA24" s="109">
        <v>0</v>
      </c>
      <c r="BB24" s="102">
        <v>7000</v>
      </c>
      <c r="BC24" s="102">
        <v>180618</v>
      </c>
      <c r="BD24" s="109">
        <v>0</v>
      </c>
      <c r="BE24" s="102">
        <v>101890340.56</v>
      </c>
      <c r="BF24" s="102">
        <v>728883333.05999994</v>
      </c>
      <c r="BG24" s="108">
        <f>SUM(BH24:BP24)</f>
        <v>728883333.06000006</v>
      </c>
      <c r="BH24" s="102">
        <v>231736487.66</v>
      </c>
      <c r="BI24" s="102">
        <v>339443506.81</v>
      </c>
      <c r="BJ24" s="102">
        <v>0</v>
      </c>
      <c r="BK24" s="102">
        <v>638059.49</v>
      </c>
      <c r="BL24" s="102">
        <v>0</v>
      </c>
      <c r="BM24" s="102">
        <v>15412387.689999999</v>
      </c>
      <c r="BN24" s="102">
        <v>123125672.70999999</v>
      </c>
      <c r="BO24" s="102">
        <v>2086310.8</v>
      </c>
      <c r="BP24" s="106">
        <v>16440907.9</v>
      </c>
      <c r="BQ24" s="102">
        <v>321686492.70999998</v>
      </c>
      <c r="BR24" s="108">
        <f>SUM(BS24:BV24)</f>
        <v>321686492.71000004</v>
      </c>
      <c r="BS24" s="102">
        <v>97360837.299999997</v>
      </c>
      <c r="BT24" s="102">
        <v>68660455.939999998</v>
      </c>
      <c r="BU24" s="102">
        <v>112208252.04000001</v>
      </c>
      <c r="BV24" s="106">
        <v>43456947.43</v>
      </c>
      <c r="BW24" s="102">
        <v>800655910.26999998</v>
      </c>
      <c r="BX24" s="107">
        <v>408235237.57999998</v>
      </c>
      <c r="BY24" s="106">
        <v>392420672.69</v>
      </c>
      <c r="BZ24" s="102">
        <v>153307071.16</v>
      </c>
      <c r="CA24" s="102">
        <v>50789677.43</v>
      </c>
      <c r="CB24" s="102">
        <v>1149699.94</v>
      </c>
      <c r="CC24" s="102">
        <v>13820369.300000001</v>
      </c>
      <c r="CD24" s="102">
        <v>130270943.95</v>
      </c>
      <c r="CE24" s="102">
        <v>6619.6</v>
      </c>
      <c r="CF24" s="102">
        <v>2095428.74</v>
      </c>
      <c r="CG24" s="102">
        <v>79517529.430000007</v>
      </c>
      <c r="CH24" s="102">
        <v>111127875.44</v>
      </c>
      <c r="CI24" s="102">
        <v>8413205.4000000004</v>
      </c>
      <c r="CJ24" s="102">
        <v>2530481466.3099999</v>
      </c>
      <c r="CK24" s="102">
        <v>90419.61</v>
      </c>
      <c r="CL24" s="99">
        <v>11652617.800000001</v>
      </c>
      <c r="CM24" s="105"/>
      <c r="CN24" s="105"/>
      <c r="CO24" s="99">
        <v>2176214061.02</v>
      </c>
      <c r="CP24" s="99">
        <v>354267405.28999996</v>
      </c>
      <c r="CQ24" s="104"/>
      <c r="CR24" s="103"/>
      <c r="CS24" s="102">
        <v>2363803977.6300001</v>
      </c>
      <c r="CT24" s="102">
        <v>2439759855.7800002</v>
      </c>
      <c r="CU24" s="102">
        <v>2519741063.4699998</v>
      </c>
      <c r="CV24" s="101">
        <v>264333</v>
      </c>
      <c r="CW24" s="100">
        <v>-11652617.800000001</v>
      </c>
      <c r="CX24" s="99">
        <v>0</v>
      </c>
      <c r="CY24" s="99">
        <f>(B24-CO24-CP24)/B24*100</f>
        <v>-0.4262502602235354</v>
      </c>
      <c r="CZ24" s="99"/>
      <c r="DA24" s="99"/>
      <c r="DB24" s="99">
        <f>((C24+H24)-CO24)/(C24+H24)</f>
        <v>-0.70921939519578814</v>
      </c>
      <c r="DC24" s="99">
        <f>(N24-CP24)/N24</f>
        <v>-5.97304491082786</v>
      </c>
      <c r="DD24" s="99"/>
      <c r="DE24" s="99">
        <f>(C24+H24-CO24-CP24)/CV24</f>
        <v>-4756.3506892442483</v>
      </c>
      <c r="DF24" s="99">
        <f>CW24/CV24</f>
        <v>-44.083098969859989</v>
      </c>
      <c r="DG24" s="99">
        <f>(C24+H24)/B24*100</f>
        <v>50.529835705285322</v>
      </c>
      <c r="DH24" s="99">
        <f>P24/B24*100</f>
        <v>47.068627929836524</v>
      </c>
      <c r="DI24" s="99">
        <f>C24/CJ24*100</f>
        <v>43.087713643678121</v>
      </c>
      <c r="DJ24" s="99">
        <f>P24/CS24*100</f>
        <v>50.173684331858873</v>
      </c>
      <c r="DK24" s="99">
        <f>B24/CV24</f>
        <v>9532.4498396719282</v>
      </c>
      <c r="DL24" s="99">
        <f>C24/O24*100</f>
        <v>81.761460809907717</v>
      </c>
      <c r="DM24" s="99">
        <f>(CT24-CU24)/CT24*100</f>
        <v>-3.2782409916499464</v>
      </c>
      <c r="DN24" s="99">
        <f>CX24/(C24+H24)*100</f>
        <v>0</v>
      </c>
    </row>
    <row r="25" spans="1:118" s="98" customFormat="1" ht="13.5" customHeight="1" x14ac:dyDescent="0.25">
      <c r="A25" s="110" t="s">
        <v>62</v>
      </c>
      <c r="B25" s="102">
        <v>3237824477.4299998</v>
      </c>
      <c r="C25" s="102">
        <v>1222987469.6400001</v>
      </c>
      <c r="D25" s="102">
        <v>702592000.25</v>
      </c>
      <c r="E25" s="102">
        <v>1398717.6</v>
      </c>
      <c r="F25" s="102">
        <v>15.34</v>
      </c>
      <c r="G25" s="102">
        <v>327.11</v>
      </c>
      <c r="H25" s="102">
        <v>222384084.36000001</v>
      </c>
      <c r="I25" s="108">
        <f>SUM(J25:M25)</f>
        <v>222384084.36000001</v>
      </c>
      <c r="J25" s="102">
        <v>73917830.319999993</v>
      </c>
      <c r="K25" s="102">
        <v>57397703.159999996</v>
      </c>
      <c r="L25" s="102">
        <v>13414555.24</v>
      </c>
      <c r="M25" s="102">
        <v>77653995.640000001</v>
      </c>
      <c r="N25" s="102">
        <v>5961893.2800000003</v>
      </c>
      <c r="O25" s="102">
        <v>1451377940.3800001</v>
      </c>
      <c r="P25" s="102">
        <v>1725945738.9400001</v>
      </c>
      <c r="Q25" s="102">
        <v>431100</v>
      </c>
      <c r="R25" s="108">
        <f>SUM(S25:V25)</f>
        <v>431100</v>
      </c>
      <c r="S25" s="100">
        <v>0</v>
      </c>
      <c r="T25" s="100">
        <v>0</v>
      </c>
      <c r="U25" s="100">
        <v>0</v>
      </c>
      <c r="V25" s="100">
        <v>431100</v>
      </c>
      <c r="W25" s="102">
        <v>1725514638.9400001</v>
      </c>
      <c r="X25" s="102">
        <v>303929536.45999998</v>
      </c>
      <c r="Y25" s="102">
        <v>807356868.11000001</v>
      </c>
      <c r="Z25" s="100">
        <v>0</v>
      </c>
      <c r="AA25" s="102">
        <v>143727.73000000001</v>
      </c>
      <c r="AB25" s="100">
        <v>0</v>
      </c>
      <c r="AC25" s="100">
        <v>0</v>
      </c>
      <c r="AD25" s="100">
        <v>0</v>
      </c>
      <c r="AE25" s="100">
        <v>0</v>
      </c>
      <c r="AF25" s="102">
        <v>6645073.5599999996</v>
      </c>
      <c r="AG25" s="106">
        <v>0</v>
      </c>
      <c r="AH25" s="100">
        <v>0</v>
      </c>
      <c r="AI25" s="102">
        <v>274149100</v>
      </c>
      <c r="AJ25" s="102">
        <v>267338600</v>
      </c>
      <c r="AK25" s="102">
        <v>5326560</v>
      </c>
      <c r="AL25" s="102">
        <v>47357140</v>
      </c>
      <c r="AM25" s="102">
        <v>0</v>
      </c>
      <c r="AN25" s="102">
        <v>3295925</v>
      </c>
      <c r="AO25" s="102">
        <v>1074933.29</v>
      </c>
      <c r="AP25" s="100">
        <v>0</v>
      </c>
      <c r="AQ25" s="102">
        <v>3660645.72</v>
      </c>
      <c r="AR25" s="102">
        <v>5236529.07</v>
      </c>
      <c r="AS25" s="100">
        <v>0</v>
      </c>
      <c r="AT25" s="100">
        <v>0</v>
      </c>
      <c r="AU25" s="100">
        <v>0</v>
      </c>
      <c r="AV25" s="100">
        <v>0</v>
      </c>
      <c r="AW25" s="108">
        <f>SUM(X25:AV25)</f>
        <v>1725514638.9399998</v>
      </c>
      <c r="AX25" s="102">
        <v>3177323679.3200002</v>
      </c>
      <c r="AY25" s="102">
        <v>58640742.490000002</v>
      </c>
      <c r="AZ25" s="109">
        <v>0</v>
      </c>
      <c r="BA25" s="109">
        <v>0</v>
      </c>
      <c r="BB25" s="102">
        <v>1860055.62</v>
      </c>
      <c r="BC25" s="109">
        <v>0</v>
      </c>
      <c r="BD25" s="109">
        <v>0</v>
      </c>
      <c r="BE25" s="102">
        <v>102557166.84999999</v>
      </c>
      <c r="BF25" s="102">
        <v>745407815.73000002</v>
      </c>
      <c r="BG25" s="108">
        <f>SUM(BH25:BP25)</f>
        <v>745407815.73000002</v>
      </c>
      <c r="BH25" s="102">
        <v>260350840.75</v>
      </c>
      <c r="BI25" s="102">
        <v>362317926.19</v>
      </c>
      <c r="BJ25" s="102">
        <v>2119491.2200000002</v>
      </c>
      <c r="BK25" s="102">
        <v>1074933.29</v>
      </c>
      <c r="BL25" s="102">
        <v>17130504.300000001</v>
      </c>
      <c r="BM25" s="102">
        <v>10704547.5</v>
      </c>
      <c r="BN25" s="102">
        <v>79194247.140000001</v>
      </c>
      <c r="BO25" s="102">
        <v>1953944.21</v>
      </c>
      <c r="BP25" s="106">
        <v>10561381.130000001</v>
      </c>
      <c r="BQ25" s="102">
        <v>464914966.61000001</v>
      </c>
      <c r="BR25" s="108">
        <f>SUM(BS25:BV25)</f>
        <v>464914966.61000001</v>
      </c>
      <c r="BS25" s="102">
        <v>290053427.11000001</v>
      </c>
      <c r="BT25" s="102">
        <v>47274605.539999999</v>
      </c>
      <c r="BU25" s="102">
        <v>57882863.5</v>
      </c>
      <c r="BV25" s="106">
        <v>69704070.459999993</v>
      </c>
      <c r="BW25" s="102">
        <v>1197985705.01</v>
      </c>
      <c r="BX25" s="107">
        <v>807356868.11000001</v>
      </c>
      <c r="BY25" s="106">
        <v>390628836.89999998</v>
      </c>
      <c r="BZ25" s="102">
        <v>169643516.59</v>
      </c>
      <c r="CA25" s="102">
        <v>64566386.740000002</v>
      </c>
      <c r="CB25" s="102">
        <v>1700000</v>
      </c>
      <c r="CC25" s="102">
        <v>24325172.890000001</v>
      </c>
      <c r="CD25" s="102">
        <v>131417953.45</v>
      </c>
      <c r="CE25" s="106">
        <v>0</v>
      </c>
      <c r="CF25" s="102">
        <v>602402.43999999994</v>
      </c>
      <c r="CG25" s="102">
        <v>149522723.53</v>
      </c>
      <c r="CH25" s="102">
        <v>178612676.18000001</v>
      </c>
      <c r="CI25" s="102">
        <v>21555982.59</v>
      </c>
      <c r="CJ25" s="102">
        <v>3343187104.1700001</v>
      </c>
      <c r="CK25" s="102">
        <v>50144</v>
      </c>
      <c r="CL25" s="99">
        <v>106750976.31</v>
      </c>
      <c r="CM25" s="105"/>
      <c r="CN25" s="105"/>
      <c r="CO25" s="99">
        <v>2273367230.8299999</v>
      </c>
      <c r="CP25" s="99">
        <v>1069819873.3400002</v>
      </c>
      <c r="CQ25" s="104"/>
      <c r="CR25" s="103"/>
      <c r="CS25" s="102">
        <v>3120424429.8899999</v>
      </c>
      <c r="CT25" s="102">
        <v>3160606239.5</v>
      </c>
      <c r="CU25" s="102">
        <v>3237824477.4299998</v>
      </c>
      <c r="CV25" s="101">
        <v>294727</v>
      </c>
      <c r="CW25" s="100">
        <v>-105829973.61</v>
      </c>
      <c r="CX25" s="99">
        <v>-921002.7</v>
      </c>
      <c r="CY25" s="99">
        <f>(B25-CO25-CP25)/B25*100</f>
        <v>-3.2541179262327113</v>
      </c>
      <c r="CZ25" s="99"/>
      <c r="DA25" s="99"/>
      <c r="DB25" s="99">
        <f>((C25+H25)-CO25)/(C25+H25)</f>
        <v>-0.57286008883913586</v>
      </c>
      <c r="DC25" s="99">
        <f>(N25-CP25)/N25</f>
        <v>-178.44297609768691</v>
      </c>
      <c r="DD25" s="99"/>
      <c r="DE25" s="99">
        <f>(C25+H25-CO25-CP25)/CV25</f>
        <v>-6439.2320695762519</v>
      </c>
      <c r="DF25" s="99">
        <f>CW25/CV25</f>
        <v>-359.07797253051126</v>
      </c>
      <c r="DG25" s="99">
        <f>(C25+H25)/B25*100</f>
        <v>44.640207153763114</v>
      </c>
      <c r="DH25" s="99">
        <f>P25/B25*100</f>
        <v>53.305722745970385</v>
      </c>
      <c r="DI25" s="99">
        <f>C25/CJ25*100</f>
        <v>36.581484419898366</v>
      </c>
      <c r="DJ25" s="99">
        <f>P25/CS25*100</f>
        <v>55.311249405929132</v>
      </c>
      <c r="DK25" s="99">
        <f>B25/CV25</f>
        <v>10985.842754243757</v>
      </c>
      <c r="DL25" s="99">
        <f>C25/O25*100</f>
        <v>84.263887138852141</v>
      </c>
      <c r="DM25" s="99">
        <f>(CT25-CU25)/CT25*100</f>
        <v>-2.4431464117534474</v>
      </c>
      <c r="DN25" s="99">
        <f>CX25/(C25+H25)*100</f>
        <v>-6.3720826485837975E-2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27"/>
  <sheetViews>
    <sheetView view="pageBreakPreview" zoomScale="70" zoomScaleNormal="100" zoomScaleSheetLayoutView="70" workbookViewId="0">
      <selection activeCell="CC16" sqref="CC16"/>
    </sheetView>
  </sheetViews>
  <sheetFormatPr defaultRowHeight="14.4" x14ac:dyDescent="0.3"/>
  <cols>
    <col min="1" max="1" width="24.6640625" customWidth="1"/>
    <col min="2" max="2" width="15.88671875" customWidth="1"/>
    <col min="3" max="4" width="13.77734375" customWidth="1"/>
    <col min="5" max="5" width="14.21875" customWidth="1"/>
    <col min="6" max="6" width="11" customWidth="1"/>
    <col min="7" max="7" width="14" customWidth="1"/>
    <col min="8" max="13" width="12.6640625" customWidth="1"/>
    <col min="14" max="14" width="11.77734375" customWidth="1"/>
    <col min="15" max="15" width="13.77734375" customWidth="1"/>
    <col min="16" max="16" width="12.88671875" customWidth="1"/>
    <col min="17" max="18" width="11.88671875" customWidth="1"/>
    <col min="19" max="19" width="13.109375" customWidth="1"/>
    <col min="20" max="20" width="13.88671875" customWidth="1"/>
    <col min="21" max="21" width="13.6640625" customWidth="1"/>
    <col min="22" max="45" width="15" customWidth="1"/>
    <col min="46" max="46" width="11.6640625" customWidth="1"/>
    <col min="47" max="68" width="12.6640625" customWidth="1"/>
    <col min="69" max="69" width="10.77734375" customWidth="1"/>
    <col min="70" max="71" width="11.77734375" customWidth="1"/>
    <col min="72" max="73" width="10.77734375" customWidth="1"/>
    <col min="74" max="74" width="12.6640625" customWidth="1"/>
    <col min="75" max="76" width="11.77734375" customWidth="1"/>
    <col min="77" max="77" width="14.33203125" customWidth="1"/>
    <col min="78" max="78" width="9.109375" customWidth="1"/>
    <col min="79" max="79" width="13.33203125" customWidth="1"/>
    <col min="80" max="81" width="9.109375" customWidth="1"/>
    <col min="82" max="82" width="15.109375" customWidth="1"/>
    <col min="83" max="83" width="14.6640625" customWidth="1"/>
    <col min="84" max="84" width="14.77734375" customWidth="1"/>
    <col min="85" max="85" width="6.6640625" customWidth="1"/>
    <col min="86" max="86" width="13.77734375" customWidth="1"/>
    <col min="87" max="87" width="15.6640625" customWidth="1"/>
    <col min="88" max="88" width="16.109375" customWidth="1"/>
    <col min="89" max="89" width="11" customWidth="1"/>
    <col min="90" max="90" width="12.77734375" customWidth="1"/>
    <col min="91" max="91" width="13.109375" customWidth="1"/>
    <col min="92" max="92" width="12" bestFit="1" customWidth="1"/>
    <col min="93" max="93" width="11.109375" hidden="1" customWidth="1"/>
    <col min="94" max="94" width="4.33203125" hidden="1" customWidth="1"/>
    <col min="95" max="95" width="13.77734375" bestFit="1" customWidth="1"/>
    <col min="96" max="96" width="13.21875" bestFit="1" customWidth="1"/>
    <col min="97" max="97" width="9.77734375" hidden="1" customWidth="1"/>
    <col min="98" max="98" width="13.77734375" customWidth="1"/>
    <col min="99" max="99" width="14.88671875" bestFit="1" customWidth="1"/>
    <col min="100" max="101" width="13" bestFit="1" customWidth="1"/>
    <col min="102" max="102" width="11.6640625" bestFit="1" customWidth="1"/>
    <col min="103" max="103" width="9" bestFit="1" customWidth="1"/>
    <col min="104" max="104" width="11.109375" bestFit="1" customWidth="1"/>
    <col min="105" max="105" width="12.77734375" bestFit="1" customWidth="1"/>
    <col min="106" max="106" width="14.77734375" bestFit="1" customWidth="1"/>
    <col min="107" max="107" width="11.21875" bestFit="1" customWidth="1"/>
  </cols>
  <sheetData>
    <row r="1" spans="1:107" ht="79.2" x14ac:dyDescent="0.3">
      <c r="A1" s="44" t="s">
        <v>1</v>
      </c>
      <c r="B1" s="41" t="s">
        <v>20</v>
      </c>
      <c r="C1" s="41" t="s">
        <v>29</v>
      </c>
      <c r="D1" s="41" t="s">
        <v>30</v>
      </c>
      <c r="E1" s="41" t="s">
        <v>31</v>
      </c>
      <c r="F1" s="41" t="s">
        <v>32</v>
      </c>
      <c r="G1" s="41" t="s">
        <v>33</v>
      </c>
      <c r="H1" s="41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41" t="s">
        <v>35</v>
      </c>
      <c r="O1" s="41" t="s">
        <v>36</v>
      </c>
      <c r="P1" s="41" t="s">
        <v>37</v>
      </c>
      <c r="Q1" s="41" t="s">
        <v>38</v>
      </c>
      <c r="R1" s="55" t="s">
        <v>88</v>
      </c>
      <c r="S1" s="56" t="s">
        <v>89</v>
      </c>
      <c r="T1" s="56" t="s">
        <v>90</v>
      </c>
      <c r="U1" s="56" t="s">
        <v>93</v>
      </c>
      <c r="V1" s="41" t="s">
        <v>39</v>
      </c>
      <c r="W1" s="56" t="s">
        <v>91</v>
      </c>
      <c r="X1" s="56">
        <v>41030800</v>
      </c>
      <c r="Y1" s="56">
        <v>41030900</v>
      </c>
      <c r="Z1" s="56">
        <v>41031000</v>
      </c>
      <c r="AA1" s="56">
        <v>41032100</v>
      </c>
      <c r="AB1" s="56">
        <v>41032600</v>
      </c>
      <c r="AC1" s="56">
        <v>41033500</v>
      </c>
      <c r="AD1" s="56">
        <v>41033700</v>
      </c>
      <c r="AE1" s="56">
        <v>41033900</v>
      </c>
      <c r="AF1" s="56">
        <v>41034200</v>
      </c>
      <c r="AG1" s="56">
        <v>41034500</v>
      </c>
      <c r="AH1" s="56">
        <v>41035800</v>
      </c>
      <c r="AI1" s="56">
        <v>41036000</v>
      </c>
      <c r="AJ1" s="56">
        <v>41036100</v>
      </c>
      <c r="AK1" s="56">
        <v>41036600</v>
      </c>
      <c r="AL1" s="56">
        <v>41037000</v>
      </c>
      <c r="AM1" s="56">
        <v>41039700</v>
      </c>
      <c r="AN1" s="54" t="s">
        <v>88</v>
      </c>
      <c r="AO1" s="56">
        <v>90010200</v>
      </c>
      <c r="AP1" s="56">
        <v>41020900</v>
      </c>
      <c r="AQ1" s="56">
        <v>41030300</v>
      </c>
      <c r="AR1" s="56">
        <v>41030400</v>
      </c>
      <c r="AS1" s="56">
        <v>41035000</v>
      </c>
      <c r="AT1" s="41" t="s">
        <v>5</v>
      </c>
      <c r="AU1" s="41" t="s">
        <v>6</v>
      </c>
      <c r="AV1" s="54" t="s">
        <v>88</v>
      </c>
      <c r="AW1" s="14">
        <v>70101</v>
      </c>
      <c r="AX1" s="14">
        <v>70201</v>
      </c>
      <c r="AY1" s="14">
        <v>70301</v>
      </c>
      <c r="AZ1" s="14">
        <v>70302</v>
      </c>
      <c r="BA1" s="14">
        <v>70304</v>
      </c>
      <c r="BB1" s="14">
        <v>70501</v>
      </c>
      <c r="BC1" s="14">
        <v>70601</v>
      </c>
      <c r="BD1" s="14">
        <v>70701</v>
      </c>
      <c r="BE1" s="14" t="s">
        <v>92</v>
      </c>
      <c r="BF1" s="41" t="s">
        <v>7</v>
      </c>
      <c r="BG1" s="54" t="s">
        <v>88</v>
      </c>
      <c r="BH1" s="14">
        <v>80101</v>
      </c>
      <c r="BI1" s="14">
        <v>80201</v>
      </c>
      <c r="BJ1" s="14">
        <v>80209</v>
      </c>
      <c r="BK1" s="14" t="s">
        <v>92</v>
      </c>
      <c r="BL1" s="41" t="s">
        <v>8</v>
      </c>
      <c r="BM1" s="14">
        <v>90901</v>
      </c>
      <c r="BN1" s="14" t="s">
        <v>92</v>
      </c>
      <c r="BO1" s="41" t="s">
        <v>9</v>
      </c>
      <c r="BP1" s="41" t="s">
        <v>10</v>
      </c>
      <c r="BQ1" s="41" t="s">
        <v>11</v>
      </c>
      <c r="BR1" s="41" t="s">
        <v>12</v>
      </c>
      <c r="BS1" s="41" t="s">
        <v>13</v>
      </c>
      <c r="BT1" s="41" t="s">
        <v>14</v>
      </c>
      <c r="BU1" s="41" t="s">
        <v>15</v>
      </c>
      <c r="BV1" s="41" t="s">
        <v>16</v>
      </c>
      <c r="BW1" s="41" t="s">
        <v>17</v>
      </c>
      <c r="BX1" s="41" t="s">
        <v>18</v>
      </c>
      <c r="BY1" s="41" t="s">
        <v>19</v>
      </c>
      <c r="BZ1" s="41" t="s">
        <v>21</v>
      </c>
      <c r="CA1" s="41" t="s">
        <v>22</v>
      </c>
      <c r="CB1" s="41" t="s">
        <v>2</v>
      </c>
      <c r="CC1" s="41" t="s">
        <v>3</v>
      </c>
      <c r="CD1" s="41" t="s">
        <v>64</v>
      </c>
      <c r="CE1" s="41" t="s">
        <v>65</v>
      </c>
      <c r="CF1" s="41" t="s">
        <v>28</v>
      </c>
      <c r="CG1" s="41" t="s">
        <v>4</v>
      </c>
      <c r="CH1" s="41" t="s">
        <v>25</v>
      </c>
      <c r="CI1" s="41" t="s">
        <v>26</v>
      </c>
      <c r="CJ1" s="41" t="s">
        <v>27</v>
      </c>
      <c r="CK1" s="64" t="s">
        <v>69</v>
      </c>
      <c r="CL1" s="41" t="s">
        <v>70</v>
      </c>
      <c r="CM1" s="41" t="s">
        <v>71</v>
      </c>
      <c r="CN1" s="50" t="s">
        <v>72</v>
      </c>
      <c r="CO1" s="50" t="s">
        <v>73</v>
      </c>
      <c r="CP1" s="50" t="s">
        <v>74</v>
      </c>
      <c r="CQ1" s="50" t="s">
        <v>75</v>
      </c>
      <c r="CR1" s="50" t="s">
        <v>76</v>
      </c>
      <c r="CS1" s="50" t="s">
        <v>77</v>
      </c>
      <c r="CT1" s="50" t="s">
        <v>78</v>
      </c>
      <c r="CU1" s="50" t="s">
        <v>79</v>
      </c>
      <c r="CV1" s="50" t="s">
        <v>80</v>
      </c>
      <c r="CW1" s="50" t="s">
        <v>81</v>
      </c>
      <c r="CX1" s="50" t="s">
        <v>82</v>
      </c>
      <c r="CY1" s="50" t="s">
        <v>83</v>
      </c>
      <c r="CZ1" s="50" t="s">
        <v>84</v>
      </c>
      <c r="DA1" s="50" t="s">
        <v>85</v>
      </c>
      <c r="DB1" s="50" t="s">
        <v>86</v>
      </c>
      <c r="DC1" s="50" t="s">
        <v>87</v>
      </c>
    </row>
    <row r="2" spans="1:107" ht="14.4" customHeight="1" x14ac:dyDescent="0.3">
      <c r="A2" s="45" t="s">
        <v>0</v>
      </c>
      <c r="B2" s="7">
        <v>2993357259</v>
      </c>
      <c r="C2" s="22">
        <v>1749876319</v>
      </c>
      <c r="D2" s="22">
        <v>1064800000</v>
      </c>
      <c r="E2" s="22">
        <v>1100000</v>
      </c>
      <c r="F2" s="22">
        <v>0</v>
      </c>
      <c r="G2" s="22">
        <v>34739240</v>
      </c>
      <c r="H2" s="22">
        <v>95623575</v>
      </c>
      <c r="I2" s="8">
        <f t="shared" ref="I2:I25" si="0">SUM(J2:M2)</f>
        <v>95623575</v>
      </c>
      <c r="J2" s="22">
        <v>2674347</v>
      </c>
      <c r="K2" s="22">
        <v>30662780</v>
      </c>
      <c r="L2" s="22">
        <v>6122232</v>
      </c>
      <c r="M2" s="22">
        <v>56164216</v>
      </c>
      <c r="N2" s="22">
        <v>66891718</v>
      </c>
      <c r="O2" s="22">
        <v>946810381</v>
      </c>
      <c r="P2" s="22">
        <v>-2466190000</v>
      </c>
      <c r="Q2" s="22">
        <v>2495989</v>
      </c>
      <c r="R2" s="8">
        <f t="shared" ref="R2:R25" si="1">SUM(S2:U2)</f>
        <v>2495989</v>
      </c>
      <c r="S2" s="22">
        <v>2495989</v>
      </c>
      <c r="T2" s="22">
        <v>0</v>
      </c>
      <c r="U2" s="22">
        <v>0</v>
      </c>
      <c r="V2" s="22">
        <v>2466190000</v>
      </c>
      <c r="W2" s="22">
        <v>311477000</v>
      </c>
      <c r="X2" s="22">
        <v>269209569</v>
      </c>
      <c r="Y2" s="22">
        <v>53394617</v>
      </c>
      <c r="Z2" s="22">
        <v>22333000</v>
      </c>
      <c r="AA2" s="22">
        <v>0</v>
      </c>
      <c r="AB2" s="22">
        <v>0</v>
      </c>
      <c r="AC2" s="7">
        <v>0</v>
      </c>
      <c r="AD2" s="7">
        <v>0</v>
      </c>
      <c r="AE2" s="7">
        <v>1494118599</v>
      </c>
      <c r="AF2" s="7">
        <v>247707484</v>
      </c>
      <c r="AG2" s="7">
        <v>0</v>
      </c>
      <c r="AH2" s="22">
        <v>1035465</v>
      </c>
      <c r="AI2" s="22">
        <v>0</v>
      </c>
      <c r="AJ2" s="22">
        <v>0</v>
      </c>
      <c r="AK2" s="22">
        <v>62300471</v>
      </c>
      <c r="AL2" s="22">
        <v>4613795</v>
      </c>
      <c r="AM2" s="22">
        <v>0</v>
      </c>
      <c r="AN2" s="8">
        <f t="shared" ref="AN2:AN25" si="2">SUM(W2:AM2)</f>
        <v>2466190000</v>
      </c>
      <c r="AO2" s="22">
        <v>2310915705</v>
      </c>
      <c r="AP2" s="22">
        <v>0</v>
      </c>
      <c r="AQ2" s="22">
        <v>0</v>
      </c>
      <c r="AR2" s="22">
        <v>0</v>
      </c>
      <c r="AS2" s="7">
        <v>3292698</v>
      </c>
      <c r="AT2" s="22">
        <v>84757864</v>
      </c>
      <c r="AU2" s="22">
        <v>498486453</v>
      </c>
      <c r="AV2" s="8">
        <f>SUM(AW2:BE2)</f>
        <v>498486453</v>
      </c>
      <c r="AW2" s="22">
        <v>182416855</v>
      </c>
      <c r="AX2" s="22">
        <v>254831905</v>
      </c>
      <c r="AY2" s="22">
        <v>0</v>
      </c>
      <c r="AZ2" s="22">
        <v>0</v>
      </c>
      <c r="BA2" s="22">
        <v>6441647</v>
      </c>
      <c r="BB2" s="22">
        <v>0</v>
      </c>
      <c r="BC2" s="22">
        <v>0</v>
      </c>
      <c r="BD2" s="22">
        <v>0</v>
      </c>
      <c r="BE2" s="7">
        <v>54796046</v>
      </c>
      <c r="BF2" s="69">
        <v>258140448</v>
      </c>
      <c r="BG2" s="8">
        <f>SUM(BH2:BK2)</f>
        <v>258140448</v>
      </c>
      <c r="BH2" s="22">
        <v>0</v>
      </c>
      <c r="BI2" s="22"/>
      <c r="BJ2" s="22">
        <v>0</v>
      </c>
      <c r="BK2" s="7">
        <v>258140448</v>
      </c>
      <c r="BL2" s="22">
        <v>333810</v>
      </c>
      <c r="BM2" s="22">
        <v>0</v>
      </c>
      <c r="BN2" s="7">
        <v>0</v>
      </c>
      <c r="BO2" s="22">
        <v>242508116</v>
      </c>
      <c r="BP2" s="22">
        <v>54691507</v>
      </c>
      <c r="BQ2" s="22">
        <v>9264742</v>
      </c>
      <c r="BR2" s="22">
        <v>20582213</v>
      </c>
      <c r="BS2" s="22">
        <v>-2800000</v>
      </c>
      <c r="BT2" s="22">
        <v>95271</v>
      </c>
      <c r="BU2" s="22">
        <v>2125065</v>
      </c>
      <c r="BV2" s="22">
        <v>91042151</v>
      </c>
      <c r="BW2" s="22">
        <v>140319432</v>
      </c>
      <c r="BX2" s="22">
        <v>9904466</v>
      </c>
      <c r="BY2" s="22">
        <v>2839095841</v>
      </c>
      <c r="BZ2" s="22"/>
      <c r="CA2" s="22">
        <v>-83825338</v>
      </c>
      <c r="CB2" s="7"/>
      <c r="CC2" s="7"/>
      <c r="CD2" s="22">
        <v>1860881864</v>
      </c>
      <c r="CE2" s="22">
        <v>341818987</v>
      </c>
      <c r="CF2" s="22">
        <v>-97229894</v>
      </c>
      <c r="CG2" s="7"/>
      <c r="CH2" s="7">
        <v>2286127317</v>
      </c>
      <c r="CI2" s="7">
        <v>2099110020</v>
      </c>
      <c r="CJ2" s="25">
        <v>2101311710</v>
      </c>
      <c r="CK2" s="64">
        <v>373300</v>
      </c>
      <c r="CL2" s="22">
        <v>85980860</v>
      </c>
      <c r="CM2" s="22">
        <v>37640575</v>
      </c>
      <c r="CN2" s="23">
        <f t="shared" ref="CN2:CN25" si="3">(B2-CD2-CE2)/B2*100</f>
        <v>26.413700056108137</v>
      </c>
      <c r="CO2" s="23"/>
      <c r="CP2" s="23"/>
      <c r="CQ2" s="23">
        <f t="shared" ref="CQ2:CQ25" si="4">((C2+H2)-CD2)/(C2+H2)</f>
        <v>-8.3348528222673534E-3</v>
      </c>
      <c r="CR2" s="23">
        <f t="shared" ref="CR2:CR25" si="5">(N2-CE2)/N2</f>
        <v>-4.1100345038230293</v>
      </c>
      <c r="CS2" s="31"/>
      <c r="CT2" s="31">
        <f t="shared" ref="CT2:CT25" si="6">(C2+H2-CD2-CE2)/CK2</f>
        <v>-956.87371283150276</v>
      </c>
      <c r="CU2" s="31">
        <f>CL2/CK2</f>
        <v>230.32643986070184</v>
      </c>
      <c r="CV2" s="31">
        <f t="shared" ref="CV2:CV25" si="7">(C2+H2)/B2*100</f>
        <v>61.653178498864911</v>
      </c>
      <c r="CW2" s="31">
        <f t="shared" ref="CW2:CW25" si="8">P2/B2*100</f>
        <v>-82.388762403318594</v>
      </c>
      <c r="CX2" s="31">
        <f t="shared" ref="CX2:CX25" si="9">C2/BY2*100</f>
        <v>61.63498581941672</v>
      </c>
      <c r="CY2" s="31">
        <f t="shared" ref="CY2:CY25" si="10">P2/CH2*100</f>
        <v>-107.8763191210317</v>
      </c>
      <c r="CZ2" s="31">
        <f t="shared" ref="CZ2:CZ25" si="11">B2/CK2</f>
        <v>8018.6371792124301</v>
      </c>
      <c r="DA2" s="31">
        <f t="shared" ref="DA2:DA25" si="12">C2/O2*100</f>
        <v>184.8180326404765</v>
      </c>
      <c r="DB2" s="31">
        <f>(CI2-CJ2)/CI2*100</f>
        <v>-0.10488683199177908</v>
      </c>
      <c r="DC2" s="31">
        <f t="shared" ref="DC2:DC25" si="13">CM2/(C2+H2)*100</f>
        <v>2.0395869499844035</v>
      </c>
    </row>
    <row r="3" spans="1:107" ht="14.4" customHeight="1" x14ac:dyDescent="0.3">
      <c r="A3" s="45" t="s">
        <v>41</v>
      </c>
      <c r="B3" s="7">
        <v>1379028700</v>
      </c>
      <c r="C3" s="22">
        <v>548880000</v>
      </c>
      <c r="D3" s="22">
        <v>328500000</v>
      </c>
      <c r="E3" s="22">
        <v>1000000</v>
      </c>
      <c r="F3" s="22">
        <v>623</v>
      </c>
      <c r="G3" s="22">
        <v>0</v>
      </c>
      <c r="H3" s="22">
        <v>82700914</v>
      </c>
      <c r="I3" s="8">
        <f t="shared" si="0"/>
        <v>82700914</v>
      </c>
      <c r="J3" s="22">
        <v>1722000</v>
      </c>
      <c r="K3" s="22">
        <v>23025000</v>
      </c>
      <c r="L3" s="22">
        <v>11811000</v>
      </c>
      <c r="M3" s="22">
        <v>46142914</v>
      </c>
      <c r="N3" s="22">
        <v>5553500</v>
      </c>
      <c r="O3" s="22">
        <v>586270599</v>
      </c>
      <c r="P3" s="22">
        <v>741608300</v>
      </c>
      <c r="Q3" s="22">
        <v>3703409</v>
      </c>
      <c r="R3" s="8">
        <f t="shared" si="1"/>
        <v>3703409</v>
      </c>
      <c r="S3" s="22">
        <v>0</v>
      </c>
      <c r="T3" s="22">
        <v>3443363</v>
      </c>
      <c r="U3" s="22">
        <v>260046</v>
      </c>
      <c r="V3" s="22">
        <v>741608300</v>
      </c>
      <c r="W3" s="22">
        <v>240908298</v>
      </c>
      <c r="X3" s="22">
        <v>99812650</v>
      </c>
      <c r="Y3" s="22">
        <v>16730874</v>
      </c>
      <c r="Z3" s="22">
        <v>23534</v>
      </c>
      <c r="AA3" s="22">
        <v>0</v>
      </c>
      <c r="AB3" s="22">
        <v>0</v>
      </c>
      <c r="AC3" s="7">
        <v>0</v>
      </c>
      <c r="AD3" s="7">
        <v>131190</v>
      </c>
      <c r="AE3" s="7">
        <v>353481024</v>
      </c>
      <c r="AF3" s="7">
        <v>407400</v>
      </c>
      <c r="AG3" s="7">
        <v>6184312</v>
      </c>
      <c r="AH3" s="22">
        <v>624109</v>
      </c>
      <c r="AI3" s="22">
        <v>0</v>
      </c>
      <c r="AJ3" s="22">
        <v>2444145</v>
      </c>
      <c r="AK3" s="22">
        <v>17048155</v>
      </c>
      <c r="AL3" s="22">
        <v>2827869</v>
      </c>
      <c r="AM3" s="22">
        <v>984740</v>
      </c>
      <c r="AN3" s="8">
        <f t="shared" si="2"/>
        <v>741608300</v>
      </c>
      <c r="AO3" s="22">
        <v>1256421056</v>
      </c>
      <c r="AP3" s="22">
        <v>0</v>
      </c>
      <c r="AQ3" s="22">
        <v>0</v>
      </c>
      <c r="AR3" s="22">
        <v>0</v>
      </c>
      <c r="AS3" s="7">
        <v>3994308</v>
      </c>
      <c r="AT3" s="22">
        <v>22889500</v>
      </c>
      <c r="AU3" s="22">
        <v>452363725</v>
      </c>
      <c r="AV3" s="8">
        <f t="shared" ref="AV3:AV25" si="14">SUM(AW3:BE3)</f>
        <v>452363725</v>
      </c>
      <c r="AW3" s="22">
        <v>140360200</v>
      </c>
      <c r="AX3" s="22">
        <v>218204525</v>
      </c>
      <c r="AY3" s="22">
        <v>13180400</v>
      </c>
      <c r="AZ3" s="22">
        <v>0</v>
      </c>
      <c r="BA3" s="22">
        <v>10479700</v>
      </c>
      <c r="BB3" s="22">
        <v>47000600</v>
      </c>
      <c r="BC3" s="22">
        <v>0</v>
      </c>
      <c r="BD3" s="22">
        <v>0</v>
      </c>
      <c r="BE3" s="7">
        <v>23138300</v>
      </c>
      <c r="BF3" s="69">
        <v>187411589</v>
      </c>
      <c r="BG3" s="8">
        <f t="shared" ref="BG3:BG25" si="15">SUM(BH3:BK3)</f>
        <v>187411589</v>
      </c>
      <c r="BH3" s="22">
        <v>60349817</v>
      </c>
      <c r="BI3" s="22"/>
      <c r="BJ3" s="22">
        <v>7653</v>
      </c>
      <c r="BK3" s="7">
        <v>127054119</v>
      </c>
      <c r="BL3" s="22">
        <v>1791200</v>
      </c>
      <c r="BM3" s="22">
        <v>0</v>
      </c>
      <c r="BN3" s="7">
        <v>326355954</v>
      </c>
      <c r="BO3" s="22">
        <v>669700</v>
      </c>
      <c r="BP3" s="22">
        <v>1550700</v>
      </c>
      <c r="BQ3" s="22">
        <v>740000</v>
      </c>
      <c r="BR3" s="22">
        <v>7961900</v>
      </c>
      <c r="BS3" s="22">
        <v>1440000</v>
      </c>
      <c r="BT3" s="22">
        <v>372200</v>
      </c>
      <c r="BU3" s="22">
        <v>236000</v>
      </c>
      <c r="BV3" s="22">
        <v>20215200</v>
      </c>
      <c r="BW3" s="22">
        <v>4650000</v>
      </c>
      <c r="BX3" s="22">
        <v>241500</v>
      </c>
      <c r="BY3" s="22">
        <v>1377623214</v>
      </c>
      <c r="BZ3" s="22"/>
      <c r="CA3" s="22">
        <v>9414769</v>
      </c>
      <c r="CB3" s="7"/>
      <c r="CC3" s="7"/>
      <c r="CD3" s="22">
        <v>1019639893</v>
      </c>
      <c r="CE3" s="22">
        <v>238941684</v>
      </c>
      <c r="CF3" s="22">
        <v>9990656</v>
      </c>
      <c r="CG3" s="7"/>
      <c r="CH3" s="7">
        <v>1283387520</v>
      </c>
      <c r="CI3" s="7">
        <v>1252511083</v>
      </c>
      <c r="CJ3" s="25">
        <v>1225886542</v>
      </c>
      <c r="CK3" s="64">
        <v>217103</v>
      </c>
      <c r="CL3" s="22">
        <v>-7740004</v>
      </c>
      <c r="CM3" s="22">
        <v>74263058</v>
      </c>
      <c r="CN3" s="23">
        <f t="shared" si="3"/>
        <v>8.7341998756081001</v>
      </c>
      <c r="CO3" s="23"/>
      <c r="CP3" s="23"/>
      <c r="CQ3" s="23">
        <f t="shared" si="4"/>
        <v>-0.61442480353356588</v>
      </c>
      <c r="CR3" s="23">
        <f t="shared" si="5"/>
        <v>-42.025422526334744</v>
      </c>
      <c r="CS3" s="31"/>
      <c r="CT3" s="31">
        <f t="shared" si="6"/>
        <v>-2888.0331593759643</v>
      </c>
      <c r="CU3" s="31">
        <f t="shared" ref="CU3:CU25" si="16">CL3/CK3</f>
        <v>-35.651299152936623</v>
      </c>
      <c r="CV3" s="31">
        <f t="shared" si="7"/>
        <v>45.798968070787794</v>
      </c>
      <c r="CW3" s="31">
        <f t="shared" si="8"/>
        <v>53.7775827290614</v>
      </c>
      <c r="CX3" s="31">
        <f t="shared" si="9"/>
        <v>39.842534186564599</v>
      </c>
      <c r="CY3" s="31">
        <f t="shared" si="10"/>
        <v>57.785219853158623</v>
      </c>
      <c r="CZ3" s="31">
        <f t="shared" si="11"/>
        <v>6351.9559840260154</v>
      </c>
      <c r="DA3" s="31">
        <f t="shared" si="12"/>
        <v>93.622296757883291</v>
      </c>
      <c r="DB3" s="31">
        <f t="shared" ref="DB3:DB25" si="17">(CI3-CJ3)/CI3*100</f>
        <v>2.1256930466618473</v>
      </c>
      <c r="DC3" s="31">
        <f t="shared" si="13"/>
        <v>11.758280903339648</v>
      </c>
    </row>
    <row r="4" spans="1:107" ht="14.4" customHeight="1" x14ac:dyDescent="0.3">
      <c r="A4" s="46" t="s">
        <v>42</v>
      </c>
      <c r="B4" s="7">
        <v>11043540526</v>
      </c>
      <c r="C4" s="22">
        <v>4565844610</v>
      </c>
      <c r="D4" s="22">
        <v>2320588801</v>
      </c>
      <c r="E4" s="22">
        <v>-9232323</v>
      </c>
      <c r="F4" s="22">
        <v>-1253</v>
      </c>
      <c r="G4" s="22">
        <v>77</v>
      </c>
      <c r="H4" s="22">
        <v>271049460</v>
      </c>
      <c r="I4" s="8">
        <f t="shared" si="0"/>
        <v>271049460</v>
      </c>
      <c r="J4" s="22">
        <v>71127561</v>
      </c>
      <c r="K4" s="22">
        <v>17649157</v>
      </c>
      <c r="L4" s="22">
        <v>39236839</v>
      </c>
      <c r="M4" s="22">
        <v>143035903</v>
      </c>
      <c r="N4" s="22">
        <v>7800883</v>
      </c>
      <c r="O4" s="22">
        <v>3001111507</v>
      </c>
      <c r="P4" s="22">
        <v>3377056150</v>
      </c>
      <c r="Q4" s="22">
        <v>88803300</v>
      </c>
      <c r="R4" s="8">
        <f t="shared" si="1"/>
        <v>88803300</v>
      </c>
      <c r="S4" s="22">
        <v>65496900</v>
      </c>
      <c r="T4" s="22">
        <v>23306400</v>
      </c>
      <c r="U4" s="22">
        <v>0</v>
      </c>
      <c r="V4" s="22">
        <v>2501627349</v>
      </c>
      <c r="W4" s="22">
        <v>864167625</v>
      </c>
      <c r="X4" s="22">
        <v>515731294</v>
      </c>
      <c r="Y4" s="22">
        <v>80837527</v>
      </c>
      <c r="Z4" s="22">
        <v>743066</v>
      </c>
      <c r="AA4" s="22">
        <v>0</v>
      </c>
      <c r="AB4" s="22">
        <v>0</v>
      </c>
      <c r="AC4" s="7">
        <v>0</v>
      </c>
      <c r="AD4" s="7">
        <v>0</v>
      </c>
      <c r="AE4" s="7">
        <v>292425197</v>
      </c>
      <c r="AF4" s="7">
        <v>618528537</v>
      </c>
      <c r="AG4" s="7">
        <v>39496472</v>
      </c>
      <c r="AH4" s="22">
        <v>8479091</v>
      </c>
      <c r="AI4" s="22">
        <v>0</v>
      </c>
      <c r="AJ4" s="22">
        <v>14944445</v>
      </c>
      <c r="AK4" s="22">
        <v>8043531</v>
      </c>
      <c r="AL4" s="22">
        <v>53600285</v>
      </c>
      <c r="AM4" s="22">
        <v>4630279</v>
      </c>
      <c r="AN4" s="8">
        <f t="shared" si="2"/>
        <v>2501627349</v>
      </c>
      <c r="AO4" s="22">
        <v>5307088336</v>
      </c>
      <c r="AP4" s="22">
        <v>69895716</v>
      </c>
      <c r="AQ4" s="22">
        <v>2307667</v>
      </c>
      <c r="AR4" s="22">
        <v>0</v>
      </c>
      <c r="AS4" s="7">
        <v>7184702</v>
      </c>
      <c r="AT4" s="22">
        <v>135228279</v>
      </c>
      <c r="AU4" s="22">
        <v>393416139</v>
      </c>
      <c r="AV4" s="8">
        <f t="shared" si="14"/>
        <v>393416139</v>
      </c>
      <c r="AW4" s="22">
        <v>4261354</v>
      </c>
      <c r="AX4" s="22">
        <v>87858589</v>
      </c>
      <c r="AY4" s="22">
        <v>5892880</v>
      </c>
      <c r="AZ4" s="22">
        <v>0</v>
      </c>
      <c r="BA4" s="22">
        <v>8501278</v>
      </c>
      <c r="BB4" s="22">
        <v>136540918</v>
      </c>
      <c r="BC4" s="22">
        <v>0</v>
      </c>
      <c r="BD4" s="22">
        <v>0</v>
      </c>
      <c r="BE4" s="7">
        <v>150361120</v>
      </c>
      <c r="BF4" s="69">
        <v>1052125660</v>
      </c>
      <c r="BG4" s="8">
        <f t="shared" si="15"/>
        <v>1052125660</v>
      </c>
      <c r="BH4" s="22">
        <v>575983243</v>
      </c>
      <c r="BI4" s="22"/>
      <c r="BJ4" s="22">
        <v>0</v>
      </c>
      <c r="BK4" s="7">
        <v>476142417</v>
      </c>
      <c r="BL4" s="22">
        <v>134942462</v>
      </c>
      <c r="BM4" s="22">
        <v>0</v>
      </c>
      <c r="BN4" s="7">
        <v>77348362</v>
      </c>
      <c r="BO4" s="22">
        <v>1198950322</v>
      </c>
      <c r="BP4" s="22">
        <v>142312032</v>
      </c>
      <c r="BQ4" s="22">
        <v>11408397</v>
      </c>
      <c r="BR4" s="22">
        <v>83872726</v>
      </c>
      <c r="BS4" s="22">
        <v>704798882</v>
      </c>
      <c r="BT4" s="22">
        <v>334755</v>
      </c>
      <c r="BU4" s="22">
        <v>578120</v>
      </c>
      <c r="BV4" s="22">
        <v>324988483</v>
      </c>
      <c r="BW4" s="22">
        <v>352901354</v>
      </c>
      <c r="BX4" s="22">
        <v>26668998</v>
      </c>
      <c r="BY4" s="22">
        <v>10609728672</v>
      </c>
      <c r="BZ4" s="22"/>
      <c r="CA4" s="22">
        <v>485063</v>
      </c>
      <c r="CB4" s="7"/>
      <c r="CC4" s="7"/>
      <c r="CD4" s="22">
        <v>4872031537</v>
      </c>
      <c r="CE4" s="22">
        <v>838527783</v>
      </c>
      <c r="CF4" s="22">
        <v>-221191019</v>
      </c>
      <c r="CG4" s="7"/>
      <c r="CH4" s="7">
        <v>5118738974</v>
      </c>
      <c r="CI4" s="7">
        <v>5123263415</v>
      </c>
      <c r="CJ4" s="25">
        <v>5302885466</v>
      </c>
      <c r="CK4" s="64">
        <v>992179</v>
      </c>
      <c r="CL4" s="22">
        <v>223791922</v>
      </c>
      <c r="CM4" s="22">
        <v>233907299</v>
      </c>
      <c r="CN4" s="23">
        <f t="shared" si="3"/>
        <v>48.290502429401776</v>
      </c>
      <c r="CO4" s="23"/>
      <c r="CP4" s="23"/>
      <c r="CQ4" s="23">
        <f t="shared" si="4"/>
        <v>-7.2644689942527518E-3</v>
      </c>
      <c r="CR4" s="23">
        <f t="shared" si="5"/>
        <v>-106.49139334611223</v>
      </c>
      <c r="CS4" s="31"/>
      <c r="CT4" s="31">
        <f t="shared" si="6"/>
        <v>-880.55204756399803</v>
      </c>
      <c r="CU4" s="31">
        <f t="shared" si="16"/>
        <v>225.5559954403389</v>
      </c>
      <c r="CV4" s="31">
        <f t="shared" si="7"/>
        <v>43.798400147239157</v>
      </c>
      <c r="CW4" s="31">
        <f t="shared" si="8"/>
        <v>30.57946989056035</v>
      </c>
      <c r="CX4" s="31">
        <f t="shared" si="9"/>
        <v>43.034508715097139</v>
      </c>
      <c r="CY4" s="31">
        <f t="shared" si="10"/>
        <v>65.974377032181906</v>
      </c>
      <c r="CZ4" s="31">
        <f t="shared" si="11"/>
        <v>11130.592893016281</v>
      </c>
      <c r="DA4" s="31">
        <f t="shared" si="12"/>
        <v>152.13845268162507</v>
      </c>
      <c r="DB4" s="31">
        <f t="shared" si="17"/>
        <v>-3.5060085037614646</v>
      </c>
      <c r="DC4" s="31">
        <f t="shared" si="13"/>
        <v>4.8358987320141997</v>
      </c>
    </row>
    <row r="5" spans="1:107" ht="14.4" customHeight="1" x14ac:dyDescent="0.3">
      <c r="A5" s="46" t="s">
        <v>43</v>
      </c>
      <c r="B5" s="7"/>
      <c r="C5" s="22"/>
      <c r="D5" s="22"/>
      <c r="E5" s="22"/>
      <c r="F5" s="22"/>
      <c r="G5" s="22"/>
      <c r="H5" s="22"/>
      <c r="I5" s="8">
        <f t="shared" si="0"/>
        <v>0</v>
      </c>
      <c r="J5" s="22"/>
      <c r="K5" s="22"/>
      <c r="L5" s="22"/>
      <c r="M5" s="22"/>
      <c r="N5" s="22"/>
      <c r="O5" s="22"/>
      <c r="P5" s="22"/>
      <c r="Q5" s="22"/>
      <c r="R5" s="8">
        <f t="shared" si="1"/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7"/>
      <c r="AD5" s="7"/>
      <c r="AE5" s="7"/>
      <c r="AF5" s="7"/>
      <c r="AG5" s="7"/>
      <c r="AH5" s="22"/>
      <c r="AI5" s="22"/>
      <c r="AJ5" s="22"/>
      <c r="AK5" s="22"/>
      <c r="AL5" s="22"/>
      <c r="AM5" s="22"/>
      <c r="AN5" s="8">
        <f t="shared" si="2"/>
        <v>0</v>
      </c>
      <c r="AO5" s="22"/>
      <c r="AP5" s="22"/>
      <c r="AQ5" s="22"/>
      <c r="AR5" s="22"/>
      <c r="AS5" s="7"/>
      <c r="AT5" s="22"/>
      <c r="AU5" s="22"/>
      <c r="AV5" s="8">
        <f t="shared" si="14"/>
        <v>0</v>
      </c>
      <c r="AW5" s="22"/>
      <c r="AX5" s="22"/>
      <c r="AY5" s="22"/>
      <c r="AZ5" s="22"/>
      <c r="BA5" s="22"/>
      <c r="BB5" s="22"/>
      <c r="BC5" s="22"/>
      <c r="BD5" s="22"/>
      <c r="BE5" s="7"/>
      <c r="BF5" s="69"/>
      <c r="BG5" s="8">
        <f t="shared" si="15"/>
        <v>0</v>
      </c>
      <c r="BH5" s="22"/>
      <c r="BI5" s="22"/>
      <c r="BJ5" s="22"/>
      <c r="BK5" s="7"/>
      <c r="BL5" s="22"/>
      <c r="BM5" s="22"/>
      <c r="BN5" s="7">
        <v>0</v>
      </c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7"/>
      <c r="CC5" s="7"/>
      <c r="CD5" s="22"/>
      <c r="CE5" s="22"/>
      <c r="CF5" s="22"/>
      <c r="CG5" s="7"/>
      <c r="CH5" s="7"/>
      <c r="CI5" s="7"/>
      <c r="CJ5" s="25"/>
      <c r="CK5" s="65">
        <v>944915</v>
      </c>
      <c r="CL5" s="22"/>
      <c r="CM5" s="22"/>
      <c r="CN5" s="23" t="e">
        <f t="shared" si="3"/>
        <v>#DIV/0!</v>
      </c>
      <c r="CO5" s="23"/>
      <c r="CP5" s="23"/>
      <c r="CQ5" s="23" t="e">
        <f t="shared" si="4"/>
        <v>#DIV/0!</v>
      </c>
      <c r="CR5" s="23" t="e">
        <f t="shared" si="5"/>
        <v>#DIV/0!</v>
      </c>
      <c r="CS5" s="31"/>
      <c r="CT5" s="31">
        <f t="shared" si="6"/>
        <v>0</v>
      </c>
      <c r="CU5" s="31">
        <f t="shared" si="16"/>
        <v>0</v>
      </c>
      <c r="CV5" s="31" t="e">
        <f t="shared" si="7"/>
        <v>#DIV/0!</v>
      </c>
      <c r="CW5" s="31" t="e">
        <f t="shared" si="8"/>
        <v>#DIV/0!</v>
      </c>
      <c r="CX5" s="31" t="e">
        <f t="shared" si="9"/>
        <v>#DIV/0!</v>
      </c>
      <c r="CY5" s="31" t="e">
        <f t="shared" si="10"/>
        <v>#DIV/0!</v>
      </c>
      <c r="CZ5" s="31">
        <f t="shared" si="11"/>
        <v>0</v>
      </c>
      <c r="DA5" s="31" t="e">
        <f t="shared" si="12"/>
        <v>#DIV/0!</v>
      </c>
      <c r="DB5" s="31" t="e">
        <f t="shared" si="17"/>
        <v>#DIV/0!</v>
      </c>
      <c r="DC5" s="31" t="e">
        <f t="shared" si="13"/>
        <v>#DIV/0!</v>
      </c>
    </row>
    <row r="6" spans="1:107" ht="14.4" customHeight="1" x14ac:dyDescent="0.3">
      <c r="A6" s="46" t="s">
        <v>44</v>
      </c>
      <c r="B6" s="7">
        <v>2042653889.8200002</v>
      </c>
      <c r="C6" s="22">
        <v>870855577.82000005</v>
      </c>
      <c r="D6" s="22">
        <v>543610153.70000005</v>
      </c>
      <c r="E6" s="22">
        <v>1665297.14</v>
      </c>
      <c r="F6" s="22">
        <v>37049.61</v>
      </c>
      <c r="G6" s="22">
        <v>1567</v>
      </c>
      <c r="H6" s="22">
        <v>117652823.18000001</v>
      </c>
      <c r="I6" s="8">
        <f t="shared" si="0"/>
        <v>117652823.17999999</v>
      </c>
      <c r="J6" s="22">
        <v>31337346.41</v>
      </c>
      <c r="K6" s="22">
        <v>28582939.969999999</v>
      </c>
      <c r="L6" s="22">
        <v>6970924.2699999996</v>
      </c>
      <c r="M6" s="22">
        <v>50761612.530000001</v>
      </c>
      <c r="N6" s="22">
        <v>5286643.72</v>
      </c>
      <c r="O6" s="22">
        <v>993795044.72000003</v>
      </c>
      <c r="P6" s="22">
        <v>1046007376.67</v>
      </c>
      <c r="Q6" s="22">
        <v>12500500</v>
      </c>
      <c r="R6" s="8">
        <f t="shared" si="1"/>
        <v>12500500</v>
      </c>
      <c r="S6" s="22">
        <v>0</v>
      </c>
      <c r="T6" s="22">
        <v>12500500</v>
      </c>
      <c r="U6" s="22">
        <v>0</v>
      </c>
      <c r="V6" s="22">
        <v>1033506876.67</v>
      </c>
      <c r="W6" s="22">
        <v>271028628.38</v>
      </c>
      <c r="X6" s="22">
        <v>313844580.55000001</v>
      </c>
      <c r="Y6" s="22">
        <v>23349257</v>
      </c>
      <c r="Z6" s="22">
        <v>199451.48</v>
      </c>
      <c r="AA6" s="22">
        <v>0</v>
      </c>
      <c r="AB6" s="22">
        <v>0</v>
      </c>
      <c r="AC6" s="7">
        <v>0</v>
      </c>
      <c r="AD6" s="7">
        <v>0</v>
      </c>
      <c r="AE6" s="7">
        <v>188575148.99999988</v>
      </c>
      <c r="AF6" s="7">
        <v>185087700</v>
      </c>
      <c r="AG6" s="7">
        <v>19578938.27</v>
      </c>
      <c r="AH6" s="22">
        <v>2605273.62</v>
      </c>
      <c r="AI6" s="22">
        <v>0</v>
      </c>
      <c r="AJ6" s="22">
        <v>11818404.369999999</v>
      </c>
      <c r="AK6" s="22">
        <v>13822705</v>
      </c>
      <c r="AL6" s="22">
        <v>3596789</v>
      </c>
      <c r="AM6" s="22">
        <v>0</v>
      </c>
      <c r="AN6" s="8">
        <f t="shared" si="2"/>
        <v>1033506876.67</v>
      </c>
      <c r="AO6" s="22">
        <v>2039802421.3900001</v>
      </c>
      <c r="AP6" s="22">
        <v>0</v>
      </c>
      <c r="AQ6" s="22">
        <v>0</v>
      </c>
      <c r="AR6" s="22">
        <v>0</v>
      </c>
      <c r="AS6" s="7">
        <v>17618774</v>
      </c>
      <c r="AT6" s="22">
        <v>61728811.759999998</v>
      </c>
      <c r="AU6" s="22">
        <v>519431776.04000002</v>
      </c>
      <c r="AV6" s="8">
        <f t="shared" si="14"/>
        <v>519431776.04000002</v>
      </c>
      <c r="AW6" s="22">
        <v>199550211</v>
      </c>
      <c r="AX6" s="22">
        <v>272487012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2">
        <v>0</v>
      </c>
      <c r="BE6" s="7">
        <v>47394553.040000021</v>
      </c>
      <c r="BF6" s="69">
        <v>248476290</v>
      </c>
      <c r="BG6" s="8">
        <f t="shared" si="15"/>
        <v>248476290</v>
      </c>
      <c r="BH6" s="22">
        <v>233735962</v>
      </c>
      <c r="BI6" s="22"/>
      <c r="BJ6" s="22">
        <v>0</v>
      </c>
      <c r="BK6" s="7">
        <v>14740328</v>
      </c>
      <c r="BL6" s="22">
        <v>611051757.03999996</v>
      </c>
      <c r="BM6" s="22">
        <v>0</v>
      </c>
      <c r="BN6" s="7">
        <v>449069226</v>
      </c>
      <c r="BO6" s="22">
        <v>4103208.38</v>
      </c>
      <c r="BP6" s="22">
        <v>29080691.84</v>
      </c>
      <c r="BQ6" s="22">
        <v>489071</v>
      </c>
      <c r="BR6" s="22">
        <v>3722845.98</v>
      </c>
      <c r="BS6" s="22">
        <v>16081604</v>
      </c>
      <c r="BT6" s="22">
        <v>0</v>
      </c>
      <c r="BU6" s="22">
        <v>776485.84</v>
      </c>
      <c r="BV6" s="22">
        <v>61392842</v>
      </c>
      <c r="BW6" s="22">
        <v>1680997.66</v>
      </c>
      <c r="BX6" s="22">
        <v>21480062</v>
      </c>
      <c r="BY6" s="22">
        <v>1556196472.6499999</v>
      </c>
      <c r="BZ6" s="22"/>
      <c r="CA6" s="22">
        <v>81333209.030000001</v>
      </c>
      <c r="CB6" s="7"/>
      <c r="CC6" s="7"/>
      <c r="CD6" s="22">
        <v>1211053320</v>
      </c>
      <c r="CE6" s="22">
        <v>289432837</v>
      </c>
      <c r="CF6" s="22">
        <v>81333209.030000001</v>
      </c>
      <c r="CG6" s="7"/>
      <c r="CH6" s="7">
        <v>1491480762</v>
      </c>
      <c r="CI6" s="7">
        <v>2136394981</v>
      </c>
      <c r="CJ6" s="25">
        <v>2068213059.3199999</v>
      </c>
      <c r="CK6" s="65">
        <v>269942</v>
      </c>
      <c r="CL6" s="22">
        <v>-21542316</v>
      </c>
      <c r="CM6" s="22">
        <v>50752086</v>
      </c>
      <c r="CN6" s="23">
        <f t="shared" si="3"/>
        <v>26.542320043645589</v>
      </c>
      <c r="CO6" s="23"/>
      <c r="CP6" s="23"/>
      <c r="CQ6" s="23">
        <f t="shared" si="4"/>
        <v>-0.22513204619694477</v>
      </c>
      <c r="CR6" s="23">
        <f t="shared" si="5"/>
        <v>-53.747936938712407</v>
      </c>
      <c r="CS6" s="23"/>
      <c r="CT6" s="31">
        <f t="shared" si="6"/>
        <v>-1896.6213334716347</v>
      </c>
      <c r="CU6" s="31">
        <f t="shared" si="16"/>
        <v>-79.8034985293137</v>
      </c>
      <c r="CV6" s="31">
        <f t="shared" si="7"/>
        <v>48.393337996536843</v>
      </c>
      <c r="CW6" s="31">
        <f t="shared" si="8"/>
        <v>51.208253237760935</v>
      </c>
      <c r="CX6" s="31">
        <f t="shared" si="9"/>
        <v>55.960516112534719</v>
      </c>
      <c r="CY6" s="31">
        <f t="shared" si="10"/>
        <v>70.132140039631295</v>
      </c>
      <c r="CZ6" s="31">
        <f t="shared" si="11"/>
        <v>7567.0102830237611</v>
      </c>
      <c r="DA6" s="31">
        <f t="shared" si="12"/>
        <v>87.629293630193345</v>
      </c>
      <c r="DB6" s="31">
        <f t="shared" si="17"/>
        <v>3.1914473815177002</v>
      </c>
      <c r="DC6" s="31">
        <f t="shared" si="13"/>
        <v>5.13420886951066</v>
      </c>
    </row>
    <row r="7" spans="1:107" ht="14.4" customHeight="1" x14ac:dyDescent="0.3">
      <c r="A7" s="46" t="s">
        <v>63</v>
      </c>
      <c r="B7" s="7">
        <v>981440100</v>
      </c>
      <c r="C7" s="22">
        <v>468131100</v>
      </c>
      <c r="D7" s="22">
        <v>292002500</v>
      </c>
      <c r="E7" s="22">
        <v>784900</v>
      </c>
      <c r="F7" s="22">
        <v>294</v>
      </c>
      <c r="G7" s="22">
        <v>4637</v>
      </c>
      <c r="H7" s="22">
        <v>69069300</v>
      </c>
      <c r="I7" s="8">
        <f t="shared" si="0"/>
        <v>69069300</v>
      </c>
      <c r="J7" s="22">
        <v>1752500</v>
      </c>
      <c r="K7" s="22">
        <v>14139900</v>
      </c>
      <c r="L7" s="22">
        <v>5117800</v>
      </c>
      <c r="M7" s="22">
        <v>48059100</v>
      </c>
      <c r="N7" s="22">
        <v>17043300</v>
      </c>
      <c r="O7" s="22">
        <v>396188234</v>
      </c>
      <c r="P7" s="22">
        <v>427246300</v>
      </c>
      <c r="Q7" s="22">
        <v>4737600</v>
      </c>
      <c r="R7" s="8">
        <f>SUM(S7:U7)</f>
        <v>4737600</v>
      </c>
      <c r="S7" s="22">
        <v>0</v>
      </c>
      <c r="T7" s="22">
        <v>4737600</v>
      </c>
      <c r="U7" s="22">
        <v>0</v>
      </c>
      <c r="V7" s="22">
        <v>422508700</v>
      </c>
      <c r="W7" s="22">
        <v>141315600</v>
      </c>
      <c r="X7" s="22">
        <v>66656100.000000007</v>
      </c>
      <c r="Y7" s="22">
        <v>4923433</v>
      </c>
      <c r="Z7" s="22">
        <v>159200</v>
      </c>
      <c r="AA7" s="22">
        <v>0</v>
      </c>
      <c r="AB7" s="22">
        <v>0</v>
      </c>
      <c r="AC7" s="7">
        <v>0</v>
      </c>
      <c r="AD7" s="7">
        <v>0</v>
      </c>
      <c r="AE7" s="7">
        <v>101064376</v>
      </c>
      <c r="AF7" s="7">
        <v>79248900</v>
      </c>
      <c r="AG7" s="7">
        <v>17023600</v>
      </c>
      <c r="AH7" s="22">
        <v>273500</v>
      </c>
      <c r="AI7" s="22">
        <v>0</v>
      </c>
      <c r="AJ7" s="22">
        <v>2705100</v>
      </c>
      <c r="AK7" s="22">
        <v>7016886</v>
      </c>
      <c r="AL7" s="22">
        <v>2122005</v>
      </c>
      <c r="AM7" s="22">
        <v>0</v>
      </c>
      <c r="AN7" s="8">
        <f t="shared" si="2"/>
        <v>422508700</v>
      </c>
      <c r="AO7" s="22">
        <v>790811795</v>
      </c>
      <c r="AP7" s="22">
        <v>0</v>
      </c>
      <c r="AQ7" s="22">
        <v>2976500</v>
      </c>
      <c r="AR7" s="22">
        <v>0</v>
      </c>
      <c r="AS7" s="7">
        <v>10156352</v>
      </c>
      <c r="AT7" s="22">
        <v>38523100</v>
      </c>
      <c r="AU7" s="22">
        <v>300982200</v>
      </c>
      <c r="AV7" s="8">
        <f t="shared" si="14"/>
        <v>300982200</v>
      </c>
      <c r="AW7" s="22">
        <v>94466700</v>
      </c>
      <c r="AX7" s="22">
        <v>167957600</v>
      </c>
      <c r="AY7" s="22">
        <v>0</v>
      </c>
      <c r="AZ7" s="22">
        <v>0</v>
      </c>
      <c r="BA7" s="22">
        <v>0</v>
      </c>
      <c r="BB7" s="22">
        <v>28005300</v>
      </c>
      <c r="BC7" s="22">
        <v>0</v>
      </c>
      <c r="BD7" s="22">
        <v>0</v>
      </c>
      <c r="BE7" s="7">
        <v>10552600</v>
      </c>
      <c r="BF7" s="69">
        <v>116476200</v>
      </c>
      <c r="BG7" s="8">
        <f t="shared" si="15"/>
        <v>116476200</v>
      </c>
      <c r="BH7" s="22">
        <v>56466400</v>
      </c>
      <c r="BI7" s="22"/>
      <c r="BJ7" s="22">
        <v>0</v>
      </c>
      <c r="BK7" s="7">
        <v>60009800</v>
      </c>
      <c r="BL7" s="22">
        <v>216400400</v>
      </c>
      <c r="BM7" s="22">
        <v>0</v>
      </c>
      <c r="BN7" s="7">
        <v>161091546</v>
      </c>
      <c r="BO7" s="22">
        <v>101255400</v>
      </c>
      <c r="BP7" s="22">
        <v>19684500</v>
      </c>
      <c r="BQ7" s="22">
        <v>369000</v>
      </c>
      <c r="BR7" s="22">
        <v>3643500</v>
      </c>
      <c r="BS7" s="22">
        <v>32525600</v>
      </c>
      <c r="BT7" s="22">
        <v>464600</v>
      </c>
      <c r="BU7" s="22">
        <v>0</v>
      </c>
      <c r="BV7" s="22">
        <v>58958400</v>
      </c>
      <c r="BW7" s="22">
        <v>6398400</v>
      </c>
      <c r="BX7" s="22">
        <v>323500</v>
      </c>
      <c r="BY7" s="22">
        <v>935945300</v>
      </c>
      <c r="BZ7" s="22"/>
      <c r="CA7" s="22">
        <v>-3185737</v>
      </c>
      <c r="CB7" s="7"/>
      <c r="CC7" s="7"/>
      <c r="CD7" s="22">
        <v>1083243882</v>
      </c>
      <c r="CE7" s="22">
        <v>159494077</v>
      </c>
      <c r="CF7" s="22">
        <v>-3566428</v>
      </c>
      <c r="CG7" s="7"/>
      <c r="CH7" s="7">
        <v>660821208</v>
      </c>
      <c r="CI7" s="7">
        <v>699566189</v>
      </c>
      <c r="CJ7" s="25">
        <v>695895800</v>
      </c>
      <c r="CK7" s="65">
        <v>115520</v>
      </c>
      <c r="CL7" s="22">
        <v>3495511</v>
      </c>
      <c r="CM7" s="22">
        <v>27644631</v>
      </c>
      <c r="CN7" s="23">
        <f t="shared" si="3"/>
        <v>-26.62392325318682</v>
      </c>
      <c r="CO7" s="23"/>
      <c r="CP7" s="23"/>
      <c r="CQ7" s="23">
        <f t="shared" si="4"/>
        <v>-1.0164614211009522</v>
      </c>
      <c r="CR7" s="23">
        <f t="shared" si="5"/>
        <v>-8.3581687231932786</v>
      </c>
      <c r="CS7" s="23"/>
      <c r="CT7" s="31">
        <f t="shared" si="6"/>
        <v>-6107.4927198753467</v>
      </c>
      <c r="CU7" s="31">
        <f t="shared" si="16"/>
        <v>30.258924861495846</v>
      </c>
      <c r="CV7" s="31">
        <f t="shared" si="7"/>
        <v>54.735933451262078</v>
      </c>
      <c r="CW7" s="31">
        <f t="shared" si="8"/>
        <v>43.532590526920593</v>
      </c>
      <c r="CX7" s="31">
        <f t="shared" si="9"/>
        <v>50.016929408160927</v>
      </c>
      <c r="CY7" s="31">
        <f t="shared" si="10"/>
        <v>64.653842041946092</v>
      </c>
      <c r="CZ7" s="31">
        <f t="shared" si="11"/>
        <v>8495.8457409972307</v>
      </c>
      <c r="DA7" s="31">
        <f t="shared" si="12"/>
        <v>118.15875884895664</v>
      </c>
      <c r="DB7" s="31">
        <f t="shared" si="17"/>
        <v>0.52466643724543982</v>
      </c>
      <c r="DC7" s="31">
        <f t="shared" si="13"/>
        <v>5.1460555502192484</v>
      </c>
    </row>
    <row r="8" spans="1:107" ht="14.4" customHeight="1" x14ac:dyDescent="0.3">
      <c r="A8" s="46" t="s">
        <v>45</v>
      </c>
      <c r="B8" s="7">
        <v>6067018020</v>
      </c>
      <c r="C8" s="22">
        <v>3342412689.7399998</v>
      </c>
      <c r="D8" s="22">
        <v>1937866911.3599999</v>
      </c>
      <c r="E8" s="22">
        <v>27669721.449999999</v>
      </c>
      <c r="F8" s="22">
        <v>16268</v>
      </c>
      <c r="G8" s="22">
        <v>122252</v>
      </c>
      <c r="H8" s="22">
        <v>347407296.47000003</v>
      </c>
      <c r="I8" s="8">
        <f t="shared" si="0"/>
        <v>347407296.47000003</v>
      </c>
      <c r="J8" s="22">
        <v>95480571.390000001</v>
      </c>
      <c r="K8" s="22">
        <v>49071930.770000003</v>
      </c>
      <c r="L8" s="22">
        <v>9779270.3300000001</v>
      </c>
      <c r="M8" s="22">
        <v>193075523.97999999</v>
      </c>
      <c r="N8" s="22">
        <v>26978390.25</v>
      </c>
      <c r="O8" s="22">
        <v>3726785917.46</v>
      </c>
      <c r="P8" s="22">
        <v>2327448840.7199998</v>
      </c>
      <c r="Q8" s="22">
        <v>7559335</v>
      </c>
      <c r="R8" s="8">
        <f>SUM(S8:U8)</f>
        <v>7559335</v>
      </c>
      <c r="S8" s="22">
        <v>0</v>
      </c>
      <c r="T8" s="22">
        <v>7559335</v>
      </c>
      <c r="U8" s="22">
        <v>0</v>
      </c>
      <c r="V8" s="22">
        <v>2319889505.7199998</v>
      </c>
      <c r="W8" s="22">
        <v>640968548.82000005</v>
      </c>
      <c r="X8" s="22">
        <v>585332891.07000005</v>
      </c>
      <c r="Y8" s="22">
        <v>55298207</v>
      </c>
      <c r="Z8" s="22">
        <v>1334189.0900000001</v>
      </c>
      <c r="AA8" s="22">
        <v>0</v>
      </c>
      <c r="AB8" s="22">
        <v>0</v>
      </c>
      <c r="AC8" s="7">
        <v>0</v>
      </c>
      <c r="AD8" s="7">
        <v>0</v>
      </c>
      <c r="AE8" s="7">
        <v>381711187.48999977</v>
      </c>
      <c r="AF8" s="7">
        <v>531618924</v>
      </c>
      <c r="AG8" s="7">
        <v>62838351</v>
      </c>
      <c r="AH8" s="22">
        <v>2145874.52</v>
      </c>
      <c r="AI8" s="22">
        <v>0</v>
      </c>
      <c r="AJ8" s="22">
        <v>3711055.73</v>
      </c>
      <c r="AK8" s="22">
        <v>43515507</v>
      </c>
      <c r="AL8" s="22">
        <v>11414770</v>
      </c>
      <c r="AM8" s="22">
        <v>0</v>
      </c>
      <c r="AN8" s="8">
        <f t="shared" si="2"/>
        <v>2319889505.7199998</v>
      </c>
      <c r="AO8" s="22">
        <v>6054234758.1800003</v>
      </c>
      <c r="AP8" s="22">
        <v>0</v>
      </c>
      <c r="AQ8" s="22">
        <v>0</v>
      </c>
      <c r="AR8" s="22">
        <v>0</v>
      </c>
      <c r="AS8" s="7">
        <v>2607403</v>
      </c>
      <c r="AT8" s="22">
        <v>225694290.66999999</v>
      </c>
      <c r="AU8" s="22">
        <v>1451630618.5999999</v>
      </c>
      <c r="AV8" s="8">
        <f t="shared" si="14"/>
        <v>1451630618.5999999</v>
      </c>
      <c r="AW8" s="22">
        <v>426865933.66000003</v>
      </c>
      <c r="AX8" s="22">
        <v>776374411.94000006</v>
      </c>
      <c r="AY8" s="22">
        <v>0</v>
      </c>
      <c r="AZ8" s="22">
        <v>0</v>
      </c>
      <c r="BA8" s="22">
        <v>7781195.5199999996</v>
      </c>
      <c r="BB8" s="22">
        <v>146934568.81999999</v>
      </c>
      <c r="BC8" s="22">
        <v>0</v>
      </c>
      <c r="BD8" s="22">
        <v>0</v>
      </c>
      <c r="BE8" s="7">
        <v>93674508.659999847</v>
      </c>
      <c r="BF8" s="69">
        <v>919065447.28999996</v>
      </c>
      <c r="BG8" s="8">
        <f t="shared" si="15"/>
        <v>919065447.28999996</v>
      </c>
      <c r="BH8" s="22">
        <v>585748185.50999999</v>
      </c>
      <c r="BI8" s="22"/>
      <c r="BJ8" s="22">
        <v>0</v>
      </c>
      <c r="BK8" s="7">
        <v>333317261.77999997</v>
      </c>
      <c r="BL8" s="22">
        <v>1325130107.4200001</v>
      </c>
      <c r="BM8" s="22">
        <v>0</v>
      </c>
      <c r="BN8" s="7">
        <v>948709700</v>
      </c>
      <c r="BO8" s="22">
        <v>486362314.63999999</v>
      </c>
      <c r="BP8" s="22">
        <v>112246814.81</v>
      </c>
      <c r="BQ8" s="22">
        <v>6937550.1200000001</v>
      </c>
      <c r="BR8" s="22">
        <v>53456857.380000003</v>
      </c>
      <c r="BS8" s="22">
        <v>180970287.91</v>
      </c>
      <c r="BT8" s="22">
        <v>0</v>
      </c>
      <c r="BU8" s="22">
        <v>9892598.6600000001</v>
      </c>
      <c r="BV8" s="22">
        <v>321658982.52999997</v>
      </c>
      <c r="BW8" s="22">
        <v>153069360.34</v>
      </c>
      <c r="BX8" s="22">
        <v>46265846.740000002</v>
      </c>
      <c r="BY8" s="22">
        <v>5984016167.2700005</v>
      </c>
      <c r="BZ8" s="22"/>
      <c r="CA8" s="22">
        <v>-230170836</v>
      </c>
      <c r="CB8" s="7"/>
      <c r="CC8" s="7"/>
      <c r="CD8" s="22">
        <v>3564744237</v>
      </c>
      <c r="CE8" s="22">
        <v>515558047</v>
      </c>
      <c r="CF8" s="22">
        <v>-79513392.909999996</v>
      </c>
      <c r="CG8" s="7"/>
      <c r="CH8" s="7">
        <v>4484725492</v>
      </c>
      <c r="CI8" s="7">
        <v>6198116994</v>
      </c>
      <c r="CJ8" s="25">
        <v>6066973970.3100004</v>
      </c>
      <c r="CK8" s="65">
        <v>754619</v>
      </c>
      <c r="CL8" s="22">
        <v>226251539</v>
      </c>
      <c r="CM8" s="22">
        <v>295821165</v>
      </c>
      <c r="CN8" s="23">
        <f t="shared" si="3"/>
        <v>32.746165075672543</v>
      </c>
      <c r="CO8" s="23"/>
      <c r="CP8" s="23"/>
      <c r="CQ8" s="23">
        <f t="shared" si="4"/>
        <v>3.3897520658852424E-2</v>
      </c>
      <c r="CR8" s="23">
        <f t="shared" si="5"/>
        <v>-18.11003741225813</v>
      </c>
      <c r="CS8" s="23"/>
      <c r="CT8" s="23">
        <f t="shared" si="6"/>
        <v>-517.45622332594326</v>
      </c>
      <c r="CU8" s="31">
        <f t="shared" si="16"/>
        <v>299.82221359387984</v>
      </c>
      <c r="CV8" s="31">
        <f t="shared" si="7"/>
        <v>60.817686284208527</v>
      </c>
      <c r="CW8" s="31">
        <f t="shared" si="8"/>
        <v>38.362319562057273</v>
      </c>
      <c r="CX8" s="31">
        <f t="shared" si="9"/>
        <v>55.855676126370824</v>
      </c>
      <c r="CY8" s="31">
        <f t="shared" si="10"/>
        <v>51.897241979955723</v>
      </c>
      <c r="CZ8" s="31">
        <f t="shared" si="11"/>
        <v>8039.8426490719157</v>
      </c>
      <c r="DA8" s="31">
        <f t="shared" si="12"/>
        <v>89.686200489295317</v>
      </c>
      <c r="DB8" s="31">
        <f t="shared" si="17"/>
        <v>2.1158526664945296</v>
      </c>
      <c r="DC8" s="31">
        <f t="shared" si="13"/>
        <v>8.0172248539380053</v>
      </c>
    </row>
    <row r="9" spans="1:107" ht="14.4" customHeight="1" x14ac:dyDescent="0.3">
      <c r="A9" s="45" t="s">
        <v>46</v>
      </c>
      <c r="B9" s="7">
        <v>1875315653</v>
      </c>
      <c r="C9" s="22">
        <v>565414050</v>
      </c>
      <c r="D9" s="22">
        <v>513071406.13</v>
      </c>
      <c r="E9" s="22">
        <v>3908717.2</v>
      </c>
      <c r="F9" s="22">
        <v>63055</v>
      </c>
      <c r="G9" s="22">
        <v>6689</v>
      </c>
      <c r="H9" s="22">
        <v>96789900</v>
      </c>
      <c r="I9" s="8">
        <f>SUM(J9:M9)</f>
        <v>96789900</v>
      </c>
      <c r="J9" s="22">
        <v>905380</v>
      </c>
      <c r="K9" s="22">
        <v>22703740.449999988</v>
      </c>
      <c r="L9" s="22">
        <v>20335463</v>
      </c>
      <c r="M9" s="22">
        <v>52845316.550000004</v>
      </c>
      <c r="N9" s="22">
        <v>26329179</v>
      </c>
      <c r="O9" s="22">
        <v>708970592</v>
      </c>
      <c r="P9" s="22">
        <v>782638694</v>
      </c>
      <c r="Q9" s="22">
        <v>0</v>
      </c>
      <c r="R9" s="8">
        <f>SUM(S9:U9)</f>
        <v>0</v>
      </c>
      <c r="S9" s="22">
        <v>0</v>
      </c>
      <c r="T9" s="22">
        <v>0</v>
      </c>
      <c r="U9" s="22">
        <v>0</v>
      </c>
      <c r="V9" s="22">
        <v>917687171.64999986</v>
      </c>
      <c r="W9" s="22">
        <v>251854874.60999998</v>
      </c>
      <c r="X9" s="22">
        <v>276169970.13</v>
      </c>
      <c r="Y9" s="22">
        <v>0</v>
      </c>
      <c r="Z9" s="22">
        <v>2913</v>
      </c>
      <c r="AA9" s="22">
        <v>0</v>
      </c>
      <c r="AB9" s="22">
        <v>0</v>
      </c>
      <c r="AC9" s="7">
        <v>0</v>
      </c>
      <c r="AD9" s="7">
        <v>0</v>
      </c>
      <c r="AE9" s="7">
        <v>195828547.3299998</v>
      </c>
      <c r="AF9" s="7">
        <v>158730000</v>
      </c>
      <c r="AG9" s="7">
        <v>26499532.630000003</v>
      </c>
      <c r="AH9" s="22">
        <v>966670.08</v>
      </c>
      <c r="AI9" s="22">
        <v>0</v>
      </c>
      <c r="AJ9" s="22">
        <v>7634663.8700000001</v>
      </c>
      <c r="AK9" s="22">
        <v>0</v>
      </c>
      <c r="AL9" s="22">
        <v>0</v>
      </c>
      <c r="AM9" s="22">
        <v>0</v>
      </c>
      <c r="AN9" s="8">
        <f t="shared" si="2"/>
        <v>917687171.64999986</v>
      </c>
      <c r="AO9" s="22">
        <v>1367383967</v>
      </c>
      <c r="AP9" s="22">
        <v>0</v>
      </c>
      <c r="AQ9" s="22">
        <v>0</v>
      </c>
      <c r="AR9" s="22">
        <v>0</v>
      </c>
      <c r="AS9" s="7">
        <v>21006340</v>
      </c>
      <c r="AT9" s="22">
        <v>47061407</v>
      </c>
      <c r="AU9" s="22">
        <v>235428400</v>
      </c>
      <c r="AV9" s="8">
        <f>SUM(AW9:BE9)</f>
        <v>235428400</v>
      </c>
      <c r="AW9" s="22">
        <v>0</v>
      </c>
      <c r="AX9" s="22">
        <v>0</v>
      </c>
      <c r="AY9" s="22">
        <v>0</v>
      </c>
      <c r="AZ9" s="22">
        <v>0</v>
      </c>
      <c r="BA9" s="22">
        <v>8527301</v>
      </c>
      <c r="BB9" s="22">
        <v>335700</v>
      </c>
      <c r="BC9" s="22">
        <v>0</v>
      </c>
      <c r="BD9" s="22">
        <v>3632</v>
      </c>
      <c r="BE9" s="7">
        <v>226561767</v>
      </c>
      <c r="BF9" s="69">
        <v>36874100</v>
      </c>
      <c r="BG9" s="8">
        <f>SUM(BH9:BK9)</f>
        <v>36874100</v>
      </c>
      <c r="BH9" s="22">
        <v>300000</v>
      </c>
      <c r="BI9" s="22"/>
      <c r="BJ9" s="22">
        <v>0</v>
      </c>
      <c r="BK9" s="7">
        <v>36574100</v>
      </c>
      <c r="BL9" s="22">
        <v>25869900</v>
      </c>
      <c r="BM9" s="22">
        <v>0</v>
      </c>
      <c r="BN9" s="7">
        <v>339353308</v>
      </c>
      <c r="BO9" s="22">
        <v>41049200</v>
      </c>
      <c r="BP9" s="22">
        <v>42107100</v>
      </c>
      <c r="BQ9" s="22">
        <v>3877000</v>
      </c>
      <c r="BR9" s="22">
        <v>15060100.000000002</v>
      </c>
      <c r="BS9" s="22">
        <v>79583243</v>
      </c>
      <c r="BT9" s="22">
        <v>0</v>
      </c>
      <c r="BU9" s="22">
        <v>0</v>
      </c>
      <c r="BV9" s="22">
        <v>18792900</v>
      </c>
      <c r="BW9" s="22">
        <v>1033200</v>
      </c>
      <c r="BX9" s="22">
        <v>2133385</v>
      </c>
      <c r="BY9" s="22">
        <v>1833263900</v>
      </c>
      <c r="BZ9" s="22"/>
      <c r="CA9" s="22">
        <v>-41251754.00000003</v>
      </c>
      <c r="CB9" s="7"/>
      <c r="CC9" s="7"/>
      <c r="CD9" s="22">
        <v>1075219014</v>
      </c>
      <c r="CE9" s="22">
        <v>290771501</v>
      </c>
      <c r="CF9" s="22">
        <v>-41251754.000000015</v>
      </c>
      <c r="CG9" s="7"/>
      <c r="CH9" s="7">
        <v>1270680906</v>
      </c>
      <c r="CI9" s="7">
        <v>1411101843</v>
      </c>
      <c r="CJ9" s="25">
        <v>1476289184</v>
      </c>
      <c r="CK9" s="65">
        <v>247792</v>
      </c>
      <c r="CL9" s="22">
        <v>30646094</v>
      </c>
      <c r="CM9" s="22">
        <v>70054493</v>
      </c>
      <c r="CN9" s="23">
        <f t="shared" si="3"/>
        <v>27.159435116174546</v>
      </c>
      <c r="CO9" s="23"/>
      <c r="CP9" s="23"/>
      <c r="CQ9" s="23">
        <f t="shared" si="4"/>
        <v>-0.62369767501386841</v>
      </c>
      <c r="CR9" s="23">
        <f t="shared" si="5"/>
        <v>-10.04369798237917</v>
      </c>
      <c r="CS9" s="31"/>
      <c r="CT9" s="31">
        <f t="shared" si="6"/>
        <v>-2840.2311817976365</v>
      </c>
      <c r="CU9" s="31">
        <f t="shared" si="16"/>
        <v>123.67668851294634</v>
      </c>
      <c r="CV9" s="31">
        <f t="shared" si="7"/>
        <v>35.31159935345562</v>
      </c>
      <c r="CW9" s="31">
        <f t="shared" si="8"/>
        <v>41.73370454984412</v>
      </c>
      <c r="CX9" s="31">
        <f t="shared" si="9"/>
        <v>30.841934431807662</v>
      </c>
      <c r="CY9" s="31">
        <f t="shared" si="10"/>
        <v>61.592071644775302</v>
      </c>
      <c r="CZ9" s="31">
        <f t="shared" si="11"/>
        <v>7568.1041074772393</v>
      </c>
      <c r="DA9" s="31">
        <f t="shared" si="12"/>
        <v>79.751410901963055</v>
      </c>
      <c r="DB9" s="31">
        <f t="shared" si="17"/>
        <v>-4.6196056878086011</v>
      </c>
      <c r="DC9" s="31">
        <f t="shared" si="13"/>
        <v>10.578990505870586</v>
      </c>
    </row>
    <row r="10" spans="1:107" ht="14.4" customHeight="1" x14ac:dyDescent="0.3">
      <c r="A10" s="46" t="s">
        <v>47</v>
      </c>
      <c r="B10" s="7">
        <v>38687164405</v>
      </c>
      <c r="C10" s="70">
        <v>24090087412.540001</v>
      </c>
      <c r="D10" s="70">
        <v>11085651534.189999</v>
      </c>
      <c r="E10" s="70">
        <v>2889996018.6799998</v>
      </c>
      <c r="F10" s="70">
        <v>234689</v>
      </c>
      <c r="G10" s="70">
        <v>47079165</v>
      </c>
      <c r="H10" s="70">
        <v>615360407.85000002</v>
      </c>
      <c r="I10" s="8">
        <f>SUM(J10:M10)</f>
        <v>615360407.85000014</v>
      </c>
      <c r="J10" s="70">
        <v>48242566.449999996</v>
      </c>
      <c r="K10" s="70">
        <v>245726752.03000021</v>
      </c>
      <c r="L10" s="70">
        <v>34229209.370000005</v>
      </c>
      <c r="M10" s="70">
        <v>287161880</v>
      </c>
      <c r="N10" s="70">
        <v>4032822.5900000003</v>
      </c>
      <c r="O10" s="70">
        <v>16183006512.579998</v>
      </c>
      <c r="P10" s="70">
        <v>9418931832</v>
      </c>
      <c r="Q10" s="70">
        <v>28134000</v>
      </c>
      <c r="R10" s="8">
        <f t="shared" si="1"/>
        <v>28134000</v>
      </c>
      <c r="S10" s="22">
        <v>0</v>
      </c>
      <c r="T10" s="70">
        <v>0</v>
      </c>
      <c r="U10" s="70">
        <v>28134000</v>
      </c>
      <c r="V10" s="70">
        <v>10469609061</v>
      </c>
      <c r="W10" s="70">
        <v>2089134414</v>
      </c>
      <c r="X10" s="70">
        <v>1465368100</v>
      </c>
      <c r="Y10" s="70">
        <v>265314425</v>
      </c>
      <c r="Z10" s="70">
        <v>204503</v>
      </c>
      <c r="AA10" s="22">
        <v>0</v>
      </c>
      <c r="AB10" s="70">
        <v>8338555.9100000001</v>
      </c>
      <c r="AC10" s="7">
        <v>311702138</v>
      </c>
      <c r="AD10" s="7">
        <v>1249862.0900000001</v>
      </c>
      <c r="AE10" s="7">
        <v>2254691200</v>
      </c>
      <c r="AF10" s="7">
        <v>3205419000</v>
      </c>
      <c r="AG10" s="7">
        <v>68388881</v>
      </c>
      <c r="AH10" s="70">
        <v>8421142</v>
      </c>
      <c r="AI10" s="70">
        <v>47272214</v>
      </c>
      <c r="AJ10" s="70">
        <v>66510704</v>
      </c>
      <c r="AK10" s="70">
        <v>611528338</v>
      </c>
      <c r="AL10" s="70">
        <v>34245728</v>
      </c>
      <c r="AM10" s="70">
        <v>31819856</v>
      </c>
      <c r="AN10" s="8">
        <f t="shared" si="2"/>
        <v>10469609061</v>
      </c>
      <c r="AO10" s="70">
        <v>25658764477.879997</v>
      </c>
      <c r="AP10" s="70">
        <v>0</v>
      </c>
      <c r="AQ10" s="70">
        <v>0</v>
      </c>
      <c r="AR10" s="22">
        <v>0</v>
      </c>
      <c r="AS10" s="7">
        <v>0</v>
      </c>
      <c r="AT10" s="70">
        <v>939386400</v>
      </c>
      <c r="AU10" s="70">
        <v>6589815100</v>
      </c>
      <c r="AV10" s="8">
        <f t="shared" si="14"/>
        <v>6589815100</v>
      </c>
      <c r="AW10" s="70">
        <v>2069571205</v>
      </c>
      <c r="AX10" s="70">
        <v>3130049008</v>
      </c>
      <c r="AY10" s="22">
        <v>100253845</v>
      </c>
      <c r="AZ10" s="22">
        <v>0</v>
      </c>
      <c r="BA10" s="70">
        <v>147811549</v>
      </c>
      <c r="BB10" s="70">
        <v>346756558</v>
      </c>
      <c r="BC10" s="70">
        <v>161264025</v>
      </c>
      <c r="BD10" s="70">
        <v>13612992</v>
      </c>
      <c r="BE10" s="7">
        <v>620495918</v>
      </c>
      <c r="BF10" s="70">
        <v>5396432000</v>
      </c>
      <c r="BG10" s="8">
        <f t="shared" si="15"/>
        <v>5396432000</v>
      </c>
      <c r="BH10" s="70">
        <v>4887922573</v>
      </c>
      <c r="BI10" s="22"/>
      <c r="BJ10" s="70">
        <v>181765992</v>
      </c>
      <c r="BK10" s="7">
        <v>326743435</v>
      </c>
      <c r="BL10" s="70">
        <v>4529069800</v>
      </c>
      <c r="BM10" s="22">
        <v>0</v>
      </c>
      <c r="BN10" s="7">
        <v>4038432766</v>
      </c>
      <c r="BO10" s="70">
        <v>1624377900</v>
      </c>
      <c r="BP10" s="70">
        <v>675534600</v>
      </c>
      <c r="BQ10" s="70">
        <v>36699500</v>
      </c>
      <c r="BR10" s="70">
        <v>250434000</v>
      </c>
      <c r="BS10" s="70">
        <v>1083900</v>
      </c>
      <c r="BT10" s="70">
        <v>12782300</v>
      </c>
      <c r="BU10" s="70">
        <v>9003400</v>
      </c>
      <c r="BV10" s="70">
        <v>1306122100</v>
      </c>
      <c r="BW10" s="70">
        <v>644011300</v>
      </c>
      <c r="BX10" s="70">
        <v>312963700</v>
      </c>
      <c r="BY10" s="70">
        <v>33572852900</v>
      </c>
      <c r="BZ10" s="70"/>
      <c r="CA10" s="70">
        <v>-5114311510</v>
      </c>
      <c r="CB10" s="7"/>
      <c r="CC10" s="7"/>
      <c r="CD10" s="70">
        <v>19550743002</v>
      </c>
      <c r="CE10" s="70">
        <v>7373702168</v>
      </c>
      <c r="CF10" s="70">
        <v>-2250395510</v>
      </c>
      <c r="CG10" s="7"/>
      <c r="CH10" s="7">
        <v>26577712499</v>
      </c>
      <c r="CI10" s="7">
        <v>32709081037</v>
      </c>
      <c r="CJ10" s="70">
        <v>31653961859.5</v>
      </c>
      <c r="CK10" s="65">
        <v>2887974</v>
      </c>
      <c r="CL10" s="70">
        <v>3440052178</v>
      </c>
      <c r="CM10" s="70">
        <v>6107385173</v>
      </c>
      <c r="CN10" s="23">
        <f t="shared" si="3"/>
        <v>30.404707648927005</v>
      </c>
      <c r="CO10" s="23"/>
      <c r="CP10" s="23"/>
      <c r="CQ10" s="23">
        <f t="shared" si="4"/>
        <v>0.20864648379843159</v>
      </c>
      <c r="CR10" s="23">
        <f t="shared" si="5"/>
        <v>-1827.4221543204555</v>
      </c>
      <c r="CS10" s="31"/>
      <c r="CT10" s="31">
        <f t="shared" si="6"/>
        <v>-768.35780017756417</v>
      </c>
      <c r="CU10" s="31">
        <f t="shared" si="16"/>
        <v>1191.1645250268873</v>
      </c>
      <c r="CV10" s="31">
        <f t="shared" si="7"/>
        <v>63.859546700706304</v>
      </c>
      <c r="CW10" s="31">
        <f t="shared" si="8"/>
        <v>24.346400096417199</v>
      </c>
      <c r="CX10" s="31">
        <f t="shared" si="9"/>
        <v>71.754662864948244</v>
      </c>
      <c r="CY10" s="31">
        <f t="shared" si="10"/>
        <v>35.439211829665147</v>
      </c>
      <c r="CZ10" s="31">
        <f t="shared" si="11"/>
        <v>13395.953150894018</v>
      </c>
      <c r="DA10" s="31">
        <f t="shared" si="12"/>
        <v>148.86039496933628</v>
      </c>
      <c r="DB10" s="31">
        <f t="shared" si="17"/>
        <v>3.2257683311446925</v>
      </c>
      <c r="DC10" s="31">
        <f t="shared" si="13"/>
        <v>24.720803352365984</v>
      </c>
    </row>
    <row r="11" spans="1:107" ht="14.4" customHeight="1" x14ac:dyDescent="0.3">
      <c r="A11" s="46" t="s">
        <v>48</v>
      </c>
      <c r="B11" s="7">
        <v>1827656400</v>
      </c>
      <c r="C11" s="22">
        <v>764647067.88</v>
      </c>
      <c r="D11" s="22">
        <v>465694450.30000001</v>
      </c>
      <c r="E11" s="22">
        <v>2370375.65</v>
      </c>
      <c r="F11" s="22">
        <v>510</v>
      </c>
      <c r="G11" s="22">
        <v>92707</v>
      </c>
      <c r="H11" s="22">
        <v>74595358.879999995</v>
      </c>
      <c r="I11" s="8">
        <f>SUM(J11:M11)</f>
        <v>74595358.879999995</v>
      </c>
      <c r="J11" s="22">
        <v>2722700.64</v>
      </c>
      <c r="K11" s="22">
        <v>14509455.1</v>
      </c>
      <c r="L11" s="22">
        <v>4017520.77</v>
      </c>
      <c r="M11" s="22">
        <v>53345682.369999997</v>
      </c>
      <c r="N11" s="22">
        <v>6840274.21</v>
      </c>
      <c r="O11" s="22">
        <v>846082700.97000003</v>
      </c>
      <c r="P11" s="22">
        <v>977856107.96000004</v>
      </c>
      <c r="Q11" s="22">
        <v>1668500</v>
      </c>
      <c r="R11" s="8">
        <f t="shared" si="1"/>
        <v>1668500</v>
      </c>
      <c r="S11" s="22">
        <v>0</v>
      </c>
      <c r="T11" s="22">
        <v>1668500</v>
      </c>
      <c r="U11" s="22">
        <v>0</v>
      </c>
      <c r="V11" s="22">
        <v>976187607.96000004</v>
      </c>
      <c r="W11" s="22">
        <v>237579473.28</v>
      </c>
      <c r="X11" s="22">
        <v>363064274.63</v>
      </c>
      <c r="Y11" s="22">
        <v>15481657</v>
      </c>
      <c r="Z11" s="22">
        <v>1395147.38</v>
      </c>
      <c r="AA11" s="22">
        <v>0</v>
      </c>
      <c r="AB11" s="22">
        <v>0</v>
      </c>
      <c r="AC11" s="7">
        <v>0</v>
      </c>
      <c r="AD11" s="7">
        <v>0</v>
      </c>
      <c r="AE11" s="7">
        <v>160116525.00000012</v>
      </c>
      <c r="AF11" s="7">
        <v>170182000</v>
      </c>
      <c r="AG11" s="7">
        <v>179545.42</v>
      </c>
      <c r="AH11" s="22">
        <v>3157396.37</v>
      </c>
      <c r="AI11" s="22">
        <v>0</v>
      </c>
      <c r="AJ11" s="22">
        <v>2102870.88</v>
      </c>
      <c r="AK11" s="22">
        <v>18851162</v>
      </c>
      <c r="AL11" s="22">
        <v>4077556</v>
      </c>
      <c r="AM11" s="22">
        <v>0</v>
      </c>
      <c r="AN11" s="8">
        <f t="shared" si="2"/>
        <v>976187607.96000004</v>
      </c>
      <c r="AO11" s="22">
        <v>1823938808.9300001</v>
      </c>
      <c r="AP11" s="22">
        <v>702231</v>
      </c>
      <c r="AQ11" s="22">
        <v>0</v>
      </c>
      <c r="AR11" s="22">
        <v>0</v>
      </c>
      <c r="AS11" s="7">
        <v>159482</v>
      </c>
      <c r="AT11" s="22">
        <v>27346734</v>
      </c>
      <c r="AU11" s="22">
        <v>380017892</v>
      </c>
      <c r="AV11" s="8">
        <f t="shared" si="14"/>
        <v>380017892</v>
      </c>
      <c r="AW11" s="22">
        <v>150642272</v>
      </c>
      <c r="AX11" s="22">
        <v>213613691</v>
      </c>
      <c r="AY11" s="22">
        <v>11630040</v>
      </c>
      <c r="AZ11" s="22">
        <v>0</v>
      </c>
      <c r="BA11" s="22">
        <v>9216535</v>
      </c>
      <c r="BB11" s="22">
        <v>0</v>
      </c>
      <c r="BC11" s="22">
        <v>1900649</v>
      </c>
      <c r="BD11" s="22">
        <v>0</v>
      </c>
      <c r="BE11" s="7">
        <v>-6985295</v>
      </c>
      <c r="BF11" s="69">
        <v>241738980</v>
      </c>
      <c r="BG11" s="8">
        <f t="shared" si="15"/>
        <v>241738980</v>
      </c>
      <c r="BH11" s="22">
        <v>86413855</v>
      </c>
      <c r="BI11" s="22"/>
      <c r="BJ11" s="22">
        <v>0</v>
      </c>
      <c r="BK11" s="7">
        <v>155325125</v>
      </c>
      <c r="BL11" s="22">
        <v>20507807</v>
      </c>
      <c r="BM11" s="22">
        <v>0</v>
      </c>
      <c r="BN11" s="7">
        <v>18988933</v>
      </c>
      <c r="BO11" s="22">
        <v>121994223</v>
      </c>
      <c r="BP11" s="22">
        <v>31213571</v>
      </c>
      <c r="BQ11" s="22">
        <v>883558</v>
      </c>
      <c r="BR11" s="22">
        <v>9169067</v>
      </c>
      <c r="BS11" s="22">
        <v>5601386</v>
      </c>
      <c r="BT11" s="22">
        <v>57596</v>
      </c>
      <c r="BU11" s="22">
        <v>246065</v>
      </c>
      <c r="BV11" s="22">
        <v>96503946</v>
      </c>
      <c r="BW11" s="22">
        <v>3457296</v>
      </c>
      <c r="BX11" s="22">
        <v>2410097</v>
      </c>
      <c r="BY11" s="22">
        <v>1788049700</v>
      </c>
      <c r="BZ11" s="22"/>
      <c r="CA11" s="22">
        <v>-39606748.170000002</v>
      </c>
      <c r="CB11" s="7"/>
      <c r="CC11" s="7"/>
      <c r="CD11" s="22">
        <v>1321425346</v>
      </c>
      <c r="CE11" s="22">
        <v>173839024</v>
      </c>
      <c r="CF11" s="22">
        <v>-39606748.170000002</v>
      </c>
      <c r="CG11" s="7"/>
      <c r="CH11" s="7">
        <v>1390524860</v>
      </c>
      <c r="CI11" s="7">
        <v>1738766458</v>
      </c>
      <c r="CJ11" s="25">
        <v>1827656408.9300001</v>
      </c>
      <c r="CK11" s="65">
        <v>240942</v>
      </c>
      <c r="CL11" s="22">
        <v>8956558</v>
      </c>
      <c r="CM11" s="22">
        <v>21805759</v>
      </c>
      <c r="CN11" s="23">
        <f t="shared" si="3"/>
        <v>18.186789923970391</v>
      </c>
      <c r="CO11" s="23"/>
      <c r="CP11" s="23"/>
      <c r="CQ11" s="23">
        <f t="shared" si="4"/>
        <v>-0.5745454517850429</v>
      </c>
      <c r="CR11" s="23">
        <f t="shared" si="5"/>
        <v>-24.414043160120624</v>
      </c>
      <c r="CS11" s="31"/>
      <c r="CT11" s="31">
        <f t="shared" si="6"/>
        <v>-2722.7380167841225</v>
      </c>
      <c r="CU11" s="31">
        <f t="shared" si="16"/>
        <v>37.173087299018022</v>
      </c>
      <c r="CV11" s="31">
        <f t="shared" si="7"/>
        <v>45.919048392247028</v>
      </c>
      <c r="CW11" s="31">
        <f t="shared" si="8"/>
        <v>53.503279279409412</v>
      </c>
      <c r="CX11" s="31">
        <f t="shared" si="9"/>
        <v>42.764307271772147</v>
      </c>
      <c r="CY11" s="31">
        <f t="shared" si="10"/>
        <v>70.322806595489425</v>
      </c>
      <c r="CZ11" s="31">
        <f t="shared" si="11"/>
        <v>7585.4620614089699</v>
      </c>
      <c r="DA11" s="31">
        <f t="shared" si="12"/>
        <v>90.374979538449679</v>
      </c>
      <c r="DB11" s="31">
        <f t="shared" si="17"/>
        <v>-5.1122421024986249</v>
      </c>
      <c r="DC11" s="31">
        <f t="shared" si="13"/>
        <v>2.5982669970801942</v>
      </c>
    </row>
    <row r="12" spans="1:107" ht="14.4" customHeight="1" x14ac:dyDescent="0.3">
      <c r="A12" s="46" t="s">
        <v>49</v>
      </c>
      <c r="B12" s="7"/>
      <c r="C12" s="22"/>
      <c r="D12" s="22"/>
      <c r="E12" s="22"/>
      <c r="F12" s="22"/>
      <c r="G12" s="22"/>
      <c r="H12" s="22"/>
      <c r="I12" s="8">
        <f t="shared" si="0"/>
        <v>0</v>
      </c>
      <c r="J12" s="22"/>
      <c r="K12" s="22"/>
      <c r="L12" s="22"/>
      <c r="M12" s="22"/>
      <c r="N12" s="22"/>
      <c r="O12" s="22"/>
      <c r="P12" s="22"/>
      <c r="Q12" s="22"/>
      <c r="R12" s="8">
        <f t="shared" si="1"/>
        <v>0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7"/>
      <c r="AD12" s="7"/>
      <c r="AE12" s="7"/>
      <c r="AF12" s="7"/>
      <c r="AG12" s="7"/>
      <c r="AH12" s="22"/>
      <c r="AI12" s="22"/>
      <c r="AJ12" s="22"/>
      <c r="AK12" s="22"/>
      <c r="AL12" s="22"/>
      <c r="AM12" s="22"/>
      <c r="AN12" s="8">
        <f t="shared" si="2"/>
        <v>0</v>
      </c>
      <c r="AO12" s="22"/>
      <c r="AP12" s="22"/>
      <c r="AQ12" s="22"/>
      <c r="AR12" s="22"/>
      <c r="AS12" s="7"/>
      <c r="AT12" s="22"/>
      <c r="AU12" s="22"/>
      <c r="AV12" s="8">
        <f t="shared" si="14"/>
        <v>0</v>
      </c>
      <c r="AW12" s="22"/>
      <c r="AX12" s="22"/>
      <c r="AY12" s="22"/>
      <c r="AZ12" s="22"/>
      <c r="BA12" s="22"/>
      <c r="BB12" s="22"/>
      <c r="BC12" s="22"/>
      <c r="BD12" s="22"/>
      <c r="BE12" s="7"/>
      <c r="BF12" s="69"/>
      <c r="BG12" s="8">
        <f t="shared" si="15"/>
        <v>0</v>
      </c>
      <c r="BH12" s="22"/>
      <c r="BI12" s="22"/>
      <c r="BJ12" s="22"/>
      <c r="BK12" s="7"/>
      <c r="BL12" s="22"/>
      <c r="BM12" s="22"/>
      <c r="BN12" s="7">
        <v>0</v>
      </c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7"/>
      <c r="CC12" s="7"/>
      <c r="CD12" s="22"/>
      <c r="CE12" s="22"/>
      <c r="CF12" s="22"/>
      <c r="CG12" s="7"/>
      <c r="CH12" s="7"/>
      <c r="CI12" s="7"/>
      <c r="CJ12" s="25"/>
      <c r="CK12" s="65">
        <v>444243</v>
      </c>
      <c r="CL12" s="22"/>
      <c r="CM12" s="22"/>
      <c r="CN12" s="23" t="e">
        <f t="shared" si="3"/>
        <v>#DIV/0!</v>
      </c>
      <c r="CO12" s="23"/>
      <c r="CP12" s="23"/>
      <c r="CQ12" s="23" t="e">
        <f t="shared" si="4"/>
        <v>#DIV/0!</v>
      </c>
      <c r="CR12" s="23" t="e">
        <f t="shared" si="5"/>
        <v>#DIV/0!</v>
      </c>
      <c r="CS12" s="31"/>
      <c r="CT12" s="31">
        <f t="shared" si="6"/>
        <v>0</v>
      </c>
      <c r="CU12" s="31">
        <f t="shared" si="16"/>
        <v>0</v>
      </c>
      <c r="CV12" s="31" t="e">
        <f t="shared" si="7"/>
        <v>#DIV/0!</v>
      </c>
      <c r="CW12" s="31" t="e">
        <f t="shared" si="8"/>
        <v>#DIV/0!</v>
      </c>
      <c r="CX12" s="31" t="e">
        <f t="shared" si="9"/>
        <v>#DIV/0!</v>
      </c>
      <c r="CY12" s="31" t="e">
        <f t="shared" si="10"/>
        <v>#DIV/0!</v>
      </c>
      <c r="CZ12" s="31">
        <f t="shared" si="11"/>
        <v>0</v>
      </c>
      <c r="DA12" s="31" t="e">
        <f t="shared" si="12"/>
        <v>#DIV/0!</v>
      </c>
      <c r="DB12" s="31" t="e">
        <f t="shared" si="17"/>
        <v>#DIV/0!</v>
      </c>
      <c r="DC12" s="31" t="e">
        <f t="shared" si="13"/>
        <v>#DIV/0!</v>
      </c>
    </row>
    <row r="13" spans="1:107" ht="14.4" customHeight="1" x14ac:dyDescent="0.3">
      <c r="A13" s="46" t="s">
        <v>50</v>
      </c>
      <c r="B13" s="7">
        <v>6637280426</v>
      </c>
      <c r="C13" s="22">
        <v>3290093400</v>
      </c>
      <c r="D13" s="22">
        <v>1969862800</v>
      </c>
      <c r="E13" s="22">
        <v>2304300</v>
      </c>
      <c r="F13" s="22">
        <v>376859</v>
      </c>
      <c r="G13" s="22">
        <v>450</v>
      </c>
      <c r="H13" s="22">
        <v>229086500</v>
      </c>
      <c r="I13" s="8">
        <f t="shared" si="0"/>
        <v>229086500</v>
      </c>
      <c r="J13" s="22">
        <v>98423200</v>
      </c>
      <c r="K13" s="22">
        <v>85531440</v>
      </c>
      <c r="L13" s="22">
        <v>32546300</v>
      </c>
      <c r="M13" s="22">
        <v>12585560</v>
      </c>
      <c r="N13" s="22">
        <v>135129735</v>
      </c>
      <c r="O13" s="22">
        <v>3519272300</v>
      </c>
      <c r="P13" s="22">
        <v>2656092000.0000005</v>
      </c>
      <c r="Q13" s="22">
        <v>531500</v>
      </c>
      <c r="R13" s="8">
        <f t="shared" si="1"/>
        <v>531500</v>
      </c>
      <c r="S13" s="22">
        <v>0</v>
      </c>
      <c r="T13" s="22">
        <v>0</v>
      </c>
      <c r="U13" s="22">
        <v>531500</v>
      </c>
      <c r="V13" s="22">
        <v>2655560500.0000005</v>
      </c>
      <c r="W13" s="22">
        <v>683022500</v>
      </c>
      <c r="X13" s="22">
        <v>883957600</v>
      </c>
      <c r="Y13" s="22">
        <v>0</v>
      </c>
      <c r="Z13" s="22">
        <v>0</v>
      </c>
      <c r="AA13" s="22">
        <v>0</v>
      </c>
      <c r="AB13" s="22">
        <v>0</v>
      </c>
      <c r="AC13" s="7">
        <v>0</v>
      </c>
      <c r="AD13" s="7">
        <v>0</v>
      </c>
      <c r="AE13" s="7">
        <v>557245600.00000048</v>
      </c>
      <c r="AF13" s="7">
        <v>493356500</v>
      </c>
      <c r="AG13" s="7">
        <v>19279200</v>
      </c>
      <c r="AH13" s="22">
        <v>1827300</v>
      </c>
      <c r="AI13" s="22">
        <v>0</v>
      </c>
      <c r="AJ13" s="22">
        <v>16871800</v>
      </c>
      <c r="AK13" s="22">
        <v>0</v>
      </c>
      <c r="AL13" s="22">
        <v>0</v>
      </c>
      <c r="AM13" s="22">
        <v>0</v>
      </c>
      <c r="AN13" s="8">
        <f t="shared" si="2"/>
        <v>2655560500.0000005</v>
      </c>
      <c r="AO13" s="22">
        <v>6178840000</v>
      </c>
      <c r="AP13" s="22">
        <v>0</v>
      </c>
      <c r="AQ13" s="22">
        <v>0</v>
      </c>
      <c r="AR13" s="22">
        <v>100000</v>
      </c>
      <c r="AS13" s="7">
        <v>1359222</v>
      </c>
      <c r="AT13" s="22">
        <v>132393875</v>
      </c>
      <c r="AU13" s="22">
        <v>1122822725</v>
      </c>
      <c r="AV13" s="8">
        <f t="shared" si="14"/>
        <v>1122822725</v>
      </c>
      <c r="AW13" s="22">
        <v>310820452</v>
      </c>
      <c r="AX13" s="22">
        <v>651674280</v>
      </c>
      <c r="AY13" s="22">
        <v>6299814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7">
        <v>154028179</v>
      </c>
      <c r="BF13" s="69">
        <v>638554061</v>
      </c>
      <c r="BG13" s="8">
        <f t="shared" si="15"/>
        <v>638554061</v>
      </c>
      <c r="BH13" s="22">
        <v>399953302</v>
      </c>
      <c r="BI13" s="22"/>
      <c r="BJ13" s="22">
        <v>0</v>
      </c>
      <c r="BK13" s="7">
        <v>238600759</v>
      </c>
      <c r="BL13" s="22">
        <v>1053661684</v>
      </c>
      <c r="BM13" s="22">
        <v>0</v>
      </c>
      <c r="BN13" s="7">
        <v>952162925</v>
      </c>
      <c r="BO13" s="22">
        <v>1143121541</v>
      </c>
      <c r="BP13" s="22">
        <v>223031254.00000003</v>
      </c>
      <c r="BQ13" s="22">
        <v>1143121541</v>
      </c>
      <c r="BR13" s="22">
        <v>3366406.9999999995</v>
      </c>
      <c r="BS13" s="22">
        <v>386004082</v>
      </c>
      <c r="BT13" s="22">
        <v>3366406.9999999995</v>
      </c>
      <c r="BU13" s="22">
        <v>197808</v>
      </c>
      <c r="BV13" s="22">
        <v>1437753038.23</v>
      </c>
      <c r="BW13" s="22">
        <v>488987968</v>
      </c>
      <c r="BX13" s="22">
        <v>12459889</v>
      </c>
      <c r="BY13" s="22">
        <v>6516279200</v>
      </c>
      <c r="BZ13" s="22"/>
      <c r="CA13" s="22">
        <v>-317215625</v>
      </c>
      <c r="CB13" s="7"/>
      <c r="CC13" s="7"/>
      <c r="CD13" s="22">
        <v>3500834324</v>
      </c>
      <c r="CE13" s="22">
        <v>1032948327</v>
      </c>
      <c r="CF13" s="22">
        <v>-313542562</v>
      </c>
      <c r="CG13" s="7"/>
      <c r="CH13" s="7">
        <v>4672758416</v>
      </c>
      <c r="CI13" s="7">
        <v>6291394238</v>
      </c>
      <c r="CJ13" s="25">
        <v>6516279200</v>
      </c>
      <c r="CK13" s="65">
        <v>759094</v>
      </c>
      <c r="CL13" s="22">
        <v>361292339</v>
      </c>
      <c r="CM13" s="22">
        <v>265617140</v>
      </c>
      <c r="CN13" s="23">
        <f t="shared" si="3"/>
        <v>31.692163657271998</v>
      </c>
      <c r="CO13" s="23"/>
      <c r="CP13" s="23"/>
      <c r="CQ13" s="23">
        <f t="shared" si="4"/>
        <v>5.2130259098149547E-3</v>
      </c>
      <c r="CR13" s="23">
        <f t="shared" si="5"/>
        <v>-6.6441230866026642</v>
      </c>
      <c r="CS13" s="31"/>
      <c r="CT13" s="31">
        <f t="shared" si="6"/>
        <v>-1336.5969840362327</v>
      </c>
      <c r="CU13" s="31">
        <f t="shared" si="16"/>
        <v>475.95204151264534</v>
      </c>
      <c r="CV13" s="31">
        <f t="shared" si="7"/>
        <v>53.021413502651363</v>
      </c>
      <c r="CW13" s="31">
        <f t="shared" si="8"/>
        <v>40.017775798584296</v>
      </c>
      <c r="CX13" s="31">
        <f t="shared" si="9"/>
        <v>50.49036879819392</v>
      </c>
      <c r="CY13" s="31">
        <f t="shared" si="10"/>
        <v>56.842056950885187</v>
      </c>
      <c r="CZ13" s="31">
        <f t="shared" si="11"/>
        <v>8743.6871138488768</v>
      </c>
      <c r="DA13" s="31">
        <f t="shared" si="12"/>
        <v>93.487889527616261</v>
      </c>
      <c r="DB13" s="31">
        <f t="shared" si="17"/>
        <v>-3.5744852967835903</v>
      </c>
      <c r="DC13" s="31">
        <f t="shared" si="13"/>
        <v>7.5476999627100625</v>
      </c>
    </row>
    <row r="14" spans="1:107" ht="14.4" customHeight="1" x14ac:dyDescent="0.3">
      <c r="A14" s="45" t="s">
        <v>51</v>
      </c>
      <c r="B14" s="7">
        <v>3267300000</v>
      </c>
      <c r="C14" s="22">
        <v>1640392888.5</v>
      </c>
      <c r="D14" s="22">
        <v>993649746.89999998</v>
      </c>
      <c r="E14" s="22">
        <v>2099926.54</v>
      </c>
      <c r="F14" s="22">
        <v>3</v>
      </c>
      <c r="G14" s="22">
        <v>5333</v>
      </c>
      <c r="H14" s="22">
        <v>152528271.88999999</v>
      </c>
      <c r="I14" s="8">
        <f t="shared" si="0"/>
        <v>152528271.88999999</v>
      </c>
      <c r="J14" s="22">
        <v>38006654.049999997</v>
      </c>
      <c r="K14" s="22">
        <v>31317131.940000001</v>
      </c>
      <c r="L14" s="22">
        <v>7936655.8300000001</v>
      </c>
      <c r="M14" s="22">
        <v>75267830.069999993</v>
      </c>
      <c r="N14" s="22">
        <v>3140120.55</v>
      </c>
      <c r="O14" s="22">
        <v>1796061280.9400001</v>
      </c>
      <c r="P14" s="22">
        <v>1466703806.3199999</v>
      </c>
      <c r="Q14" s="22">
        <v>0</v>
      </c>
      <c r="R14" s="8">
        <f t="shared" si="1"/>
        <v>0</v>
      </c>
      <c r="S14" s="22">
        <v>0</v>
      </c>
      <c r="T14" s="22">
        <v>0</v>
      </c>
      <c r="U14" s="22">
        <v>0</v>
      </c>
      <c r="V14" s="22">
        <v>1466703806.3199999</v>
      </c>
      <c r="W14" s="22">
        <v>460012376.27999997</v>
      </c>
      <c r="X14" s="22">
        <v>316915992.16000003</v>
      </c>
      <c r="Y14" s="22">
        <v>27099036</v>
      </c>
      <c r="Z14" s="22">
        <v>1065423.33</v>
      </c>
      <c r="AA14" s="22">
        <v>0</v>
      </c>
      <c r="AB14" s="22">
        <v>0</v>
      </c>
      <c r="AC14" s="7">
        <v>0</v>
      </c>
      <c r="AD14" s="7">
        <v>0</v>
      </c>
      <c r="AE14" s="7">
        <v>201401848.99999976</v>
      </c>
      <c r="AF14" s="7">
        <v>334784533</v>
      </c>
      <c r="AG14" s="7">
        <v>32032929.66</v>
      </c>
      <c r="AH14" s="22">
        <v>2893262.89</v>
      </c>
      <c r="AI14" s="22">
        <v>0</v>
      </c>
      <c r="AJ14" s="22">
        <v>5413793</v>
      </c>
      <c r="AK14" s="22">
        <v>76391460</v>
      </c>
      <c r="AL14" s="22">
        <v>7089563</v>
      </c>
      <c r="AM14" s="22">
        <v>1603588</v>
      </c>
      <c r="AN14" s="8">
        <f t="shared" si="2"/>
        <v>1466703806.3200002</v>
      </c>
      <c r="AO14" s="22">
        <v>3262765087.2600002</v>
      </c>
      <c r="AP14" s="22">
        <v>0</v>
      </c>
      <c r="AQ14" s="22">
        <v>0</v>
      </c>
      <c r="AR14" s="22">
        <v>0</v>
      </c>
      <c r="AS14" s="7">
        <v>4075838</v>
      </c>
      <c r="AT14" s="22">
        <v>68746364.709999993</v>
      </c>
      <c r="AU14" s="22">
        <v>661505152.10000002</v>
      </c>
      <c r="AV14" s="8">
        <f t="shared" si="14"/>
        <v>661505152.10000002</v>
      </c>
      <c r="AW14" s="22">
        <v>230845651</v>
      </c>
      <c r="AX14" s="22">
        <v>320157042</v>
      </c>
      <c r="AY14" s="22">
        <v>0</v>
      </c>
      <c r="AZ14" s="22">
        <v>0</v>
      </c>
      <c r="BA14" s="22">
        <v>7713373</v>
      </c>
      <c r="BB14" s="22">
        <v>0</v>
      </c>
      <c r="BC14" s="22">
        <v>1708261</v>
      </c>
      <c r="BD14" s="22">
        <v>0</v>
      </c>
      <c r="BE14" s="7">
        <v>101080825.10000002</v>
      </c>
      <c r="BF14" s="69">
        <v>340841023.12</v>
      </c>
      <c r="BG14" s="8">
        <f t="shared" si="15"/>
        <v>340841023.12</v>
      </c>
      <c r="BH14" s="22">
        <v>218943298</v>
      </c>
      <c r="BI14" s="22"/>
      <c r="BJ14" s="22">
        <v>0</v>
      </c>
      <c r="BK14" s="7">
        <v>121897725.12</v>
      </c>
      <c r="BL14" s="22">
        <v>816721233.44000006</v>
      </c>
      <c r="BM14" s="22">
        <v>0</v>
      </c>
      <c r="BN14" s="7">
        <v>561691620</v>
      </c>
      <c r="BO14" s="22">
        <v>22677743.52</v>
      </c>
      <c r="BP14" s="22">
        <v>56116932.509999998</v>
      </c>
      <c r="BQ14" s="22">
        <v>0</v>
      </c>
      <c r="BR14" s="22">
        <v>41333704.159999996</v>
      </c>
      <c r="BS14" s="22">
        <v>754000</v>
      </c>
      <c r="BT14" s="22">
        <v>146839</v>
      </c>
      <c r="BU14" s="22">
        <v>28743</v>
      </c>
      <c r="BV14" s="22">
        <v>18859999.010000002</v>
      </c>
      <c r="BW14" s="22">
        <v>278502.44</v>
      </c>
      <c r="BX14" s="22">
        <v>1359061</v>
      </c>
      <c r="BY14" s="22">
        <v>3139100000</v>
      </c>
      <c r="BZ14" s="22"/>
      <c r="CA14" s="22">
        <v>-106961758.26000001</v>
      </c>
      <c r="CB14" s="7"/>
      <c r="CC14" s="7"/>
      <c r="CD14" s="22">
        <v>2226075764</v>
      </c>
      <c r="CE14" s="22">
        <v>356322663</v>
      </c>
      <c r="CF14" s="22">
        <v>-106961758.26000001</v>
      </c>
      <c r="CG14" s="7"/>
      <c r="CH14" s="7">
        <v>2287215230</v>
      </c>
      <c r="CI14" s="7">
        <v>3144029074</v>
      </c>
      <c r="CJ14" s="25">
        <v>3267311095.8699999</v>
      </c>
      <c r="CK14" s="65">
        <v>494763</v>
      </c>
      <c r="CL14" s="22">
        <v>73798745</v>
      </c>
      <c r="CM14" s="22">
        <v>81230686</v>
      </c>
      <c r="CN14" s="23">
        <f t="shared" si="3"/>
        <v>20.962310562237935</v>
      </c>
      <c r="CO14" s="23"/>
      <c r="CP14" s="23"/>
      <c r="CQ14" s="23">
        <f t="shared" si="4"/>
        <v>-0.24159155080515612</v>
      </c>
      <c r="CR14" s="23">
        <f t="shared" si="5"/>
        <v>-112.47419862590944</v>
      </c>
      <c r="CS14" s="31"/>
      <c r="CT14" s="31">
        <f t="shared" si="6"/>
        <v>-1595.6675551930928</v>
      </c>
      <c r="CU14" s="31">
        <f t="shared" si="16"/>
        <v>149.15978963665432</v>
      </c>
      <c r="CV14" s="31">
        <f t="shared" si="7"/>
        <v>54.874702671624888</v>
      </c>
      <c r="CW14" s="31">
        <f t="shared" si="8"/>
        <v>44.890392872402288</v>
      </c>
      <c r="CX14" s="31">
        <f t="shared" si="9"/>
        <v>52.256789796438476</v>
      </c>
      <c r="CY14" s="31">
        <f t="shared" si="10"/>
        <v>64.126182227284318</v>
      </c>
      <c r="CZ14" s="31">
        <f t="shared" si="11"/>
        <v>6603.7678646139666</v>
      </c>
      <c r="DA14" s="31">
        <f t="shared" si="12"/>
        <v>91.332790585044606</v>
      </c>
      <c r="DB14" s="31">
        <f t="shared" si="17"/>
        <v>-3.9211476410793487</v>
      </c>
      <c r="DC14" s="31">
        <f t="shared" si="13"/>
        <v>4.5306334597741342</v>
      </c>
    </row>
    <row r="15" spans="1:107" ht="14.4" customHeight="1" x14ac:dyDescent="0.3">
      <c r="A15" s="45" t="s">
        <v>52</v>
      </c>
      <c r="B15" s="7">
        <v>7422110237</v>
      </c>
      <c r="C15" s="22">
        <v>3631592000</v>
      </c>
      <c r="D15" s="22">
        <v>2124665900</v>
      </c>
      <c r="E15" s="22">
        <v>10120000</v>
      </c>
      <c r="F15" s="22">
        <v>-8684</v>
      </c>
      <c r="G15" s="22">
        <v>8214</v>
      </c>
      <c r="H15" s="22">
        <v>472669100</v>
      </c>
      <c r="I15" s="8">
        <f t="shared" si="0"/>
        <v>472669100</v>
      </c>
      <c r="J15" s="22">
        <v>62344000</v>
      </c>
      <c r="K15" s="22">
        <v>27313800</v>
      </c>
      <c r="L15" s="22">
        <v>107550000</v>
      </c>
      <c r="M15" s="22">
        <v>275461300</v>
      </c>
      <c r="N15" s="22">
        <v>116535000</v>
      </c>
      <c r="O15" s="22">
        <v>3166259201</v>
      </c>
      <c r="P15" s="22">
        <v>2665859509.8499999</v>
      </c>
      <c r="Q15" s="22">
        <v>2500000</v>
      </c>
      <c r="R15" s="8">
        <f t="shared" si="1"/>
        <v>2500000</v>
      </c>
      <c r="S15" s="22">
        <v>0</v>
      </c>
      <c r="T15" s="22">
        <v>2500000</v>
      </c>
      <c r="U15" s="22">
        <v>0</v>
      </c>
      <c r="V15" s="22">
        <v>2663359509.8499999</v>
      </c>
      <c r="W15" s="22">
        <v>808303098</v>
      </c>
      <c r="X15" s="22">
        <v>320235870</v>
      </c>
      <c r="Y15" s="22">
        <v>48937086</v>
      </c>
      <c r="Z15" s="22">
        <v>572972</v>
      </c>
      <c r="AA15" s="22">
        <v>0</v>
      </c>
      <c r="AB15" s="22">
        <v>0</v>
      </c>
      <c r="AC15" s="7">
        <v>0</v>
      </c>
      <c r="AD15" s="7">
        <v>0</v>
      </c>
      <c r="AE15" s="7">
        <v>766227221.8499999</v>
      </c>
      <c r="AF15" s="7">
        <v>670066500</v>
      </c>
      <c r="AG15" s="7">
        <v>31391018</v>
      </c>
      <c r="AH15" s="22">
        <v>2510159</v>
      </c>
      <c r="AI15" s="22">
        <v>3902348</v>
      </c>
      <c r="AJ15" s="22">
        <v>0</v>
      </c>
      <c r="AK15" s="22">
        <v>0</v>
      </c>
      <c r="AL15" s="22">
        <v>9010191</v>
      </c>
      <c r="AM15" s="22">
        <v>2203046</v>
      </c>
      <c r="AN15" s="8">
        <f>SUM(W15:AM15)</f>
        <v>2663359509.8499999</v>
      </c>
      <c r="AO15" s="22">
        <v>5129941285</v>
      </c>
      <c r="AP15" s="22">
        <v>2500000</v>
      </c>
      <c r="AQ15" s="22">
        <v>0</v>
      </c>
      <c r="AR15" s="22">
        <v>61580800</v>
      </c>
      <c r="AS15" s="7">
        <v>7495673</v>
      </c>
      <c r="AT15" s="22">
        <v>176449509</v>
      </c>
      <c r="AU15" s="22">
        <v>1431368300.0000002</v>
      </c>
      <c r="AV15" s="8">
        <f t="shared" si="14"/>
        <v>1431368300.0000002</v>
      </c>
      <c r="AW15" s="22">
        <v>395610100.00000006</v>
      </c>
      <c r="AX15" s="22">
        <v>781689900</v>
      </c>
      <c r="AY15" s="22">
        <v>24171800</v>
      </c>
      <c r="AZ15" s="22">
        <v>0</v>
      </c>
      <c r="BA15" s="22">
        <v>19527400</v>
      </c>
      <c r="BB15" s="22">
        <v>111229500</v>
      </c>
      <c r="BC15" s="22">
        <v>0</v>
      </c>
      <c r="BD15" s="22">
        <v>0</v>
      </c>
      <c r="BE15" s="7">
        <v>99139600.000000238</v>
      </c>
      <c r="BF15" s="69">
        <v>898534900</v>
      </c>
      <c r="BG15" s="8">
        <f t="shared" si="15"/>
        <v>898534900</v>
      </c>
      <c r="BH15" s="22">
        <v>287347300.00000006</v>
      </c>
      <c r="BI15" s="22">
        <v>47053100</v>
      </c>
      <c r="BJ15" s="22">
        <v>0</v>
      </c>
      <c r="BK15" s="7">
        <v>564134500</v>
      </c>
      <c r="BL15" s="22">
        <v>1432234465.9999998</v>
      </c>
      <c r="BM15" s="22">
        <v>0</v>
      </c>
      <c r="BN15" s="7">
        <v>1121415519</v>
      </c>
      <c r="BO15" s="22">
        <v>502931100</v>
      </c>
      <c r="BP15" s="22">
        <v>153104900.00000003</v>
      </c>
      <c r="BQ15" s="22">
        <v>3027200</v>
      </c>
      <c r="BR15" s="22">
        <v>23313299.999999996</v>
      </c>
      <c r="BS15" s="22">
        <v>1722784400.0000002</v>
      </c>
      <c r="BT15" s="22">
        <v>431723</v>
      </c>
      <c r="BU15" s="22">
        <v>3688050</v>
      </c>
      <c r="BV15" s="22">
        <v>714752399.99999988</v>
      </c>
      <c r="BW15" s="22">
        <v>83322800</v>
      </c>
      <c r="BX15" s="22">
        <v>6187700</v>
      </c>
      <c r="BY15" s="22">
        <v>7576716301</v>
      </c>
      <c r="BZ15" s="22">
        <v>-62500</v>
      </c>
      <c r="CA15" s="22">
        <v>1049600</v>
      </c>
      <c r="CB15" s="7"/>
      <c r="CC15" s="7"/>
      <c r="CD15" s="22">
        <v>4470678945</v>
      </c>
      <c r="CE15" s="22">
        <v>1009752186</v>
      </c>
      <c r="CF15" s="22">
        <v>-229545872</v>
      </c>
      <c r="CG15" s="7"/>
      <c r="CH15" s="7">
        <v>4914644397</v>
      </c>
      <c r="CI15" s="7">
        <v>6117882842</v>
      </c>
      <c r="CJ15" s="25">
        <v>6025761375</v>
      </c>
      <c r="CK15" s="65">
        <v>1016515</v>
      </c>
      <c r="CL15" s="22">
        <v>358550338</v>
      </c>
      <c r="CM15" s="22">
        <v>0</v>
      </c>
      <c r="CN15" s="23">
        <f t="shared" si="3"/>
        <v>26.160741945336856</v>
      </c>
      <c r="CO15" s="23"/>
      <c r="CP15" s="23"/>
      <c r="CQ15" s="23">
        <f t="shared" si="4"/>
        <v>-8.9277420727448362E-2</v>
      </c>
      <c r="CR15" s="23">
        <f t="shared" si="5"/>
        <v>-7.6647975801261428</v>
      </c>
      <c r="CS15" s="31"/>
      <c r="CT15" s="31">
        <f t="shared" si="6"/>
        <v>-1353.8118286498477</v>
      </c>
      <c r="CU15" s="31">
        <f t="shared" si="16"/>
        <v>352.72508325012421</v>
      </c>
      <c r="CV15" s="31">
        <f t="shared" si="7"/>
        <v>55.29776531126992</v>
      </c>
      <c r="CW15" s="31">
        <f t="shared" si="8"/>
        <v>35.917810767083594</v>
      </c>
      <c r="CX15" s="31">
        <f t="shared" si="9"/>
        <v>47.930948655431251</v>
      </c>
      <c r="CY15" s="31">
        <f t="shared" si="10"/>
        <v>54.24318210036305</v>
      </c>
      <c r="CZ15" s="31">
        <f t="shared" si="11"/>
        <v>7301.5255426629219</v>
      </c>
      <c r="DA15" s="31">
        <f t="shared" si="12"/>
        <v>114.69661103086676</v>
      </c>
      <c r="DB15" s="31">
        <f t="shared" si="17"/>
        <v>1.505773637369697</v>
      </c>
      <c r="DC15" s="31">
        <f t="shared" si="13"/>
        <v>0</v>
      </c>
    </row>
    <row r="16" spans="1:107" ht="14.4" customHeight="1" x14ac:dyDescent="0.3">
      <c r="A16" s="46" t="s">
        <v>53</v>
      </c>
      <c r="B16" s="7">
        <v>772443860</v>
      </c>
      <c r="C16" s="22">
        <v>810999009</v>
      </c>
      <c r="D16" s="22">
        <v>509846474</v>
      </c>
      <c r="E16" s="22">
        <v>3820549</v>
      </c>
      <c r="F16" s="22">
        <v>60620</v>
      </c>
      <c r="G16" s="22">
        <v>4884</v>
      </c>
      <c r="H16" s="22">
        <v>86802718</v>
      </c>
      <c r="I16" s="8">
        <f t="shared" si="0"/>
        <v>86802718</v>
      </c>
      <c r="J16" s="22">
        <v>4248817</v>
      </c>
      <c r="K16" s="22">
        <v>12488350</v>
      </c>
      <c r="L16" s="22">
        <v>7046921</v>
      </c>
      <c r="M16" s="22">
        <v>63018630</v>
      </c>
      <c r="N16" s="22">
        <v>21444520</v>
      </c>
      <c r="O16" s="22">
        <v>897867615</v>
      </c>
      <c r="P16" s="22">
        <v>813047218</v>
      </c>
      <c r="Q16" s="22">
        <v>0</v>
      </c>
      <c r="R16" s="8">
        <f t="shared" si="1"/>
        <v>0</v>
      </c>
      <c r="S16" s="22">
        <v>0</v>
      </c>
      <c r="T16" s="22">
        <v>0</v>
      </c>
      <c r="U16" s="22">
        <v>0</v>
      </c>
      <c r="V16" s="22">
        <v>811853305</v>
      </c>
      <c r="W16" s="22">
        <v>255757983</v>
      </c>
      <c r="X16" s="22">
        <v>137300590</v>
      </c>
      <c r="Y16" s="22">
        <v>19877551</v>
      </c>
      <c r="Z16" s="22">
        <v>30387</v>
      </c>
      <c r="AA16" s="22">
        <v>0</v>
      </c>
      <c r="AB16" s="22">
        <v>0</v>
      </c>
      <c r="AC16" s="7">
        <v>0</v>
      </c>
      <c r="AD16" s="7">
        <v>0</v>
      </c>
      <c r="AE16" s="7">
        <v>176859262</v>
      </c>
      <c r="AF16" s="7">
        <v>211740003</v>
      </c>
      <c r="AG16" s="7">
        <v>943692</v>
      </c>
      <c r="AH16" s="22">
        <v>684499</v>
      </c>
      <c r="AI16" s="22">
        <v>0</v>
      </c>
      <c r="AJ16" s="22">
        <v>0</v>
      </c>
      <c r="AK16" s="22">
        <v>1440086</v>
      </c>
      <c r="AL16" s="22">
        <v>5269949</v>
      </c>
      <c r="AM16" s="22">
        <v>1949303</v>
      </c>
      <c r="AN16" s="8">
        <f t="shared" si="2"/>
        <v>811853305</v>
      </c>
      <c r="AO16" s="22">
        <v>1658106606</v>
      </c>
      <c r="AP16" s="22">
        <v>0</v>
      </c>
      <c r="AQ16" s="22">
        <v>355744</v>
      </c>
      <c r="AR16" s="22">
        <v>0</v>
      </c>
      <c r="AS16" s="7">
        <v>822470</v>
      </c>
      <c r="AT16" s="22">
        <v>45534189</v>
      </c>
      <c r="AU16" s="22">
        <v>374934130</v>
      </c>
      <c r="AV16" s="8">
        <f t="shared" si="14"/>
        <v>374934130</v>
      </c>
      <c r="AW16" s="22">
        <v>-1000</v>
      </c>
      <c r="AX16" s="22">
        <v>1689000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7">
        <v>373246130</v>
      </c>
      <c r="BF16" s="69">
        <v>261961812</v>
      </c>
      <c r="BG16" s="8">
        <f t="shared" si="15"/>
        <v>261961812</v>
      </c>
      <c r="BH16" s="22">
        <v>3157638</v>
      </c>
      <c r="BI16" s="22"/>
      <c r="BJ16" s="22">
        <v>0</v>
      </c>
      <c r="BK16" s="7">
        <v>258804174</v>
      </c>
      <c r="BL16" s="22">
        <v>35990849</v>
      </c>
      <c r="BM16" s="22">
        <v>0</v>
      </c>
      <c r="BN16" s="7">
        <v>31547867</v>
      </c>
      <c r="BO16" s="22">
        <v>129248835</v>
      </c>
      <c r="BP16" s="22">
        <v>55816004</v>
      </c>
      <c r="BQ16" s="22">
        <v>1518479</v>
      </c>
      <c r="BR16" s="22">
        <v>21690281</v>
      </c>
      <c r="BS16" s="22">
        <v>29047761</v>
      </c>
      <c r="BT16" s="22">
        <v>93160</v>
      </c>
      <c r="BU16" s="22">
        <v>1284985</v>
      </c>
      <c r="BV16" s="22">
        <v>153644942</v>
      </c>
      <c r="BW16" s="22">
        <v>29612948</v>
      </c>
      <c r="BX16" s="22">
        <v>4347558</v>
      </c>
      <c r="BY16" s="22">
        <v>772443860</v>
      </c>
      <c r="BZ16" s="22"/>
      <c r="CA16" s="22">
        <v>-58184091</v>
      </c>
      <c r="CB16" s="7"/>
      <c r="CC16" s="7"/>
      <c r="CD16" s="22">
        <v>1532763151</v>
      </c>
      <c r="CE16" s="22">
        <v>224480453</v>
      </c>
      <c r="CF16" s="22">
        <v>-61030746</v>
      </c>
      <c r="CG16" s="7"/>
      <c r="CH16" s="7">
        <v>1507877618</v>
      </c>
      <c r="CI16" s="7">
        <v>1649248609</v>
      </c>
      <c r="CJ16" s="25">
        <v>1726171017</v>
      </c>
      <c r="CK16" s="65">
        <v>294962</v>
      </c>
      <c r="CL16" s="22">
        <v>63136828</v>
      </c>
      <c r="CM16" s="22">
        <v>63235347</v>
      </c>
      <c r="CN16" s="23">
        <f t="shared" si="3"/>
        <v>-127.49143271072153</v>
      </c>
      <c r="CO16" s="23"/>
      <c r="CP16" s="23"/>
      <c r="CQ16" s="23">
        <f t="shared" si="4"/>
        <v>-0.70724014546254044</v>
      </c>
      <c r="CR16" s="23">
        <f t="shared" si="5"/>
        <v>-9.4679635170197329</v>
      </c>
      <c r="CS16" s="31"/>
      <c r="CT16" s="31">
        <f t="shared" si="6"/>
        <v>-2913.7376238295101</v>
      </c>
      <c r="CU16" s="31">
        <f t="shared" si="16"/>
        <v>214.05071839762411</v>
      </c>
      <c r="CV16" s="31">
        <f t="shared" si="7"/>
        <v>116.22873499182194</v>
      </c>
      <c r="CW16" s="31">
        <f t="shared" si="8"/>
        <v>105.25648012788918</v>
      </c>
      <c r="CX16" s="31">
        <f t="shared" si="9"/>
        <v>104.99132053428453</v>
      </c>
      <c r="CY16" s="31">
        <f t="shared" si="10"/>
        <v>53.919973895388104</v>
      </c>
      <c r="CZ16" s="31">
        <f t="shared" si="11"/>
        <v>2618.7910985143849</v>
      </c>
      <c r="DA16" s="31">
        <f t="shared" si="12"/>
        <v>90.325009550544934</v>
      </c>
      <c r="DB16" s="31">
        <f t="shared" si="17"/>
        <v>-4.6640880932220936</v>
      </c>
      <c r="DC16" s="31">
        <f t="shared" si="13"/>
        <v>7.0433532369447089</v>
      </c>
    </row>
    <row r="17" spans="1:107" ht="14.4" customHeight="1" x14ac:dyDescent="0.3">
      <c r="A17" s="46" t="s">
        <v>54</v>
      </c>
      <c r="B17" s="7">
        <v>1902543300</v>
      </c>
      <c r="C17" s="22">
        <v>808293399.99999988</v>
      </c>
      <c r="D17" s="22">
        <v>481181300</v>
      </c>
      <c r="E17" s="22">
        <v>1037000</v>
      </c>
      <c r="F17" s="22">
        <v>20900</v>
      </c>
      <c r="G17" s="22">
        <v>86689</v>
      </c>
      <c r="H17" s="22">
        <v>107836800</v>
      </c>
      <c r="I17" s="8">
        <f t="shared" si="0"/>
        <v>107836800</v>
      </c>
      <c r="J17" s="22">
        <v>1036099.9999999999</v>
      </c>
      <c r="K17" s="22">
        <v>42030800</v>
      </c>
      <c r="L17" s="22">
        <v>5863500</v>
      </c>
      <c r="M17" s="22">
        <v>58906400</v>
      </c>
      <c r="N17" s="22">
        <v>14710400</v>
      </c>
      <c r="O17" s="22">
        <v>666986535</v>
      </c>
      <c r="P17" s="22">
        <v>971702700</v>
      </c>
      <c r="Q17" s="22">
        <v>0</v>
      </c>
      <c r="R17" s="8">
        <f t="shared" si="1"/>
        <v>0</v>
      </c>
      <c r="S17" s="22">
        <v>0</v>
      </c>
      <c r="T17" s="22">
        <v>0</v>
      </c>
      <c r="U17" s="22">
        <v>0</v>
      </c>
      <c r="V17" s="22">
        <v>971702700</v>
      </c>
      <c r="W17" s="22">
        <v>229214499</v>
      </c>
      <c r="X17" s="22">
        <v>130163036</v>
      </c>
      <c r="Y17" s="22">
        <v>15573923</v>
      </c>
      <c r="Z17" s="22">
        <v>16896</v>
      </c>
      <c r="AA17" s="22">
        <v>0</v>
      </c>
      <c r="AB17" s="22">
        <v>0</v>
      </c>
      <c r="AC17" s="7">
        <v>0</v>
      </c>
      <c r="AD17" s="7">
        <v>0</v>
      </c>
      <c r="AE17" s="7">
        <v>399289597</v>
      </c>
      <c r="AF17" s="7">
        <v>156929230</v>
      </c>
      <c r="AG17" s="7">
        <v>0</v>
      </c>
      <c r="AH17" s="22">
        <v>1495948</v>
      </c>
      <c r="AI17" s="22">
        <v>0</v>
      </c>
      <c r="AJ17" s="22">
        <v>3543088</v>
      </c>
      <c r="AK17" s="22">
        <v>32049813</v>
      </c>
      <c r="AL17" s="22">
        <v>3426670</v>
      </c>
      <c r="AM17" s="22">
        <v>0</v>
      </c>
      <c r="AN17" s="8">
        <f t="shared" si="2"/>
        <v>971702700</v>
      </c>
      <c r="AO17" s="22">
        <v>1290613396</v>
      </c>
      <c r="AP17" s="22">
        <v>0</v>
      </c>
      <c r="AQ17" s="22">
        <v>0</v>
      </c>
      <c r="AR17" s="22">
        <v>0</v>
      </c>
      <c r="AS17" s="7">
        <v>1357789</v>
      </c>
      <c r="AT17" s="22">
        <v>47150026</v>
      </c>
      <c r="AU17" s="22">
        <v>469737600.00000006</v>
      </c>
      <c r="AV17" s="8">
        <f t="shared" si="14"/>
        <v>469737600.00000006</v>
      </c>
      <c r="AW17" s="22">
        <v>140862067</v>
      </c>
      <c r="AX17" s="22">
        <v>241428122</v>
      </c>
      <c r="AY17" s="22">
        <v>0</v>
      </c>
      <c r="AZ17" s="22">
        <v>0</v>
      </c>
      <c r="BA17" s="22">
        <v>8071642</v>
      </c>
      <c r="BB17" s="22">
        <v>0</v>
      </c>
      <c r="BC17" s="22">
        <v>0</v>
      </c>
      <c r="BD17" s="22">
        <v>0</v>
      </c>
      <c r="BE17" s="7">
        <v>79375769.00000006</v>
      </c>
      <c r="BF17" s="69">
        <v>247674599.99999997</v>
      </c>
      <c r="BG17" s="8">
        <f t="shared" si="15"/>
        <v>247674599.99999997</v>
      </c>
      <c r="BH17" s="22">
        <v>123800480</v>
      </c>
      <c r="BI17" s="22"/>
      <c r="BJ17" s="22">
        <v>0</v>
      </c>
      <c r="BK17" s="7">
        <v>123874119.99999997</v>
      </c>
      <c r="BL17" s="22">
        <v>641531300</v>
      </c>
      <c r="BM17" s="22">
        <v>0</v>
      </c>
      <c r="BN17" s="7">
        <v>376994030</v>
      </c>
      <c r="BO17" s="22">
        <v>140890700</v>
      </c>
      <c r="BP17" s="22">
        <v>51877600</v>
      </c>
      <c r="BQ17" s="22">
        <v>589200</v>
      </c>
      <c r="BR17" s="22">
        <v>24865900</v>
      </c>
      <c r="BS17" s="22">
        <v>25933300</v>
      </c>
      <c r="BT17" s="22">
        <v>155329</v>
      </c>
      <c r="BU17" s="22">
        <v>0</v>
      </c>
      <c r="BV17" s="22">
        <v>27706700</v>
      </c>
      <c r="BW17" s="22">
        <v>29282700</v>
      </c>
      <c r="BX17" s="22">
        <v>6115200</v>
      </c>
      <c r="BY17" s="22">
        <v>1351375800</v>
      </c>
      <c r="BZ17" s="22"/>
      <c r="CA17" s="22">
        <v>-35465851</v>
      </c>
      <c r="CB17" s="7"/>
      <c r="CC17" s="7"/>
      <c r="CD17" s="22">
        <v>1101821168</v>
      </c>
      <c r="CE17" s="22">
        <v>169019042</v>
      </c>
      <c r="CF17" s="22">
        <v>-33129476</v>
      </c>
      <c r="CG17" s="7"/>
      <c r="CH17" s="7">
        <v>1201660325</v>
      </c>
      <c r="CI17" s="7">
        <v>1471228637</v>
      </c>
      <c r="CJ17" s="25">
        <v>1505199121</v>
      </c>
      <c r="CK17" s="65">
        <v>249639</v>
      </c>
      <c r="CL17" s="22">
        <v>31693972</v>
      </c>
      <c r="CM17" s="22">
        <v>6009450</v>
      </c>
      <c r="CN17" s="23">
        <f t="shared" si="3"/>
        <v>33.203086100589665</v>
      </c>
      <c r="CO17" s="23"/>
      <c r="CP17" s="23"/>
      <c r="CQ17" s="23">
        <f t="shared" si="4"/>
        <v>-0.20269058699298434</v>
      </c>
      <c r="CR17" s="23">
        <f t="shared" si="5"/>
        <v>-10.48976520013052</v>
      </c>
      <c r="CS17" s="31"/>
      <c r="CT17" s="31">
        <f t="shared" si="6"/>
        <v>-1420.8918077704209</v>
      </c>
      <c r="CU17" s="31">
        <f t="shared" si="16"/>
        <v>126.95921710950613</v>
      </c>
      <c r="CV17" s="31">
        <f t="shared" si="7"/>
        <v>48.152922459110385</v>
      </c>
      <c r="CW17" s="31">
        <f t="shared" si="8"/>
        <v>51.073880946625493</v>
      </c>
      <c r="CX17" s="31">
        <f t="shared" si="9"/>
        <v>59.81262946990762</v>
      </c>
      <c r="CY17" s="31">
        <f t="shared" si="10"/>
        <v>80.863342142880526</v>
      </c>
      <c r="CZ17" s="31">
        <f t="shared" si="11"/>
        <v>7621.1781812937879</v>
      </c>
      <c r="DA17" s="31">
        <f t="shared" si="12"/>
        <v>121.18586471914308</v>
      </c>
      <c r="DB17" s="31">
        <f t="shared" si="17"/>
        <v>-2.308987409956186</v>
      </c>
      <c r="DC17" s="31">
        <f t="shared" si="13"/>
        <v>0.65596025543094205</v>
      </c>
    </row>
    <row r="18" spans="1:107" ht="14.4" customHeight="1" x14ac:dyDescent="0.3">
      <c r="A18" s="46" t="s">
        <v>55</v>
      </c>
      <c r="B18" s="7">
        <v>2355111400</v>
      </c>
      <c r="C18" s="22">
        <v>655686405</v>
      </c>
      <c r="D18" s="22">
        <v>427806019</v>
      </c>
      <c r="E18" s="22">
        <v>236906</v>
      </c>
      <c r="F18" s="22">
        <v>670</v>
      </c>
      <c r="G18" s="22">
        <v>209414</v>
      </c>
      <c r="H18" s="22">
        <v>93426071</v>
      </c>
      <c r="I18" s="8">
        <f t="shared" si="0"/>
        <v>93426071</v>
      </c>
      <c r="J18" s="22">
        <v>670783</v>
      </c>
      <c r="K18" s="22">
        <v>32627306</v>
      </c>
      <c r="L18" s="22">
        <v>4331813</v>
      </c>
      <c r="M18" s="22">
        <v>55796169</v>
      </c>
      <c r="N18" s="22">
        <v>6254800</v>
      </c>
      <c r="O18" s="22">
        <v>776875191</v>
      </c>
      <c r="P18" s="22">
        <v>958533006</v>
      </c>
      <c r="Q18" s="22">
        <v>0</v>
      </c>
      <c r="R18" s="8">
        <f t="shared" si="1"/>
        <v>0</v>
      </c>
      <c r="S18" s="22">
        <v>0</v>
      </c>
      <c r="T18" s="22">
        <v>0</v>
      </c>
      <c r="U18" s="22">
        <v>0</v>
      </c>
      <c r="V18" s="22">
        <v>955586187</v>
      </c>
      <c r="W18" s="22">
        <v>224878578</v>
      </c>
      <c r="X18" s="22">
        <v>194614219</v>
      </c>
      <c r="Y18" s="22">
        <v>15984490</v>
      </c>
      <c r="Z18" s="22">
        <v>104117</v>
      </c>
      <c r="AA18" s="22">
        <v>0</v>
      </c>
      <c r="AB18" s="22">
        <v>0</v>
      </c>
      <c r="AC18" s="7">
        <v>0</v>
      </c>
      <c r="AD18" s="7">
        <v>0</v>
      </c>
      <c r="AE18" s="7">
        <v>239355629</v>
      </c>
      <c r="AF18" s="7">
        <v>191546155</v>
      </c>
      <c r="AG18" s="7">
        <v>19680756</v>
      </c>
      <c r="AH18" s="22">
        <v>1278939</v>
      </c>
      <c r="AI18" s="22">
        <v>0</v>
      </c>
      <c r="AJ18" s="22">
        <v>2409837</v>
      </c>
      <c r="AK18" s="22">
        <v>58988906</v>
      </c>
      <c r="AL18" s="22">
        <v>4809808</v>
      </c>
      <c r="AM18" s="22">
        <v>1934753</v>
      </c>
      <c r="AN18" s="8">
        <f t="shared" si="2"/>
        <v>955586187</v>
      </c>
      <c r="AO18" s="22">
        <v>1675448993</v>
      </c>
      <c r="AP18" s="22">
        <v>147984</v>
      </c>
      <c r="AQ18" s="22">
        <v>88980</v>
      </c>
      <c r="AR18" s="22">
        <v>0</v>
      </c>
      <c r="AS18" s="7">
        <v>8562822</v>
      </c>
      <c r="AT18" s="22">
        <v>80573100</v>
      </c>
      <c r="AU18" s="22">
        <v>493405900</v>
      </c>
      <c r="AV18" s="8">
        <f t="shared" si="14"/>
        <v>493405900</v>
      </c>
      <c r="AW18" s="22">
        <v>140306246</v>
      </c>
      <c r="AX18" s="22">
        <v>256398734</v>
      </c>
      <c r="AY18" s="22">
        <v>0</v>
      </c>
      <c r="AZ18" s="22">
        <v>0</v>
      </c>
      <c r="BA18" s="22">
        <v>4182637</v>
      </c>
      <c r="BB18" s="22">
        <v>0</v>
      </c>
      <c r="BC18" s="22">
        <v>0</v>
      </c>
      <c r="BD18" s="22">
        <v>0</v>
      </c>
      <c r="BE18" s="7">
        <v>92518283</v>
      </c>
      <c r="BF18" s="69">
        <v>277350500</v>
      </c>
      <c r="BG18" s="8">
        <f t="shared" si="15"/>
        <v>277350500</v>
      </c>
      <c r="BH18" s="22">
        <v>196394262</v>
      </c>
      <c r="BI18" s="22"/>
      <c r="BJ18" s="22">
        <v>192</v>
      </c>
      <c r="BK18" s="7">
        <v>80956046</v>
      </c>
      <c r="BL18" s="22">
        <v>818684500</v>
      </c>
      <c r="BM18" s="22">
        <v>0</v>
      </c>
      <c r="BN18" s="7">
        <v>481792533</v>
      </c>
      <c r="BO18" s="22">
        <v>229852599.99999997</v>
      </c>
      <c r="BP18" s="22">
        <v>34610900</v>
      </c>
      <c r="BQ18" s="22">
        <v>84900</v>
      </c>
      <c r="BR18" s="22">
        <v>18707100</v>
      </c>
      <c r="BS18" s="22">
        <v>114623900</v>
      </c>
      <c r="BT18" s="22">
        <v>278400</v>
      </c>
      <c r="BU18" s="22">
        <v>1078803.9999999998</v>
      </c>
      <c r="BV18" s="22">
        <v>34230500</v>
      </c>
      <c r="BW18" s="22">
        <v>58819100</v>
      </c>
      <c r="BX18" s="22">
        <v>3485400</v>
      </c>
      <c r="BY18" s="22">
        <v>2238827552</v>
      </c>
      <c r="BZ18" s="22">
        <v>-8699900</v>
      </c>
      <c r="CA18" s="22">
        <v>158800</v>
      </c>
      <c r="CB18" s="7"/>
      <c r="CC18" s="7"/>
      <c r="CD18" s="22">
        <v>1344001901</v>
      </c>
      <c r="CE18" s="22">
        <v>231224660</v>
      </c>
      <c r="CF18" s="22">
        <v>-65880527</v>
      </c>
      <c r="CG18" s="7"/>
      <c r="CH18" s="7">
        <v>1765215154</v>
      </c>
      <c r="CI18" s="7">
        <v>1650694066</v>
      </c>
      <c r="CJ18" s="25">
        <v>1599839251</v>
      </c>
      <c r="CK18" s="65">
        <v>271570</v>
      </c>
      <c r="CL18" s="22">
        <v>70683546</v>
      </c>
      <c r="CM18" s="22">
        <v>87467768</v>
      </c>
      <c r="CN18" s="23">
        <f t="shared" si="3"/>
        <v>33.114562606252932</v>
      </c>
      <c r="CO18" s="23"/>
      <c r="CP18" s="23"/>
      <c r="CQ18" s="23">
        <f t="shared" si="4"/>
        <v>-0.79412564075357894</v>
      </c>
      <c r="CR18" s="23">
        <f t="shared" si="5"/>
        <v>-35.967554518130079</v>
      </c>
      <c r="CS18" s="31"/>
      <c r="CT18" s="31">
        <f t="shared" si="6"/>
        <v>-3041.9931693486024</v>
      </c>
      <c r="CU18" s="31">
        <f t="shared" si="16"/>
        <v>260.27744596236698</v>
      </c>
      <c r="CV18" s="31">
        <f t="shared" si="7"/>
        <v>31.807942333428475</v>
      </c>
      <c r="CW18" s="31">
        <f t="shared" si="8"/>
        <v>40.700113209082168</v>
      </c>
      <c r="CX18" s="31">
        <f t="shared" si="9"/>
        <v>29.287043766022048</v>
      </c>
      <c r="CY18" s="31">
        <f t="shared" si="10"/>
        <v>54.301199705200354</v>
      </c>
      <c r="CZ18" s="31">
        <f t="shared" si="11"/>
        <v>8672.2075339691419</v>
      </c>
      <c r="DA18" s="31">
        <f t="shared" si="12"/>
        <v>84.400481904435026</v>
      </c>
      <c r="DB18" s="31">
        <f t="shared" si="17"/>
        <v>3.0808140676989626</v>
      </c>
      <c r="DC18" s="31">
        <f t="shared" si="13"/>
        <v>11.676186260713138</v>
      </c>
    </row>
    <row r="19" spans="1:107" ht="14.4" customHeight="1" x14ac:dyDescent="0.3">
      <c r="A19" s="46" t="s">
        <v>56</v>
      </c>
      <c r="B19" s="7">
        <v>1729560899</v>
      </c>
      <c r="C19" s="22">
        <v>519723350</v>
      </c>
      <c r="D19" s="22">
        <v>423427437</v>
      </c>
      <c r="E19" s="22">
        <v>264825952</v>
      </c>
      <c r="F19" s="22">
        <v>0</v>
      </c>
      <c r="G19" s="22">
        <v>1987</v>
      </c>
      <c r="H19" s="22">
        <v>90784124</v>
      </c>
      <c r="I19" s="8">
        <f t="shared" si="0"/>
        <v>90784124</v>
      </c>
      <c r="J19" s="22">
        <v>829399</v>
      </c>
      <c r="K19" s="22">
        <v>30111103</v>
      </c>
      <c r="L19" s="22">
        <v>9097069</v>
      </c>
      <c r="M19" s="22">
        <v>50746553</v>
      </c>
      <c r="N19" s="22">
        <v>14220514</v>
      </c>
      <c r="O19" s="22">
        <v>638723092</v>
      </c>
      <c r="P19" s="22">
        <v>675360102</v>
      </c>
      <c r="Q19" s="22">
        <v>0</v>
      </c>
      <c r="R19" s="8">
        <f t="shared" si="1"/>
        <v>0</v>
      </c>
      <c r="S19" s="22">
        <v>0</v>
      </c>
      <c r="T19" s="22">
        <v>0</v>
      </c>
      <c r="U19" s="22">
        <v>0</v>
      </c>
      <c r="V19" s="22">
        <v>882702960</v>
      </c>
      <c r="W19" s="22">
        <v>52723860</v>
      </c>
      <c r="X19" s="22">
        <v>100012887</v>
      </c>
      <c r="Y19" s="22">
        <v>0</v>
      </c>
      <c r="Z19" s="22">
        <v>0</v>
      </c>
      <c r="AA19" s="22">
        <v>0</v>
      </c>
      <c r="AB19" s="22">
        <v>0</v>
      </c>
      <c r="AC19" s="7">
        <v>0</v>
      </c>
      <c r="AD19" s="7">
        <v>0</v>
      </c>
      <c r="AE19" s="7">
        <v>691937443</v>
      </c>
      <c r="AF19" s="7">
        <v>33021600</v>
      </c>
      <c r="AG19" s="7">
        <v>2572304</v>
      </c>
      <c r="AH19" s="22">
        <v>163159</v>
      </c>
      <c r="AI19" s="22">
        <v>0</v>
      </c>
      <c r="AJ19" s="22">
        <v>0</v>
      </c>
      <c r="AK19" s="22">
        <v>0</v>
      </c>
      <c r="AL19" s="22">
        <v>2271707</v>
      </c>
      <c r="AM19" s="22">
        <v>0</v>
      </c>
      <c r="AN19" s="8">
        <f t="shared" si="2"/>
        <v>882702960</v>
      </c>
      <c r="AO19" s="22">
        <v>1281956061</v>
      </c>
      <c r="AP19" s="22">
        <v>0</v>
      </c>
      <c r="AQ19" s="22">
        <v>0</v>
      </c>
      <c r="AR19" s="22">
        <v>0</v>
      </c>
      <c r="AS19" s="7">
        <v>2631233</v>
      </c>
      <c r="AT19" s="22">
        <v>56108307340</v>
      </c>
      <c r="AU19" s="69">
        <v>495494474</v>
      </c>
      <c r="AV19" s="8">
        <f t="shared" si="14"/>
        <v>495494474</v>
      </c>
      <c r="AW19" s="22">
        <v>104218570</v>
      </c>
      <c r="AX19" s="22">
        <v>231890951</v>
      </c>
      <c r="AY19" s="22">
        <v>0</v>
      </c>
      <c r="AZ19" s="22">
        <v>0</v>
      </c>
      <c r="BA19" s="22">
        <v>5431729</v>
      </c>
      <c r="BB19" s="22">
        <v>0</v>
      </c>
      <c r="BC19" s="22">
        <v>18139950</v>
      </c>
      <c r="BD19" s="22">
        <v>0</v>
      </c>
      <c r="BE19" s="7">
        <v>135813274</v>
      </c>
      <c r="BF19" s="69">
        <v>186210646</v>
      </c>
      <c r="BG19" s="8">
        <f t="shared" si="15"/>
        <v>186210646</v>
      </c>
      <c r="BH19" s="22">
        <v>151903087</v>
      </c>
      <c r="BI19" s="22"/>
      <c r="BJ19" s="22">
        <v>26554</v>
      </c>
      <c r="BK19" s="7">
        <v>34281005</v>
      </c>
      <c r="BL19" s="22">
        <v>561666860340</v>
      </c>
      <c r="BM19" s="22">
        <v>0</v>
      </c>
      <c r="BN19" s="7">
        <v>331994487</v>
      </c>
      <c r="BO19" s="22">
        <v>216941354260</v>
      </c>
      <c r="BP19" s="22">
        <v>44074066330</v>
      </c>
      <c r="BQ19" s="22">
        <v>624273290</v>
      </c>
      <c r="BR19" s="22">
        <v>21862044340</v>
      </c>
      <c r="BS19" s="22">
        <v>34819795070</v>
      </c>
      <c r="BT19" s="22">
        <v>847799410</v>
      </c>
      <c r="BU19" s="22">
        <v>387356470</v>
      </c>
      <c r="BV19" s="22">
        <v>30395991000</v>
      </c>
      <c r="BW19" s="22">
        <v>46385648650</v>
      </c>
      <c r="BX19" s="22">
        <v>4586719650</v>
      </c>
      <c r="BY19" s="22">
        <v>1764018480.48</v>
      </c>
      <c r="BZ19" s="22"/>
      <c r="CA19" s="22">
        <v>-61621006</v>
      </c>
      <c r="CB19" s="7"/>
      <c r="CC19" s="7"/>
      <c r="CD19" s="22">
        <v>1099701408</v>
      </c>
      <c r="CE19" s="22">
        <v>189286012</v>
      </c>
      <c r="CF19" s="22">
        <v>-64474225</v>
      </c>
      <c r="CG19" s="7"/>
      <c r="CH19" s="7">
        <v>1106441328</v>
      </c>
      <c r="CI19" s="7">
        <v>1320231418</v>
      </c>
      <c r="CJ19" s="25">
        <v>1296358126</v>
      </c>
      <c r="CK19" s="65">
        <v>217773</v>
      </c>
      <c r="CL19" s="22">
        <v>62407251</v>
      </c>
      <c r="CM19" s="22">
        <v>28472105</v>
      </c>
      <c r="CN19" s="23">
        <f t="shared" si="3"/>
        <v>25.473140567338877</v>
      </c>
      <c r="CO19" s="23"/>
      <c r="CP19" s="23"/>
      <c r="CQ19" s="23">
        <f t="shared" si="4"/>
        <v>-0.8012906554523197</v>
      </c>
      <c r="CR19" s="23">
        <f t="shared" si="5"/>
        <v>-12.310771467191692</v>
      </c>
      <c r="CS19" s="31"/>
      <c r="CT19" s="31">
        <f t="shared" si="6"/>
        <v>-3115.5374908735243</v>
      </c>
      <c r="CU19" s="31">
        <f t="shared" si="16"/>
        <v>286.57019465222959</v>
      </c>
      <c r="CV19" s="31">
        <f t="shared" si="7"/>
        <v>35.298408651177539</v>
      </c>
      <c r="CW19" s="31">
        <f t="shared" si="8"/>
        <v>39.048067193845597</v>
      </c>
      <c r="CX19" s="31">
        <f t="shared" si="9"/>
        <v>29.462466280885003</v>
      </c>
      <c r="CY19" s="31">
        <f t="shared" si="10"/>
        <v>61.038943946605727</v>
      </c>
      <c r="CZ19" s="31">
        <f t="shared" si="11"/>
        <v>7942.035509452503</v>
      </c>
      <c r="DA19" s="31">
        <f t="shared" si="12"/>
        <v>81.369118560066084</v>
      </c>
      <c r="DB19" s="31">
        <f t="shared" si="17"/>
        <v>1.8082657081563258</v>
      </c>
      <c r="DC19" s="31">
        <f t="shared" si="13"/>
        <v>4.6636783680063516</v>
      </c>
    </row>
    <row r="20" spans="1:107" ht="14.4" customHeight="1" x14ac:dyDescent="0.3">
      <c r="A20" s="46" t="s">
        <v>57</v>
      </c>
      <c r="B20" s="7">
        <v>10247693638</v>
      </c>
      <c r="C20" s="22">
        <v>5457555254</v>
      </c>
      <c r="D20" s="22">
        <v>2895001838</v>
      </c>
      <c r="E20" s="22">
        <v>21446095</v>
      </c>
      <c r="F20" s="22">
        <v>50674</v>
      </c>
      <c r="G20" s="22">
        <v>276812</v>
      </c>
      <c r="H20" s="22">
        <v>479414836</v>
      </c>
      <c r="I20" s="8">
        <f t="shared" si="0"/>
        <v>479414836</v>
      </c>
      <c r="J20" s="22">
        <v>54238286</v>
      </c>
      <c r="K20" s="22">
        <v>119937134</v>
      </c>
      <c r="L20" s="22">
        <v>36007682</v>
      </c>
      <c r="M20" s="22">
        <v>269231734</v>
      </c>
      <c r="N20" s="22">
        <v>81594581</v>
      </c>
      <c r="O20" s="22">
        <v>4584800531</v>
      </c>
      <c r="P20" s="22">
        <v>4225648518</v>
      </c>
      <c r="Q20" s="22">
        <v>2793000</v>
      </c>
      <c r="R20" s="8">
        <f t="shared" si="1"/>
        <v>2793000</v>
      </c>
      <c r="S20" s="22">
        <v>0</v>
      </c>
      <c r="T20" s="22">
        <v>0</v>
      </c>
      <c r="U20" s="22">
        <v>2793000</v>
      </c>
      <c r="V20" s="22">
        <v>4222855518</v>
      </c>
      <c r="W20" s="22">
        <v>1115147305</v>
      </c>
      <c r="X20" s="22">
        <v>1119372554</v>
      </c>
      <c r="Y20" s="22">
        <v>0</v>
      </c>
      <c r="Z20" s="22">
        <v>424649</v>
      </c>
      <c r="AA20" s="22">
        <v>3607474</v>
      </c>
      <c r="AB20" s="22">
        <v>0</v>
      </c>
      <c r="AC20" s="7">
        <v>0</v>
      </c>
      <c r="AD20" s="7">
        <v>0</v>
      </c>
      <c r="AE20" s="7">
        <v>894472685</v>
      </c>
      <c r="AF20" s="7">
        <v>1009393406</v>
      </c>
      <c r="AG20" s="7">
        <v>61392435</v>
      </c>
      <c r="AH20" s="22">
        <v>2482383</v>
      </c>
      <c r="AI20" s="22">
        <v>0</v>
      </c>
      <c r="AJ20" s="22">
        <v>3417472</v>
      </c>
      <c r="AK20" s="22">
        <v>0</v>
      </c>
      <c r="AL20" s="22">
        <v>13145155</v>
      </c>
      <c r="AM20" s="22">
        <v>0</v>
      </c>
      <c r="AN20" s="8">
        <f t="shared" si="2"/>
        <v>4222855518</v>
      </c>
      <c r="AO20" s="22">
        <v>8585625769</v>
      </c>
      <c r="AP20" s="22">
        <v>608090017</v>
      </c>
      <c r="AQ20" s="22">
        <v>0</v>
      </c>
      <c r="AR20" s="22">
        <v>0</v>
      </c>
      <c r="AS20" s="7">
        <v>0</v>
      </c>
      <c r="AT20" s="22">
        <v>403624497</v>
      </c>
      <c r="AU20" s="22">
        <v>1919062008</v>
      </c>
      <c r="AV20" s="8">
        <f t="shared" si="14"/>
        <v>1919062008</v>
      </c>
      <c r="AW20" s="22">
        <v>574093360</v>
      </c>
      <c r="AX20" s="22">
        <v>1008652714</v>
      </c>
      <c r="AY20" s="22">
        <v>8009062</v>
      </c>
      <c r="AZ20" s="22">
        <v>0</v>
      </c>
      <c r="BA20" s="22">
        <v>0</v>
      </c>
      <c r="BB20" s="22">
        <v>173097545</v>
      </c>
      <c r="BC20" s="22">
        <v>0</v>
      </c>
      <c r="BD20" s="22">
        <v>0</v>
      </c>
      <c r="BE20" s="7">
        <v>155209327</v>
      </c>
      <c r="BF20" s="69">
        <v>1319388809</v>
      </c>
      <c r="BG20" s="8">
        <f t="shared" si="15"/>
        <v>1319388809</v>
      </c>
      <c r="BH20" s="22">
        <v>644501052</v>
      </c>
      <c r="BI20" s="22">
        <v>25776292</v>
      </c>
      <c r="BJ20" s="22">
        <v>0</v>
      </c>
      <c r="BK20" s="7">
        <v>649111465</v>
      </c>
      <c r="BL20" s="22">
        <v>2417286902</v>
      </c>
      <c r="BM20" s="22">
        <v>0</v>
      </c>
      <c r="BN20" s="7">
        <v>1565035183</v>
      </c>
      <c r="BO20" s="22">
        <v>1121365371</v>
      </c>
      <c r="BP20" s="22">
        <v>339989817</v>
      </c>
      <c r="BQ20" s="22">
        <v>7923333</v>
      </c>
      <c r="BR20" s="22">
        <v>133065026</v>
      </c>
      <c r="BS20" s="22">
        <v>641473743</v>
      </c>
      <c r="BT20" s="22">
        <v>0</v>
      </c>
      <c r="BU20" s="22">
        <v>3105866</v>
      </c>
      <c r="BV20" s="22">
        <v>1175988365</v>
      </c>
      <c r="BW20" s="22">
        <v>386155097</v>
      </c>
      <c r="BX20" s="22">
        <v>5692640</v>
      </c>
      <c r="BY20" s="22">
        <v>10078240889</v>
      </c>
      <c r="BZ20" s="22"/>
      <c r="CA20" s="22">
        <v>-548671760</v>
      </c>
      <c r="CB20" s="7"/>
      <c r="CC20" s="7"/>
      <c r="CD20" s="22">
        <v>6060170025</v>
      </c>
      <c r="CE20" s="22">
        <v>1424379904</v>
      </c>
      <c r="CF20" s="22">
        <v>-298477855</v>
      </c>
      <c r="CG20" s="7"/>
      <c r="CH20" s="7">
        <v>7439269798</v>
      </c>
      <c r="CI20" s="7">
        <v>8693718301</v>
      </c>
      <c r="CJ20" s="25">
        <v>8576259336</v>
      </c>
      <c r="CK20" s="65">
        <v>1452887</v>
      </c>
      <c r="CL20" s="22">
        <v>533151120</v>
      </c>
      <c r="CM20" s="22">
        <v>331114744</v>
      </c>
      <c r="CN20" s="23">
        <f t="shared" si="3"/>
        <v>26.963566697133146</v>
      </c>
      <c r="CO20" s="23"/>
      <c r="CP20" s="23"/>
      <c r="CQ20" s="23">
        <f t="shared" si="4"/>
        <v>-2.0751314750180931E-2</v>
      </c>
      <c r="CR20" s="23">
        <f t="shared" si="5"/>
        <v>-16.456795372231888</v>
      </c>
      <c r="CS20" s="31"/>
      <c r="CT20" s="31">
        <f t="shared" si="6"/>
        <v>-1065.1756392616908</v>
      </c>
      <c r="CU20" s="31">
        <f t="shared" si="16"/>
        <v>366.95979797465321</v>
      </c>
      <c r="CV20" s="31">
        <f t="shared" si="7"/>
        <v>57.93469535413135</v>
      </c>
      <c r="CW20" s="31">
        <f t="shared" si="8"/>
        <v>41.235117552018288</v>
      </c>
      <c r="CX20" s="31">
        <f t="shared" si="9"/>
        <v>54.151863545519184</v>
      </c>
      <c r="CY20" s="31">
        <f t="shared" si="10"/>
        <v>56.801925897835268</v>
      </c>
      <c r="CZ20" s="31">
        <f t="shared" si="11"/>
        <v>7053.3314965307009</v>
      </c>
      <c r="DA20" s="31">
        <f t="shared" si="12"/>
        <v>119.0358275588849</v>
      </c>
      <c r="DB20" s="31">
        <f t="shared" si="17"/>
        <v>1.3510785711389937</v>
      </c>
      <c r="DC20" s="31">
        <f t="shared" si="13"/>
        <v>5.5771671236430302</v>
      </c>
    </row>
    <row r="21" spans="1:107" ht="14.4" customHeight="1" x14ac:dyDescent="0.3">
      <c r="A21" s="46" t="s">
        <v>58</v>
      </c>
      <c r="B21" s="7">
        <v>2143108600</v>
      </c>
      <c r="C21" s="22">
        <v>597771384</v>
      </c>
      <c r="D21" s="22">
        <v>379338253</v>
      </c>
      <c r="E21" s="22">
        <v>1449122</v>
      </c>
      <c r="F21" s="22">
        <v>22544</v>
      </c>
      <c r="G21" s="22">
        <v>3145</v>
      </c>
      <c r="H21" s="22">
        <v>135527281</v>
      </c>
      <c r="I21" s="8">
        <f t="shared" si="0"/>
        <v>135527281</v>
      </c>
      <c r="J21" s="22">
        <v>407384</v>
      </c>
      <c r="K21" s="22">
        <v>13790836</v>
      </c>
      <c r="L21" s="22">
        <v>5280423</v>
      </c>
      <c r="M21" s="22">
        <v>116048638</v>
      </c>
      <c r="N21" s="22">
        <v>9056795</v>
      </c>
      <c r="O21" s="22">
        <v>761214762</v>
      </c>
      <c r="P21" s="22">
        <v>900903118</v>
      </c>
      <c r="Q21" s="22">
        <v>0</v>
      </c>
      <c r="R21" s="8">
        <f t="shared" si="1"/>
        <v>0</v>
      </c>
      <c r="S21" s="22">
        <v>0</v>
      </c>
      <c r="T21" s="22">
        <v>0</v>
      </c>
      <c r="U21" s="22">
        <v>0</v>
      </c>
      <c r="V21" s="22">
        <v>947145780</v>
      </c>
      <c r="W21" s="22">
        <v>300837849</v>
      </c>
      <c r="X21" s="22">
        <v>39438384</v>
      </c>
      <c r="Y21" s="22">
        <v>17760944</v>
      </c>
      <c r="Z21" s="22">
        <v>0</v>
      </c>
      <c r="AA21" s="22">
        <v>0</v>
      </c>
      <c r="AB21" s="22">
        <v>0</v>
      </c>
      <c r="AC21" s="7">
        <v>0</v>
      </c>
      <c r="AD21" s="7">
        <v>113782</v>
      </c>
      <c r="AE21" s="7">
        <v>345479657</v>
      </c>
      <c r="AF21" s="7">
        <v>208704408</v>
      </c>
      <c r="AG21" s="7">
        <v>0</v>
      </c>
      <c r="AH21" s="22">
        <v>0</v>
      </c>
      <c r="AI21" s="22">
        <v>0</v>
      </c>
      <c r="AJ21" s="22">
        <v>1368735</v>
      </c>
      <c r="AK21" s="22">
        <v>31457697</v>
      </c>
      <c r="AL21" s="22">
        <v>1984324</v>
      </c>
      <c r="AM21" s="22">
        <v>0</v>
      </c>
      <c r="AN21" s="8">
        <f t="shared" si="2"/>
        <v>947145780</v>
      </c>
      <c r="AO21" s="22">
        <v>1508601836</v>
      </c>
      <c r="AP21" s="22">
        <v>0</v>
      </c>
      <c r="AQ21" s="22">
        <v>108007</v>
      </c>
      <c r="AR21" s="22">
        <v>0</v>
      </c>
      <c r="AS21" s="7">
        <v>1779372</v>
      </c>
      <c r="AT21" s="22">
        <v>52006554</v>
      </c>
      <c r="AU21" s="22">
        <v>561430871</v>
      </c>
      <c r="AV21" s="8">
        <f t="shared" si="14"/>
        <v>561430871</v>
      </c>
      <c r="AW21" s="22">
        <v>204706952</v>
      </c>
      <c r="AX21" s="22">
        <v>301429859</v>
      </c>
      <c r="AY21" s="22">
        <v>0</v>
      </c>
      <c r="AZ21" s="22">
        <v>0</v>
      </c>
      <c r="BA21" s="22">
        <v>5595554</v>
      </c>
      <c r="BB21" s="22">
        <v>0</v>
      </c>
      <c r="BC21" s="22">
        <v>0</v>
      </c>
      <c r="BD21" s="22">
        <v>0</v>
      </c>
      <c r="BE21" s="7">
        <v>49698506</v>
      </c>
      <c r="BF21" s="69">
        <v>297510188</v>
      </c>
      <c r="BG21" s="8">
        <f t="shared" si="15"/>
        <v>297510188</v>
      </c>
      <c r="BH21" s="22">
        <v>279997810</v>
      </c>
      <c r="BI21" s="22"/>
      <c r="BJ21" s="22">
        <v>0</v>
      </c>
      <c r="BK21" s="7">
        <v>17512378</v>
      </c>
      <c r="BL21" s="22">
        <v>373847977</v>
      </c>
      <c r="BM21" s="22">
        <v>0</v>
      </c>
      <c r="BN21" s="7">
        <v>379960202</v>
      </c>
      <c r="BO21" s="22">
        <v>908596.90596999996</v>
      </c>
      <c r="BP21" s="22">
        <v>548495.40262999991</v>
      </c>
      <c r="BQ21" s="22">
        <v>43.801639999999999</v>
      </c>
      <c r="BR21" s="22">
        <v>1.3100700000000001</v>
      </c>
      <c r="BS21" s="22">
        <v>15170.285670000001</v>
      </c>
      <c r="BT21" s="22">
        <v>16.181000000000001</v>
      </c>
      <c r="BU21" s="22">
        <v>625.23295999999993</v>
      </c>
      <c r="BV21" s="22">
        <v>13537.186880000001</v>
      </c>
      <c r="BW21" s="22">
        <v>237088.62164000003</v>
      </c>
      <c r="BX21" s="22">
        <v>10524941</v>
      </c>
      <c r="BY21" s="22">
        <v>1740287200</v>
      </c>
      <c r="BZ21" s="22"/>
      <c r="CA21" s="22">
        <v>34038.764380000001</v>
      </c>
      <c r="CB21" s="7"/>
      <c r="CC21" s="7"/>
      <c r="CD21" s="22">
        <v>1547649038</v>
      </c>
      <c r="CE21" s="22">
        <v>178861484</v>
      </c>
      <c r="CF21" s="22">
        <v>8693637</v>
      </c>
      <c r="CG21" s="7"/>
      <c r="CH21" s="7">
        <v>1488201434</v>
      </c>
      <c r="CI21" s="7">
        <v>1639049074</v>
      </c>
      <c r="CJ21" s="25">
        <v>1580646694</v>
      </c>
      <c r="CK21" s="65">
        <v>334851</v>
      </c>
      <c r="CL21" s="22">
        <v>-8556022</v>
      </c>
      <c r="CM21" s="22">
        <v>67415280</v>
      </c>
      <c r="CN21" s="23">
        <f t="shared" si="3"/>
        <v>19.438962542542175</v>
      </c>
      <c r="CO21" s="23"/>
      <c r="CP21" s="23"/>
      <c r="CQ21" s="23">
        <f t="shared" si="4"/>
        <v>-1.110530281682703</v>
      </c>
      <c r="CR21" s="23">
        <f t="shared" si="5"/>
        <v>-18.748871869132515</v>
      </c>
      <c r="CS21" s="31"/>
      <c r="CT21" s="31">
        <f t="shared" si="6"/>
        <v>-2966.1307775697251</v>
      </c>
      <c r="CU21" s="31">
        <f t="shared" si="16"/>
        <v>-25.551728977963332</v>
      </c>
      <c r="CV21" s="31">
        <f t="shared" si="7"/>
        <v>34.216589163983571</v>
      </c>
      <c r="CW21" s="31">
        <f t="shared" si="8"/>
        <v>42.037212579894458</v>
      </c>
      <c r="CX21" s="31">
        <f t="shared" si="9"/>
        <v>34.34900768103104</v>
      </c>
      <c r="CY21" s="31">
        <f t="shared" si="10"/>
        <v>60.536369433440548</v>
      </c>
      <c r="CZ21" s="31">
        <f t="shared" si="11"/>
        <v>6400.1857542608504</v>
      </c>
      <c r="DA21" s="31">
        <f t="shared" si="12"/>
        <v>78.528611614076922</v>
      </c>
      <c r="DB21" s="31">
        <f t="shared" si="17"/>
        <v>3.5631867847295462</v>
      </c>
      <c r="DC21" s="31">
        <f t="shared" si="13"/>
        <v>9.1934273465505356</v>
      </c>
    </row>
    <row r="22" spans="1:107" ht="14.4" customHeight="1" x14ac:dyDescent="0.3">
      <c r="A22" s="46" t="s">
        <v>59</v>
      </c>
      <c r="B22" s="7">
        <v>2060950147.4000001</v>
      </c>
      <c r="C22" s="22">
        <v>578773862</v>
      </c>
      <c r="D22" s="22">
        <v>324240589</v>
      </c>
      <c r="E22" s="22">
        <v>15612581</v>
      </c>
      <c r="F22" s="22">
        <v>10</v>
      </c>
      <c r="G22" s="22">
        <v>783</v>
      </c>
      <c r="H22" s="22">
        <v>136440952</v>
      </c>
      <c r="I22" s="8">
        <f t="shared" si="0"/>
        <v>136440952</v>
      </c>
      <c r="J22" s="22">
        <v>1322800</v>
      </c>
      <c r="K22" s="22">
        <v>39346722</v>
      </c>
      <c r="L22" s="22">
        <v>18484859</v>
      </c>
      <c r="M22" s="22">
        <v>77286571</v>
      </c>
      <c r="N22" s="22">
        <v>14036595</v>
      </c>
      <c r="O22" s="22">
        <v>823654285</v>
      </c>
      <c r="P22" s="22">
        <v>920070704</v>
      </c>
      <c r="Q22" s="22">
        <v>7790392</v>
      </c>
      <c r="R22" s="8">
        <f t="shared" si="1"/>
        <v>7790392</v>
      </c>
      <c r="S22" s="22">
        <v>0</v>
      </c>
      <c r="T22" s="22">
        <v>7790392</v>
      </c>
      <c r="U22" s="22">
        <v>0</v>
      </c>
      <c r="V22" s="22">
        <v>964919210.20000005</v>
      </c>
      <c r="W22" s="22">
        <v>265539446.19999999</v>
      </c>
      <c r="X22" s="22">
        <v>280788170.39999998</v>
      </c>
      <c r="Y22" s="22">
        <v>21034700</v>
      </c>
      <c r="Z22" s="22">
        <v>28276.6</v>
      </c>
      <c r="AA22" s="22">
        <v>0</v>
      </c>
      <c r="AB22" s="22">
        <v>0</v>
      </c>
      <c r="AC22" s="7">
        <v>0</v>
      </c>
      <c r="AD22" s="7">
        <v>0</v>
      </c>
      <c r="AE22" s="7">
        <v>148108504.70000017</v>
      </c>
      <c r="AF22" s="7">
        <v>173639800</v>
      </c>
      <c r="AG22" s="7">
        <v>0</v>
      </c>
      <c r="AH22" s="22">
        <v>664841.30000000005</v>
      </c>
      <c r="AI22" s="22">
        <v>0</v>
      </c>
      <c r="AJ22" s="22">
        <v>6888456</v>
      </c>
      <c r="AK22" s="22">
        <v>63332817</v>
      </c>
      <c r="AL22" s="22">
        <v>4027151</v>
      </c>
      <c r="AM22" s="22">
        <v>867047</v>
      </c>
      <c r="AN22" s="8">
        <f>SUM(W22:AM22)</f>
        <v>964919210.20000005</v>
      </c>
      <c r="AO22" s="22">
        <v>1660332753</v>
      </c>
      <c r="AP22" s="22">
        <v>0</v>
      </c>
      <c r="AQ22" s="22">
        <v>0</v>
      </c>
      <c r="AR22" s="22">
        <v>0</v>
      </c>
      <c r="AS22" s="7">
        <v>5403344</v>
      </c>
      <c r="AT22" s="22">
        <v>55777366.890000001</v>
      </c>
      <c r="AU22" s="22">
        <v>573083547.60000002</v>
      </c>
      <c r="AV22" s="8">
        <f t="shared" si="14"/>
        <v>573083547.60000002</v>
      </c>
      <c r="AW22" s="22">
        <v>169856289.24000001</v>
      </c>
      <c r="AX22" s="22">
        <v>296710859.57999998</v>
      </c>
      <c r="AY22" s="22">
        <v>0</v>
      </c>
      <c r="AZ22" s="22">
        <v>0</v>
      </c>
      <c r="BA22" s="22">
        <v>8483020.8900000006</v>
      </c>
      <c r="BB22" s="22">
        <v>65309879.490000002</v>
      </c>
      <c r="BC22" s="22">
        <v>0</v>
      </c>
      <c r="BD22" s="22">
        <v>0</v>
      </c>
      <c r="BE22" s="7">
        <v>32723498.400000095</v>
      </c>
      <c r="BF22" s="69">
        <v>282486158.52999997</v>
      </c>
      <c r="BG22" s="8">
        <f t="shared" si="15"/>
        <v>282486158.52999997</v>
      </c>
      <c r="BH22" s="22">
        <v>151776851.27000001</v>
      </c>
      <c r="BI22" s="22"/>
      <c r="BJ22" s="22">
        <v>0</v>
      </c>
      <c r="BK22" s="7">
        <v>130709307.25999996</v>
      </c>
      <c r="BL22" s="22">
        <v>585429622.25999999</v>
      </c>
      <c r="BM22" s="22">
        <v>0</v>
      </c>
      <c r="BN22" s="7">
        <v>341024287</v>
      </c>
      <c r="BO22" s="22">
        <v>131880621.09</v>
      </c>
      <c r="BP22" s="22">
        <v>50133082.909999996</v>
      </c>
      <c r="BQ22" s="22">
        <v>1992567.94</v>
      </c>
      <c r="BR22" s="22">
        <v>15853073.16</v>
      </c>
      <c r="BS22" s="22">
        <v>46425726.299999997</v>
      </c>
      <c r="BT22" s="22">
        <v>789722.18</v>
      </c>
      <c r="BU22" s="22">
        <v>792454.44</v>
      </c>
      <c r="BV22" s="22">
        <v>158566276.03</v>
      </c>
      <c r="BW22" s="22">
        <v>108237188.19</v>
      </c>
      <c r="BX22" s="22">
        <v>5030235.1399999997</v>
      </c>
      <c r="BY22" s="22">
        <v>2043854990</v>
      </c>
      <c r="BZ22" s="22"/>
      <c r="CA22" s="22">
        <v>-20713153</v>
      </c>
      <c r="CB22" s="7"/>
      <c r="CC22" s="7"/>
      <c r="CD22" s="22">
        <v>1305855801</v>
      </c>
      <c r="CE22" s="22">
        <v>284897645</v>
      </c>
      <c r="CF22" s="22">
        <v>-18899131</v>
      </c>
      <c r="CG22" s="7"/>
      <c r="CH22" s="7">
        <v>1417312310</v>
      </c>
      <c r="CI22" s="7">
        <v>1722943600</v>
      </c>
      <c r="CJ22" s="25">
        <v>1709742368</v>
      </c>
      <c r="CK22" s="65">
        <v>267735</v>
      </c>
      <c r="CL22" s="22">
        <v>19684469</v>
      </c>
      <c r="CM22" s="22">
        <v>24830327</v>
      </c>
      <c r="CN22" s="23">
        <f t="shared" si="3"/>
        <v>22.814559682250373</v>
      </c>
      <c r="CO22" s="23"/>
      <c r="CP22" s="23"/>
      <c r="CQ22" s="23">
        <f t="shared" si="4"/>
        <v>-0.82582320086004257</v>
      </c>
      <c r="CR22" s="23">
        <f t="shared" si="5"/>
        <v>-19.296777459205739</v>
      </c>
      <c r="CS22" s="31"/>
      <c r="CT22" s="31">
        <f t="shared" si="6"/>
        <v>-3270.168756419594</v>
      </c>
      <c r="CU22" s="31">
        <f t="shared" si="16"/>
        <v>73.522210394606603</v>
      </c>
      <c r="CV22" s="31">
        <f t="shared" si="7"/>
        <v>34.703159360855096</v>
      </c>
      <c r="CW22" s="31">
        <f t="shared" si="8"/>
        <v>44.643035405816043</v>
      </c>
      <c r="CX22" s="31">
        <f t="shared" si="9"/>
        <v>28.317755654475274</v>
      </c>
      <c r="CY22" s="31">
        <f t="shared" si="10"/>
        <v>64.916581723614613</v>
      </c>
      <c r="CZ22" s="31">
        <f t="shared" si="11"/>
        <v>7697.7240457915477</v>
      </c>
      <c r="DA22" s="31">
        <f t="shared" si="12"/>
        <v>70.269028224627036</v>
      </c>
      <c r="DB22" s="31">
        <f t="shared" si="17"/>
        <v>0.76620221346769568</v>
      </c>
      <c r="DC22" s="31">
        <f t="shared" si="13"/>
        <v>3.4717299633561565</v>
      </c>
    </row>
    <row r="23" spans="1:107" ht="14.4" customHeight="1" x14ac:dyDescent="0.3">
      <c r="A23" s="46" t="s">
        <v>60</v>
      </c>
      <c r="B23" s="7">
        <v>2250098300</v>
      </c>
      <c r="C23" s="22">
        <v>993139933.48999989</v>
      </c>
      <c r="D23" s="22">
        <v>541908550.72000003</v>
      </c>
      <c r="E23" s="22">
        <v>459294.96</v>
      </c>
      <c r="F23" s="22">
        <v>6.65</v>
      </c>
      <c r="G23" s="22">
        <v>102549</v>
      </c>
      <c r="H23" s="22">
        <v>148400470.5</v>
      </c>
      <c r="I23" s="8">
        <f t="shared" si="0"/>
        <v>148400470.5</v>
      </c>
      <c r="J23" s="22">
        <v>37047127.920000002</v>
      </c>
      <c r="K23" s="22">
        <v>24951203.990000002</v>
      </c>
      <c r="L23" s="22">
        <v>19465850.699999999</v>
      </c>
      <c r="M23" s="22">
        <v>66936287.889999993</v>
      </c>
      <c r="N23" s="22">
        <v>15075636.789999999</v>
      </c>
      <c r="O23" s="22">
        <v>853711061</v>
      </c>
      <c r="P23" s="22">
        <v>1093482288.1000001</v>
      </c>
      <c r="Q23" s="22">
        <v>7023261</v>
      </c>
      <c r="R23" s="8">
        <f t="shared" si="1"/>
        <v>7023261</v>
      </c>
      <c r="S23" s="22">
        <v>0</v>
      </c>
      <c r="T23" s="22">
        <v>7023261</v>
      </c>
      <c r="U23" s="22">
        <v>0</v>
      </c>
      <c r="V23" s="22">
        <v>1086459027.1000001</v>
      </c>
      <c r="W23" s="22">
        <v>272784411.29000002</v>
      </c>
      <c r="X23" s="22">
        <v>388739177.22000003</v>
      </c>
      <c r="Y23" s="22">
        <v>0</v>
      </c>
      <c r="Z23" s="22">
        <v>219808.86</v>
      </c>
      <c r="AA23" s="22">
        <v>0</v>
      </c>
      <c r="AB23" s="22">
        <v>0</v>
      </c>
      <c r="AC23" s="7">
        <v>0</v>
      </c>
      <c r="AD23" s="7">
        <v>0</v>
      </c>
      <c r="AE23" s="7">
        <v>211358658.06000006</v>
      </c>
      <c r="AF23" s="7">
        <v>191551100</v>
      </c>
      <c r="AG23" s="7">
        <v>11664997.369999999</v>
      </c>
      <c r="AH23" s="22">
        <v>2757647.94</v>
      </c>
      <c r="AI23" s="22">
        <v>0</v>
      </c>
      <c r="AJ23" s="22">
        <v>7383226.3600000003</v>
      </c>
      <c r="AK23" s="22">
        <v>0</v>
      </c>
      <c r="AL23" s="22">
        <v>0</v>
      </c>
      <c r="AM23" s="22">
        <v>0</v>
      </c>
      <c r="AN23" s="8">
        <f t="shared" si="2"/>
        <v>1086459027.0999999</v>
      </c>
      <c r="AO23" s="22">
        <v>1536965169</v>
      </c>
      <c r="AP23" s="22">
        <v>0</v>
      </c>
      <c r="AQ23" s="22">
        <v>0</v>
      </c>
      <c r="AR23" s="22">
        <v>0</v>
      </c>
      <c r="AS23" s="7">
        <v>9713514</v>
      </c>
      <c r="AT23" s="22">
        <v>69884421.449999988</v>
      </c>
      <c r="AU23" s="22">
        <v>539284642.34000003</v>
      </c>
      <c r="AV23" s="8">
        <f t="shared" si="14"/>
        <v>539284642.34000003</v>
      </c>
      <c r="AW23" s="22">
        <v>560500</v>
      </c>
      <c r="AX23" s="22">
        <v>10217800</v>
      </c>
      <c r="AY23" s="22">
        <v>0</v>
      </c>
      <c r="AZ23" s="22">
        <v>0</v>
      </c>
      <c r="BA23" s="22">
        <v>0</v>
      </c>
      <c r="BB23" s="22">
        <v>62551160.399999999</v>
      </c>
      <c r="BC23" s="22">
        <v>0</v>
      </c>
      <c r="BD23" s="22">
        <v>0</v>
      </c>
      <c r="BE23" s="7">
        <v>465955181.94000006</v>
      </c>
      <c r="BF23" s="69">
        <v>305835744.63999999</v>
      </c>
      <c r="BG23" s="8">
        <f t="shared" si="15"/>
        <v>305835744.63999999</v>
      </c>
      <c r="BH23" s="22">
        <v>6326077</v>
      </c>
      <c r="BI23" s="22"/>
      <c r="BJ23" s="22">
        <v>0</v>
      </c>
      <c r="BK23" s="7">
        <v>299509667.63999999</v>
      </c>
      <c r="BL23" s="22">
        <v>5977703</v>
      </c>
      <c r="BM23" s="22">
        <v>0</v>
      </c>
      <c r="BN23" s="7">
        <v>465628716</v>
      </c>
      <c r="BO23" s="22">
        <v>97128452.989999995</v>
      </c>
      <c r="BP23" s="22">
        <v>58457425.049999997</v>
      </c>
      <c r="BQ23" s="22">
        <v>1380071.21</v>
      </c>
      <c r="BR23" s="22">
        <v>32466057.73</v>
      </c>
      <c r="BS23" s="22">
        <v>23494198</v>
      </c>
      <c r="BT23" s="22">
        <v>0</v>
      </c>
      <c r="BU23" s="22">
        <v>1663464.95</v>
      </c>
      <c r="BV23" s="22">
        <v>216675748</v>
      </c>
      <c r="BW23" s="22">
        <v>2236387.52</v>
      </c>
      <c r="BX23" s="22">
        <v>50000</v>
      </c>
      <c r="BY23" s="22">
        <v>2242340000</v>
      </c>
      <c r="BZ23" s="22"/>
      <c r="CA23" s="22">
        <v>-10140707.669999931</v>
      </c>
      <c r="CB23" s="7"/>
      <c r="CC23" s="7"/>
      <c r="CD23" s="22">
        <v>1797970909.4000001</v>
      </c>
      <c r="CE23" s="22">
        <v>444369102.30000001</v>
      </c>
      <c r="CF23" s="22">
        <v>-83237282.409999967</v>
      </c>
      <c r="CG23" s="7"/>
      <c r="CH23" s="7">
        <v>1509934462</v>
      </c>
      <c r="CI23" s="7">
        <v>1579841909</v>
      </c>
      <c r="CJ23" s="25">
        <v>1629320788</v>
      </c>
      <c r="CK23" s="65">
        <v>285608</v>
      </c>
      <c r="CL23" s="22">
        <v>50276849</v>
      </c>
      <c r="CM23" s="22">
        <v>179224473</v>
      </c>
      <c r="CN23" s="23">
        <f t="shared" si="3"/>
        <v>0.34479774950276143</v>
      </c>
      <c r="CO23" s="23"/>
      <c r="CP23" s="23"/>
      <c r="CQ23" s="23">
        <f t="shared" si="4"/>
        <v>-0.57503922166538646</v>
      </c>
      <c r="CR23" s="23">
        <f t="shared" si="5"/>
        <v>-28.475975608191874</v>
      </c>
      <c r="CS23" s="31"/>
      <c r="CT23" s="31">
        <f t="shared" si="6"/>
        <v>-3854.2324014383362</v>
      </c>
      <c r="CU23" s="31">
        <f t="shared" si="16"/>
        <v>176.0344563177502</v>
      </c>
      <c r="CV23" s="31">
        <f t="shared" si="7"/>
        <v>50.732912601640543</v>
      </c>
      <c r="CW23" s="31">
        <f t="shared" si="8"/>
        <v>48.597089651594338</v>
      </c>
      <c r="CX23" s="31">
        <f t="shared" si="9"/>
        <v>44.290336589901614</v>
      </c>
      <c r="CY23" s="31">
        <f t="shared" si="10"/>
        <v>72.41918875416728</v>
      </c>
      <c r="CZ23" s="31">
        <f t="shared" si="11"/>
        <v>7878.2747682137751</v>
      </c>
      <c r="DA23" s="31">
        <f t="shared" si="12"/>
        <v>116.33209160095441</v>
      </c>
      <c r="DB23" s="31">
        <f t="shared" si="17"/>
        <v>-3.1318879894329985</v>
      </c>
      <c r="DC23" s="31">
        <f t="shared" si="13"/>
        <v>15.700230353087886</v>
      </c>
    </row>
    <row r="24" spans="1:107" ht="14.4" customHeight="1" x14ac:dyDescent="0.3">
      <c r="A24" s="46" t="s">
        <v>61</v>
      </c>
      <c r="B24" s="7">
        <v>1907577440.6900001</v>
      </c>
      <c r="C24" s="22">
        <v>826384307.41000009</v>
      </c>
      <c r="D24" s="22">
        <v>427582001.35000002</v>
      </c>
      <c r="E24" s="22">
        <v>6102429.9100000001</v>
      </c>
      <c r="F24" s="22">
        <v>64.41</v>
      </c>
      <c r="G24" s="22">
        <v>192805</v>
      </c>
      <c r="H24" s="22">
        <v>169575919.62</v>
      </c>
      <c r="I24" s="8">
        <f t="shared" si="0"/>
        <v>169575919.62</v>
      </c>
      <c r="J24" s="22">
        <v>45757335.640000001</v>
      </c>
      <c r="K24" s="22">
        <v>43580409.569999993</v>
      </c>
      <c r="L24" s="22">
        <v>23693677.539999999</v>
      </c>
      <c r="M24" s="22">
        <v>56544496.870000005</v>
      </c>
      <c r="N24" s="22">
        <v>26330044.360000003</v>
      </c>
      <c r="O24" s="22">
        <v>1031989836.0000001</v>
      </c>
      <c r="P24" s="22">
        <v>874934654.69000006</v>
      </c>
      <c r="Q24" s="22">
        <v>0</v>
      </c>
      <c r="R24" s="8">
        <f t="shared" si="1"/>
        <v>0</v>
      </c>
      <c r="S24" s="22">
        <v>0</v>
      </c>
      <c r="T24" s="22">
        <v>0</v>
      </c>
      <c r="U24" s="22">
        <v>0</v>
      </c>
      <c r="V24" s="22">
        <v>874934654.69000006</v>
      </c>
      <c r="W24" s="22">
        <v>231803049.22</v>
      </c>
      <c r="X24" s="22">
        <v>243018560.88999999</v>
      </c>
      <c r="Y24" s="22">
        <v>0</v>
      </c>
      <c r="Z24" s="22">
        <v>443101.08</v>
      </c>
      <c r="AA24" s="22">
        <v>0</v>
      </c>
      <c r="AB24" s="22">
        <v>0</v>
      </c>
      <c r="AC24" s="7">
        <v>0</v>
      </c>
      <c r="AD24" s="7">
        <v>0</v>
      </c>
      <c r="AE24" s="7">
        <v>189740847</v>
      </c>
      <c r="AF24" s="7">
        <v>170884100</v>
      </c>
      <c r="AG24" s="7">
        <v>31730838.98</v>
      </c>
      <c r="AH24" s="22">
        <v>603357.85</v>
      </c>
      <c r="AI24" s="22">
        <v>0</v>
      </c>
      <c r="AJ24" s="22">
        <v>2958482.67</v>
      </c>
      <c r="AK24" s="22">
        <v>0</v>
      </c>
      <c r="AL24" s="22">
        <v>3752317</v>
      </c>
      <c r="AM24" s="22">
        <v>0</v>
      </c>
      <c r="AN24" s="8">
        <f t="shared" si="2"/>
        <v>874934654.69000006</v>
      </c>
      <c r="AO24" s="22">
        <v>1906924490.6900001</v>
      </c>
      <c r="AP24" s="22">
        <v>0</v>
      </c>
      <c r="AQ24" s="22">
        <v>0</v>
      </c>
      <c r="AR24" s="22">
        <v>0</v>
      </c>
      <c r="AS24" s="7">
        <v>56600083</v>
      </c>
      <c r="AT24" s="22">
        <v>59947983.369999997</v>
      </c>
      <c r="AU24" s="22">
        <v>533872534.91999996</v>
      </c>
      <c r="AV24" s="8">
        <f t="shared" si="14"/>
        <v>533872534.91999996</v>
      </c>
      <c r="AW24" s="22">
        <v>174168109.25999999</v>
      </c>
      <c r="AX24" s="22">
        <v>242556548.60000002</v>
      </c>
      <c r="AY24" s="22">
        <v>0</v>
      </c>
      <c r="AZ24" s="22">
        <v>0</v>
      </c>
      <c r="BA24" s="22">
        <v>0</v>
      </c>
      <c r="BB24" s="22">
        <v>89367408.120000005</v>
      </c>
      <c r="BC24" s="22">
        <v>0</v>
      </c>
      <c r="BD24" s="22">
        <v>0</v>
      </c>
      <c r="BE24" s="7">
        <v>27780468.939999938</v>
      </c>
      <c r="BF24" s="69">
        <v>240788535.19</v>
      </c>
      <c r="BG24" s="8">
        <f t="shared" si="15"/>
        <v>240788535.19</v>
      </c>
      <c r="BH24" s="22">
        <v>73962584.140000001</v>
      </c>
      <c r="BI24" s="22"/>
      <c r="BJ24" s="22">
        <v>0</v>
      </c>
      <c r="BK24" s="7">
        <v>166825951.05000001</v>
      </c>
      <c r="BL24" s="22">
        <v>497296277.78999996</v>
      </c>
      <c r="BM24" s="22">
        <v>0</v>
      </c>
      <c r="BN24" s="7">
        <v>305747704</v>
      </c>
      <c r="BO24" s="22">
        <v>148966971.97</v>
      </c>
      <c r="BP24" s="22">
        <v>36793368.079999998</v>
      </c>
      <c r="BQ24" s="22">
        <v>877612.07</v>
      </c>
      <c r="BR24" s="22">
        <v>10587597.52</v>
      </c>
      <c r="BS24" s="22">
        <v>178160408.91999996</v>
      </c>
      <c r="BT24" s="22">
        <v>179055</v>
      </c>
      <c r="BU24" s="22">
        <v>1544492.37</v>
      </c>
      <c r="BV24" s="22">
        <v>84455042.430000007</v>
      </c>
      <c r="BW24" s="22">
        <v>64840630.579999998</v>
      </c>
      <c r="BX24" s="22">
        <v>11595474.99</v>
      </c>
      <c r="BY24" s="22">
        <v>1884776467.6399999</v>
      </c>
      <c r="BZ24" s="22"/>
      <c r="CA24" s="22">
        <v>-20112828.600000024</v>
      </c>
      <c r="CB24" s="7"/>
      <c r="CC24" s="7"/>
      <c r="CD24" s="22">
        <v>1103737688</v>
      </c>
      <c r="CE24" s="22">
        <v>234827754</v>
      </c>
      <c r="CF24" s="22">
        <v>-20112828.599999964</v>
      </c>
      <c r="CG24" s="7"/>
      <c r="CH24" s="7">
        <v>1400314645</v>
      </c>
      <c r="CI24" s="7">
        <v>1980200700</v>
      </c>
      <c r="CJ24" s="25">
        <v>1907577440.6900001</v>
      </c>
      <c r="CK24" s="65">
        <v>264333</v>
      </c>
      <c r="CL24" s="22">
        <v>55455004</v>
      </c>
      <c r="CM24" s="22">
        <v>39803458</v>
      </c>
      <c r="CN24" s="23">
        <f t="shared" si="3"/>
        <v>29.829037949000892</v>
      </c>
      <c r="CO24" s="23"/>
      <c r="CP24" s="23"/>
      <c r="CQ24" s="23">
        <f t="shared" si="4"/>
        <v>-0.10821462348089675</v>
      </c>
      <c r="CR24" s="23">
        <f t="shared" si="5"/>
        <v>-7.9186235613315148</v>
      </c>
      <c r="CS24" s="31"/>
      <c r="CT24" s="31">
        <f t="shared" si="6"/>
        <v>-1296.1121576571973</v>
      </c>
      <c r="CU24" s="31">
        <f t="shared" si="16"/>
        <v>209.79220906962053</v>
      </c>
      <c r="CV24" s="31">
        <f t="shared" si="7"/>
        <v>52.210736287054537</v>
      </c>
      <c r="CW24" s="31">
        <f t="shared" si="8"/>
        <v>45.866271849677716</v>
      </c>
      <c r="CX24" s="31">
        <f t="shared" si="9"/>
        <v>43.845215684634859</v>
      </c>
      <c r="CY24" s="31">
        <f t="shared" si="10"/>
        <v>62.481290031070124</v>
      </c>
      <c r="CZ24" s="31">
        <f t="shared" si="11"/>
        <v>7216.5694055982422</v>
      </c>
      <c r="DA24" s="31">
        <f t="shared" si="12"/>
        <v>80.076787443282527</v>
      </c>
      <c r="DB24" s="31">
        <f t="shared" si="17"/>
        <v>3.6674696312348516</v>
      </c>
      <c r="DC24" s="31">
        <f t="shared" si="13"/>
        <v>3.996490715165983</v>
      </c>
    </row>
    <row r="25" spans="1:107" ht="14.4" customHeight="1" x14ac:dyDescent="0.3">
      <c r="A25" s="46" t="s">
        <v>62</v>
      </c>
      <c r="B25" s="7">
        <v>1753453240</v>
      </c>
      <c r="C25" s="22">
        <v>884402978.55000007</v>
      </c>
      <c r="D25" s="22">
        <v>471871538.75999999</v>
      </c>
      <c r="E25" s="22">
        <v>2361678.1</v>
      </c>
      <c r="F25" s="22">
        <v>165.52</v>
      </c>
      <c r="G25" s="22">
        <v>216</v>
      </c>
      <c r="H25" s="22">
        <v>114443974.03999999</v>
      </c>
      <c r="I25" s="8">
        <f t="shared" si="0"/>
        <v>114443974.03999998</v>
      </c>
      <c r="J25" s="22">
        <v>11266724</v>
      </c>
      <c r="K25" s="22">
        <v>23676191.579999983</v>
      </c>
      <c r="L25" s="22">
        <v>4453596.75</v>
      </c>
      <c r="M25" s="22">
        <v>75047461.709999993</v>
      </c>
      <c r="N25" s="22">
        <v>121837.26</v>
      </c>
      <c r="O25" s="22">
        <v>637190471</v>
      </c>
      <c r="P25" s="22">
        <v>1190398401.26</v>
      </c>
      <c r="Q25" s="22">
        <v>208500</v>
      </c>
      <c r="R25" s="8">
        <f t="shared" si="1"/>
        <v>208500</v>
      </c>
      <c r="S25" s="22">
        <v>0</v>
      </c>
      <c r="T25" s="22">
        <v>0</v>
      </c>
      <c r="U25" s="22">
        <v>208500</v>
      </c>
      <c r="V25" s="22">
        <v>1189367927.71</v>
      </c>
      <c r="W25" s="22">
        <v>278822301.62</v>
      </c>
      <c r="X25" s="22">
        <v>475719055.57999998</v>
      </c>
      <c r="Y25" s="22">
        <v>0</v>
      </c>
      <c r="Z25" s="22">
        <v>155228.28</v>
      </c>
      <c r="AA25" s="22">
        <v>0</v>
      </c>
      <c r="AB25" s="22">
        <v>0</v>
      </c>
      <c r="AC25" s="7">
        <v>0</v>
      </c>
      <c r="AD25" s="7">
        <v>0</v>
      </c>
      <c r="AE25" s="7">
        <v>202059613</v>
      </c>
      <c r="AF25" s="7">
        <v>216563100</v>
      </c>
      <c r="AG25" s="7">
        <v>7885935.7000000002</v>
      </c>
      <c r="AH25" s="22">
        <v>741107.25</v>
      </c>
      <c r="AI25" s="22">
        <v>771687</v>
      </c>
      <c r="AJ25" s="22">
        <v>6649899.2800000003</v>
      </c>
      <c r="AK25" s="22">
        <v>0</v>
      </c>
      <c r="AL25" s="22">
        <v>0</v>
      </c>
      <c r="AM25" s="22">
        <v>0</v>
      </c>
      <c r="AN25" s="8">
        <f t="shared" si="2"/>
        <v>1189367927.71</v>
      </c>
      <c r="AO25" s="22">
        <v>1661263759</v>
      </c>
      <c r="AP25" s="22">
        <v>37510417</v>
      </c>
      <c r="AQ25" s="22">
        <v>0</v>
      </c>
      <c r="AR25" s="22">
        <v>0</v>
      </c>
      <c r="AS25" s="7">
        <v>3937004</v>
      </c>
      <c r="AT25" s="22">
        <v>36320356.140000001</v>
      </c>
      <c r="AU25" s="22">
        <v>464233534.98000002</v>
      </c>
      <c r="AV25" s="8">
        <f t="shared" si="14"/>
        <v>464233534.98000002</v>
      </c>
      <c r="AW25" s="22">
        <v>163331335.88</v>
      </c>
      <c r="AX25" s="22">
        <v>219317419.22</v>
      </c>
      <c r="AY25" s="22">
        <v>0</v>
      </c>
      <c r="AZ25" s="22">
        <v>0</v>
      </c>
      <c r="BA25" s="22">
        <v>10286540.84</v>
      </c>
      <c r="BB25" s="22">
        <v>56797396.240000002</v>
      </c>
      <c r="BC25" s="22">
        <v>0</v>
      </c>
      <c r="BD25" s="22">
        <v>0</v>
      </c>
      <c r="BE25" s="7">
        <v>14500842.800000012</v>
      </c>
      <c r="BF25" s="69">
        <v>295070561.33999991</v>
      </c>
      <c r="BG25" s="8">
        <f t="shared" si="15"/>
        <v>295070561.33999991</v>
      </c>
      <c r="BH25" s="22">
        <v>174284644.81</v>
      </c>
      <c r="BI25" s="22"/>
      <c r="BJ25" s="22">
        <v>0</v>
      </c>
      <c r="BK25" s="7">
        <v>120785916.52999991</v>
      </c>
      <c r="BL25" s="22">
        <v>6113504.7699999996</v>
      </c>
      <c r="BM25" s="22">
        <v>0</v>
      </c>
      <c r="BN25" s="7">
        <v>535975177</v>
      </c>
      <c r="BO25" s="22">
        <v>77077387.150000006</v>
      </c>
      <c r="BP25" s="22">
        <v>35606578.609999999</v>
      </c>
      <c r="BQ25" s="22">
        <v>1688563.94</v>
      </c>
      <c r="BR25" s="22">
        <v>15807241.109999999</v>
      </c>
      <c r="BS25" s="22">
        <v>299532.96000000002</v>
      </c>
      <c r="BT25" s="22">
        <v>29000</v>
      </c>
      <c r="BU25" s="22">
        <v>671054.92999999993</v>
      </c>
      <c r="BV25" s="22">
        <v>41268950</v>
      </c>
      <c r="BW25" s="22">
        <v>29014.81</v>
      </c>
      <c r="BX25" s="22">
        <v>14730670</v>
      </c>
      <c r="BY25" s="22">
        <v>1751342783</v>
      </c>
      <c r="BZ25" s="22"/>
      <c r="CA25" s="22">
        <v>-76035462</v>
      </c>
      <c r="CB25" s="7"/>
      <c r="CC25" s="7"/>
      <c r="CD25" s="22">
        <v>1782638744.6400001</v>
      </c>
      <c r="CE25" s="22">
        <v>6649899.2800000003</v>
      </c>
      <c r="CF25" s="22">
        <v>-399578547.19</v>
      </c>
      <c r="CG25" s="7"/>
      <c r="CH25" s="7">
        <v>1656592900</v>
      </c>
      <c r="CI25" s="7">
        <v>1613997125</v>
      </c>
      <c r="CJ25" s="25">
        <v>1605163168</v>
      </c>
      <c r="CK25" s="65">
        <v>294727</v>
      </c>
      <c r="CL25" s="22">
        <v>78046963</v>
      </c>
      <c r="CM25" s="22">
        <v>68650028</v>
      </c>
      <c r="CN25" s="23">
        <f t="shared" si="3"/>
        <v>-2.0437045655121153</v>
      </c>
      <c r="CO25" s="23"/>
      <c r="CP25" s="23"/>
      <c r="CQ25" s="23">
        <f t="shared" si="4"/>
        <v>-0.7846965844142948</v>
      </c>
      <c r="CR25" s="23">
        <f t="shared" si="5"/>
        <v>-53.580177525331749</v>
      </c>
      <c r="CS25" s="31"/>
      <c r="CT25" s="31">
        <f t="shared" si="6"/>
        <v>-2681.9452962572145</v>
      </c>
      <c r="CU25" s="31">
        <f t="shared" si="16"/>
        <v>264.81103869004198</v>
      </c>
      <c r="CV25" s="31">
        <f t="shared" si="7"/>
        <v>56.964561689138627</v>
      </c>
      <c r="CW25" s="31">
        <f t="shared" si="8"/>
        <v>67.888802170738245</v>
      </c>
      <c r="CX25" s="31">
        <f t="shared" si="9"/>
        <v>50.49856528001007</v>
      </c>
      <c r="CY25" s="31">
        <f t="shared" si="10"/>
        <v>71.858233924580986</v>
      </c>
      <c r="CZ25" s="31">
        <f t="shared" si="11"/>
        <v>5949.4150179657781</v>
      </c>
      <c r="DA25" s="31">
        <f t="shared" si="12"/>
        <v>138.79727001598553</v>
      </c>
      <c r="DB25" s="31">
        <f t="shared" si="17"/>
        <v>0.54733412241982782</v>
      </c>
      <c r="DC25" s="31">
        <f t="shared" si="13"/>
        <v>6.8729276113814199</v>
      </c>
    </row>
    <row r="27" spans="1:107" ht="15" x14ac:dyDescent="0.25">
      <c r="BD27" s="66"/>
      <c r="BJ27" s="66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27"/>
  <sheetViews>
    <sheetView view="pageBreakPreview" zoomScale="70" zoomScaleNormal="100" zoomScaleSheetLayoutView="70" workbookViewId="0">
      <selection activeCell="E28" sqref="E28"/>
    </sheetView>
  </sheetViews>
  <sheetFormatPr defaultRowHeight="14.4" x14ac:dyDescent="0.3"/>
  <cols>
    <col min="1" max="1" width="24.6640625" customWidth="1"/>
    <col min="2" max="2" width="14.21875" customWidth="1"/>
    <col min="3" max="4" width="13.77734375" customWidth="1"/>
    <col min="5" max="5" width="14.21875" customWidth="1"/>
    <col min="6" max="6" width="11" customWidth="1"/>
    <col min="7" max="7" width="14" customWidth="1"/>
    <col min="8" max="13" width="12.6640625" customWidth="1"/>
    <col min="14" max="14" width="11.77734375" customWidth="1"/>
    <col min="15" max="15" width="13.77734375" customWidth="1"/>
    <col min="16" max="16" width="12.88671875" customWidth="1"/>
    <col min="17" max="18" width="11.88671875" customWidth="1"/>
    <col min="19" max="19" width="13.109375" customWidth="1"/>
    <col min="20" max="20" width="13.88671875" customWidth="1"/>
    <col min="21" max="21" width="13.6640625" customWidth="1"/>
    <col min="22" max="45" width="15" customWidth="1"/>
    <col min="46" max="46" width="11.6640625" customWidth="1"/>
    <col min="47" max="68" width="12.6640625" customWidth="1"/>
    <col min="69" max="69" width="10.77734375" customWidth="1"/>
    <col min="70" max="71" width="11.77734375" customWidth="1"/>
    <col min="72" max="73" width="10.77734375" customWidth="1"/>
    <col min="74" max="74" width="12.6640625" customWidth="1"/>
    <col min="75" max="76" width="11.77734375" customWidth="1"/>
    <col min="77" max="77" width="14.33203125" customWidth="1"/>
    <col min="78" max="78" width="9.109375" customWidth="1"/>
    <col min="79" max="79" width="13.33203125" customWidth="1"/>
    <col min="80" max="81" width="9.109375" customWidth="1"/>
    <col min="82" max="82" width="15.109375" customWidth="1"/>
    <col min="83" max="83" width="14.6640625" customWidth="1"/>
    <col min="84" max="84" width="14.77734375" customWidth="1"/>
    <col min="85" max="85" width="6.6640625" customWidth="1"/>
    <col min="86" max="86" width="13.77734375" customWidth="1"/>
    <col min="87" max="87" width="15.6640625" customWidth="1"/>
    <col min="88" max="88" width="16.109375" customWidth="1"/>
    <col min="89" max="89" width="11" customWidth="1"/>
    <col min="90" max="90" width="12.77734375" customWidth="1"/>
    <col min="91" max="91" width="13.109375" customWidth="1"/>
    <col min="92" max="92" width="12" bestFit="1" customWidth="1"/>
    <col min="93" max="93" width="11.109375" hidden="1" customWidth="1"/>
    <col min="94" max="94" width="4.33203125" hidden="1" customWidth="1"/>
    <col min="95" max="95" width="13.77734375" bestFit="1" customWidth="1"/>
    <col min="96" max="96" width="13.21875" bestFit="1" customWidth="1"/>
    <col min="97" max="97" width="9.77734375" hidden="1" customWidth="1"/>
    <col min="98" max="98" width="13.77734375" customWidth="1"/>
    <col min="99" max="99" width="14.88671875" bestFit="1" customWidth="1"/>
    <col min="100" max="101" width="13" bestFit="1" customWidth="1"/>
    <col min="102" max="102" width="11.6640625" bestFit="1" customWidth="1"/>
    <col min="103" max="103" width="9" bestFit="1" customWidth="1"/>
    <col min="104" max="104" width="11.109375" bestFit="1" customWidth="1"/>
    <col min="105" max="105" width="12.77734375" bestFit="1" customWidth="1"/>
    <col min="106" max="106" width="14.77734375" bestFit="1" customWidth="1"/>
    <col min="107" max="107" width="11.21875" bestFit="1" customWidth="1"/>
  </cols>
  <sheetData>
    <row r="1" spans="1:107" ht="79.2" x14ac:dyDescent="0.3">
      <c r="A1" s="44" t="s">
        <v>1</v>
      </c>
      <c r="B1" s="41" t="s">
        <v>20</v>
      </c>
      <c r="C1" s="41" t="s">
        <v>29</v>
      </c>
      <c r="D1" s="41" t="s">
        <v>30</v>
      </c>
      <c r="E1" s="41" t="s">
        <v>31</v>
      </c>
      <c r="F1" s="41" t="s">
        <v>32</v>
      </c>
      <c r="G1" s="41" t="s">
        <v>33</v>
      </c>
      <c r="H1" s="41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41" t="s">
        <v>35</v>
      </c>
      <c r="O1" s="41" t="s">
        <v>36</v>
      </c>
      <c r="P1" s="41" t="s">
        <v>37</v>
      </c>
      <c r="Q1" s="41" t="s">
        <v>38</v>
      </c>
      <c r="R1" s="55" t="s">
        <v>88</v>
      </c>
      <c r="S1" s="56" t="s">
        <v>89</v>
      </c>
      <c r="T1" s="56" t="s">
        <v>90</v>
      </c>
      <c r="U1" s="56" t="s">
        <v>93</v>
      </c>
      <c r="V1" s="41" t="s">
        <v>39</v>
      </c>
      <c r="W1" s="56" t="s">
        <v>91</v>
      </c>
      <c r="X1" s="56">
        <v>41030800</v>
      </c>
      <c r="Y1" s="56">
        <v>41030900</v>
      </c>
      <c r="Z1" s="56">
        <v>41031000</v>
      </c>
      <c r="AA1" s="56">
        <v>41032100</v>
      </c>
      <c r="AB1" s="56">
        <v>41032600</v>
      </c>
      <c r="AC1" s="56">
        <v>41033500</v>
      </c>
      <c r="AD1" s="56">
        <v>41033700</v>
      </c>
      <c r="AE1" s="56">
        <v>41033900</v>
      </c>
      <c r="AF1" s="56">
        <v>41034200</v>
      </c>
      <c r="AG1" s="56">
        <v>41034500</v>
      </c>
      <c r="AH1" s="56">
        <v>41035800</v>
      </c>
      <c r="AI1" s="56">
        <v>41036000</v>
      </c>
      <c r="AJ1" s="56">
        <v>41036100</v>
      </c>
      <c r="AK1" s="56">
        <v>41036600</v>
      </c>
      <c r="AL1" s="56">
        <v>41037000</v>
      </c>
      <c r="AM1" s="56">
        <v>41039700</v>
      </c>
      <c r="AN1" s="54" t="s">
        <v>88</v>
      </c>
      <c r="AO1" s="56">
        <v>90010200</v>
      </c>
      <c r="AP1" s="56">
        <v>41020900</v>
      </c>
      <c r="AQ1" s="56">
        <v>41030300</v>
      </c>
      <c r="AR1" s="56">
        <v>41030400</v>
      </c>
      <c r="AS1" s="56">
        <v>41035000</v>
      </c>
      <c r="AT1" s="41" t="s">
        <v>5</v>
      </c>
      <c r="AU1" s="41" t="s">
        <v>6</v>
      </c>
      <c r="AV1" s="54" t="s">
        <v>88</v>
      </c>
      <c r="AW1" s="14">
        <v>70101</v>
      </c>
      <c r="AX1" s="14">
        <v>70201</v>
      </c>
      <c r="AY1" s="14">
        <v>70301</v>
      </c>
      <c r="AZ1" s="14">
        <v>70302</v>
      </c>
      <c r="BA1" s="14">
        <v>70304</v>
      </c>
      <c r="BB1" s="14">
        <v>70501</v>
      </c>
      <c r="BC1" s="14">
        <v>70601</v>
      </c>
      <c r="BD1" s="14">
        <v>70701</v>
      </c>
      <c r="BE1" s="14" t="s">
        <v>92</v>
      </c>
      <c r="BF1" s="41" t="s">
        <v>7</v>
      </c>
      <c r="BG1" s="54" t="s">
        <v>88</v>
      </c>
      <c r="BH1" s="14">
        <v>80101</v>
      </c>
      <c r="BI1" s="14">
        <v>80201</v>
      </c>
      <c r="BJ1" s="14">
        <v>80209</v>
      </c>
      <c r="BK1" s="14" t="s">
        <v>92</v>
      </c>
      <c r="BL1" s="41" t="s">
        <v>8</v>
      </c>
      <c r="BM1" s="14">
        <v>90901</v>
      </c>
      <c r="BN1" s="14" t="s">
        <v>92</v>
      </c>
      <c r="BO1" s="41" t="s">
        <v>9</v>
      </c>
      <c r="BP1" s="41" t="s">
        <v>10</v>
      </c>
      <c r="BQ1" s="41" t="s">
        <v>11</v>
      </c>
      <c r="BR1" s="41" t="s">
        <v>12</v>
      </c>
      <c r="BS1" s="41" t="s">
        <v>13</v>
      </c>
      <c r="BT1" s="41" t="s">
        <v>14</v>
      </c>
      <c r="BU1" s="41" t="s">
        <v>15</v>
      </c>
      <c r="BV1" s="41" t="s">
        <v>16</v>
      </c>
      <c r="BW1" s="41" t="s">
        <v>17</v>
      </c>
      <c r="BX1" s="41" t="s">
        <v>18</v>
      </c>
      <c r="BY1" s="41" t="s">
        <v>19</v>
      </c>
      <c r="BZ1" s="41" t="s">
        <v>21</v>
      </c>
      <c r="CA1" s="41" t="s">
        <v>22</v>
      </c>
      <c r="CB1" s="41" t="s">
        <v>2</v>
      </c>
      <c r="CC1" s="41" t="s">
        <v>3</v>
      </c>
      <c r="CD1" s="41" t="s">
        <v>64</v>
      </c>
      <c r="CE1" s="41" t="s">
        <v>65</v>
      </c>
      <c r="CF1" s="41" t="s">
        <v>28</v>
      </c>
      <c r="CG1" s="41" t="s">
        <v>4</v>
      </c>
      <c r="CH1" s="41" t="s">
        <v>25</v>
      </c>
      <c r="CI1" s="41" t="s">
        <v>26</v>
      </c>
      <c r="CJ1" s="41" t="s">
        <v>27</v>
      </c>
      <c r="CK1" s="64" t="s">
        <v>69</v>
      </c>
      <c r="CL1" s="41" t="s">
        <v>70</v>
      </c>
      <c r="CM1" s="41" t="s">
        <v>71</v>
      </c>
      <c r="CN1" s="50" t="s">
        <v>72</v>
      </c>
      <c r="CO1" s="50" t="s">
        <v>73</v>
      </c>
      <c r="CP1" s="50" t="s">
        <v>74</v>
      </c>
      <c r="CQ1" s="50" t="s">
        <v>75</v>
      </c>
      <c r="CR1" s="50" t="s">
        <v>76</v>
      </c>
      <c r="CS1" s="50" t="s">
        <v>77</v>
      </c>
      <c r="CT1" s="50" t="s">
        <v>78</v>
      </c>
      <c r="CU1" s="50" t="s">
        <v>79</v>
      </c>
      <c r="CV1" s="50" t="s">
        <v>80</v>
      </c>
      <c r="CW1" s="50" t="s">
        <v>81</v>
      </c>
      <c r="CX1" s="50" t="s">
        <v>82</v>
      </c>
      <c r="CY1" s="50" t="s">
        <v>83</v>
      </c>
      <c r="CZ1" s="50" t="s">
        <v>84</v>
      </c>
      <c r="DA1" s="50" t="s">
        <v>85</v>
      </c>
      <c r="DB1" s="50" t="s">
        <v>86</v>
      </c>
      <c r="DC1" s="50" t="s">
        <v>87</v>
      </c>
    </row>
    <row r="2" spans="1:107" ht="15" x14ac:dyDescent="0.25">
      <c r="A2" s="45" t="s">
        <v>0</v>
      </c>
      <c r="B2" s="7">
        <v>2249117011.6100001</v>
      </c>
      <c r="C2" s="7">
        <v>846105120.34000003</v>
      </c>
      <c r="D2" s="7">
        <v>493573092.61000001</v>
      </c>
      <c r="E2" s="7">
        <v>589406.91</v>
      </c>
      <c r="F2" s="7">
        <v>0</v>
      </c>
      <c r="G2" s="7">
        <v>0</v>
      </c>
      <c r="H2" s="7">
        <v>94595643.150000006</v>
      </c>
      <c r="I2" s="8">
        <f t="shared" ref="I2:I25" si="0">SUM(J2:M2)</f>
        <v>94595643.150000006</v>
      </c>
      <c r="J2" s="7">
        <v>2828142.83</v>
      </c>
      <c r="K2" s="7">
        <v>28507459.34</v>
      </c>
      <c r="L2" s="7">
        <v>6321989.46</v>
      </c>
      <c r="M2" s="7">
        <v>56938051.520000003</v>
      </c>
      <c r="N2" s="7">
        <v>67403232.900000006</v>
      </c>
      <c r="O2" s="7">
        <v>1017831596.08</v>
      </c>
      <c r="P2" s="7">
        <v>1228083452.5799999</v>
      </c>
      <c r="Q2" s="7">
        <v>2378100</v>
      </c>
      <c r="R2" s="8">
        <f t="shared" ref="R2:R25" si="1">SUM(S2:U2)</f>
        <v>2378100</v>
      </c>
      <c r="S2" s="7">
        <v>2378100</v>
      </c>
      <c r="T2" s="7">
        <v>0</v>
      </c>
      <c r="U2" s="7">
        <v>0</v>
      </c>
      <c r="V2" s="7">
        <v>1225705352.5799999</v>
      </c>
      <c r="W2" s="7">
        <v>328993543.56</v>
      </c>
      <c r="X2" s="7">
        <v>258637587.11000001</v>
      </c>
      <c r="Y2" s="7">
        <v>50331151.829999998</v>
      </c>
      <c r="Z2" s="7">
        <v>104365</v>
      </c>
      <c r="AA2" s="7">
        <v>0</v>
      </c>
      <c r="AB2" s="7">
        <v>0</v>
      </c>
      <c r="AC2" s="7">
        <v>0</v>
      </c>
      <c r="AD2" s="7">
        <v>0</v>
      </c>
      <c r="AE2" s="7">
        <v>268428300</v>
      </c>
      <c r="AF2" s="7">
        <v>252732300</v>
      </c>
      <c r="AG2" s="7">
        <v>0</v>
      </c>
      <c r="AH2" s="7">
        <v>961524.11</v>
      </c>
      <c r="AI2" s="7">
        <v>0</v>
      </c>
      <c r="AJ2" s="7">
        <v>0</v>
      </c>
      <c r="AK2" s="7">
        <v>60462788.640000001</v>
      </c>
      <c r="AL2" s="7">
        <v>5053792.33</v>
      </c>
      <c r="AM2" s="7">
        <v>0</v>
      </c>
      <c r="AN2" s="8">
        <f t="shared" ref="AN2:AN25" si="2">SUM(W2:AM2)</f>
        <v>1225705352.5799999</v>
      </c>
      <c r="AO2" s="7">
        <v>2245915048.6599998</v>
      </c>
      <c r="AP2" s="7">
        <v>0</v>
      </c>
      <c r="AQ2" s="7">
        <v>0</v>
      </c>
      <c r="AR2" s="7">
        <v>0</v>
      </c>
      <c r="AS2" s="7">
        <v>3201962.95</v>
      </c>
      <c r="AT2" s="7">
        <v>78184370.290000007</v>
      </c>
      <c r="AU2" s="7">
        <v>478613778.93000001</v>
      </c>
      <c r="AV2" s="8">
        <f>SUM(AW2:BE2)</f>
        <v>478613778.93000001</v>
      </c>
      <c r="AW2" s="7">
        <v>195155178.90000001</v>
      </c>
      <c r="AX2" s="7">
        <v>247198917.75</v>
      </c>
      <c r="AY2" s="7">
        <v>0</v>
      </c>
      <c r="AZ2" s="7">
        <v>0</v>
      </c>
      <c r="BA2" s="7">
        <v>6569599.1399999997</v>
      </c>
      <c r="BB2" s="7">
        <v>0</v>
      </c>
      <c r="BC2" s="7">
        <v>0</v>
      </c>
      <c r="BD2" s="7">
        <v>0</v>
      </c>
      <c r="BE2" s="7">
        <v>29690083.140000045</v>
      </c>
      <c r="BF2" s="7">
        <v>280046268.31</v>
      </c>
      <c r="BG2" s="8">
        <f>SUM(BH2:BK2)</f>
        <v>280046268.31</v>
      </c>
      <c r="BH2" s="7"/>
      <c r="BI2" s="7"/>
      <c r="BJ2" s="7"/>
      <c r="BK2" s="7">
        <v>280046268.31</v>
      </c>
      <c r="BL2" s="7">
        <v>625159015.13999999</v>
      </c>
      <c r="BM2" s="7">
        <v>0</v>
      </c>
      <c r="BN2" s="7"/>
      <c r="BO2" s="7">
        <v>226681584.13</v>
      </c>
      <c r="BP2" s="7">
        <v>51793301.829999998</v>
      </c>
      <c r="BQ2" s="7">
        <v>8570732</v>
      </c>
      <c r="BR2" s="7">
        <v>20428017.41</v>
      </c>
      <c r="BS2" s="7">
        <v>93945305.700000003</v>
      </c>
      <c r="BT2" s="7">
        <v>103200</v>
      </c>
      <c r="BU2" s="7">
        <v>2138288.34</v>
      </c>
      <c r="BV2" s="7">
        <v>88171556.810000002</v>
      </c>
      <c r="BW2" s="7">
        <v>135452872.15000001</v>
      </c>
      <c r="BX2" s="7">
        <v>10867531.800000001</v>
      </c>
      <c r="BY2" s="7">
        <v>2156247648.0999999</v>
      </c>
      <c r="BZ2" s="7"/>
      <c r="CA2" s="7">
        <v>-92850842.519999996</v>
      </c>
      <c r="CB2" s="7"/>
      <c r="CC2" s="7"/>
      <c r="CD2" s="7">
        <v>1813920076.99</v>
      </c>
      <c r="CE2" s="7">
        <v>342327571.11000001</v>
      </c>
      <c r="CF2" s="7">
        <v>-92850842.519999996</v>
      </c>
      <c r="CG2" s="7"/>
      <c r="CH2" s="7">
        <v>2110676321.6199999</v>
      </c>
      <c r="CI2" s="7">
        <v>2119513917.75</v>
      </c>
      <c r="CJ2" s="7">
        <v>2249117011.6100001</v>
      </c>
      <c r="CK2" s="67">
        <v>373300</v>
      </c>
      <c r="CL2" s="68"/>
      <c r="CM2" s="7">
        <v>40378793</v>
      </c>
      <c r="CN2" s="23">
        <f t="shared" ref="CN2" si="3">(B2-CD2-CE2)/B2*100</f>
        <v>4.1291477068825699</v>
      </c>
      <c r="CO2" s="23"/>
      <c r="CP2" s="23"/>
      <c r="CQ2" s="23">
        <f t="shared" ref="CQ2" si="4">((C2+H2)-CD2)/(C2+H2)</f>
        <v>-0.92826470158305829</v>
      </c>
      <c r="CR2" s="23">
        <f t="shared" ref="CR2" si="5">(N2-CE2)/N2</f>
        <v>-4.0788004726402374</v>
      </c>
      <c r="CS2" s="31"/>
      <c r="CT2" s="31">
        <f t="shared" ref="CT2" si="6">(C2+H2-CD2-CE2)/CK2</f>
        <v>-3256.2198891240291</v>
      </c>
      <c r="CU2" s="31">
        <f>CL2/CK2</f>
        <v>0</v>
      </c>
      <c r="CV2" s="31">
        <f t="shared" ref="CV2" si="7">(C2+H2)/B2*100</f>
        <v>41.825336726994564</v>
      </c>
      <c r="CW2" s="31">
        <f t="shared" ref="CW2" si="8">P2/B2*100</f>
        <v>54.60291511026778</v>
      </c>
      <c r="CX2" s="31">
        <f t="shared" ref="CX2" si="9">C2/BY2*100</f>
        <v>39.239700555061681</v>
      </c>
      <c r="CY2" s="31">
        <f t="shared" ref="CY2" si="10">P2/CH2*100</f>
        <v>58.184357307681047</v>
      </c>
      <c r="CZ2" s="31">
        <f t="shared" ref="CZ2" si="11">B2/CK2</f>
        <v>6024.9585095365665</v>
      </c>
      <c r="DA2" s="31">
        <f t="shared" ref="DA2" si="12">C2/O2*100</f>
        <v>83.128203486571408</v>
      </c>
      <c r="DB2" s="31">
        <f>(CI2-CJ2)/CI2*100</f>
        <v>-6.114755500052679</v>
      </c>
      <c r="DC2" s="31">
        <f t="shared" ref="DC2" si="13">CM2/(C2+H2)*100</f>
        <v>4.292416309963933</v>
      </c>
    </row>
    <row r="3" spans="1:107" ht="15" x14ac:dyDescent="0.25">
      <c r="A3" s="45" t="s">
        <v>41</v>
      </c>
      <c r="B3" s="7">
        <v>1308893101.8099999</v>
      </c>
      <c r="C3" s="7">
        <v>448530317.42000002</v>
      </c>
      <c r="D3" s="7">
        <v>273134020.23000002</v>
      </c>
      <c r="E3" s="7">
        <v>6784287.7000000002</v>
      </c>
      <c r="F3" s="7">
        <v>636.38</v>
      </c>
      <c r="G3" s="7">
        <v>0</v>
      </c>
      <c r="H3" s="7">
        <v>98706097.200000003</v>
      </c>
      <c r="I3" s="8">
        <f t="shared" si="0"/>
        <v>98706097.200000003</v>
      </c>
      <c r="J3" s="7">
        <v>2006543.91</v>
      </c>
      <c r="K3" s="7">
        <v>21827384</v>
      </c>
      <c r="L3" s="7">
        <v>5894762.6500000004</v>
      </c>
      <c r="M3" s="7">
        <v>68977406.640000001</v>
      </c>
      <c r="N3" s="7">
        <v>6496155.6900000004</v>
      </c>
      <c r="O3" s="7">
        <v>553887110.33000004</v>
      </c>
      <c r="P3" s="7">
        <v>750582437.66999996</v>
      </c>
      <c r="Q3" s="7">
        <v>3436300</v>
      </c>
      <c r="R3" s="8">
        <f t="shared" si="1"/>
        <v>3436300</v>
      </c>
      <c r="S3" s="7">
        <v>0</v>
      </c>
      <c r="T3" s="7">
        <v>3436300</v>
      </c>
      <c r="U3" s="7">
        <v>0</v>
      </c>
      <c r="V3" s="7">
        <v>747146137.66999996</v>
      </c>
      <c r="W3" s="7">
        <v>224236223.93000001</v>
      </c>
      <c r="X3" s="7">
        <v>104002562.8</v>
      </c>
      <c r="Y3" s="7">
        <v>16859985.280000001</v>
      </c>
      <c r="Z3" s="7">
        <v>24436.25</v>
      </c>
      <c r="AA3" s="7">
        <v>0</v>
      </c>
      <c r="AB3" s="7">
        <v>0</v>
      </c>
      <c r="AC3" s="7">
        <v>0</v>
      </c>
      <c r="AD3" s="7">
        <v>134940</v>
      </c>
      <c r="AE3" s="7">
        <v>199269700</v>
      </c>
      <c r="AF3" s="7">
        <v>172168560.84</v>
      </c>
      <c r="AG3" s="7">
        <v>5670869.5300000003</v>
      </c>
      <c r="AH3" s="7">
        <v>667693.84</v>
      </c>
      <c r="AI3" s="7">
        <v>0</v>
      </c>
      <c r="AJ3" s="7">
        <v>2429000</v>
      </c>
      <c r="AK3" s="7">
        <v>17967169.399999999</v>
      </c>
      <c r="AL3" s="7">
        <v>2720995.8</v>
      </c>
      <c r="AM3" s="7">
        <v>994000</v>
      </c>
      <c r="AN3" s="8">
        <f t="shared" si="2"/>
        <v>747146137.66999996</v>
      </c>
      <c r="AO3" s="7">
        <v>1304469548</v>
      </c>
      <c r="AP3" s="7">
        <v>0</v>
      </c>
      <c r="AQ3" s="7">
        <v>0</v>
      </c>
      <c r="AR3" s="7">
        <v>0</v>
      </c>
      <c r="AS3" s="7">
        <v>4423553.8099999996</v>
      </c>
      <c r="AT3" s="7">
        <v>42410843.5</v>
      </c>
      <c r="AU3" s="7">
        <v>383207841.60000002</v>
      </c>
      <c r="AV3" s="8">
        <f t="shared" ref="AV3:AV25" si="14">SUM(AW3:BE3)</f>
        <v>383207841.60000002</v>
      </c>
      <c r="AW3" s="7">
        <v>129135499.25</v>
      </c>
      <c r="AX3" s="7">
        <v>207929750.53999999</v>
      </c>
      <c r="AY3" s="7">
        <v>13390402.48</v>
      </c>
      <c r="AZ3" s="7">
        <v>0</v>
      </c>
      <c r="BA3" s="7">
        <v>9787125.7699999996</v>
      </c>
      <c r="BB3" s="7">
        <v>0</v>
      </c>
      <c r="BC3" s="7">
        <v>0</v>
      </c>
      <c r="BD3" s="7">
        <v>0</v>
      </c>
      <c r="BE3" s="7">
        <v>22965063.560000062</v>
      </c>
      <c r="BF3" s="7">
        <v>214722244.81</v>
      </c>
      <c r="BG3" s="8">
        <f t="shared" ref="BG3:BG25" si="15">SUM(BH3:BK3)</f>
        <v>214722244.81</v>
      </c>
      <c r="BH3" s="7">
        <v>71470577.450000003</v>
      </c>
      <c r="BI3" s="7"/>
      <c r="BJ3" s="7">
        <v>7428.59</v>
      </c>
      <c r="BK3" s="7">
        <v>143244238.76999998</v>
      </c>
      <c r="BL3" s="7">
        <v>347672988.04000002</v>
      </c>
      <c r="BM3" s="7">
        <v>0</v>
      </c>
      <c r="BN3" s="7">
        <v>347672988.04000002</v>
      </c>
      <c r="BO3" s="7">
        <v>73490072.370000005</v>
      </c>
      <c r="BP3" s="7">
        <v>60840292.020000003</v>
      </c>
      <c r="BQ3" s="7">
        <v>656649.19999999995</v>
      </c>
      <c r="BR3" s="7">
        <v>11847892.24</v>
      </c>
      <c r="BS3" s="7">
        <v>127483655.89</v>
      </c>
      <c r="BT3" s="7">
        <v>536703.68000000005</v>
      </c>
      <c r="BU3" s="7">
        <v>438620.06</v>
      </c>
      <c r="BV3" s="7">
        <v>20020332.190000001</v>
      </c>
      <c r="BW3" s="7">
        <v>16424201.460000001</v>
      </c>
      <c r="BX3" s="7">
        <v>241825.93</v>
      </c>
      <c r="BY3" s="7">
        <v>1317245955.0599999</v>
      </c>
      <c r="BZ3" s="7"/>
      <c r="CA3" s="7">
        <v>9235606.4800000004</v>
      </c>
      <c r="CB3" s="7"/>
      <c r="CC3" s="7"/>
      <c r="CD3" s="7">
        <v>1097145858.3799999</v>
      </c>
      <c r="CE3" s="7">
        <v>220100096.68000001</v>
      </c>
      <c r="CF3" s="7">
        <v>9235606.4800000004</v>
      </c>
      <c r="CG3" s="7"/>
      <c r="CH3" s="7">
        <v>1226284981.78</v>
      </c>
      <c r="CI3" s="7">
        <v>1261095875.3900001</v>
      </c>
      <c r="CJ3" s="7">
        <v>1308893101.8099999</v>
      </c>
      <c r="CK3">
        <v>217103</v>
      </c>
      <c r="CL3" s="7">
        <v>-8291013.4699999997</v>
      </c>
      <c r="CM3" s="7">
        <v>69722378.859999999</v>
      </c>
      <c r="CN3" s="23">
        <f t="shared" ref="CN3:CN25" si="16">(B3-CD3-CE3)/B3*100</f>
        <v>-0.63816160681488932</v>
      </c>
      <c r="CO3" s="23"/>
      <c r="CP3" s="23"/>
      <c r="CQ3" s="23">
        <f t="shared" ref="CQ3:CQ25" si="17">((C3+H3)-CD3)/(C3+H3)</f>
        <v>-1.0048845966178184</v>
      </c>
      <c r="CR3" s="23">
        <f t="shared" ref="CR3:CR25" si="18">(N3-CE3)/N3</f>
        <v>-32.881592003531551</v>
      </c>
      <c r="CS3" s="31"/>
      <c r="CT3" s="31">
        <f t="shared" ref="CT3:CT25" si="19">(C3+H3-CD3-CE3)/CK3</f>
        <v>-3546.7475826681334</v>
      </c>
      <c r="CU3" s="31">
        <f t="shared" ref="CU3:CU25" si="20">CL3/CK3</f>
        <v>-38.189308623095947</v>
      </c>
      <c r="CV3" s="31">
        <f t="shared" ref="CV3:CV25" si="21">(C3+H3)/B3*100</f>
        <v>41.809099143639408</v>
      </c>
      <c r="CW3" s="31">
        <f t="shared" ref="CW3:CW25" si="22">P3/B3*100</f>
        <v>57.34482339558965</v>
      </c>
      <c r="CX3" s="31">
        <f t="shared" ref="CX3:CX25" si="23">C3/BY3*100</f>
        <v>34.050612620751579</v>
      </c>
      <c r="CY3" s="31">
        <f t="shared" ref="CY3:CY25" si="24">P3/CH3*100</f>
        <v>61.207830873089598</v>
      </c>
      <c r="CZ3" s="31">
        <f t="shared" ref="CZ3:CZ25" si="25">B3/CK3</f>
        <v>6028.9038005462844</v>
      </c>
      <c r="DA3" s="31">
        <f t="shared" ref="DA3:DA25" si="26">C3/O3*100</f>
        <v>80.978652338157943</v>
      </c>
      <c r="DB3" s="31">
        <f t="shared" ref="DB3:DB25" si="27">(CI3-CJ3)/CI3*100</f>
        <v>-3.7901342279165182</v>
      </c>
      <c r="DC3" s="31">
        <f t="shared" ref="DC3:DC25" si="28">CM3/(C3+H3)*100</f>
        <v>12.740814937985276</v>
      </c>
    </row>
    <row r="4" spans="1:107" x14ac:dyDescent="0.3">
      <c r="A4" s="46" t="s">
        <v>42</v>
      </c>
      <c r="B4" s="7">
        <v>5533365377.1099997</v>
      </c>
      <c r="C4" s="7">
        <v>2646583742.5900002</v>
      </c>
      <c r="D4" s="7">
        <v>1383862753.55</v>
      </c>
      <c r="E4" s="7">
        <v>35610168.229999997</v>
      </c>
      <c r="F4" s="7">
        <v>1495.51</v>
      </c>
      <c r="G4" s="7">
        <v>75.77</v>
      </c>
      <c r="H4" s="7">
        <v>199616697.52000001</v>
      </c>
      <c r="I4" s="8">
        <f t="shared" si="0"/>
        <v>199616697.51999998</v>
      </c>
      <c r="J4" s="7">
        <v>12157741.970000001</v>
      </c>
      <c r="K4" s="7">
        <v>13551527.85</v>
      </c>
      <c r="L4" s="7">
        <v>16653160.289999999</v>
      </c>
      <c r="M4" s="7">
        <v>157254267.41</v>
      </c>
      <c r="N4" s="7">
        <v>23281083.16</v>
      </c>
      <c r="O4" s="7">
        <v>2874529101.23</v>
      </c>
      <c r="P4" s="7">
        <v>2585816993.23</v>
      </c>
      <c r="Q4" s="7"/>
      <c r="R4" s="8">
        <f t="shared" si="1"/>
        <v>0</v>
      </c>
      <c r="S4" s="7"/>
      <c r="T4" s="7"/>
      <c r="U4" s="7"/>
      <c r="V4" s="7">
        <v>2585816993.23</v>
      </c>
      <c r="W4" s="7">
        <v>790315887.33000004</v>
      </c>
      <c r="X4" s="7">
        <v>314668898.52999997</v>
      </c>
      <c r="Y4" s="7">
        <v>84677054.950000003</v>
      </c>
      <c r="Z4" s="7">
        <v>339000.22</v>
      </c>
      <c r="AA4" s="7">
        <v>0</v>
      </c>
      <c r="AB4" s="7">
        <v>0</v>
      </c>
      <c r="AC4" s="7">
        <v>0</v>
      </c>
      <c r="AD4" s="7">
        <v>0</v>
      </c>
      <c r="AE4" s="7">
        <v>647899100</v>
      </c>
      <c r="AF4" s="7">
        <v>646199100</v>
      </c>
      <c r="AG4" s="7">
        <v>23358486.739999998</v>
      </c>
      <c r="AH4" s="7">
        <v>7904001.8799999999</v>
      </c>
      <c r="AI4" s="7">
        <v>0</v>
      </c>
      <c r="AJ4" s="7">
        <v>7353035</v>
      </c>
      <c r="AK4" s="7">
        <v>7771329.5700000003</v>
      </c>
      <c r="AL4" s="7">
        <v>50713482.719999999</v>
      </c>
      <c r="AM4" s="7">
        <v>4617616.29</v>
      </c>
      <c r="AN4" s="8">
        <f t="shared" si="2"/>
        <v>2585816993.23</v>
      </c>
      <c r="AO4" s="7">
        <v>5460346094.46</v>
      </c>
      <c r="AP4" s="7">
        <v>63580000</v>
      </c>
      <c r="AQ4" s="7">
        <v>2247670.83</v>
      </c>
      <c r="AR4" s="7">
        <v>0</v>
      </c>
      <c r="AS4" s="7">
        <v>7191611.8200000003</v>
      </c>
      <c r="AT4" s="7">
        <v>65904216.25</v>
      </c>
      <c r="AU4" s="7">
        <v>191079189.56</v>
      </c>
      <c r="AV4" s="8">
        <f t="shared" si="14"/>
        <v>191079189.56</v>
      </c>
      <c r="AW4" s="7">
        <v>4634148.08</v>
      </c>
      <c r="AX4" s="7">
        <v>74861658.530000001</v>
      </c>
      <c r="AY4" s="7">
        <v>6266028.9299999997</v>
      </c>
      <c r="AZ4" s="7">
        <v>0</v>
      </c>
      <c r="BA4" s="7">
        <v>6163354.3700000001</v>
      </c>
      <c r="BB4" s="7">
        <v>0</v>
      </c>
      <c r="BC4" s="7">
        <v>0</v>
      </c>
      <c r="BD4" s="7">
        <v>0</v>
      </c>
      <c r="BE4" s="7">
        <v>99153999.650000006</v>
      </c>
      <c r="BF4" s="7">
        <v>989822770.50999999</v>
      </c>
      <c r="BG4" s="8">
        <f t="shared" si="15"/>
        <v>989822770.50999999</v>
      </c>
      <c r="BH4" s="7">
        <v>573433486.09000003</v>
      </c>
      <c r="BI4" s="7">
        <v>11032745.609999999</v>
      </c>
      <c r="BJ4" s="7"/>
      <c r="BK4" s="7">
        <v>405356538.80999994</v>
      </c>
      <c r="BL4" s="7">
        <v>74159444.629999995</v>
      </c>
      <c r="BM4" s="7">
        <v>0</v>
      </c>
      <c r="BN4" s="7">
        <v>74159444.629999995</v>
      </c>
      <c r="BO4" s="7">
        <v>618044643.75999999</v>
      </c>
      <c r="BP4" s="7">
        <v>154799812.03</v>
      </c>
      <c r="BQ4" s="7">
        <v>2125900.88</v>
      </c>
      <c r="BR4" s="7">
        <v>79979937.469999999</v>
      </c>
      <c r="BS4" s="7">
        <v>115060740.98</v>
      </c>
      <c r="BT4" s="7">
        <v>1432779.56</v>
      </c>
      <c r="BU4" s="7">
        <v>217579.35</v>
      </c>
      <c r="BV4" s="7">
        <v>267287824.31</v>
      </c>
      <c r="BW4" s="7">
        <v>333023812.01999998</v>
      </c>
      <c r="BX4" s="7">
        <v>15132953.18</v>
      </c>
      <c r="BY4" s="7">
        <v>5309885259.9399996</v>
      </c>
      <c r="BZ4" s="7"/>
      <c r="CA4" s="7">
        <v>-223434659.80000001</v>
      </c>
      <c r="CB4" s="7"/>
      <c r="CC4" s="7"/>
      <c r="CD4" s="7">
        <v>4530802455.1300001</v>
      </c>
      <c r="CE4" s="7">
        <v>779082804.81000006</v>
      </c>
      <c r="CF4" s="7">
        <v>-223434659.80000001</v>
      </c>
      <c r="CG4" s="7"/>
      <c r="CH4" s="7">
        <v>5294552942.7399998</v>
      </c>
      <c r="CI4" s="7">
        <v>5953709350.7399998</v>
      </c>
      <c r="CJ4" s="7">
        <v>5533365377.1099997</v>
      </c>
      <c r="CK4">
        <v>992179</v>
      </c>
      <c r="CL4" s="7">
        <v>223434659.80000001</v>
      </c>
      <c r="CM4" s="7">
        <v>218288600</v>
      </c>
      <c r="CN4" s="23">
        <f t="shared" si="16"/>
        <v>4.038773909535684</v>
      </c>
      <c r="CO4" s="23"/>
      <c r="CP4" s="23"/>
      <c r="CQ4" s="23">
        <f t="shared" si="17"/>
        <v>-0.59187750492895486</v>
      </c>
      <c r="CR4" s="23">
        <f t="shared" si="18"/>
        <v>-32.464199215119343</v>
      </c>
      <c r="CS4" s="31"/>
      <c r="CT4" s="31">
        <f t="shared" si="19"/>
        <v>-2483.1051854856833</v>
      </c>
      <c r="CU4" s="31">
        <f t="shared" si="20"/>
        <v>225.19591706738402</v>
      </c>
      <c r="CV4" s="31">
        <f t="shared" si="21"/>
        <v>51.437059477112122</v>
      </c>
      <c r="CW4" s="31">
        <f t="shared" si="22"/>
        <v>46.731361784399937</v>
      </c>
      <c r="CX4" s="31">
        <f t="shared" si="23"/>
        <v>49.842578756963682</v>
      </c>
      <c r="CY4" s="31">
        <f t="shared" si="24"/>
        <v>48.839194190620489</v>
      </c>
      <c r="CZ4" s="31">
        <f t="shared" si="25"/>
        <v>5576.9829608467826</v>
      </c>
      <c r="DA4" s="31">
        <f t="shared" si="26"/>
        <v>92.070166952129213</v>
      </c>
      <c r="DB4" s="31">
        <f t="shared" si="27"/>
        <v>7.0602031249267254</v>
      </c>
      <c r="DC4" s="31">
        <f t="shared" si="28"/>
        <v>7.6694739036567494</v>
      </c>
    </row>
    <row r="5" spans="1:107" ht="13.5" customHeight="1" x14ac:dyDescent="0.3">
      <c r="A5" s="46" t="s">
        <v>43</v>
      </c>
      <c r="B5" s="7"/>
      <c r="C5" s="7"/>
      <c r="D5" s="7"/>
      <c r="E5" s="7"/>
      <c r="F5" s="7"/>
      <c r="G5" s="7"/>
      <c r="H5" s="7"/>
      <c r="I5" s="8">
        <f t="shared" si="0"/>
        <v>0</v>
      </c>
      <c r="J5" s="7"/>
      <c r="K5" s="7"/>
      <c r="L5" s="7"/>
      <c r="M5" s="7"/>
      <c r="N5" s="7"/>
      <c r="O5" s="7"/>
      <c r="P5" s="7"/>
      <c r="Q5" s="7"/>
      <c r="R5" s="8">
        <f t="shared" si="1"/>
        <v>0</v>
      </c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8">
        <f t="shared" si="2"/>
        <v>0</v>
      </c>
      <c r="AO5" s="7"/>
      <c r="AP5" s="7"/>
      <c r="AQ5" s="7"/>
      <c r="AR5" s="7"/>
      <c r="AS5" s="7"/>
      <c r="AT5" s="7"/>
      <c r="AU5" s="7"/>
      <c r="AV5" s="8">
        <f t="shared" si="14"/>
        <v>0</v>
      </c>
      <c r="AW5" s="7"/>
      <c r="AX5" s="7"/>
      <c r="AY5" s="7"/>
      <c r="AZ5" s="7"/>
      <c r="BA5" s="7"/>
      <c r="BB5" s="7"/>
      <c r="BC5" s="7"/>
      <c r="BD5" s="7"/>
      <c r="BE5" s="7"/>
      <c r="BF5" s="7"/>
      <c r="BG5" s="8">
        <f t="shared" si="15"/>
        <v>0</v>
      </c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65">
        <v>944915</v>
      </c>
      <c r="CL5" s="7"/>
      <c r="CM5" s="7"/>
      <c r="CN5" s="23" t="e">
        <f t="shared" si="16"/>
        <v>#DIV/0!</v>
      </c>
      <c r="CO5" s="23"/>
      <c r="CP5" s="23"/>
      <c r="CQ5" s="23" t="e">
        <f t="shared" si="17"/>
        <v>#DIV/0!</v>
      </c>
      <c r="CR5" s="23" t="e">
        <f t="shared" si="18"/>
        <v>#DIV/0!</v>
      </c>
      <c r="CS5" s="31"/>
      <c r="CT5" s="31">
        <f t="shared" si="19"/>
        <v>0</v>
      </c>
      <c r="CU5" s="31">
        <f t="shared" si="20"/>
        <v>0</v>
      </c>
      <c r="CV5" s="31" t="e">
        <f t="shared" si="21"/>
        <v>#DIV/0!</v>
      </c>
      <c r="CW5" s="31" t="e">
        <f t="shared" si="22"/>
        <v>#DIV/0!</v>
      </c>
      <c r="CX5" s="31" t="e">
        <f t="shared" si="23"/>
        <v>#DIV/0!</v>
      </c>
      <c r="CY5" s="31" t="e">
        <f t="shared" si="24"/>
        <v>#DIV/0!</v>
      </c>
      <c r="CZ5" s="31">
        <f t="shared" si="25"/>
        <v>0</v>
      </c>
      <c r="DA5" s="31" t="e">
        <f t="shared" si="26"/>
        <v>#DIV/0!</v>
      </c>
      <c r="DB5" s="31" t="e">
        <f t="shared" si="27"/>
        <v>#DIV/0!</v>
      </c>
      <c r="DC5" s="31" t="e">
        <f t="shared" si="28"/>
        <v>#DIV/0!</v>
      </c>
    </row>
    <row r="6" spans="1:107" x14ac:dyDescent="0.3">
      <c r="A6" s="46" t="s">
        <v>44</v>
      </c>
      <c r="B6" s="7">
        <v>1571469208.3199999</v>
      </c>
      <c r="C6" s="7">
        <v>630175573.57000005</v>
      </c>
      <c r="D6" s="7">
        <v>372618030.32999998</v>
      </c>
      <c r="E6" s="7">
        <v>13723649.449999999</v>
      </c>
      <c r="F6" s="7">
        <v>24282.79</v>
      </c>
      <c r="G6" s="7">
        <v>1447</v>
      </c>
      <c r="H6" s="7">
        <v>81031182</v>
      </c>
      <c r="I6" s="8">
        <f t="shared" si="0"/>
        <v>81031182</v>
      </c>
      <c r="J6" s="7">
        <v>15765728.050000001</v>
      </c>
      <c r="K6" s="7">
        <v>26432408.469999999</v>
      </c>
      <c r="L6" s="7">
        <v>6153304.3099999996</v>
      </c>
      <c r="M6" s="7">
        <v>32679741.170000002</v>
      </c>
      <c r="N6" s="7">
        <v>2365780.5299999998</v>
      </c>
      <c r="O6" s="7">
        <v>713572536.10000002</v>
      </c>
      <c r="P6" s="7">
        <v>840294100.13</v>
      </c>
      <c r="Q6" s="7">
        <v>0</v>
      </c>
      <c r="R6" s="8">
        <f t="shared" si="1"/>
        <v>0</v>
      </c>
      <c r="S6" s="7">
        <v>0</v>
      </c>
      <c r="T6" s="7">
        <v>0</v>
      </c>
      <c r="U6" s="7">
        <v>0</v>
      </c>
      <c r="V6" s="7">
        <v>840294100.13</v>
      </c>
      <c r="W6" s="7">
        <v>249038319.56</v>
      </c>
      <c r="X6" s="7">
        <v>134141039</v>
      </c>
      <c r="Y6" s="7">
        <v>22662335.739999998</v>
      </c>
      <c r="Z6" s="7">
        <v>71279.92</v>
      </c>
      <c r="AA6" s="7">
        <v>0</v>
      </c>
      <c r="AB6" s="7">
        <v>0</v>
      </c>
      <c r="AC6" s="7">
        <v>0</v>
      </c>
      <c r="AD6" s="7">
        <v>0</v>
      </c>
      <c r="AE6" s="7">
        <v>208034200</v>
      </c>
      <c r="AF6" s="7">
        <v>204397400</v>
      </c>
      <c r="AG6" s="7">
        <v>1000000</v>
      </c>
      <c r="AH6" s="7">
        <v>2521153.7000000002</v>
      </c>
      <c r="AI6" s="7">
        <v>0</v>
      </c>
      <c r="AJ6" s="7">
        <v>0</v>
      </c>
      <c r="AK6" s="7">
        <v>14612855</v>
      </c>
      <c r="AL6" s="7">
        <v>3815517.21</v>
      </c>
      <c r="AM6" s="7">
        <v>0</v>
      </c>
      <c r="AN6" s="8">
        <f t="shared" si="2"/>
        <v>840294100.13000011</v>
      </c>
      <c r="AO6" s="7">
        <v>1553866636.23</v>
      </c>
      <c r="AP6" s="7">
        <v>0</v>
      </c>
      <c r="AQ6" s="7">
        <v>0</v>
      </c>
      <c r="AR6" s="7">
        <v>0</v>
      </c>
      <c r="AS6" s="7">
        <v>17602572.09</v>
      </c>
      <c r="AT6" s="7">
        <v>43979838.289999999</v>
      </c>
      <c r="AU6" s="7">
        <v>499439631.13</v>
      </c>
      <c r="AV6" s="8">
        <f t="shared" si="14"/>
        <v>499439631.13</v>
      </c>
      <c r="AW6" s="7">
        <v>205598646</v>
      </c>
      <c r="AX6" s="7">
        <v>265748978.31999999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28092006.810000002</v>
      </c>
      <c r="BF6" s="7">
        <v>235240199.59999999</v>
      </c>
      <c r="BG6" s="8">
        <f t="shared" si="15"/>
        <v>235240199.59999999</v>
      </c>
      <c r="BH6" s="7">
        <v>220738338.75999999</v>
      </c>
      <c r="BI6" s="7"/>
      <c r="BJ6" s="7"/>
      <c r="BK6" s="7">
        <v>14501860.840000004</v>
      </c>
      <c r="BL6" s="7">
        <v>414395537.79000002</v>
      </c>
      <c r="BM6" s="7">
        <v>0</v>
      </c>
      <c r="BN6" s="7">
        <v>414395537.79000002</v>
      </c>
      <c r="BO6" s="7">
        <v>88503532.540000007</v>
      </c>
      <c r="BP6" s="7">
        <v>34385100.030000001</v>
      </c>
      <c r="BQ6" s="7">
        <v>482300</v>
      </c>
      <c r="BR6" s="7">
        <v>5952630.7300000004</v>
      </c>
      <c r="BS6" s="7">
        <v>15020293.779999999</v>
      </c>
      <c r="BT6" s="7"/>
      <c r="BU6" s="7">
        <v>911459.15</v>
      </c>
      <c r="BV6" s="7">
        <v>61889527.299999997</v>
      </c>
      <c r="BW6" s="7">
        <v>118466015.06</v>
      </c>
      <c r="BX6" s="7">
        <v>23788797.120000001</v>
      </c>
      <c r="BY6" s="7">
        <v>1593044413.3499999</v>
      </c>
      <c r="BZ6" s="7"/>
      <c r="CA6" s="7">
        <v>-32840082.359999999</v>
      </c>
      <c r="CB6" s="7"/>
      <c r="CC6" s="7"/>
      <c r="CD6" s="7">
        <v>1307381814.9000001</v>
      </c>
      <c r="CE6" s="7">
        <v>285662598.44999999</v>
      </c>
      <c r="CF6" s="7">
        <v>-32840082.359999999</v>
      </c>
      <c r="CG6" s="7"/>
      <c r="CH6" s="7">
        <v>1524545282.1900001</v>
      </c>
      <c r="CI6" s="7">
        <v>1609103541.1800001</v>
      </c>
      <c r="CJ6" s="7">
        <v>1571469208.3199999</v>
      </c>
      <c r="CK6" s="65">
        <v>269942</v>
      </c>
      <c r="CL6" s="7">
        <v>-22019559.850000001</v>
      </c>
      <c r="CM6" s="7">
        <v>56117263.259999998</v>
      </c>
      <c r="CN6" s="23">
        <f t="shared" si="16"/>
        <v>-1.3729320890140386</v>
      </c>
      <c r="CO6" s="23"/>
      <c r="CP6" s="23"/>
      <c r="CQ6" s="23">
        <f t="shared" si="17"/>
        <v>-0.83825843140676115</v>
      </c>
      <c r="CR6" s="23">
        <f t="shared" si="18"/>
        <v>-119.74771722379508</v>
      </c>
      <c r="CS6" s="23"/>
      <c r="CT6" s="31">
        <f t="shared" si="19"/>
        <v>-3266.7671491653759</v>
      </c>
      <c r="CU6" s="31">
        <f t="shared" si="20"/>
        <v>-81.57144812589371</v>
      </c>
      <c r="CV6" s="31">
        <f t="shared" si="21"/>
        <v>45.25744136789833</v>
      </c>
      <c r="CW6" s="31">
        <f t="shared" si="22"/>
        <v>53.471878143150356</v>
      </c>
      <c r="CX6" s="31">
        <f t="shared" si="23"/>
        <v>39.557941278285455</v>
      </c>
      <c r="CY6" s="31">
        <f t="shared" si="24"/>
        <v>55.117687217720587</v>
      </c>
      <c r="CZ6" s="31">
        <f t="shared" si="25"/>
        <v>5821.5068730319845</v>
      </c>
      <c r="DA6" s="31">
        <f t="shared" si="26"/>
        <v>88.312756123462592</v>
      </c>
      <c r="DB6" s="31">
        <f t="shared" si="27"/>
        <v>2.3388384834702332</v>
      </c>
      <c r="DC6" s="31">
        <f t="shared" si="28"/>
        <v>7.8904288830924489</v>
      </c>
    </row>
    <row r="7" spans="1:107" ht="15" x14ac:dyDescent="0.25">
      <c r="A7" s="46" t="s">
        <v>63</v>
      </c>
      <c r="B7" s="7">
        <v>742726412.35000002</v>
      </c>
      <c r="C7" s="7">
        <v>313051164.31</v>
      </c>
      <c r="D7" s="7">
        <v>160629139.03999999</v>
      </c>
      <c r="E7" s="7">
        <v>1163456.7</v>
      </c>
      <c r="F7" s="7">
        <v>282.8</v>
      </c>
      <c r="G7" s="7">
        <v>4296.84</v>
      </c>
      <c r="H7" s="7">
        <v>49068284.100000001</v>
      </c>
      <c r="I7" s="8">
        <f t="shared" si="0"/>
        <v>49068284.100000001</v>
      </c>
      <c r="J7" s="7">
        <v>641599.63</v>
      </c>
      <c r="K7" s="7">
        <v>11780082.83</v>
      </c>
      <c r="L7" s="7">
        <v>3589093.06</v>
      </c>
      <c r="M7" s="7">
        <v>33057508.579999998</v>
      </c>
      <c r="N7" s="7">
        <v>6790587.2999999998</v>
      </c>
      <c r="O7" s="7">
        <v>368961260.16000003</v>
      </c>
      <c r="P7" s="7">
        <v>363655657.62</v>
      </c>
      <c r="Q7" s="7">
        <v>3430300</v>
      </c>
      <c r="R7" s="8">
        <f>SUM(S7:U7)</f>
        <v>3430300</v>
      </c>
      <c r="S7" s="7"/>
      <c r="T7" s="7">
        <v>3430300</v>
      </c>
      <c r="U7" s="7"/>
      <c r="V7" s="7">
        <v>360225357.62</v>
      </c>
      <c r="W7" s="7">
        <v>125283084.98</v>
      </c>
      <c r="X7" s="7">
        <v>20674500</v>
      </c>
      <c r="Y7" s="7">
        <v>5304464.1100000003</v>
      </c>
      <c r="Z7" s="7">
        <v>55121.67</v>
      </c>
      <c r="AA7" s="7">
        <v>0</v>
      </c>
      <c r="AB7" s="7">
        <v>0</v>
      </c>
      <c r="AC7" s="7">
        <v>0</v>
      </c>
      <c r="AD7" s="7">
        <v>0</v>
      </c>
      <c r="AE7" s="7">
        <v>106395900</v>
      </c>
      <c r="AF7" s="7">
        <v>87974700</v>
      </c>
      <c r="AG7" s="7"/>
      <c r="AH7" s="7">
        <v>263328.90000000002</v>
      </c>
      <c r="AI7" s="7">
        <v>0</v>
      </c>
      <c r="AJ7" s="7">
        <v>4657598</v>
      </c>
      <c r="AK7" s="7">
        <v>7476216.3499999996</v>
      </c>
      <c r="AL7" s="7">
        <v>2140443.61</v>
      </c>
      <c r="AM7" s="7">
        <v>0</v>
      </c>
      <c r="AN7" s="8">
        <f t="shared" si="2"/>
        <v>360225357.62</v>
      </c>
      <c r="AO7" s="7">
        <v>732616917.77999997</v>
      </c>
      <c r="AP7" s="7">
        <v>0</v>
      </c>
      <c r="AQ7" s="7">
        <v>0</v>
      </c>
      <c r="AR7" s="7">
        <v>0</v>
      </c>
      <c r="AS7" s="7">
        <v>10109494.57</v>
      </c>
      <c r="AT7" s="7">
        <v>2222</v>
      </c>
      <c r="AU7" s="7">
        <v>238586174.88999999</v>
      </c>
      <c r="AV7" s="8">
        <f t="shared" si="14"/>
        <v>238586174.88999999</v>
      </c>
      <c r="AW7" s="7">
        <v>81708686.780000001</v>
      </c>
      <c r="AX7" s="7">
        <v>152306772.40000001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4570715.7099999785</v>
      </c>
      <c r="BF7" s="7">
        <v>119518875.18000001</v>
      </c>
      <c r="BG7" s="8">
        <f t="shared" si="15"/>
        <v>119518875.18000001</v>
      </c>
      <c r="BH7" s="7">
        <v>68108433.939999998</v>
      </c>
      <c r="BI7" s="7"/>
      <c r="BJ7" s="7"/>
      <c r="BK7" s="7">
        <v>51410441.24000001</v>
      </c>
      <c r="BL7" s="7">
        <v>155473280</v>
      </c>
      <c r="BM7" s="7">
        <v>0</v>
      </c>
      <c r="BN7" s="7">
        <v>155473280</v>
      </c>
      <c r="BO7" s="7">
        <v>59957578.740000002</v>
      </c>
      <c r="BP7" s="7">
        <v>17836656.59</v>
      </c>
      <c r="BQ7" s="7">
        <v>400000</v>
      </c>
      <c r="BR7" s="7">
        <v>2003424.33</v>
      </c>
      <c r="BS7" s="7">
        <v>40850105.560000002</v>
      </c>
      <c r="BT7" s="7">
        <v>60851.5</v>
      </c>
      <c r="BU7" s="7">
        <v>0</v>
      </c>
      <c r="BV7" s="7">
        <v>37707400.880000003</v>
      </c>
      <c r="BW7" s="7">
        <v>7741385.5499999998</v>
      </c>
      <c r="BX7" s="7">
        <v>909571.99</v>
      </c>
      <c r="BY7" s="7">
        <v>739182808.60000002</v>
      </c>
      <c r="BZ7" s="7"/>
      <c r="CA7" s="7">
        <v>-3350057.85</v>
      </c>
      <c r="CB7" s="7"/>
      <c r="CC7" s="7"/>
      <c r="CD7" s="7">
        <v>1026364161.62</v>
      </c>
      <c r="CE7" s="7">
        <v>148616306.33000001</v>
      </c>
      <c r="CF7" s="7">
        <v>-3350057.85</v>
      </c>
      <c r="CG7" s="7"/>
      <c r="CH7" s="7">
        <v>689704137.55999994</v>
      </c>
      <c r="CI7" s="7">
        <v>692094806</v>
      </c>
      <c r="CJ7" s="7">
        <v>742726412.35000002</v>
      </c>
      <c r="CK7" s="65">
        <v>115520</v>
      </c>
      <c r="CL7" s="7">
        <v>3350057.85</v>
      </c>
      <c r="CM7" s="7">
        <v>25136349</v>
      </c>
      <c r="CN7" s="23">
        <f t="shared" si="16"/>
        <v>-58.198287877273714</v>
      </c>
      <c r="CO7" s="23"/>
      <c r="CP7" s="23"/>
      <c r="CQ7" s="23">
        <f t="shared" si="17"/>
        <v>-1.8343248785078419</v>
      </c>
      <c r="CR7" s="23">
        <f t="shared" si="18"/>
        <v>-20.88563371094574</v>
      </c>
      <c r="CS7" s="23"/>
      <c r="CT7" s="31">
        <f t="shared" si="19"/>
        <v>-7036.539296572023</v>
      </c>
      <c r="CU7" s="31">
        <f t="shared" si="20"/>
        <v>28.999808258310249</v>
      </c>
      <c r="CV7" s="31">
        <f t="shared" si="21"/>
        <v>48.755428969362683</v>
      </c>
      <c r="CW7" s="31">
        <f t="shared" si="22"/>
        <v>48.962262762325473</v>
      </c>
      <c r="CX7" s="31">
        <f t="shared" si="23"/>
        <v>42.350980118560081</v>
      </c>
      <c r="CY7" s="31">
        <f t="shared" si="24"/>
        <v>52.726326814062972</v>
      </c>
      <c r="CZ7" s="31">
        <f t="shared" si="25"/>
        <v>6429.4183894563712</v>
      </c>
      <c r="DA7" s="31">
        <f t="shared" si="26"/>
        <v>84.84662161394543</v>
      </c>
      <c r="DB7" s="31">
        <f t="shared" si="27"/>
        <v>-7.3157038473714575</v>
      </c>
      <c r="DC7" s="31">
        <f t="shared" si="28"/>
        <v>6.9414523606420726</v>
      </c>
    </row>
    <row r="8" spans="1:107" ht="15" x14ac:dyDescent="0.25">
      <c r="A8" s="46" t="s">
        <v>45</v>
      </c>
      <c r="B8" s="7">
        <v>4379059799.9499998</v>
      </c>
      <c r="C8" s="7">
        <v>2153975537.1100001</v>
      </c>
      <c r="D8" s="7">
        <v>1292220561.97</v>
      </c>
      <c r="E8" s="7">
        <v>18307176.73</v>
      </c>
      <c r="F8" s="7">
        <v>17248.650000000001</v>
      </c>
      <c r="G8" s="7">
        <v>130870.48</v>
      </c>
      <c r="H8" s="7">
        <v>220307885.72</v>
      </c>
      <c r="I8" s="8">
        <f t="shared" si="0"/>
        <v>220307885.71999997</v>
      </c>
      <c r="J8" s="7">
        <v>8684719.7899999991</v>
      </c>
      <c r="K8" s="7">
        <v>43905993.32</v>
      </c>
      <c r="L8" s="7">
        <v>14555731.880000001</v>
      </c>
      <c r="M8" s="7">
        <v>153161440.72999999</v>
      </c>
      <c r="N8" s="7">
        <v>31875687.550000001</v>
      </c>
      <c r="O8" s="7">
        <v>2406331693.3699999</v>
      </c>
      <c r="P8" s="7">
        <v>1969847202.5799999</v>
      </c>
      <c r="Q8" s="7">
        <v>0</v>
      </c>
      <c r="R8" s="8">
        <f>SUM(S8:U8)</f>
        <v>0</v>
      </c>
      <c r="S8" s="7"/>
      <c r="T8" s="7"/>
      <c r="U8" s="7"/>
      <c r="V8" s="7">
        <v>1969847202.5799999</v>
      </c>
      <c r="W8" s="7">
        <v>585657301.99000001</v>
      </c>
      <c r="X8" s="7">
        <v>241969425.93000001</v>
      </c>
      <c r="Y8" s="7">
        <v>60334275.200000003</v>
      </c>
      <c r="Z8" s="7">
        <v>392053.2</v>
      </c>
      <c r="AA8" s="7">
        <v>0</v>
      </c>
      <c r="AB8" s="7">
        <v>0</v>
      </c>
      <c r="AC8" s="7">
        <v>0</v>
      </c>
      <c r="AD8" s="7">
        <v>0</v>
      </c>
      <c r="AE8" s="7">
        <v>479519346</v>
      </c>
      <c r="AF8" s="7">
        <v>542332403</v>
      </c>
      <c r="AG8" s="7">
        <v>5437426.5599999996</v>
      </c>
      <c r="AH8" s="7">
        <v>1761653.61</v>
      </c>
      <c r="AI8" s="7">
        <v>0</v>
      </c>
      <c r="AJ8" s="7">
        <v>0</v>
      </c>
      <c r="AK8" s="7">
        <v>40854786.880000003</v>
      </c>
      <c r="AL8" s="7">
        <v>11588530.210000001</v>
      </c>
      <c r="AM8" s="7">
        <v>0</v>
      </c>
      <c r="AN8" s="8">
        <f t="shared" si="2"/>
        <v>1969847202.5800002</v>
      </c>
      <c r="AO8" s="7">
        <v>4376178895.9499998</v>
      </c>
      <c r="AP8" s="7">
        <v>0</v>
      </c>
      <c r="AQ8" s="7">
        <v>0</v>
      </c>
      <c r="AR8" s="7">
        <v>0</v>
      </c>
      <c r="AS8" s="7">
        <v>2880904</v>
      </c>
      <c r="AT8" s="7">
        <v>137132627.83000001</v>
      </c>
      <c r="AU8" s="7">
        <v>1085342388.97</v>
      </c>
      <c r="AV8" s="8">
        <f t="shared" si="14"/>
        <v>1085342388.97</v>
      </c>
      <c r="AW8" s="7">
        <v>340373866.52999997</v>
      </c>
      <c r="AX8" s="7">
        <v>656023385.28999996</v>
      </c>
      <c r="AY8" s="7">
        <v>0</v>
      </c>
      <c r="AZ8" s="7">
        <v>0</v>
      </c>
      <c r="BA8" s="7">
        <v>5669198.9299999997</v>
      </c>
      <c r="BB8" s="7">
        <v>0</v>
      </c>
      <c r="BC8" s="7">
        <v>0</v>
      </c>
      <c r="BD8" s="7">
        <v>0</v>
      </c>
      <c r="BE8" s="7">
        <v>83275938.220000148</v>
      </c>
      <c r="BF8" s="7">
        <v>785646924.79999995</v>
      </c>
      <c r="BG8" s="8">
        <f t="shared" si="15"/>
        <v>785646924.79999995</v>
      </c>
      <c r="BH8" s="7">
        <v>522616508.77999997</v>
      </c>
      <c r="BI8" s="7"/>
      <c r="BJ8" s="7"/>
      <c r="BK8" s="7">
        <v>263030416.01999998</v>
      </c>
      <c r="BL8" s="7">
        <v>895480754.22000003</v>
      </c>
      <c r="BM8" s="7">
        <v>0</v>
      </c>
      <c r="BN8" s="7">
        <v>895480754.22000003</v>
      </c>
      <c r="BO8" s="7">
        <v>343714510.26999998</v>
      </c>
      <c r="BP8" s="7">
        <v>99902014.540000007</v>
      </c>
      <c r="BQ8" s="7">
        <v>3460913.15</v>
      </c>
      <c r="BR8" s="7">
        <v>32830694.050000001</v>
      </c>
      <c r="BS8" s="7">
        <v>94421122.030000001</v>
      </c>
      <c r="BT8" s="7">
        <v>0</v>
      </c>
      <c r="BU8" s="7">
        <v>11321102.039999999</v>
      </c>
      <c r="BV8" s="7">
        <v>220873973.88999999</v>
      </c>
      <c r="BW8" s="7">
        <v>72296816.349999994</v>
      </c>
      <c r="BX8" s="7">
        <v>8818780.4600000009</v>
      </c>
      <c r="BY8" s="7">
        <v>4130058313.3499999</v>
      </c>
      <c r="BZ8" s="7"/>
      <c r="CA8" s="7">
        <v>-247135343.69999999</v>
      </c>
      <c r="CB8" s="7"/>
      <c r="CC8" s="7"/>
      <c r="CD8" s="7">
        <v>3601126070.8899999</v>
      </c>
      <c r="CE8" s="7">
        <v>528932242.45999998</v>
      </c>
      <c r="CF8" s="7">
        <v>-247135343.69999999</v>
      </c>
      <c r="CG8" s="7"/>
      <c r="CH8" s="7">
        <v>4180025420.7199998</v>
      </c>
      <c r="CI8" s="7">
        <v>4073038538.9299998</v>
      </c>
      <c r="CJ8" s="7">
        <v>4379059799.9499998</v>
      </c>
      <c r="CK8" s="65">
        <v>754619</v>
      </c>
      <c r="CL8" s="7">
        <v>247135343.69999999</v>
      </c>
      <c r="CM8" s="7">
        <v>278085757.00999999</v>
      </c>
      <c r="CN8" s="23">
        <f t="shared" si="16"/>
        <v>5.6861860302260103</v>
      </c>
      <c r="CO8" s="23"/>
      <c r="CP8" s="23"/>
      <c r="CQ8" s="23">
        <f t="shared" si="17"/>
        <v>-0.51672122892459016</v>
      </c>
      <c r="CR8" s="23">
        <f t="shared" si="18"/>
        <v>-15.593594777534452</v>
      </c>
      <c r="CS8" s="23"/>
      <c r="CT8" s="23">
        <f t="shared" si="19"/>
        <v>-2326.7037942590896</v>
      </c>
      <c r="CU8" s="31">
        <f t="shared" si="20"/>
        <v>327.49684768075014</v>
      </c>
      <c r="CV8" s="31">
        <f t="shared" si="21"/>
        <v>54.219022605197345</v>
      </c>
      <c r="CW8" s="31">
        <f t="shared" si="22"/>
        <v>44.983336436796129</v>
      </c>
      <c r="CX8" s="31">
        <f t="shared" si="23"/>
        <v>52.153634977682763</v>
      </c>
      <c r="CY8" s="31">
        <f t="shared" si="24"/>
        <v>47.12524456946241</v>
      </c>
      <c r="CZ8" s="31">
        <f t="shared" si="25"/>
        <v>5803.0076103967695</v>
      </c>
      <c r="DA8" s="31">
        <f t="shared" si="26"/>
        <v>89.512827472816852</v>
      </c>
      <c r="DB8" s="31">
        <f t="shared" si="27"/>
        <v>-7.5133406692585032</v>
      </c>
      <c r="DC8" s="31">
        <f t="shared" si="28"/>
        <v>11.712407808438424</v>
      </c>
    </row>
    <row r="9" spans="1:107" ht="15" x14ac:dyDescent="0.25">
      <c r="A9" s="45" t="s">
        <v>46</v>
      </c>
      <c r="B9" s="7">
        <v>1459754044.4400001</v>
      </c>
      <c r="C9" s="7">
        <v>578344619.04999995</v>
      </c>
      <c r="D9" s="7">
        <v>320043528.63</v>
      </c>
      <c r="E9" s="7">
        <v>3269417.95</v>
      </c>
      <c r="F9" s="7">
        <v>68455.899999999994</v>
      </c>
      <c r="G9" s="7">
        <v>7398.5</v>
      </c>
      <c r="H9" s="7">
        <v>96941777.730000004</v>
      </c>
      <c r="I9" s="8">
        <f>SUM(J9:M9)</f>
        <v>96941777.729999989</v>
      </c>
      <c r="J9" s="7">
        <v>974460.3</v>
      </c>
      <c r="K9" s="7">
        <v>36704230.030000001</v>
      </c>
      <c r="L9" s="7">
        <v>19237353.710000001</v>
      </c>
      <c r="M9" s="7">
        <v>40025733.689999998</v>
      </c>
      <c r="N9" s="7">
        <v>26315544.719999999</v>
      </c>
      <c r="O9" s="7">
        <v>703482404.87</v>
      </c>
      <c r="P9" s="7">
        <v>733304426.66999996</v>
      </c>
      <c r="Q9" s="7">
        <v>0</v>
      </c>
      <c r="R9" s="8">
        <f>SUM(S9:U9)</f>
        <v>0</v>
      </c>
      <c r="S9" s="7">
        <v>0</v>
      </c>
      <c r="T9" s="7">
        <v>0</v>
      </c>
      <c r="U9" s="7">
        <v>0</v>
      </c>
      <c r="V9" s="7">
        <v>733304426.66999996</v>
      </c>
      <c r="W9" s="7">
        <v>224691070</v>
      </c>
      <c r="X9" s="7">
        <v>94815586.900000006</v>
      </c>
      <c r="Y9" s="7">
        <v>18194743.300000001</v>
      </c>
      <c r="Z9" s="7">
        <v>3308.12</v>
      </c>
      <c r="AA9" s="7">
        <v>0</v>
      </c>
      <c r="AB9" s="7">
        <v>0</v>
      </c>
      <c r="AC9" s="7">
        <v>0</v>
      </c>
      <c r="AD9" s="7">
        <v>0</v>
      </c>
      <c r="AE9" s="7">
        <v>180216724</v>
      </c>
      <c r="AF9" s="7">
        <v>160434600</v>
      </c>
      <c r="AG9" s="7">
        <v>2335842.69</v>
      </c>
      <c r="AH9" s="7">
        <v>877326.23</v>
      </c>
      <c r="AI9" s="7">
        <v>0</v>
      </c>
      <c r="AJ9" s="7">
        <v>5049523.5</v>
      </c>
      <c r="AK9" s="7">
        <v>42802710.490000002</v>
      </c>
      <c r="AL9" s="7">
        <v>3882991.44</v>
      </c>
      <c r="AM9" s="7">
        <v>0</v>
      </c>
      <c r="AN9" s="8">
        <f t="shared" si="2"/>
        <v>733304426.67000008</v>
      </c>
      <c r="AO9" s="7">
        <v>1436786831.54</v>
      </c>
      <c r="AP9" s="7">
        <v>0</v>
      </c>
      <c r="AQ9" s="7">
        <v>0</v>
      </c>
      <c r="AR9" s="7">
        <v>0</v>
      </c>
      <c r="AS9" s="7">
        <v>22967212.899999999</v>
      </c>
      <c r="AT9" s="7">
        <v>44599331.630000003</v>
      </c>
      <c r="AU9" s="7">
        <v>353390688.13</v>
      </c>
      <c r="AV9" s="8">
        <f>SUM(AW9:BE9)</f>
        <v>353390688.13</v>
      </c>
      <c r="AW9" s="7">
        <v>100171112.38</v>
      </c>
      <c r="AX9" s="7">
        <v>221862904.22</v>
      </c>
      <c r="AY9" s="7">
        <v>0</v>
      </c>
      <c r="AZ9" s="7">
        <v>0</v>
      </c>
      <c r="BA9" s="7">
        <v>8487897.3100000005</v>
      </c>
      <c r="BB9" s="7">
        <v>0</v>
      </c>
      <c r="BC9" s="7">
        <v>0</v>
      </c>
      <c r="BD9" s="7">
        <v>3955.69</v>
      </c>
      <c r="BE9" s="7">
        <v>22864818.529999971</v>
      </c>
      <c r="BF9" s="7">
        <v>221176005.62</v>
      </c>
      <c r="BG9" s="8">
        <f>SUM(BH9:BK9)</f>
        <v>221176005.62</v>
      </c>
      <c r="BH9" s="7">
        <v>127052719.09999999</v>
      </c>
      <c r="BI9" s="7">
        <v>0</v>
      </c>
      <c r="BJ9" s="7">
        <v>0</v>
      </c>
      <c r="BK9" s="7">
        <v>94123286.520000011</v>
      </c>
      <c r="BL9" s="7">
        <v>341376348.47000003</v>
      </c>
      <c r="BM9" s="7">
        <v>0</v>
      </c>
      <c r="BN9" s="7">
        <v>341376348.47000003</v>
      </c>
      <c r="BO9" s="7">
        <v>136463536.80000001</v>
      </c>
      <c r="BP9" s="7">
        <v>42309791.530000001</v>
      </c>
      <c r="BQ9" s="7">
        <v>3525000</v>
      </c>
      <c r="BR9" s="7">
        <v>12849855.07</v>
      </c>
      <c r="BS9" s="7">
        <v>83538583.420000002</v>
      </c>
      <c r="BT9" s="7">
        <v>0</v>
      </c>
      <c r="BU9" s="7">
        <v>0</v>
      </c>
      <c r="BV9" s="7">
        <v>17465429.75</v>
      </c>
      <c r="BW9" s="7">
        <v>66653036.310000002</v>
      </c>
      <c r="BX9" s="7">
        <v>2098085.25</v>
      </c>
      <c r="BY9" s="7">
        <v>1428234853.9200001</v>
      </c>
      <c r="BZ9" s="7"/>
      <c r="CA9" s="7">
        <v>-34185332.829999998</v>
      </c>
      <c r="CB9" s="7"/>
      <c r="CC9" s="7"/>
      <c r="CD9" s="7">
        <v>1151745095.5</v>
      </c>
      <c r="CE9" s="7">
        <v>276489758.42000002</v>
      </c>
      <c r="CF9" s="7">
        <v>-34185332.829999998</v>
      </c>
      <c r="CG9" s="7"/>
      <c r="CH9" s="7">
        <v>1353304200.6300001</v>
      </c>
      <c r="CI9" s="7">
        <v>1395222485.6900001</v>
      </c>
      <c r="CJ9" s="7">
        <v>1459754044.4400001</v>
      </c>
      <c r="CK9" s="65">
        <v>247792</v>
      </c>
      <c r="CL9" s="7">
        <v>31933441.260000002</v>
      </c>
      <c r="CM9" s="7">
        <v>66253514.469999999</v>
      </c>
      <c r="CN9" s="23">
        <f t="shared" si="16"/>
        <v>2.1592124125329364</v>
      </c>
      <c r="CO9" s="23"/>
      <c r="CP9" s="23"/>
      <c r="CQ9" s="23">
        <f t="shared" si="17"/>
        <v>-0.70556537343550907</v>
      </c>
      <c r="CR9" s="23">
        <f t="shared" si="18"/>
        <v>-9.5067085390737081</v>
      </c>
      <c r="CS9" s="31"/>
      <c r="CT9" s="31">
        <f t="shared" si="19"/>
        <v>-3038.631017708401</v>
      </c>
      <c r="CU9" s="31">
        <f t="shared" si="20"/>
        <v>128.87196221024087</v>
      </c>
      <c r="CV9" s="31">
        <f t="shared" si="21"/>
        <v>46.260286063400329</v>
      </c>
      <c r="CW9" s="31">
        <f t="shared" si="22"/>
        <v>50.234793283365399</v>
      </c>
      <c r="CX9" s="31">
        <f t="shared" si="23"/>
        <v>40.493663732028971</v>
      </c>
      <c r="CY9" s="31">
        <f t="shared" si="24"/>
        <v>54.186222604542763</v>
      </c>
      <c r="CZ9" s="31">
        <f t="shared" si="25"/>
        <v>5891.0458951055725</v>
      </c>
      <c r="DA9" s="31">
        <f t="shared" si="26"/>
        <v>82.211667988608056</v>
      </c>
      <c r="DB9" s="31">
        <f t="shared" si="27"/>
        <v>-4.6251805294039716</v>
      </c>
      <c r="DC9" s="31">
        <f t="shared" si="28"/>
        <v>9.8111726796096832</v>
      </c>
    </row>
    <row r="10" spans="1:107" ht="15" x14ac:dyDescent="0.25">
      <c r="A10" s="46" t="s">
        <v>47</v>
      </c>
      <c r="B10" s="7">
        <v>31653961859.5</v>
      </c>
      <c r="C10" s="7">
        <v>15624913136.25</v>
      </c>
      <c r="D10" s="7">
        <v>8042566869.5500002</v>
      </c>
      <c r="E10" s="7">
        <v>1624927719.2</v>
      </c>
      <c r="F10" s="7">
        <v>253664.94</v>
      </c>
      <c r="G10" s="7">
        <v>47390389.659999996</v>
      </c>
      <c r="H10" s="7">
        <v>5937905882.3100004</v>
      </c>
      <c r="I10" s="8">
        <f>SUM(J10:M10)</f>
        <v>5937905882.3100004</v>
      </c>
      <c r="J10" s="7">
        <v>94563780.120000005</v>
      </c>
      <c r="K10" s="7">
        <v>464184598.25999999</v>
      </c>
      <c r="L10" s="7">
        <v>352255355.05000001</v>
      </c>
      <c r="M10" s="7">
        <v>5026902148.8800001</v>
      </c>
      <c r="N10" s="7">
        <v>352847847.10000002</v>
      </c>
      <c r="O10" s="7">
        <v>22178203894.200001</v>
      </c>
      <c r="P10" s="7">
        <v>9475757965.2999992</v>
      </c>
      <c r="Q10" s="7">
        <v>0</v>
      </c>
      <c r="R10" s="8">
        <f t="shared" si="1"/>
        <v>0</v>
      </c>
      <c r="S10" s="7">
        <v>0</v>
      </c>
      <c r="T10" s="7">
        <v>0</v>
      </c>
      <c r="U10" s="7">
        <v>0</v>
      </c>
      <c r="V10" s="7">
        <v>9475757965.2999992</v>
      </c>
      <c r="W10" s="7">
        <v>1966171057.9200001</v>
      </c>
      <c r="X10" s="7">
        <v>925909399.16999996</v>
      </c>
      <c r="Y10" s="7">
        <v>246133389.15000001</v>
      </c>
      <c r="Z10" s="7">
        <v>169174.87</v>
      </c>
      <c r="AA10" s="7">
        <v>0</v>
      </c>
      <c r="AB10" s="7">
        <v>6530792.1200000001</v>
      </c>
      <c r="AC10" s="7">
        <v>292244900</v>
      </c>
      <c r="AD10" s="7">
        <v>995046.25</v>
      </c>
      <c r="AE10" s="7">
        <v>2114709300</v>
      </c>
      <c r="AF10" s="7">
        <v>3192620800</v>
      </c>
      <c r="AG10" s="7">
        <v>7689966.1799999997</v>
      </c>
      <c r="AH10" s="7">
        <v>0</v>
      </c>
      <c r="AI10" s="7">
        <v>49286000</v>
      </c>
      <c r="AJ10" s="7">
        <v>23044516</v>
      </c>
      <c r="AK10" s="7">
        <v>586023500</v>
      </c>
      <c r="AL10" s="7">
        <v>35030154.390000001</v>
      </c>
      <c r="AM10" s="7">
        <v>29199969.25</v>
      </c>
      <c r="AN10" s="8">
        <f t="shared" si="2"/>
        <v>9475757965.2999992</v>
      </c>
      <c r="AO10" s="7">
        <v>31653961859.5</v>
      </c>
      <c r="AP10" s="7">
        <v>0</v>
      </c>
      <c r="AQ10" s="7">
        <v>0</v>
      </c>
      <c r="AR10" s="7">
        <v>0</v>
      </c>
      <c r="AS10" s="7">
        <v>0</v>
      </c>
      <c r="AT10" s="7">
        <v>704538691.64999998</v>
      </c>
      <c r="AU10" s="7">
        <v>6313212622.7399998</v>
      </c>
      <c r="AV10" s="8">
        <f t="shared" si="14"/>
        <v>6313212622.7399998</v>
      </c>
      <c r="AW10" s="7">
        <v>1936371108.1500001</v>
      </c>
      <c r="AX10" s="7">
        <v>3094346382.0799999</v>
      </c>
      <c r="AY10" s="7">
        <v>92668051.140000001</v>
      </c>
      <c r="AZ10" s="7">
        <v>0</v>
      </c>
      <c r="BA10" s="7">
        <v>162408784.11000001</v>
      </c>
      <c r="BB10" s="7">
        <v>332090857.01999998</v>
      </c>
      <c r="BC10" s="7">
        <v>155220255.83000001</v>
      </c>
      <c r="BD10" s="7">
        <v>14053250.140000001</v>
      </c>
      <c r="BE10" s="7">
        <v>526053934.2699995</v>
      </c>
      <c r="BF10" s="7">
        <v>8231105502.6899996</v>
      </c>
      <c r="BG10" s="8">
        <f t="shared" si="15"/>
        <v>8231105502.6899996</v>
      </c>
      <c r="BH10" s="7">
        <v>4900188940.2399998</v>
      </c>
      <c r="BI10" s="7">
        <v>622210620.14999998</v>
      </c>
      <c r="BJ10" s="7">
        <v>187628334.16999999</v>
      </c>
      <c r="BK10" s="7">
        <v>2521077608.1300001</v>
      </c>
      <c r="BL10" s="7">
        <v>4187825095.1900001</v>
      </c>
      <c r="BM10" s="7">
        <v>392430017.74000001</v>
      </c>
      <c r="BN10" s="7">
        <v>3795395077.4499998</v>
      </c>
      <c r="BO10" s="7">
        <v>2145931811.0899999</v>
      </c>
      <c r="BP10" s="7">
        <v>761703046.88</v>
      </c>
      <c r="BQ10" s="7">
        <v>33723553.060000002</v>
      </c>
      <c r="BR10" s="7">
        <v>241694373.80000001</v>
      </c>
      <c r="BS10" s="7">
        <v>1542904734.9300001</v>
      </c>
      <c r="BT10" s="7">
        <v>32965424.710000001</v>
      </c>
      <c r="BU10" s="7">
        <v>8342946.6799999997</v>
      </c>
      <c r="BV10" s="7">
        <v>1533482854.3900001</v>
      </c>
      <c r="BW10" s="7">
        <v>170390240.43000001</v>
      </c>
      <c r="BX10" s="7">
        <v>298395811.42000002</v>
      </c>
      <c r="BY10" s="7">
        <v>28012485625.639999</v>
      </c>
      <c r="BZ10" s="7"/>
      <c r="CA10" s="7">
        <v>-3643923808.9000001</v>
      </c>
      <c r="CB10" s="7"/>
      <c r="CC10" s="7"/>
      <c r="CD10" s="7">
        <v>20681509239.32</v>
      </c>
      <c r="CE10" s="7">
        <v>7330976386.3199997</v>
      </c>
      <c r="CF10" s="7">
        <v>-1342586808.9000001</v>
      </c>
      <c r="CG10" s="7"/>
      <c r="CH10" s="7">
        <v>25658764477.880001</v>
      </c>
      <c r="CI10" s="7">
        <v>26510902015</v>
      </c>
      <c r="CJ10" s="7">
        <v>31653961859.5</v>
      </c>
      <c r="CK10" s="65">
        <v>2887974</v>
      </c>
      <c r="CL10" s="7">
        <v>3643923808.9000001</v>
      </c>
      <c r="CM10" s="7">
        <v>6552369694.4399996</v>
      </c>
      <c r="CN10" s="23">
        <f t="shared" si="16"/>
        <v>11.504014094738411</v>
      </c>
      <c r="CO10" s="23"/>
      <c r="CP10" s="23"/>
      <c r="CQ10" s="23">
        <f t="shared" si="17"/>
        <v>4.0871732888052452E-2</v>
      </c>
      <c r="CR10" s="23">
        <f t="shared" si="18"/>
        <v>-19.77659378276535</v>
      </c>
      <c r="CS10" s="31"/>
      <c r="CT10" s="31">
        <f t="shared" si="19"/>
        <v>-2233.2841663671479</v>
      </c>
      <c r="CU10" s="31">
        <f t="shared" si="20"/>
        <v>1261.7578305414106</v>
      </c>
      <c r="CV10" s="31">
        <f t="shared" si="21"/>
        <v>68.120442914126272</v>
      </c>
      <c r="CW10" s="31">
        <f t="shared" si="22"/>
        <v>29.935456444154813</v>
      </c>
      <c r="CX10" s="31">
        <f t="shared" si="23"/>
        <v>55.778388769429377</v>
      </c>
      <c r="CY10" s="31">
        <f t="shared" si="24"/>
        <v>36.929907414166003</v>
      </c>
      <c r="CZ10" s="31">
        <f t="shared" si="25"/>
        <v>10960.611785113024</v>
      </c>
      <c r="DA10" s="31">
        <f t="shared" si="26"/>
        <v>70.451661508695011</v>
      </c>
      <c r="DB10" s="31">
        <f t="shared" si="27"/>
        <v>-19.399791985915947</v>
      </c>
      <c r="DC10" s="31">
        <f t="shared" si="28"/>
        <v>30.3873518986553</v>
      </c>
    </row>
    <row r="11" spans="1:107" ht="15" x14ac:dyDescent="0.25">
      <c r="A11" s="46" t="s">
        <v>48</v>
      </c>
      <c r="B11" s="7">
        <v>1375433045.9100001</v>
      </c>
      <c r="C11" s="7">
        <v>510800133.80000001</v>
      </c>
      <c r="D11" s="7">
        <v>311898804.72000003</v>
      </c>
      <c r="E11" s="7">
        <v>2732554.87</v>
      </c>
      <c r="F11" s="7">
        <v>482.9</v>
      </c>
      <c r="G11" s="7">
        <v>93237.99</v>
      </c>
      <c r="H11" s="7">
        <v>56826856.609999999</v>
      </c>
      <c r="I11" s="8">
        <f>SUM(J11:M11)</f>
        <v>56826856.609999999</v>
      </c>
      <c r="J11" s="7">
        <v>136788.64000000001</v>
      </c>
      <c r="K11" s="7">
        <v>14609701.029999999</v>
      </c>
      <c r="L11" s="7">
        <v>2223921.38</v>
      </c>
      <c r="M11" s="7">
        <v>39856445.560000002</v>
      </c>
      <c r="N11" s="7">
        <v>2778038.27</v>
      </c>
      <c r="O11" s="7">
        <v>570405028.67999995</v>
      </c>
      <c r="P11" s="7">
        <v>804184711.23000002</v>
      </c>
      <c r="Q11" s="7">
        <v>9806300</v>
      </c>
      <c r="R11" s="8">
        <f t="shared" si="1"/>
        <v>9806300</v>
      </c>
      <c r="S11" s="7">
        <v>0</v>
      </c>
      <c r="T11" s="7">
        <v>9806300</v>
      </c>
      <c r="U11" s="7">
        <v>0</v>
      </c>
      <c r="V11" s="7">
        <v>794378411.23000002</v>
      </c>
      <c r="W11" s="7">
        <v>219108445.21000001</v>
      </c>
      <c r="X11" s="7">
        <v>142971295.94</v>
      </c>
      <c r="Y11" s="7">
        <v>16734494.43</v>
      </c>
      <c r="Z11" s="7">
        <v>449214.29</v>
      </c>
      <c r="AA11" s="7">
        <v>0</v>
      </c>
      <c r="AB11" s="7">
        <v>0</v>
      </c>
      <c r="AC11" s="7">
        <v>0</v>
      </c>
      <c r="AD11" s="7">
        <v>0</v>
      </c>
      <c r="AE11" s="7">
        <v>191059600</v>
      </c>
      <c r="AF11" s="7">
        <v>176911060.62</v>
      </c>
      <c r="AG11" s="7">
        <v>22488861.559999999</v>
      </c>
      <c r="AH11" s="7">
        <v>3096059.93</v>
      </c>
      <c r="AI11" s="7"/>
      <c r="AJ11" s="7">
        <v>0</v>
      </c>
      <c r="AK11" s="7">
        <v>17693407</v>
      </c>
      <c r="AL11" s="7">
        <v>3865972.25</v>
      </c>
      <c r="AM11" s="7">
        <v>0</v>
      </c>
      <c r="AN11" s="8">
        <f t="shared" si="2"/>
        <v>794378411.2299999</v>
      </c>
      <c r="AO11" s="7">
        <v>1374589739.9100001</v>
      </c>
      <c r="AP11" s="7">
        <v>670000</v>
      </c>
      <c r="AQ11" s="7">
        <v>0</v>
      </c>
      <c r="AR11" s="7">
        <v>0</v>
      </c>
      <c r="AS11" s="7">
        <v>173306</v>
      </c>
      <c r="AT11" s="7">
        <v>29519625.289999999</v>
      </c>
      <c r="AU11" s="7">
        <v>406266729.27999997</v>
      </c>
      <c r="AV11" s="8">
        <f t="shared" si="14"/>
        <v>406266729.27999997</v>
      </c>
      <c r="AW11" s="7">
        <v>148076436.56</v>
      </c>
      <c r="AX11" s="7">
        <v>212163574.96000001</v>
      </c>
      <c r="AY11" s="7">
        <v>11629088.65</v>
      </c>
      <c r="AZ11" s="7">
        <v>0</v>
      </c>
      <c r="BA11" s="7">
        <v>9275743.3699999992</v>
      </c>
      <c r="BB11" s="7"/>
      <c r="BC11" s="7">
        <v>1745286.96</v>
      </c>
      <c r="BD11" s="7"/>
      <c r="BE11" s="7">
        <v>23376598.780000031</v>
      </c>
      <c r="BF11" s="7">
        <v>224441610.31999999</v>
      </c>
      <c r="BG11" s="8">
        <f t="shared" si="15"/>
        <v>224441610.31999999</v>
      </c>
      <c r="BH11" s="7">
        <v>90858361.760000005</v>
      </c>
      <c r="BI11" s="7">
        <v>8327060.8200000003</v>
      </c>
      <c r="BJ11" s="7"/>
      <c r="BK11" s="7">
        <v>125256187.73999998</v>
      </c>
      <c r="BL11" s="7">
        <v>18736728.73</v>
      </c>
      <c r="BM11" s="7"/>
      <c r="BN11" s="7">
        <v>18736728.73</v>
      </c>
      <c r="BO11" s="7">
        <v>116540657.25</v>
      </c>
      <c r="BP11" s="7">
        <v>31090178.579999998</v>
      </c>
      <c r="BQ11" s="7">
        <v>879799.12</v>
      </c>
      <c r="BR11" s="7">
        <v>8800866.4800000004</v>
      </c>
      <c r="BS11" s="7">
        <v>5413796.3600000003</v>
      </c>
      <c r="BT11" s="7">
        <v>60903.55</v>
      </c>
      <c r="BU11" s="7">
        <v>262160.38</v>
      </c>
      <c r="BV11" s="7">
        <v>98106386.930000007</v>
      </c>
      <c r="BW11" s="7">
        <v>3414965.57</v>
      </c>
      <c r="BX11" s="7">
        <v>2572683.21</v>
      </c>
      <c r="BY11" s="7">
        <v>1366214635.8699999</v>
      </c>
      <c r="BZ11" s="7"/>
      <c r="CA11" s="7">
        <v>-9218410.0399999991</v>
      </c>
      <c r="CB11" s="7"/>
      <c r="CC11" s="7"/>
      <c r="CD11" s="7">
        <v>1203056802.23</v>
      </c>
      <c r="CE11" s="7">
        <v>163157833.63999999</v>
      </c>
      <c r="CF11" s="7">
        <v>-9218410.0399999991</v>
      </c>
      <c r="CG11" s="7"/>
      <c r="CH11" s="7">
        <v>1332045170.98</v>
      </c>
      <c r="CI11" s="7">
        <v>1338280379.48</v>
      </c>
      <c r="CJ11" s="7">
        <v>1375433045.9100001</v>
      </c>
      <c r="CK11" s="65">
        <v>240942</v>
      </c>
      <c r="CL11" s="7">
        <v>9218410.0399999991</v>
      </c>
      <c r="CM11" s="7">
        <v>22890037.850000001</v>
      </c>
      <c r="CN11" s="23">
        <f t="shared" si="16"/>
        <v>0.67021874073856424</v>
      </c>
      <c r="CO11" s="23"/>
      <c r="CP11" s="23"/>
      <c r="CQ11" s="23">
        <f t="shared" si="17"/>
        <v>-1.1194496078507925</v>
      </c>
      <c r="CR11" s="23">
        <f t="shared" si="18"/>
        <v>-57.731312452365884</v>
      </c>
      <c r="CS11" s="31"/>
      <c r="CT11" s="31">
        <f t="shared" si="19"/>
        <v>-3314.4393483078916</v>
      </c>
      <c r="CU11" s="31">
        <f t="shared" si="20"/>
        <v>38.259871836375552</v>
      </c>
      <c r="CV11" s="31">
        <f t="shared" si="21"/>
        <v>41.268965588539594</v>
      </c>
      <c r="CW11" s="31">
        <f t="shared" si="22"/>
        <v>58.467746839537618</v>
      </c>
      <c r="CX11" s="31">
        <f t="shared" si="23"/>
        <v>37.387985781218383</v>
      </c>
      <c r="CY11" s="31">
        <f t="shared" si="24"/>
        <v>60.372180219560626</v>
      </c>
      <c r="CZ11" s="31">
        <f t="shared" si="25"/>
        <v>5708.5649073635986</v>
      </c>
      <c r="DA11" s="31">
        <f t="shared" si="26"/>
        <v>89.550426121253821</v>
      </c>
      <c r="DB11" s="31">
        <f t="shared" si="27"/>
        <v>-2.7761496768290099</v>
      </c>
      <c r="DC11" s="31">
        <f t="shared" si="28"/>
        <v>4.0325844677446376</v>
      </c>
    </row>
    <row r="12" spans="1:107" ht="15" hidden="1" x14ac:dyDescent="0.25">
      <c r="A12" s="46" t="s">
        <v>49</v>
      </c>
      <c r="B12" s="7"/>
      <c r="C12" s="7"/>
      <c r="D12" s="7"/>
      <c r="E12" s="7"/>
      <c r="F12" s="7"/>
      <c r="G12" s="7"/>
      <c r="H12" s="7"/>
      <c r="I12" s="8">
        <f t="shared" si="0"/>
        <v>0</v>
      </c>
      <c r="J12" s="7"/>
      <c r="K12" s="7"/>
      <c r="L12" s="7"/>
      <c r="M12" s="7"/>
      <c r="N12" s="7"/>
      <c r="O12" s="7"/>
      <c r="P12" s="7"/>
      <c r="Q12" s="7"/>
      <c r="R12" s="8">
        <f t="shared" si="1"/>
        <v>0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8">
        <f t="shared" si="2"/>
        <v>0</v>
      </c>
      <c r="AO12" s="7"/>
      <c r="AP12" s="7"/>
      <c r="AQ12" s="7"/>
      <c r="AR12" s="7"/>
      <c r="AS12" s="7"/>
      <c r="AT12" s="7"/>
      <c r="AU12" s="7"/>
      <c r="AV12" s="8">
        <f t="shared" si="14"/>
        <v>0</v>
      </c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8">
        <f t="shared" si="15"/>
        <v>0</v>
      </c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65">
        <v>444243</v>
      </c>
      <c r="CL12" s="7"/>
      <c r="CM12" s="7"/>
      <c r="CN12" s="23" t="e">
        <f t="shared" si="16"/>
        <v>#DIV/0!</v>
      </c>
      <c r="CO12" s="23"/>
      <c r="CP12" s="23"/>
      <c r="CQ12" s="23" t="e">
        <f t="shared" si="17"/>
        <v>#DIV/0!</v>
      </c>
      <c r="CR12" s="23" t="e">
        <f t="shared" si="18"/>
        <v>#DIV/0!</v>
      </c>
      <c r="CS12" s="31"/>
      <c r="CT12" s="31">
        <f t="shared" si="19"/>
        <v>0</v>
      </c>
      <c r="CU12" s="31">
        <f t="shared" si="20"/>
        <v>0</v>
      </c>
      <c r="CV12" s="31" t="e">
        <f t="shared" si="21"/>
        <v>#DIV/0!</v>
      </c>
      <c r="CW12" s="31" t="e">
        <f t="shared" si="22"/>
        <v>#DIV/0!</v>
      </c>
      <c r="CX12" s="31" t="e">
        <f t="shared" si="23"/>
        <v>#DIV/0!</v>
      </c>
      <c r="CY12" s="31" t="e">
        <f t="shared" si="24"/>
        <v>#DIV/0!</v>
      </c>
      <c r="CZ12" s="31">
        <f t="shared" si="25"/>
        <v>0</v>
      </c>
      <c r="DA12" s="31" t="e">
        <f t="shared" si="26"/>
        <v>#DIV/0!</v>
      </c>
      <c r="DB12" s="31" t="e">
        <f t="shared" si="27"/>
        <v>#DIV/0!</v>
      </c>
      <c r="DC12" s="31" t="e">
        <f t="shared" si="28"/>
        <v>#DIV/0!</v>
      </c>
    </row>
    <row r="13" spans="1:107" ht="15" x14ac:dyDescent="0.25">
      <c r="A13" s="46" t="s">
        <v>50</v>
      </c>
      <c r="B13" s="7">
        <v>4938178147.1599998</v>
      </c>
      <c r="C13" s="7">
        <v>2159088932.6199999</v>
      </c>
      <c r="D13" s="7">
        <v>1289970182.1700001</v>
      </c>
      <c r="E13" s="7">
        <v>3786330.29</v>
      </c>
      <c r="F13" s="7">
        <v>378650.03</v>
      </c>
      <c r="G13" s="7">
        <v>438.65</v>
      </c>
      <c r="H13" s="7">
        <v>289573972.51999998</v>
      </c>
      <c r="I13" s="8">
        <f t="shared" si="0"/>
        <v>289573972.51999998</v>
      </c>
      <c r="J13" s="7">
        <v>5790781.96</v>
      </c>
      <c r="K13" s="7">
        <v>87419609.260000005</v>
      </c>
      <c r="L13" s="7">
        <v>88772047.109999999</v>
      </c>
      <c r="M13" s="7">
        <v>107591534.19</v>
      </c>
      <c r="N13" s="7">
        <v>128165347.25</v>
      </c>
      <c r="O13" s="7">
        <v>2578099384.6300001</v>
      </c>
      <c r="P13" s="7">
        <v>2358597921.75</v>
      </c>
      <c r="Q13" s="7">
        <v>0</v>
      </c>
      <c r="R13" s="8">
        <f t="shared" si="1"/>
        <v>0</v>
      </c>
      <c r="S13" s="7">
        <v>0</v>
      </c>
      <c r="T13" s="7">
        <v>0</v>
      </c>
      <c r="U13" s="7">
        <v>0</v>
      </c>
      <c r="V13" s="7">
        <v>2358597921.75</v>
      </c>
      <c r="W13" s="7">
        <v>618246973.09000003</v>
      </c>
      <c r="X13" s="7">
        <v>319178287.17000002</v>
      </c>
      <c r="Y13" s="7">
        <v>47332182.240000002</v>
      </c>
      <c r="Z13" s="7">
        <v>2346.52</v>
      </c>
      <c r="AA13" s="7">
        <v>0</v>
      </c>
      <c r="AB13" s="7">
        <v>0</v>
      </c>
      <c r="AC13" s="7">
        <v>0</v>
      </c>
      <c r="AD13" s="7">
        <v>0</v>
      </c>
      <c r="AE13" s="7">
        <v>539421000</v>
      </c>
      <c r="AF13" s="7">
        <v>503576800</v>
      </c>
      <c r="AG13" s="7">
        <v>33376431.800000001</v>
      </c>
      <c r="AH13" s="7">
        <v>1648540.13</v>
      </c>
      <c r="AI13" s="7">
        <v>41714000</v>
      </c>
      <c r="AJ13" s="7">
        <v>13063531.199999999</v>
      </c>
      <c r="AK13" s="7">
        <v>228358369.66999999</v>
      </c>
      <c r="AL13" s="7">
        <v>9758587.4700000007</v>
      </c>
      <c r="AM13" s="7">
        <v>2920872.46</v>
      </c>
      <c r="AN13" s="8">
        <f t="shared" si="2"/>
        <v>2358597921.75</v>
      </c>
      <c r="AO13" s="7">
        <v>4936697306.3800001</v>
      </c>
      <c r="AP13" s="7">
        <v>0</v>
      </c>
      <c r="AQ13" s="7">
        <v>0</v>
      </c>
      <c r="AR13" s="7">
        <v>108161.78</v>
      </c>
      <c r="AS13" s="7">
        <v>1372679</v>
      </c>
      <c r="AT13" s="7">
        <v>143079513.05000001</v>
      </c>
      <c r="AU13" s="7">
        <v>1045938426.28</v>
      </c>
      <c r="AV13" s="8">
        <f t="shared" si="14"/>
        <v>1045938426.28</v>
      </c>
      <c r="AW13" s="7">
        <v>319218226.92000002</v>
      </c>
      <c r="AX13" s="7">
        <v>649778521.30999994</v>
      </c>
      <c r="AY13" s="7">
        <v>6591312.5499999998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70350365.5</v>
      </c>
      <c r="BF13" s="7">
        <v>602963243.50999999</v>
      </c>
      <c r="BG13" s="8">
        <f t="shared" si="15"/>
        <v>602963243.50999999</v>
      </c>
      <c r="BH13" s="7">
        <v>367677302.82999998</v>
      </c>
      <c r="BI13" s="7"/>
      <c r="BJ13" s="7"/>
      <c r="BK13" s="7">
        <v>235285940.68000001</v>
      </c>
      <c r="BL13" s="7">
        <v>1009756695.99</v>
      </c>
      <c r="BM13" s="7">
        <v>0</v>
      </c>
      <c r="BN13" s="7">
        <v>1009756695.99</v>
      </c>
      <c r="BO13" s="7">
        <v>541136975.11000001</v>
      </c>
      <c r="BP13" s="7">
        <v>105567744.68000001</v>
      </c>
      <c r="BQ13" s="7">
        <v>1937996.11</v>
      </c>
      <c r="BR13" s="7">
        <v>26737498.379999999</v>
      </c>
      <c r="BS13" s="7">
        <v>215876039.86000001</v>
      </c>
      <c r="BT13" s="7">
        <v>2123943.63</v>
      </c>
      <c r="BU13" s="7">
        <v>209412.56</v>
      </c>
      <c r="BV13" s="7">
        <v>221272584.75999999</v>
      </c>
      <c r="BW13" s="7">
        <v>478124643.36000001</v>
      </c>
      <c r="BX13" s="7">
        <v>13202809.970000001</v>
      </c>
      <c r="BY13" s="7">
        <v>4594265060.3999996</v>
      </c>
      <c r="BZ13" s="7"/>
      <c r="CA13" s="7">
        <v>-339735205.70999998</v>
      </c>
      <c r="CB13" s="7"/>
      <c r="CC13" s="7"/>
      <c r="CD13" s="7">
        <v>3510133280.9100003</v>
      </c>
      <c r="CE13" s="7">
        <v>1084131779.49</v>
      </c>
      <c r="CF13" s="7">
        <v>-339735205.70999998</v>
      </c>
      <c r="CG13" s="7"/>
      <c r="CH13" s="7">
        <v>4627524348.6499996</v>
      </c>
      <c r="CI13" s="7">
        <v>4605041288.0200005</v>
      </c>
      <c r="CJ13" s="7">
        <v>4938178147.1599998</v>
      </c>
      <c r="CK13" s="65">
        <v>759094</v>
      </c>
      <c r="CL13" s="7">
        <v>338463038.08999997</v>
      </c>
      <c r="CM13" s="7">
        <v>274974864.25</v>
      </c>
      <c r="CN13" s="23">
        <f t="shared" si="16"/>
        <v>6.9643718090200464</v>
      </c>
      <c r="CO13" s="23"/>
      <c r="CP13" s="23"/>
      <c r="CQ13" s="23">
        <f t="shared" si="17"/>
        <v>-0.43348979295674506</v>
      </c>
      <c r="CR13" s="23">
        <f t="shared" si="18"/>
        <v>-7.458852589657381</v>
      </c>
      <c r="CS13" s="31"/>
      <c r="CT13" s="31">
        <f t="shared" si="19"/>
        <v>-2826.5302521953809</v>
      </c>
      <c r="CU13" s="31">
        <f t="shared" si="20"/>
        <v>445.87763582639303</v>
      </c>
      <c r="CV13" s="31">
        <f t="shared" si="21"/>
        <v>49.58636226091302</v>
      </c>
      <c r="CW13" s="31">
        <f t="shared" si="22"/>
        <v>47.762511830531174</v>
      </c>
      <c r="CX13" s="31">
        <f t="shared" si="23"/>
        <v>46.995306196635042</v>
      </c>
      <c r="CY13" s="31">
        <f t="shared" si="24"/>
        <v>50.968892739334372</v>
      </c>
      <c r="CZ13" s="31">
        <f t="shared" si="25"/>
        <v>6505.3578965977858</v>
      </c>
      <c r="DA13" s="31">
        <f t="shared" si="26"/>
        <v>83.747311895420381</v>
      </c>
      <c r="DB13" s="31">
        <f t="shared" si="27"/>
        <v>-7.2341774656104345</v>
      </c>
      <c r="DC13" s="31">
        <f t="shared" si="28"/>
        <v>11.229592430742466</v>
      </c>
    </row>
    <row r="14" spans="1:107" ht="15" x14ac:dyDescent="0.25">
      <c r="A14" s="45" t="s">
        <v>51</v>
      </c>
      <c r="B14" s="7">
        <v>2551881211.0500002</v>
      </c>
      <c r="C14" s="7">
        <v>1103118208.46</v>
      </c>
      <c r="D14" s="7">
        <v>652656199.14999998</v>
      </c>
      <c r="E14" s="7">
        <v>2449858.46</v>
      </c>
      <c r="F14" s="7">
        <v>2.5499999999999998</v>
      </c>
      <c r="G14" s="7">
        <v>5390.36</v>
      </c>
      <c r="H14" s="7">
        <v>102223892.44</v>
      </c>
      <c r="I14" s="8">
        <f t="shared" si="0"/>
        <v>102223892.44</v>
      </c>
      <c r="J14" s="7">
        <v>1123629.21</v>
      </c>
      <c r="K14" s="7">
        <v>28246354.920000002</v>
      </c>
      <c r="L14" s="7">
        <v>7605539.5199999996</v>
      </c>
      <c r="M14" s="7">
        <v>65248368.789999999</v>
      </c>
      <c r="N14" s="7">
        <v>5150313.1399999997</v>
      </c>
      <c r="O14" s="7">
        <v>1210492414.04</v>
      </c>
      <c r="P14" s="7">
        <v>1337569570.6900001</v>
      </c>
      <c r="Q14" s="7">
        <v>0</v>
      </c>
      <c r="R14" s="8">
        <f t="shared" si="1"/>
        <v>0</v>
      </c>
      <c r="S14" s="7">
        <v>0</v>
      </c>
      <c r="T14" s="7">
        <v>0</v>
      </c>
      <c r="U14" s="7">
        <v>0</v>
      </c>
      <c r="V14" s="7">
        <v>1337569570.6900001</v>
      </c>
      <c r="W14" s="7">
        <v>412976131.83999997</v>
      </c>
      <c r="X14" s="7">
        <v>151309545.30000001</v>
      </c>
      <c r="Y14" s="7">
        <v>27487999.010000002</v>
      </c>
      <c r="Z14" s="7">
        <v>330898.78000000003</v>
      </c>
      <c r="AA14" s="7">
        <v>0</v>
      </c>
      <c r="AB14" s="7">
        <v>0</v>
      </c>
      <c r="AC14" s="7">
        <v>0</v>
      </c>
      <c r="AD14" s="7">
        <v>0</v>
      </c>
      <c r="AE14" s="7">
        <v>307346400</v>
      </c>
      <c r="AF14" s="7">
        <v>347071700</v>
      </c>
      <c r="AG14" s="7">
        <v>4667000</v>
      </c>
      <c r="AH14" s="7">
        <v>2317976.7400000002</v>
      </c>
      <c r="AI14" s="7">
        <v>0</v>
      </c>
      <c r="AJ14" s="7">
        <v>0</v>
      </c>
      <c r="AK14" s="7">
        <v>75628658.769999996</v>
      </c>
      <c r="AL14" s="7">
        <v>6730160.25</v>
      </c>
      <c r="AM14" s="7">
        <v>1703100</v>
      </c>
      <c r="AN14" s="8">
        <f t="shared" si="2"/>
        <v>1337569570.6899998</v>
      </c>
      <c r="AO14" s="7">
        <v>2548061984.73</v>
      </c>
      <c r="AP14" s="7">
        <v>0</v>
      </c>
      <c r="AQ14" s="7">
        <v>0</v>
      </c>
      <c r="AR14" s="7">
        <v>0</v>
      </c>
      <c r="AS14" s="7">
        <v>3819226.32</v>
      </c>
      <c r="AT14" s="7">
        <v>78874122.75</v>
      </c>
      <c r="AU14" s="7">
        <v>604839881.85000002</v>
      </c>
      <c r="AV14" s="8">
        <f t="shared" si="14"/>
        <v>604839881.85000002</v>
      </c>
      <c r="AW14" s="7">
        <v>231527627.86000001</v>
      </c>
      <c r="AX14" s="7">
        <v>323357929.49000001</v>
      </c>
      <c r="AY14" s="7">
        <v>0</v>
      </c>
      <c r="AZ14" s="7">
        <v>0</v>
      </c>
      <c r="BA14" s="7">
        <v>7999604.6399999997</v>
      </c>
      <c r="BB14" s="7">
        <v>0</v>
      </c>
      <c r="BC14" s="7">
        <v>1896682.93</v>
      </c>
      <c r="BD14" s="7">
        <v>0</v>
      </c>
      <c r="BE14" s="7">
        <v>40058036.930000067</v>
      </c>
      <c r="BF14" s="7">
        <v>379770852.69</v>
      </c>
      <c r="BG14" s="8">
        <f t="shared" si="15"/>
        <v>379770852.69</v>
      </c>
      <c r="BH14" s="7">
        <v>200610791.66</v>
      </c>
      <c r="BI14" s="7"/>
      <c r="BJ14" s="7"/>
      <c r="BK14" s="7">
        <v>179160061.03</v>
      </c>
      <c r="BL14" s="7">
        <v>603745976.60000002</v>
      </c>
      <c r="BM14" s="7">
        <v>0</v>
      </c>
      <c r="BN14" s="7">
        <v>603745976.60000002</v>
      </c>
      <c r="BO14" s="7">
        <v>321141522.31999999</v>
      </c>
      <c r="BP14" s="7">
        <v>99098396.329999998</v>
      </c>
      <c r="BQ14" s="7">
        <v>0</v>
      </c>
      <c r="BR14" s="7">
        <v>46940438.32</v>
      </c>
      <c r="BS14" s="7">
        <v>59475685.93</v>
      </c>
      <c r="BT14" s="7">
        <v>161228.32</v>
      </c>
      <c r="BU14" s="7">
        <v>5349920.5</v>
      </c>
      <c r="BV14" s="7">
        <v>157420987.09</v>
      </c>
      <c r="BW14" s="7">
        <v>47998741.200000003</v>
      </c>
      <c r="BX14" s="7">
        <v>1388043.04</v>
      </c>
      <c r="BY14" s="7">
        <v>2461288813.0599999</v>
      </c>
      <c r="BZ14" s="7"/>
      <c r="CA14" s="7">
        <v>-73584755.459999993</v>
      </c>
      <c r="CB14" s="7"/>
      <c r="CC14" s="7"/>
      <c r="CD14" s="7">
        <v>2070796226.0799999</v>
      </c>
      <c r="CE14" s="7">
        <v>390492586.98000002</v>
      </c>
      <c r="CF14" s="7">
        <v>-73584755.459999993</v>
      </c>
      <c r="CG14" s="7"/>
      <c r="CH14" s="7">
        <v>2469038781.23</v>
      </c>
      <c r="CI14" s="7">
        <v>2306608890.5799999</v>
      </c>
      <c r="CJ14" s="7">
        <v>2551881211.0500002</v>
      </c>
      <c r="CK14" s="65">
        <v>494763</v>
      </c>
      <c r="CL14" s="7">
        <v>73584755.459999993</v>
      </c>
      <c r="CM14" s="7">
        <v>81646317.25</v>
      </c>
      <c r="CN14" s="23">
        <f t="shared" si="16"/>
        <v>3.5500240997787271</v>
      </c>
      <c r="CO14" s="23"/>
      <c r="CP14" s="23"/>
      <c r="CQ14" s="23">
        <f t="shared" si="17"/>
        <v>-0.71801534562991365</v>
      </c>
      <c r="CR14" s="23">
        <f t="shared" si="18"/>
        <v>-74.819193195697622</v>
      </c>
      <c r="CS14" s="31"/>
      <c r="CT14" s="31">
        <f t="shared" si="19"/>
        <v>-2538.4814793345499</v>
      </c>
      <c r="CU14" s="31">
        <f t="shared" si="20"/>
        <v>148.72728045549079</v>
      </c>
      <c r="CV14" s="31">
        <f t="shared" si="21"/>
        <v>47.233472141285468</v>
      </c>
      <c r="CW14" s="31">
        <f t="shared" si="22"/>
        <v>52.415040515919706</v>
      </c>
      <c r="CX14" s="31">
        <f t="shared" si="23"/>
        <v>44.818722719848026</v>
      </c>
      <c r="CY14" s="31">
        <f t="shared" si="24"/>
        <v>54.17369629259786</v>
      </c>
      <c r="CZ14" s="31">
        <f t="shared" si="25"/>
        <v>5157.7850628482729</v>
      </c>
      <c r="DA14" s="31">
        <f t="shared" si="26"/>
        <v>91.129708510800143</v>
      </c>
      <c r="DB14" s="31">
        <f t="shared" si="27"/>
        <v>-10.633459424858378</v>
      </c>
      <c r="DC14" s="31">
        <f t="shared" si="28"/>
        <v>6.7737049248538366</v>
      </c>
    </row>
    <row r="15" spans="1:107" ht="15" x14ac:dyDescent="0.25">
      <c r="A15" s="45" t="s">
        <v>52</v>
      </c>
      <c r="B15" s="7">
        <v>5683157142.8500004</v>
      </c>
      <c r="C15" s="7">
        <v>2612534772.5900002</v>
      </c>
      <c r="D15" s="7">
        <v>1429381030.27</v>
      </c>
      <c r="E15" s="7">
        <v>76019474.599999994</v>
      </c>
      <c r="F15" s="7">
        <v>-13598.39</v>
      </c>
      <c r="G15" s="7">
        <v>9007.3700000000008</v>
      </c>
      <c r="H15" s="7">
        <v>516606283.76999998</v>
      </c>
      <c r="I15" s="8">
        <f t="shared" si="0"/>
        <v>516606283.76999998</v>
      </c>
      <c r="J15" s="7">
        <v>20872231.850000001</v>
      </c>
      <c r="K15" s="7">
        <v>152084195.46000001</v>
      </c>
      <c r="L15" s="7">
        <v>125152665.27</v>
      </c>
      <c r="M15" s="7">
        <v>218497191.19</v>
      </c>
      <c r="N15" s="7">
        <v>77109931.030000001</v>
      </c>
      <c r="O15" s="7">
        <v>3207076807.0300002</v>
      </c>
      <c r="P15" s="7">
        <v>2454697529.8499999</v>
      </c>
      <c r="Q15" s="7">
        <v>0</v>
      </c>
      <c r="R15" s="8">
        <f t="shared" si="1"/>
        <v>0</v>
      </c>
      <c r="S15" s="7">
        <v>0</v>
      </c>
      <c r="T15" s="7">
        <v>0</v>
      </c>
      <c r="U15" s="7">
        <v>0</v>
      </c>
      <c r="V15" s="7">
        <v>2454697529.8499999</v>
      </c>
      <c r="W15" s="7">
        <v>737907470.16999996</v>
      </c>
      <c r="X15" s="7">
        <v>209423788.46000001</v>
      </c>
      <c r="Y15" s="7">
        <v>48139454.490000002</v>
      </c>
      <c r="Z15" s="7">
        <v>281819.19</v>
      </c>
      <c r="AA15" s="7">
        <v>0</v>
      </c>
      <c r="AB15" s="7">
        <v>0</v>
      </c>
      <c r="AC15" s="7">
        <v>0</v>
      </c>
      <c r="AD15" s="7">
        <v>0</v>
      </c>
      <c r="AE15" s="7">
        <v>740432600</v>
      </c>
      <c r="AF15" s="7">
        <v>680986000</v>
      </c>
      <c r="AG15" s="7">
        <v>20000000</v>
      </c>
      <c r="AH15" s="7">
        <v>2546404.14</v>
      </c>
      <c r="AI15" s="7">
        <v>4136000</v>
      </c>
      <c r="AJ15" s="7">
        <v>0</v>
      </c>
      <c r="AK15" s="7">
        <v>0</v>
      </c>
      <c r="AL15" s="7">
        <v>8491776.3599999994</v>
      </c>
      <c r="AM15" s="7">
        <v>2352217.04</v>
      </c>
      <c r="AN15" s="8">
        <f>SUM(W15:AM15)</f>
        <v>2454697529.8499999</v>
      </c>
      <c r="AO15" s="7">
        <v>5661774336.8800001</v>
      </c>
      <c r="AP15" s="7">
        <v>1045200</v>
      </c>
      <c r="AQ15" s="7">
        <v>0</v>
      </c>
      <c r="AR15" s="7">
        <v>13297745.800000001</v>
      </c>
      <c r="AS15" s="7">
        <v>7039860.1699999999</v>
      </c>
      <c r="AT15" s="7">
        <v>164074020.74000001</v>
      </c>
      <c r="AU15" s="7">
        <v>1173233074.8699999</v>
      </c>
      <c r="AV15" s="8">
        <f t="shared" si="14"/>
        <v>1173233074.8699999</v>
      </c>
      <c r="AW15" s="7">
        <v>371371281.98000002</v>
      </c>
      <c r="AX15" s="7">
        <v>677270315.45000005</v>
      </c>
      <c r="AY15" s="7">
        <v>21327029.440000001</v>
      </c>
      <c r="AZ15" s="7">
        <v>0</v>
      </c>
      <c r="BA15" s="7">
        <v>17329027.41</v>
      </c>
      <c r="BB15" s="7">
        <v>0</v>
      </c>
      <c r="BC15" s="7">
        <v>0</v>
      </c>
      <c r="BD15" s="7">
        <v>0</v>
      </c>
      <c r="BE15" s="7">
        <v>85935420.589999676</v>
      </c>
      <c r="BF15" s="7">
        <v>858291911.03999996</v>
      </c>
      <c r="BG15" s="8">
        <f t="shared" si="15"/>
        <v>858291911.03999996</v>
      </c>
      <c r="BH15" s="7">
        <v>287550320.45999998</v>
      </c>
      <c r="BI15" s="7">
        <v>45513382.359999999</v>
      </c>
      <c r="BJ15" s="7"/>
      <c r="BK15" s="7">
        <v>525228208.21999997</v>
      </c>
      <c r="BL15" s="7">
        <v>1175621375.28</v>
      </c>
      <c r="BM15" s="7">
        <v>0</v>
      </c>
      <c r="BN15" s="7">
        <v>1175621375.28</v>
      </c>
      <c r="BO15" s="7">
        <v>251454951.43000001</v>
      </c>
      <c r="BP15" s="7">
        <v>119604129.89</v>
      </c>
      <c r="BQ15" s="7">
        <v>3928141.33</v>
      </c>
      <c r="BR15" s="7">
        <v>23141635.289999999</v>
      </c>
      <c r="BS15" s="7">
        <v>831273202.72000003</v>
      </c>
      <c r="BT15" s="7">
        <v>479034.1</v>
      </c>
      <c r="BU15" s="7">
        <v>4048795.84</v>
      </c>
      <c r="BV15" s="7">
        <v>418520492.44999999</v>
      </c>
      <c r="BW15" s="7">
        <v>63817933.530000001</v>
      </c>
      <c r="BX15" s="7">
        <v>20334287.809999999</v>
      </c>
      <c r="BY15" s="7">
        <v>5339528191.3800001</v>
      </c>
      <c r="BZ15" s="7"/>
      <c r="CA15" s="7">
        <v>-248605206.28999999</v>
      </c>
      <c r="CB15" s="7"/>
      <c r="CC15" s="7"/>
      <c r="CD15" s="7">
        <v>4308417530.25</v>
      </c>
      <c r="CE15" s="7">
        <v>1031110661.13</v>
      </c>
      <c r="CF15" s="7">
        <v>-215485206.28999999</v>
      </c>
      <c r="CG15" s="7"/>
      <c r="CH15" s="7">
        <v>5294666269.5600004</v>
      </c>
      <c r="CI15" s="7">
        <v>5259975743.6599998</v>
      </c>
      <c r="CJ15" s="7">
        <v>5683157142.8500004</v>
      </c>
      <c r="CK15" s="65">
        <v>1016515</v>
      </c>
      <c r="CL15" s="7">
        <v>343457191.29000002</v>
      </c>
      <c r="CM15" s="7">
        <v>0</v>
      </c>
      <c r="CN15" s="23">
        <f t="shared" si="16"/>
        <v>6.0464446580070579</v>
      </c>
      <c r="CO15" s="23"/>
      <c r="CP15" s="23"/>
      <c r="CQ15" s="23">
        <f t="shared" si="17"/>
        <v>-0.37686906810835918</v>
      </c>
      <c r="CR15" s="23">
        <f t="shared" si="18"/>
        <v>-12.371956729268001</v>
      </c>
      <c r="CS15" s="31"/>
      <c r="CT15" s="31">
        <f t="shared" si="19"/>
        <v>-2174.4756693408362</v>
      </c>
      <c r="CU15" s="31">
        <f t="shared" si="20"/>
        <v>337.87715015518711</v>
      </c>
      <c r="CV15" s="31">
        <f t="shared" si="21"/>
        <v>55.059907331557476</v>
      </c>
      <c r="CW15" s="31">
        <f t="shared" si="22"/>
        <v>43.19249790476519</v>
      </c>
      <c r="CX15" s="31">
        <f t="shared" si="23"/>
        <v>48.928195131689925</v>
      </c>
      <c r="CY15" s="31">
        <f t="shared" si="24"/>
        <v>46.361704494247405</v>
      </c>
      <c r="CZ15" s="31">
        <f t="shared" si="25"/>
        <v>5590.8246733693059</v>
      </c>
      <c r="DA15" s="31">
        <f t="shared" si="26"/>
        <v>81.461559226247786</v>
      </c>
      <c r="DB15" s="31">
        <f t="shared" si="27"/>
        <v>-8.0453108495808792</v>
      </c>
      <c r="DC15" s="31">
        <f t="shared" si="28"/>
        <v>0</v>
      </c>
    </row>
    <row r="16" spans="1:107" ht="15" x14ac:dyDescent="0.25">
      <c r="A16" s="46" t="s">
        <v>53</v>
      </c>
      <c r="B16" s="7">
        <v>1736429923.8399999</v>
      </c>
      <c r="C16" s="7">
        <v>818362447.84000003</v>
      </c>
      <c r="D16" s="7">
        <v>521495126.76999998</v>
      </c>
      <c r="E16" s="7">
        <v>3942000.19</v>
      </c>
      <c r="F16" s="7">
        <v>59894.53</v>
      </c>
      <c r="G16" s="7">
        <v>4543</v>
      </c>
      <c r="H16" s="7">
        <v>95854761.280000001</v>
      </c>
      <c r="I16" s="8">
        <f t="shared" si="0"/>
        <v>95854761.280000001</v>
      </c>
      <c r="J16" s="7">
        <v>4482534.78</v>
      </c>
      <c r="K16" s="7">
        <v>24829438.140000001</v>
      </c>
      <c r="L16" s="7">
        <v>6842048.4699999997</v>
      </c>
      <c r="M16" s="7">
        <v>59700739.890000001</v>
      </c>
      <c r="N16" s="7">
        <v>20152410.300000001</v>
      </c>
      <c r="O16" s="7">
        <v>934508741.24000001</v>
      </c>
      <c r="P16" s="7">
        <v>800702482.60000002</v>
      </c>
      <c r="Q16" s="7">
        <v>0</v>
      </c>
      <c r="R16" s="8">
        <f t="shared" si="1"/>
        <v>0</v>
      </c>
      <c r="S16" s="7">
        <v>0</v>
      </c>
      <c r="T16" s="7">
        <v>0</v>
      </c>
      <c r="U16" s="7">
        <v>0</v>
      </c>
      <c r="V16" s="7">
        <v>800702482.60000002</v>
      </c>
      <c r="W16" s="7">
        <v>234628424.61000001</v>
      </c>
      <c r="X16" s="7">
        <v>136178070.13</v>
      </c>
      <c r="Y16" s="7">
        <v>19684420.239999998</v>
      </c>
      <c r="Z16" s="7">
        <v>28214.11</v>
      </c>
      <c r="AA16" s="7">
        <v>0</v>
      </c>
      <c r="AB16" s="7">
        <v>0</v>
      </c>
      <c r="AC16" s="7">
        <v>0</v>
      </c>
      <c r="AD16" s="7">
        <v>0</v>
      </c>
      <c r="AE16" s="7">
        <v>200406100</v>
      </c>
      <c r="AF16" s="7">
        <v>199501200</v>
      </c>
      <c r="AG16" s="7">
        <v>1000000</v>
      </c>
      <c r="AH16" s="7">
        <v>653611.26</v>
      </c>
      <c r="AI16" s="7">
        <v>0</v>
      </c>
      <c r="AJ16" s="7">
        <v>0</v>
      </c>
      <c r="AK16" s="7">
        <v>1580000</v>
      </c>
      <c r="AL16" s="7">
        <v>4993342.25</v>
      </c>
      <c r="AM16" s="7">
        <v>2049100</v>
      </c>
      <c r="AN16" s="8">
        <f t="shared" si="2"/>
        <v>800702482.60000002</v>
      </c>
      <c r="AO16" s="7">
        <v>1735211223.8399999</v>
      </c>
      <c r="AP16" s="7">
        <v>0</v>
      </c>
      <c r="AQ16" s="7">
        <v>390700</v>
      </c>
      <c r="AR16" s="7">
        <v>0</v>
      </c>
      <c r="AS16" s="7">
        <v>828000</v>
      </c>
      <c r="AT16" s="7">
        <v>41949558.329999998</v>
      </c>
      <c r="AU16" s="7">
        <v>384030532.98000002</v>
      </c>
      <c r="AV16" s="8">
        <f t="shared" si="14"/>
        <v>384030532.98000002</v>
      </c>
      <c r="AW16" s="7">
        <v>122191582.26000001</v>
      </c>
      <c r="AX16" s="7">
        <v>227257826.77000001</v>
      </c>
      <c r="AY16" s="7">
        <v>0</v>
      </c>
      <c r="AZ16" s="7">
        <v>0</v>
      </c>
      <c r="BA16" s="7">
        <v>10445985.869999999</v>
      </c>
      <c r="BB16" s="7">
        <v>0</v>
      </c>
      <c r="BC16" s="7">
        <v>0</v>
      </c>
      <c r="BD16" s="7">
        <v>0</v>
      </c>
      <c r="BE16" s="7">
        <v>24135138.079999983</v>
      </c>
      <c r="BF16" s="7">
        <v>284572218.56</v>
      </c>
      <c r="BG16" s="8">
        <f t="shared" si="15"/>
        <v>284572218.56</v>
      </c>
      <c r="BH16" s="7">
        <v>192638794.97</v>
      </c>
      <c r="BI16" s="7"/>
      <c r="BJ16" s="7"/>
      <c r="BK16" s="7">
        <v>91933423.590000004</v>
      </c>
      <c r="BL16" s="7">
        <v>32877766.98</v>
      </c>
      <c r="BM16" s="7">
        <v>0</v>
      </c>
      <c r="BN16" s="7">
        <v>32877766.98</v>
      </c>
      <c r="BO16" s="7">
        <v>119184797.88</v>
      </c>
      <c r="BP16" s="7">
        <v>55129178.920000002</v>
      </c>
      <c r="BQ16" s="7">
        <v>1528693.46</v>
      </c>
      <c r="BR16" s="7">
        <v>20826313.350000001</v>
      </c>
      <c r="BS16" s="7">
        <v>30300471.670000002</v>
      </c>
      <c r="BT16" s="7">
        <v>93253.85</v>
      </c>
      <c r="BU16" s="7">
        <v>1203068.31</v>
      </c>
      <c r="BV16" s="7">
        <v>140748879.27000001</v>
      </c>
      <c r="BW16" s="7">
        <v>29609174.34</v>
      </c>
      <c r="BX16" s="7">
        <v>4087809.64</v>
      </c>
      <c r="BY16" s="7">
        <v>1676167605.95</v>
      </c>
      <c r="BZ16" s="7"/>
      <c r="CA16" s="7">
        <v>-60328320.57</v>
      </c>
      <c r="CB16" s="7"/>
      <c r="CC16" s="7"/>
      <c r="CD16" s="7">
        <v>1455059982.3299999</v>
      </c>
      <c r="CE16" s="7">
        <v>221107623.62</v>
      </c>
      <c r="CF16" s="7">
        <v>-60328320.57</v>
      </c>
      <c r="CG16" s="7"/>
      <c r="CH16" s="7">
        <v>1653653843.0599999</v>
      </c>
      <c r="CI16" s="7">
        <v>1606809864.5999999</v>
      </c>
      <c r="CJ16" s="7">
        <v>1736429923.8399999</v>
      </c>
      <c r="CK16" s="65">
        <v>294962</v>
      </c>
      <c r="CL16" s="7">
        <v>60328320.57</v>
      </c>
      <c r="CM16" s="7">
        <v>65006248.100000001</v>
      </c>
      <c r="CN16" s="23">
        <f t="shared" si="16"/>
        <v>3.4704722063723632</v>
      </c>
      <c r="CO16" s="23"/>
      <c r="CP16" s="23"/>
      <c r="CQ16" s="23">
        <f t="shared" si="17"/>
        <v>-0.59159110965609596</v>
      </c>
      <c r="CR16" s="23">
        <f t="shared" si="18"/>
        <v>-9.9717706382744691</v>
      </c>
      <c r="CS16" s="31"/>
      <c r="CT16" s="31">
        <f t="shared" si="19"/>
        <v>-2583.2154542958074</v>
      </c>
      <c r="CU16" s="31">
        <f t="shared" si="20"/>
        <v>204.52912771814675</v>
      </c>
      <c r="CV16" s="31">
        <f t="shared" si="21"/>
        <v>52.649242941993833</v>
      </c>
      <c r="CW16" s="31">
        <f t="shared" si="22"/>
        <v>46.111995169335685</v>
      </c>
      <c r="CX16" s="31">
        <f t="shared" si="23"/>
        <v>48.823425827763657</v>
      </c>
      <c r="CY16" s="31">
        <f t="shared" si="24"/>
        <v>48.420199061633234</v>
      </c>
      <c r="CZ16" s="31">
        <f t="shared" si="25"/>
        <v>5886.9614521192561</v>
      </c>
      <c r="DA16" s="31">
        <f t="shared" si="26"/>
        <v>87.571406421957548</v>
      </c>
      <c r="DB16" s="31">
        <f t="shared" si="27"/>
        <v>-8.0669195587909659</v>
      </c>
      <c r="DC16" s="31">
        <f t="shared" si="28"/>
        <v>7.1105911649347746</v>
      </c>
    </row>
    <row r="17" spans="1:107" ht="15" x14ac:dyDescent="0.25">
      <c r="A17" s="46" t="s">
        <v>54</v>
      </c>
      <c r="B17" s="7">
        <v>1411094442.8299999</v>
      </c>
      <c r="C17" s="7">
        <v>550925357.29999995</v>
      </c>
      <c r="D17" s="7">
        <v>331082206.61000001</v>
      </c>
      <c r="E17" s="7">
        <v>503309.21</v>
      </c>
      <c r="F17" s="7">
        <v>2324.33</v>
      </c>
      <c r="G17" s="7">
        <v>86316.53</v>
      </c>
      <c r="H17" s="7">
        <v>104207058.86</v>
      </c>
      <c r="I17" s="8">
        <f t="shared" si="0"/>
        <v>104207058.86</v>
      </c>
      <c r="J17" s="7">
        <v>755807.74</v>
      </c>
      <c r="K17" s="7">
        <v>36305316.920000002</v>
      </c>
      <c r="L17" s="7">
        <v>5019055.33</v>
      </c>
      <c r="M17" s="7">
        <v>62126878.869999997</v>
      </c>
      <c r="N17" s="7">
        <v>12526093.74</v>
      </c>
      <c r="O17" s="7">
        <v>667658509.89999998</v>
      </c>
      <c r="P17" s="7">
        <v>742113332.92999995</v>
      </c>
      <c r="Q17" s="7">
        <v>0</v>
      </c>
      <c r="R17" s="8">
        <f t="shared" si="1"/>
        <v>0</v>
      </c>
      <c r="S17" s="7">
        <v>0</v>
      </c>
      <c r="T17" s="7">
        <v>0</v>
      </c>
      <c r="U17" s="7">
        <v>0</v>
      </c>
      <c r="V17" s="7">
        <v>742113332.92999995</v>
      </c>
      <c r="W17" s="7">
        <v>218729925.03999999</v>
      </c>
      <c r="X17" s="7">
        <v>120291534.28</v>
      </c>
      <c r="Y17" s="7">
        <v>16125118.640000001</v>
      </c>
      <c r="Z17" s="7">
        <v>18719.21</v>
      </c>
      <c r="AA17" s="7">
        <v>0</v>
      </c>
      <c r="AB17" s="7">
        <v>0</v>
      </c>
      <c r="AC17" s="7">
        <v>0</v>
      </c>
      <c r="AD17" s="7">
        <v>0</v>
      </c>
      <c r="AE17" s="7">
        <v>180713302</v>
      </c>
      <c r="AF17" s="7">
        <v>165936795.62</v>
      </c>
      <c r="AG17" s="7">
        <v>0</v>
      </c>
      <c r="AH17" s="7">
        <v>1480572.09</v>
      </c>
      <c r="AI17" s="7">
        <v>0</v>
      </c>
      <c r="AJ17" s="7">
        <v>3514000</v>
      </c>
      <c r="AK17" s="7">
        <v>32153180.32</v>
      </c>
      <c r="AL17" s="7">
        <v>3150185.73</v>
      </c>
      <c r="AM17" s="7">
        <v>0</v>
      </c>
      <c r="AN17" s="8">
        <f t="shared" si="2"/>
        <v>742113332.93000007</v>
      </c>
      <c r="AO17" s="7">
        <v>1409771842.8299999</v>
      </c>
      <c r="AP17" s="7">
        <v>0</v>
      </c>
      <c r="AQ17" s="7">
        <v>0</v>
      </c>
      <c r="AR17" s="7">
        <v>0</v>
      </c>
      <c r="AS17" s="7">
        <v>1322600</v>
      </c>
      <c r="AT17" s="7">
        <v>44720230.920000002</v>
      </c>
      <c r="AU17" s="7">
        <v>392368863.82999998</v>
      </c>
      <c r="AV17" s="8">
        <f t="shared" si="14"/>
        <v>392368863.82999998</v>
      </c>
      <c r="AW17" s="7">
        <v>138452107.69</v>
      </c>
      <c r="AX17" s="7">
        <v>223431113.37</v>
      </c>
      <c r="AY17" s="7">
        <v>0</v>
      </c>
      <c r="AZ17" s="7">
        <v>0</v>
      </c>
      <c r="BA17" s="7">
        <v>7478314.9100000001</v>
      </c>
      <c r="BB17" s="7">
        <v>0</v>
      </c>
      <c r="BC17" s="7">
        <v>0</v>
      </c>
      <c r="BD17" s="7">
        <v>0</v>
      </c>
      <c r="BE17" s="7">
        <v>23007327.859999955</v>
      </c>
      <c r="BF17" s="7">
        <v>231029664.90000001</v>
      </c>
      <c r="BG17" s="8">
        <f t="shared" si="15"/>
        <v>231029664.90000001</v>
      </c>
      <c r="BH17" s="7">
        <v>134786603.03</v>
      </c>
      <c r="BI17" s="7"/>
      <c r="BJ17" s="7"/>
      <c r="BK17" s="7">
        <v>96243061.870000005</v>
      </c>
      <c r="BL17" s="7">
        <v>364138758.51999998</v>
      </c>
      <c r="BM17" s="7">
        <v>0</v>
      </c>
      <c r="BN17" s="7">
        <v>364138758.51999998</v>
      </c>
      <c r="BO17" s="7">
        <v>159022984.68000001</v>
      </c>
      <c r="BP17" s="7">
        <v>43863892.579999998</v>
      </c>
      <c r="BQ17" s="7">
        <v>776905.2</v>
      </c>
      <c r="BR17" s="7">
        <v>17156155.75</v>
      </c>
      <c r="BS17" s="7">
        <v>39120311.060000002</v>
      </c>
      <c r="BT17" s="7">
        <v>142740</v>
      </c>
      <c r="BU17" s="7">
        <v>0</v>
      </c>
      <c r="BV17" s="7">
        <v>17938776.440000001</v>
      </c>
      <c r="BW17" s="7">
        <v>12533201.449999999</v>
      </c>
      <c r="BX17" s="7">
        <v>6029174.8899999997</v>
      </c>
      <c r="BY17" s="7">
        <v>1374876515.6199999</v>
      </c>
      <c r="BZ17" s="7"/>
      <c r="CA17" s="7">
        <v>-34514598.920000002</v>
      </c>
      <c r="CB17" s="7"/>
      <c r="CC17" s="7"/>
      <c r="CD17" s="7">
        <v>1214271346.29</v>
      </c>
      <c r="CE17" s="7">
        <v>160605169.33000001</v>
      </c>
      <c r="CF17" s="7">
        <v>-34514598.920000002</v>
      </c>
      <c r="CG17" s="7"/>
      <c r="CH17" s="7">
        <v>1333633605.53</v>
      </c>
      <c r="CI17" s="7">
        <v>1327023228.29</v>
      </c>
      <c r="CJ17" s="7">
        <v>1411094442.8299999</v>
      </c>
      <c r="CK17" s="65">
        <v>249639</v>
      </c>
      <c r="CL17" s="7">
        <v>34514598.920000002</v>
      </c>
      <c r="CM17" s="7">
        <v>6444626.4000000004</v>
      </c>
      <c r="CN17" s="23">
        <f t="shared" si="16"/>
        <v>2.5666550806736654</v>
      </c>
      <c r="CO17" s="23"/>
      <c r="CP17" s="23"/>
      <c r="CQ17" s="23">
        <f t="shared" si="17"/>
        <v>-0.85347468135883553</v>
      </c>
      <c r="CR17" s="23">
        <f t="shared" si="18"/>
        <v>-11.821648365693934</v>
      </c>
      <c r="CS17" s="31"/>
      <c r="CT17" s="31">
        <f t="shared" si="19"/>
        <v>-2883.1396514967614</v>
      </c>
      <c r="CU17" s="31">
        <f t="shared" si="20"/>
        <v>138.25804029017903</v>
      </c>
      <c r="CV17" s="31">
        <f t="shared" si="21"/>
        <v>46.427255063531305</v>
      </c>
      <c r="CW17" s="31">
        <f t="shared" si="22"/>
        <v>52.591329850443266</v>
      </c>
      <c r="CX17" s="31">
        <f t="shared" si="23"/>
        <v>40.070897352665916</v>
      </c>
      <c r="CY17" s="31">
        <f t="shared" si="24"/>
        <v>55.645968266904632</v>
      </c>
      <c r="CZ17" s="31">
        <f t="shared" si="25"/>
        <v>5652.5400391365129</v>
      </c>
      <c r="DA17" s="31">
        <f t="shared" si="26"/>
        <v>82.516039132417561</v>
      </c>
      <c r="DB17" s="31">
        <f t="shared" si="27"/>
        <v>-6.335323508114775</v>
      </c>
      <c r="DC17" s="31">
        <f t="shared" si="28"/>
        <v>0.98371355790553028</v>
      </c>
    </row>
    <row r="18" spans="1:107" ht="15" x14ac:dyDescent="0.25">
      <c r="A18" s="46" t="s">
        <v>55</v>
      </c>
      <c r="B18" s="7">
        <v>1691653070.3699999</v>
      </c>
      <c r="C18" s="7">
        <v>682699192.25</v>
      </c>
      <c r="D18" s="7">
        <v>429695431.18000001</v>
      </c>
      <c r="E18" s="7">
        <v>229629.42</v>
      </c>
      <c r="F18" s="7">
        <v>630</v>
      </c>
      <c r="G18" s="7">
        <v>194934.78</v>
      </c>
      <c r="H18" s="7">
        <v>95181894.569999993</v>
      </c>
      <c r="I18" s="8">
        <f t="shared" si="0"/>
        <v>95181894.569999993</v>
      </c>
      <c r="J18" s="7">
        <v>703971.61</v>
      </c>
      <c r="K18" s="7">
        <v>31204337.809999999</v>
      </c>
      <c r="L18" s="7">
        <v>4714576.45</v>
      </c>
      <c r="M18" s="7">
        <v>58559008.700000003</v>
      </c>
      <c r="N18" s="7">
        <v>6739921.7599999998</v>
      </c>
      <c r="O18" s="7">
        <v>785659469.51999998</v>
      </c>
      <c r="P18" s="7">
        <v>897132128.41999996</v>
      </c>
      <c r="Q18" s="7">
        <v>0</v>
      </c>
      <c r="R18" s="8">
        <f t="shared" si="1"/>
        <v>0</v>
      </c>
      <c r="S18" s="7">
        <v>0</v>
      </c>
      <c r="T18" s="7">
        <v>0</v>
      </c>
      <c r="U18" s="7">
        <v>0</v>
      </c>
      <c r="V18" s="7">
        <v>897132128.41999996</v>
      </c>
      <c r="W18" s="7">
        <v>247081633.03</v>
      </c>
      <c r="X18" s="7">
        <v>185023215</v>
      </c>
      <c r="Y18" s="7">
        <v>15537464.6</v>
      </c>
      <c r="Z18" s="7">
        <v>104047.23</v>
      </c>
      <c r="AA18" s="7">
        <v>0</v>
      </c>
      <c r="AB18" s="7">
        <v>0</v>
      </c>
      <c r="AC18" s="7">
        <v>0</v>
      </c>
      <c r="AD18" s="7">
        <v>0</v>
      </c>
      <c r="AE18" s="7">
        <v>184499210</v>
      </c>
      <c r="AF18" s="7">
        <v>182518500</v>
      </c>
      <c r="AG18" s="7">
        <v>18799412.129999999</v>
      </c>
      <c r="AH18" s="7">
        <v>1220739.95</v>
      </c>
      <c r="AI18" s="7">
        <v>0</v>
      </c>
      <c r="AJ18" s="7">
        <v>2259569</v>
      </c>
      <c r="AK18" s="7">
        <v>53865274.579999998</v>
      </c>
      <c r="AL18" s="7">
        <v>4423249.0599999996</v>
      </c>
      <c r="AM18" s="7">
        <v>1799813.84</v>
      </c>
      <c r="AN18" s="8">
        <f t="shared" si="2"/>
        <v>897132128.42000008</v>
      </c>
      <c r="AO18" s="7">
        <v>1682791597.9400001</v>
      </c>
      <c r="AP18" s="7">
        <v>141957</v>
      </c>
      <c r="AQ18" s="7">
        <v>87500</v>
      </c>
      <c r="AR18" s="7">
        <v>0</v>
      </c>
      <c r="AS18" s="7">
        <v>8632015.4299999997</v>
      </c>
      <c r="AT18" s="7">
        <v>59839647.689999998</v>
      </c>
      <c r="AU18" s="7">
        <v>397842813.43000001</v>
      </c>
      <c r="AV18" s="8">
        <f t="shared" si="14"/>
        <v>397842813.43000001</v>
      </c>
      <c r="AW18" s="7">
        <v>128463418.98999999</v>
      </c>
      <c r="AX18" s="7">
        <v>243762204.44</v>
      </c>
      <c r="AY18" s="7">
        <v>0</v>
      </c>
      <c r="AZ18" s="7">
        <v>0</v>
      </c>
      <c r="BA18" s="7">
        <v>4453451.63</v>
      </c>
      <c r="BB18" s="7">
        <v>0</v>
      </c>
      <c r="BC18" s="7">
        <v>0</v>
      </c>
      <c r="BD18" s="7">
        <v>0</v>
      </c>
      <c r="BE18" s="7">
        <v>21163738.370000005</v>
      </c>
      <c r="BF18" s="7">
        <v>250345315.00999999</v>
      </c>
      <c r="BG18" s="8">
        <f t="shared" si="15"/>
        <v>250345315.00999999</v>
      </c>
      <c r="BH18" s="7">
        <v>201468565.77000001</v>
      </c>
      <c r="BI18" s="7"/>
      <c r="BJ18" s="7">
        <v>209.39</v>
      </c>
      <c r="BK18" s="7">
        <v>48876539.849999994</v>
      </c>
      <c r="BL18" s="7">
        <v>455744171.50999999</v>
      </c>
      <c r="BM18" s="7">
        <v>0</v>
      </c>
      <c r="BN18" s="7">
        <v>455744171.50999999</v>
      </c>
      <c r="BO18" s="7">
        <v>188218464.30000001</v>
      </c>
      <c r="BP18" s="7">
        <v>32535360.260000002</v>
      </c>
      <c r="BQ18" s="7">
        <v>316720.31</v>
      </c>
      <c r="BR18" s="7">
        <v>16419152.119999999</v>
      </c>
      <c r="BS18" s="7">
        <v>68814660.489999995</v>
      </c>
      <c r="BT18" s="7">
        <v>41801.69</v>
      </c>
      <c r="BU18" s="7">
        <v>1085923.93</v>
      </c>
      <c r="BV18" s="7">
        <v>25272928.559999999</v>
      </c>
      <c r="BW18" s="7">
        <v>46656896.140000001</v>
      </c>
      <c r="BX18" s="7">
        <v>3364045.36</v>
      </c>
      <c r="BY18" s="7">
        <v>1623061637.5699999</v>
      </c>
      <c r="BZ18" s="7">
        <v>-449000</v>
      </c>
      <c r="CA18" s="7">
        <v>-67079814.240000002</v>
      </c>
      <c r="CB18" s="7"/>
      <c r="CC18" s="7"/>
      <c r="CD18" s="7">
        <v>1376563243.73</v>
      </c>
      <c r="CE18" s="7">
        <v>246498393.84</v>
      </c>
      <c r="CF18" s="7">
        <v>-67079814.240000002</v>
      </c>
      <c r="CG18" s="7"/>
      <c r="CH18" s="7">
        <v>1607845134.1700001</v>
      </c>
      <c r="CI18" s="7">
        <v>1586855491.8399999</v>
      </c>
      <c r="CJ18" s="7">
        <v>1691653070.3699999</v>
      </c>
      <c r="CK18" s="65">
        <v>271570</v>
      </c>
      <c r="CL18" s="7">
        <v>67079814.240000002</v>
      </c>
      <c r="CM18" s="7">
        <v>83090224.569999993</v>
      </c>
      <c r="CN18" s="23">
        <f t="shared" si="16"/>
        <v>4.0546985668283329</v>
      </c>
      <c r="CO18" s="23"/>
      <c r="CP18" s="23"/>
      <c r="CQ18" s="23">
        <f t="shared" si="17"/>
        <v>-0.76963197467292821</v>
      </c>
      <c r="CR18" s="23">
        <f t="shared" si="18"/>
        <v>-35.572886543418868</v>
      </c>
      <c r="CS18" s="31"/>
      <c r="CT18" s="31">
        <f t="shared" si="19"/>
        <v>-3112.2014609492953</v>
      </c>
      <c r="CU18" s="31">
        <f t="shared" si="20"/>
        <v>247.00745384247156</v>
      </c>
      <c r="CV18" s="31">
        <f t="shared" si="21"/>
        <v>45.98348801210529</v>
      </c>
      <c r="CW18" s="31">
        <f t="shared" si="22"/>
        <v>53.032867325673251</v>
      </c>
      <c r="CX18" s="31">
        <f t="shared" si="23"/>
        <v>42.062431669084184</v>
      </c>
      <c r="CY18" s="31">
        <f t="shared" si="24"/>
        <v>55.797172834255363</v>
      </c>
      <c r="CZ18" s="31">
        <f t="shared" si="25"/>
        <v>6229.1603283499644</v>
      </c>
      <c r="DA18" s="31">
        <f t="shared" si="26"/>
        <v>86.895050430321447</v>
      </c>
      <c r="DB18" s="31">
        <f t="shared" si="27"/>
        <v>-6.6041034655578175</v>
      </c>
      <c r="DC18" s="31">
        <f t="shared" si="28"/>
        <v>10.681610078691488</v>
      </c>
    </row>
    <row r="19" spans="1:107" ht="15" x14ac:dyDescent="0.25">
      <c r="A19" s="46" t="s">
        <v>56</v>
      </c>
      <c r="B19" s="7">
        <v>1301160710.96</v>
      </c>
      <c r="C19" s="7">
        <v>510466944.77999997</v>
      </c>
      <c r="D19" s="7">
        <v>250890903.24000001</v>
      </c>
      <c r="E19" s="7">
        <v>250890903.24000001</v>
      </c>
      <c r="F19" s="7">
        <v>0</v>
      </c>
      <c r="G19" s="7">
        <v>1935.88</v>
      </c>
      <c r="H19" s="7">
        <v>88028268.510000005</v>
      </c>
      <c r="I19" s="8">
        <f t="shared" si="0"/>
        <v>88028268.50999999</v>
      </c>
      <c r="J19" s="7">
        <v>843844.83</v>
      </c>
      <c r="K19" s="7">
        <v>31579532.82</v>
      </c>
      <c r="L19" s="7">
        <v>9319439.4000000004</v>
      </c>
      <c r="M19" s="7">
        <v>46285451.460000001</v>
      </c>
      <c r="N19" s="7">
        <v>13289942.609999999</v>
      </c>
      <c r="O19" s="7">
        <v>616226422.25</v>
      </c>
      <c r="P19" s="7">
        <v>682134288.71000004</v>
      </c>
      <c r="Q19" s="7">
        <v>0</v>
      </c>
      <c r="R19" s="8">
        <f t="shared" si="1"/>
        <v>0</v>
      </c>
      <c r="S19" s="7">
        <v>0</v>
      </c>
      <c r="T19" s="7">
        <v>0</v>
      </c>
      <c r="U19" s="7">
        <v>0</v>
      </c>
      <c r="V19" s="7">
        <v>682134288.71000004</v>
      </c>
      <c r="W19" s="7">
        <v>205052306.31</v>
      </c>
      <c r="X19" s="7">
        <v>112638620</v>
      </c>
      <c r="Y19" s="7">
        <v>21647376.829999998</v>
      </c>
      <c r="Z19" s="7">
        <v>2483.19</v>
      </c>
      <c r="AA19" s="7">
        <v>0</v>
      </c>
      <c r="AB19" s="7">
        <v>0</v>
      </c>
      <c r="AC19" s="7">
        <v>0</v>
      </c>
      <c r="AD19" s="7">
        <v>0</v>
      </c>
      <c r="AE19" s="7">
        <v>194667500</v>
      </c>
      <c r="AF19" s="7">
        <v>142972600</v>
      </c>
      <c r="AG19" s="7">
        <v>2500000</v>
      </c>
      <c r="AH19" s="7">
        <v>508221.65</v>
      </c>
      <c r="AI19" s="7">
        <v>0</v>
      </c>
      <c r="AJ19" s="7">
        <v>0</v>
      </c>
      <c r="AK19" s="7">
        <v>0</v>
      </c>
      <c r="AL19" s="7">
        <v>2145180.73</v>
      </c>
      <c r="AM19" s="7">
        <v>0</v>
      </c>
      <c r="AN19" s="8">
        <f t="shared" si="2"/>
        <v>682134288.70999992</v>
      </c>
      <c r="AO19" s="7">
        <v>1298360710.96</v>
      </c>
      <c r="AP19" s="7">
        <v>0</v>
      </c>
      <c r="AQ19" s="7">
        <v>0</v>
      </c>
      <c r="AR19" s="7">
        <v>0</v>
      </c>
      <c r="AS19" s="7">
        <v>2800000</v>
      </c>
      <c r="AT19" s="7">
        <v>41791177.770000003</v>
      </c>
      <c r="AU19" s="7">
        <v>368437193.00999999</v>
      </c>
      <c r="AV19" s="8">
        <f t="shared" si="14"/>
        <v>368437193.00999999</v>
      </c>
      <c r="AW19" s="7">
        <v>108672788.69</v>
      </c>
      <c r="AX19" s="7">
        <v>216616556.80000001</v>
      </c>
      <c r="AY19" s="7">
        <v>0</v>
      </c>
      <c r="AZ19" s="7">
        <v>0</v>
      </c>
      <c r="BA19" s="7">
        <v>5160007.8499999996</v>
      </c>
      <c r="BB19" s="7">
        <v>0</v>
      </c>
      <c r="BC19" s="7">
        <v>17765296.59</v>
      </c>
      <c r="BD19" s="7">
        <v>0</v>
      </c>
      <c r="BE19" s="7">
        <v>20222543.079999983</v>
      </c>
      <c r="BF19" s="7">
        <v>184334763.96000001</v>
      </c>
      <c r="BG19" s="8">
        <f t="shared" si="15"/>
        <v>184334763.96000001</v>
      </c>
      <c r="BH19" s="7">
        <v>151324533.75999999</v>
      </c>
      <c r="BI19" s="7"/>
      <c r="BJ19" s="7">
        <v>25847.21</v>
      </c>
      <c r="BK19" s="7">
        <v>32984382.99000001</v>
      </c>
      <c r="BL19" s="7">
        <v>332951038.97000003</v>
      </c>
      <c r="BM19" s="7">
        <v>0</v>
      </c>
      <c r="BN19" s="7">
        <v>332951038.97000003</v>
      </c>
      <c r="BO19" s="7">
        <v>159672837.97</v>
      </c>
      <c r="BP19" s="7">
        <v>38204150.090000004</v>
      </c>
      <c r="BQ19" s="7">
        <v>655559.31000000006</v>
      </c>
      <c r="BR19" s="7">
        <v>19642515.449999999</v>
      </c>
      <c r="BS19" s="7">
        <v>17862565.420000002</v>
      </c>
      <c r="BT19" s="7">
        <v>178253.74</v>
      </c>
      <c r="BU19" s="7">
        <v>598568.9</v>
      </c>
      <c r="BV19" s="7">
        <v>26331560.559999999</v>
      </c>
      <c r="BW19" s="7">
        <v>24874292.579999998</v>
      </c>
      <c r="BX19" s="7">
        <v>4757645.95</v>
      </c>
      <c r="BY19" s="7">
        <v>1241429632.3900001</v>
      </c>
      <c r="BZ19" s="7"/>
      <c r="CA19" s="7">
        <v>-59753476.259999998</v>
      </c>
      <c r="CB19" s="7"/>
      <c r="CC19" s="7"/>
      <c r="CD19" s="7">
        <v>1057223763.3200001</v>
      </c>
      <c r="CE19" s="7">
        <v>184205869.06999999</v>
      </c>
      <c r="CF19" s="7">
        <v>-59753476.259999998</v>
      </c>
      <c r="CG19" s="7"/>
      <c r="CH19" s="7">
        <v>1228054458.0899999</v>
      </c>
      <c r="CI19" s="7">
        <v>1224357403.2</v>
      </c>
      <c r="CJ19" s="7">
        <v>1301160710.96</v>
      </c>
      <c r="CK19" s="65">
        <v>217773</v>
      </c>
      <c r="CL19" s="7">
        <v>59753476.259999998</v>
      </c>
      <c r="CM19" s="7">
        <v>28023400</v>
      </c>
      <c r="CN19" s="23">
        <f t="shared" si="16"/>
        <v>4.5905996136273002</v>
      </c>
      <c r="CO19" s="23"/>
      <c r="CP19" s="23"/>
      <c r="CQ19" s="23">
        <f t="shared" si="17"/>
        <v>-0.76646987284712642</v>
      </c>
      <c r="CR19" s="23">
        <f t="shared" si="18"/>
        <v>-12.860546616009803</v>
      </c>
      <c r="CS19" s="31"/>
      <c r="CT19" s="31">
        <f t="shared" si="19"/>
        <v>-2952.3146537908747</v>
      </c>
      <c r="CU19" s="31">
        <f t="shared" si="20"/>
        <v>274.38422697028557</v>
      </c>
      <c r="CV19" s="31">
        <f t="shared" si="21"/>
        <v>45.997024675639686</v>
      </c>
      <c r="CW19" s="31">
        <f t="shared" si="22"/>
        <v>52.425060406774769</v>
      </c>
      <c r="CX19" s="31">
        <f t="shared" si="23"/>
        <v>41.119281468837592</v>
      </c>
      <c r="CY19" s="31">
        <f t="shared" si="24"/>
        <v>55.545931551840731</v>
      </c>
      <c r="CZ19" s="31">
        <f t="shared" si="25"/>
        <v>5974.8486311893575</v>
      </c>
      <c r="DA19" s="31">
        <f t="shared" si="26"/>
        <v>82.837562030552803</v>
      </c>
      <c r="DB19" s="31">
        <f t="shared" si="27"/>
        <v>-6.2729483694275574</v>
      </c>
      <c r="DC19" s="31">
        <f t="shared" si="28"/>
        <v>4.6823097959216762</v>
      </c>
    </row>
    <row r="20" spans="1:107" ht="15" x14ac:dyDescent="0.25">
      <c r="A20" s="46" t="s">
        <v>57</v>
      </c>
      <c r="B20" s="7">
        <v>8451107028.5200005</v>
      </c>
      <c r="C20" s="7">
        <v>3886208871.3200002</v>
      </c>
      <c r="D20" s="7">
        <v>1987144672.46</v>
      </c>
      <c r="E20" s="7">
        <v>122938408.28</v>
      </c>
      <c r="F20" s="7">
        <v>31822.85</v>
      </c>
      <c r="G20" s="7">
        <v>273103.63</v>
      </c>
      <c r="H20" s="7">
        <v>378662108.79000002</v>
      </c>
      <c r="I20" s="8">
        <f t="shared" si="0"/>
        <v>378662108.78999996</v>
      </c>
      <c r="J20" s="7">
        <v>2773452.41</v>
      </c>
      <c r="K20" s="7">
        <v>106599289.19</v>
      </c>
      <c r="L20" s="7">
        <v>18210007.75</v>
      </c>
      <c r="M20" s="7">
        <v>251079359.44</v>
      </c>
      <c r="N20" s="7">
        <v>79474286.870000005</v>
      </c>
      <c r="O20" s="7">
        <v>4345790246.8599997</v>
      </c>
      <c r="P20" s="7">
        <v>3517508203.6599998</v>
      </c>
      <c r="Q20" s="7">
        <v>0</v>
      </c>
      <c r="R20" s="8">
        <f t="shared" si="1"/>
        <v>0</v>
      </c>
      <c r="S20" s="7">
        <v>0</v>
      </c>
      <c r="T20" s="7">
        <v>0</v>
      </c>
      <c r="U20" s="7">
        <v>0</v>
      </c>
      <c r="V20" s="7">
        <v>3517508203.6599998</v>
      </c>
      <c r="W20" s="7">
        <v>1020634997.86</v>
      </c>
      <c r="X20" s="7">
        <v>511752528.35000002</v>
      </c>
      <c r="Y20" s="7">
        <v>120135526.66</v>
      </c>
      <c r="Z20" s="7">
        <v>306096.69</v>
      </c>
      <c r="AA20" s="7">
        <v>3792091.17</v>
      </c>
      <c r="AB20" s="7">
        <v>0</v>
      </c>
      <c r="AC20" s="7">
        <v>0</v>
      </c>
      <c r="AD20" s="7">
        <v>0</v>
      </c>
      <c r="AE20" s="7">
        <v>836563417.21000004</v>
      </c>
      <c r="AF20" s="7">
        <v>1003674292.24</v>
      </c>
      <c r="AG20" s="7">
        <v>5489345.9500000002</v>
      </c>
      <c r="AH20" s="7">
        <v>2802557.62</v>
      </c>
      <c r="AI20" s="7">
        <v>0</v>
      </c>
      <c r="AJ20" s="7">
        <v>0</v>
      </c>
      <c r="AK20" s="7">
        <v>0</v>
      </c>
      <c r="AL20" s="7">
        <v>12357349.91</v>
      </c>
      <c r="AM20" s="7">
        <v>0</v>
      </c>
      <c r="AN20" s="8">
        <f t="shared" si="2"/>
        <v>3517508203.6599998</v>
      </c>
      <c r="AO20" s="7">
        <v>7863298450.5200005</v>
      </c>
      <c r="AP20" s="7">
        <v>587808578</v>
      </c>
      <c r="AQ20" s="7">
        <v>0</v>
      </c>
      <c r="AR20" s="7">
        <v>0</v>
      </c>
      <c r="AS20" s="7">
        <v>0</v>
      </c>
      <c r="AT20" s="7">
        <v>203167258.56999999</v>
      </c>
      <c r="AU20" s="7">
        <v>1462735813.1500001</v>
      </c>
      <c r="AV20" s="8">
        <f t="shared" si="14"/>
        <v>1462735813.1500001</v>
      </c>
      <c r="AW20" s="7">
        <v>511737993.16000003</v>
      </c>
      <c r="AX20" s="7">
        <v>830751883.99000001</v>
      </c>
      <c r="AY20" s="7">
        <v>5828763.71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114417172.28999996</v>
      </c>
      <c r="BF20" s="7">
        <v>1175589654.3099999</v>
      </c>
      <c r="BG20" s="8">
        <f t="shared" si="15"/>
        <v>1175589654.3099999</v>
      </c>
      <c r="BH20" s="7">
        <v>583711170.07000005</v>
      </c>
      <c r="BI20" s="7">
        <v>26137371.57</v>
      </c>
      <c r="BJ20" s="7"/>
      <c r="BK20" s="7">
        <v>565741112.66999984</v>
      </c>
      <c r="BL20" s="7">
        <v>1685934107.1199999</v>
      </c>
      <c r="BM20" s="7">
        <v>0</v>
      </c>
      <c r="BN20" s="7">
        <v>1685934107.1199999</v>
      </c>
      <c r="BO20" s="7">
        <v>665590059.44000006</v>
      </c>
      <c r="BP20" s="7">
        <v>268411604.63999999</v>
      </c>
      <c r="BQ20" s="7">
        <v>7384941.9800000004</v>
      </c>
      <c r="BR20" s="7">
        <v>87325649.230000004</v>
      </c>
      <c r="BS20" s="7">
        <v>502438726.27999997</v>
      </c>
      <c r="BT20" s="7">
        <v>0</v>
      </c>
      <c r="BU20" s="7">
        <v>2416922.87</v>
      </c>
      <c r="BV20" s="7">
        <v>898806560.75</v>
      </c>
      <c r="BW20" s="7">
        <v>85834520.640000001</v>
      </c>
      <c r="BX20" s="7">
        <v>26138619.579999998</v>
      </c>
      <c r="BY20" s="7">
        <v>7860333603.3999996</v>
      </c>
      <c r="BZ20" s="7"/>
      <c r="CA20" s="7">
        <v>-584014148.45000005</v>
      </c>
      <c r="CB20" s="7"/>
      <c r="CC20" s="7"/>
      <c r="CD20" s="7">
        <v>6460433069.1200008</v>
      </c>
      <c r="CE20" s="7">
        <v>1399900534.28</v>
      </c>
      <c r="CF20" s="7">
        <v>-290014148.44999999</v>
      </c>
      <c r="CG20" s="7"/>
      <c r="CH20" s="7">
        <v>8104445452.9399996</v>
      </c>
      <c r="CI20" s="7">
        <v>7927850087</v>
      </c>
      <c r="CJ20" s="7">
        <v>8451107028.5200005</v>
      </c>
      <c r="CK20" s="65">
        <v>1452887</v>
      </c>
      <c r="CL20" s="7">
        <v>584014148.45000005</v>
      </c>
      <c r="CM20" s="7">
        <v>360885200</v>
      </c>
      <c r="CN20" s="23">
        <f t="shared" si="16"/>
        <v>6.9904856621305713</v>
      </c>
      <c r="CO20" s="23"/>
      <c r="CP20" s="23"/>
      <c r="CQ20" s="23">
        <f t="shared" si="17"/>
        <v>-0.51480152606008556</v>
      </c>
      <c r="CR20" s="23">
        <f t="shared" si="18"/>
        <v>-16.614508911163757</v>
      </c>
      <c r="CS20" s="31"/>
      <c r="CT20" s="31">
        <f t="shared" si="19"/>
        <v>-2474.7021780014556</v>
      </c>
      <c r="CU20" s="31">
        <f t="shared" si="20"/>
        <v>401.96804600082459</v>
      </c>
      <c r="CV20" s="31">
        <f t="shared" si="21"/>
        <v>50.465234503803046</v>
      </c>
      <c r="CW20" s="31">
        <f t="shared" si="22"/>
        <v>41.621863168806698</v>
      </c>
      <c r="CX20" s="31">
        <f t="shared" si="23"/>
        <v>49.440762535053402</v>
      </c>
      <c r="CY20" s="31">
        <f t="shared" si="24"/>
        <v>43.402207147732426</v>
      </c>
      <c r="CZ20" s="31">
        <f t="shared" si="25"/>
        <v>5816.7682886005587</v>
      </c>
      <c r="DA20" s="31">
        <f t="shared" si="26"/>
        <v>89.424676539046843</v>
      </c>
      <c r="DB20" s="31">
        <f t="shared" si="27"/>
        <v>-6.6002375899871177</v>
      </c>
      <c r="DC20" s="31">
        <f t="shared" si="28"/>
        <v>8.4618081457341532</v>
      </c>
    </row>
    <row r="21" spans="1:107" ht="15" x14ac:dyDescent="0.25">
      <c r="A21" s="46" t="s">
        <v>58</v>
      </c>
      <c r="B21" s="7">
        <v>1645848783.0799999</v>
      </c>
      <c r="C21" s="7">
        <v>610674114.59000003</v>
      </c>
      <c r="D21" s="7">
        <v>358429520.87</v>
      </c>
      <c r="E21" s="7">
        <v>1553202.1</v>
      </c>
      <c r="F21" s="7">
        <v>23150.51</v>
      </c>
      <c r="G21" s="7">
        <v>3320.58</v>
      </c>
      <c r="H21" s="7">
        <v>149008720.21000001</v>
      </c>
      <c r="I21" s="8">
        <f t="shared" si="0"/>
        <v>149008720.21000001</v>
      </c>
      <c r="J21" s="7">
        <v>373076.81</v>
      </c>
      <c r="K21" s="7">
        <v>28314697.890000001</v>
      </c>
      <c r="L21" s="7">
        <v>5483374.7000000002</v>
      </c>
      <c r="M21" s="7">
        <v>114837570.81</v>
      </c>
      <c r="N21" s="7">
        <v>8409596.5800000001</v>
      </c>
      <c r="O21" s="7">
        <v>768092431.38</v>
      </c>
      <c r="P21" s="7">
        <v>875784876.29999995</v>
      </c>
      <c r="Q21" s="7">
        <v>0</v>
      </c>
      <c r="R21" s="8">
        <f t="shared" si="1"/>
        <v>0</v>
      </c>
      <c r="S21" s="7">
        <v>0</v>
      </c>
      <c r="T21" s="7">
        <v>0</v>
      </c>
      <c r="U21" s="7">
        <v>0</v>
      </c>
      <c r="V21" s="7">
        <v>875784876.29999995</v>
      </c>
      <c r="W21" s="7">
        <v>302935543.19</v>
      </c>
      <c r="X21" s="7">
        <v>43730815.07</v>
      </c>
      <c r="Y21" s="7">
        <v>18269685.140000001</v>
      </c>
      <c r="Z21" s="7">
        <v>0</v>
      </c>
      <c r="AA21" s="7">
        <v>0</v>
      </c>
      <c r="AB21" s="7">
        <v>0</v>
      </c>
      <c r="AC21" s="7">
        <v>0</v>
      </c>
      <c r="AD21" s="7">
        <v>116996.04</v>
      </c>
      <c r="AE21" s="7">
        <v>246753175</v>
      </c>
      <c r="AF21" s="7">
        <v>230063100</v>
      </c>
      <c r="AG21" s="7">
        <v>0</v>
      </c>
      <c r="AH21" s="7">
        <v>0</v>
      </c>
      <c r="AI21" s="7">
        <v>0</v>
      </c>
      <c r="AJ21" s="7">
        <v>1466250</v>
      </c>
      <c r="AK21" s="7">
        <v>30503914.41</v>
      </c>
      <c r="AL21" s="7">
        <v>1945397.45</v>
      </c>
      <c r="AM21" s="7">
        <v>0</v>
      </c>
      <c r="AN21" s="8">
        <f t="shared" si="2"/>
        <v>875784876.30000007</v>
      </c>
      <c r="AO21" s="7">
        <v>1643877307.6800001</v>
      </c>
      <c r="AP21" s="7">
        <v>0</v>
      </c>
      <c r="AQ21" s="7">
        <v>103690</v>
      </c>
      <c r="AR21" s="7">
        <v>0</v>
      </c>
      <c r="AS21" s="7">
        <v>1867785.4</v>
      </c>
      <c r="AT21" s="7">
        <v>47608694.359999999</v>
      </c>
      <c r="AU21" s="7">
        <v>554145878.44000006</v>
      </c>
      <c r="AV21" s="8">
        <f t="shared" si="14"/>
        <v>554145878.44000006</v>
      </c>
      <c r="AW21" s="7">
        <v>195068375.28999999</v>
      </c>
      <c r="AX21" s="7">
        <v>311832117.69</v>
      </c>
      <c r="AY21" s="7">
        <v>0</v>
      </c>
      <c r="AZ21" s="7">
        <v>0</v>
      </c>
      <c r="BA21" s="7">
        <v>5724814.2999999998</v>
      </c>
      <c r="BB21" s="7">
        <v>0</v>
      </c>
      <c r="BC21" s="7">
        <v>0</v>
      </c>
      <c r="BD21" s="7">
        <v>0</v>
      </c>
      <c r="BE21" s="7">
        <v>41520571.160000026</v>
      </c>
      <c r="BF21" s="7">
        <v>322220707.69999999</v>
      </c>
      <c r="BG21" s="8">
        <f t="shared" si="15"/>
        <v>322220707.69999999</v>
      </c>
      <c r="BH21" s="7">
        <v>268043039.90000001</v>
      </c>
      <c r="BI21" s="7">
        <v>3944275.34</v>
      </c>
      <c r="BJ21" s="7"/>
      <c r="BK21" s="7">
        <v>50233392.459999979</v>
      </c>
      <c r="BL21" s="7">
        <v>370422439.50999999</v>
      </c>
      <c r="BM21" s="7">
        <v>0</v>
      </c>
      <c r="BN21" s="7">
        <v>370422439.50999999</v>
      </c>
      <c r="BO21" s="7">
        <v>133548582.08</v>
      </c>
      <c r="BP21" s="7">
        <v>46961731.170000002</v>
      </c>
      <c r="BQ21" s="7">
        <v>448787.47</v>
      </c>
      <c r="BR21" s="7">
        <v>15066777.15</v>
      </c>
      <c r="BS21" s="7">
        <v>9942925.1300000008</v>
      </c>
      <c r="BT21" s="7">
        <v>71775.94</v>
      </c>
      <c r="BU21" s="7">
        <v>544538.22</v>
      </c>
      <c r="BV21" s="7">
        <v>65071388.670000002</v>
      </c>
      <c r="BW21" s="7">
        <v>34087145.630000003</v>
      </c>
      <c r="BX21" s="7">
        <v>9789987.6699999999</v>
      </c>
      <c r="BY21" s="7">
        <v>1654721694.1199999</v>
      </c>
      <c r="BZ21" s="7"/>
      <c r="CA21" s="7">
        <v>9375911.0399999991</v>
      </c>
      <c r="CB21" s="7"/>
      <c r="CC21" s="7"/>
      <c r="CD21" s="7">
        <v>1463852494.6700001</v>
      </c>
      <c r="CE21" s="7">
        <v>190869199.44999999</v>
      </c>
      <c r="CF21" s="7">
        <v>9375911.0399999991</v>
      </c>
      <c r="CG21" s="7"/>
      <c r="CH21" s="7">
        <v>1513855873.8299999</v>
      </c>
      <c r="CI21" s="7">
        <v>1531620178.24</v>
      </c>
      <c r="CJ21" s="7">
        <v>1645848783.0799999</v>
      </c>
      <c r="CK21" s="65">
        <v>334851</v>
      </c>
      <c r="CL21" s="7">
        <v>-9375911.0399999991</v>
      </c>
      <c r="CM21" s="7">
        <v>67342080.519999996</v>
      </c>
      <c r="CN21" s="23">
        <f t="shared" si="16"/>
        <v>-0.53910852146426225</v>
      </c>
      <c r="CO21" s="23"/>
      <c r="CP21" s="23"/>
      <c r="CQ21" s="23">
        <f t="shared" si="17"/>
        <v>-0.92692585328110655</v>
      </c>
      <c r="CR21" s="23">
        <f t="shared" si="18"/>
        <v>-21.696594020209229</v>
      </c>
      <c r="CS21" s="31"/>
      <c r="CT21" s="31">
        <f t="shared" si="19"/>
        <v>-2672.946651854108</v>
      </c>
      <c r="CU21" s="31">
        <f t="shared" si="20"/>
        <v>-28.000247990897442</v>
      </c>
      <c r="CV21" s="31">
        <f t="shared" si="21"/>
        <v>46.157511103684065</v>
      </c>
      <c r="CW21" s="31">
        <f t="shared" si="22"/>
        <v>53.211746139950854</v>
      </c>
      <c r="CX21" s="31">
        <f t="shared" si="23"/>
        <v>36.904944001158071</v>
      </c>
      <c r="CY21" s="31">
        <f t="shared" si="24"/>
        <v>57.851271804646522</v>
      </c>
      <c r="CZ21" s="31">
        <f t="shared" si="25"/>
        <v>4915.1675911972789</v>
      </c>
      <c r="DA21" s="31">
        <f t="shared" si="26"/>
        <v>79.505289941840346</v>
      </c>
      <c r="DB21" s="31">
        <f t="shared" si="27"/>
        <v>-7.4580242845364673</v>
      </c>
      <c r="DC21" s="31">
        <f t="shared" si="28"/>
        <v>8.8644994246485744</v>
      </c>
    </row>
    <row r="22" spans="1:107" ht="15" x14ac:dyDescent="0.25">
      <c r="A22" s="46" t="s">
        <v>59</v>
      </c>
      <c r="B22" s="7">
        <v>1617963598.02</v>
      </c>
      <c r="C22" s="7">
        <v>630343295.57000005</v>
      </c>
      <c r="D22" s="7">
        <v>333220431.37</v>
      </c>
      <c r="E22" s="7">
        <v>15243262.41</v>
      </c>
      <c r="F22" s="7">
        <v>10.58</v>
      </c>
      <c r="G22" s="7">
        <v>830.27</v>
      </c>
      <c r="H22" s="7">
        <v>126012841.70999999</v>
      </c>
      <c r="I22" s="8">
        <f t="shared" si="0"/>
        <v>126012841.71000001</v>
      </c>
      <c r="J22" s="7">
        <v>1418788.18</v>
      </c>
      <c r="K22" s="7">
        <v>23032651.800000001</v>
      </c>
      <c r="L22" s="7">
        <v>18331280.550000001</v>
      </c>
      <c r="M22" s="7">
        <v>83230121.180000007</v>
      </c>
      <c r="N22" s="7">
        <v>15083522.890000001</v>
      </c>
      <c r="O22" s="7">
        <v>775390393.55999994</v>
      </c>
      <c r="P22" s="7">
        <v>837157311.85000002</v>
      </c>
      <c r="Q22" s="7">
        <v>576936</v>
      </c>
      <c r="R22" s="8">
        <f t="shared" si="1"/>
        <v>576936</v>
      </c>
      <c r="S22" s="7"/>
      <c r="T22" s="7">
        <v>576936</v>
      </c>
      <c r="U22" s="7"/>
      <c r="V22" s="7">
        <v>836580375.85000002</v>
      </c>
      <c r="W22" s="7">
        <v>236276523.88999999</v>
      </c>
      <c r="X22" s="7">
        <v>93410446.549999997</v>
      </c>
      <c r="Y22" s="7">
        <v>20566939.559999999</v>
      </c>
      <c r="Z22" s="7">
        <v>1268.6400000000001</v>
      </c>
      <c r="AA22" s="7">
        <v>0</v>
      </c>
      <c r="AB22" s="7">
        <v>0</v>
      </c>
      <c r="AC22" s="7">
        <v>0</v>
      </c>
      <c r="AD22" s="7">
        <v>0</v>
      </c>
      <c r="AE22" s="7">
        <v>212529172</v>
      </c>
      <c r="AF22" s="7">
        <v>177826100</v>
      </c>
      <c r="AG22" s="7">
        <v>24040642.82</v>
      </c>
      <c r="AH22" s="7">
        <v>691402.75</v>
      </c>
      <c r="AI22" s="7">
        <v>0</v>
      </c>
      <c r="AJ22" s="7">
        <v>1626518</v>
      </c>
      <c r="AK22" s="7">
        <v>64396934.789999999</v>
      </c>
      <c r="AL22" s="7">
        <v>4367783.3099999996</v>
      </c>
      <c r="AM22" s="7">
        <v>846643.54</v>
      </c>
      <c r="AN22" s="8">
        <f>SUM(W22:AM22)</f>
        <v>836580375.8499999</v>
      </c>
      <c r="AO22" s="7">
        <v>1612547705.4100001</v>
      </c>
      <c r="AP22" s="7">
        <v>0</v>
      </c>
      <c r="AQ22" s="7">
        <v>0</v>
      </c>
      <c r="AR22" s="7">
        <v>0</v>
      </c>
      <c r="AS22" s="7">
        <v>5415892.6100000003</v>
      </c>
      <c r="AT22" s="7">
        <v>46584762.939999998</v>
      </c>
      <c r="AU22" s="7">
        <v>443046519.31999999</v>
      </c>
      <c r="AV22" s="8">
        <f t="shared" si="14"/>
        <v>443046519.31999999</v>
      </c>
      <c r="AW22" s="7">
        <v>152309284.90000001</v>
      </c>
      <c r="AX22" s="7">
        <v>251630932.31</v>
      </c>
      <c r="AY22" s="7">
        <v>0</v>
      </c>
      <c r="AZ22" s="7">
        <v>0</v>
      </c>
      <c r="BA22" s="7">
        <v>6976363.6100000003</v>
      </c>
      <c r="BB22" s="7">
        <v>0</v>
      </c>
      <c r="BC22" s="7">
        <v>0</v>
      </c>
      <c r="BD22" s="7">
        <v>0</v>
      </c>
      <c r="BE22" s="7">
        <v>32129938.49999994</v>
      </c>
      <c r="BF22" s="7">
        <v>265578615.53999999</v>
      </c>
      <c r="BG22" s="8">
        <f t="shared" si="15"/>
        <v>265578615.53999999</v>
      </c>
      <c r="BH22" s="7">
        <v>144362741.83000001</v>
      </c>
      <c r="BI22" s="7"/>
      <c r="BJ22" s="7"/>
      <c r="BK22" s="7">
        <v>121215873.70999998</v>
      </c>
      <c r="BL22" s="7">
        <v>354212250.18000001</v>
      </c>
      <c r="BM22" s="7">
        <v>0</v>
      </c>
      <c r="BN22" s="7">
        <v>354212250.18000001</v>
      </c>
      <c r="BO22" s="7">
        <v>174679906.66</v>
      </c>
      <c r="BP22" s="7">
        <v>44259288.340000004</v>
      </c>
      <c r="BQ22" s="7">
        <v>1536256.91</v>
      </c>
      <c r="BR22" s="7">
        <v>11109830.23</v>
      </c>
      <c r="BS22" s="7">
        <v>37492705.43</v>
      </c>
      <c r="BT22" s="7">
        <v>31376.16</v>
      </c>
      <c r="BU22" s="7">
        <v>1027767.74</v>
      </c>
      <c r="BV22" s="7">
        <v>110745773.7</v>
      </c>
      <c r="BW22" s="7">
        <v>83955252.939999998</v>
      </c>
      <c r="BX22" s="7">
        <v>5330848.13</v>
      </c>
      <c r="BY22" s="7">
        <v>1596817031.3299999</v>
      </c>
      <c r="BZ22" s="7">
        <v>0</v>
      </c>
      <c r="CA22" s="7">
        <v>-20993081.190000001</v>
      </c>
      <c r="CB22" s="7"/>
      <c r="CC22" s="7"/>
      <c r="CD22" s="7">
        <v>1310521499.9300001</v>
      </c>
      <c r="CE22" s="7">
        <v>286295531.39999998</v>
      </c>
      <c r="CF22" s="7">
        <v>-20993081.190000001</v>
      </c>
      <c r="CG22" s="7"/>
      <c r="CH22" s="7">
        <v>1498981508.26</v>
      </c>
      <c r="CI22" s="7">
        <v>1554520998.48</v>
      </c>
      <c r="CJ22" s="7">
        <v>1617963598.02</v>
      </c>
      <c r="CK22" s="65">
        <v>267735</v>
      </c>
      <c r="CL22" s="7">
        <v>20993081.190000001</v>
      </c>
      <c r="CM22" s="7">
        <v>25683573.399999999</v>
      </c>
      <c r="CN22" s="23">
        <f t="shared" si="16"/>
        <v>1.3069865549434037</v>
      </c>
      <c r="CO22" s="23"/>
      <c r="CP22" s="23"/>
      <c r="CQ22" s="23">
        <f t="shared" si="17"/>
        <v>-0.73267781582745339</v>
      </c>
      <c r="CR22" s="23">
        <f t="shared" si="18"/>
        <v>-17.98068067306788</v>
      </c>
      <c r="CS22" s="31"/>
      <c r="CT22" s="31">
        <f t="shared" si="19"/>
        <v>-3139.1521244887667</v>
      </c>
      <c r="CU22" s="31">
        <f t="shared" si="20"/>
        <v>78.409924701663968</v>
      </c>
      <c r="CV22" s="31">
        <f t="shared" si="21"/>
        <v>46.747413736971517</v>
      </c>
      <c r="CW22" s="31">
        <f t="shared" si="22"/>
        <v>51.741418216978438</v>
      </c>
      <c r="CX22" s="31">
        <f t="shared" si="23"/>
        <v>39.474985749931712</v>
      </c>
      <c r="CY22" s="31">
        <f t="shared" si="24"/>
        <v>55.848408218308329</v>
      </c>
      <c r="CZ22" s="31">
        <f t="shared" si="25"/>
        <v>6043.153110426354</v>
      </c>
      <c r="DA22" s="31">
        <f t="shared" si="26"/>
        <v>81.293668428873033</v>
      </c>
      <c r="DB22" s="31">
        <f t="shared" si="27"/>
        <v>-4.081167099192208</v>
      </c>
      <c r="DC22" s="31">
        <f t="shared" si="28"/>
        <v>3.3956984195782414</v>
      </c>
    </row>
    <row r="23" spans="1:107" ht="15" x14ac:dyDescent="0.25">
      <c r="A23" s="46" t="s">
        <v>60</v>
      </c>
      <c r="B23" s="7">
        <v>1629898119.47</v>
      </c>
      <c r="C23" s="7">
        <v>672638231.85000002</v>
      </c>
      <c r="D23" s="7">
        <v>372804535.51999998</v>
      </c>
      <c r="E23" s="7">
        <v>-522934.77</v>
      </c>
      <c r="F23" s="7">
        <v>0</v>
      </c>
      <c r="G23" s="7">
        <v>107541.71</v>
      </c>
      <c r="H23" s="7">
        <v>110624063.84999999</v>
      </c>
      <c r="I23" s="8">
        <f t="shared" si="0"/>
        <v>110624063.84999999</v>
      </c>
      <c r="J23" s="7">
        <v>19849086.460000001</v>
      </c>
      <c r="K23" s="7">
        <v>26010710.670000002</v>
      </c>
      <c r="L23" s="7">
        <v>7176938.3300000001</v>
      </c>
      <c r="M23" s="7">
        <v>57587328.390000001</v>
      </c>
      <c r="N23" s="7">
        <v>9020080.0600000005</v>
      </c>
      <c r="O23" s="7">
        <v>792282578.20000005</v>
      </c>
      <c r="P23" s="7">
        <v>827338043.96000004</v>
      </c>
      <c r="Q23" s="7">
        <v>2039768</v>
      </c>
      <c r="R23" s="8">
        <f t="shared" si="1"/>
        <v>2039768</v>
      </c>
      <c r="S23" s="7">
        <v>0</v>
      </c>
      <c r="T23" s="7">
        <v>2039768</v>
      </c>
      <c r="U23" s="7">
        <v>0</v>
      </c>
      <c r="V23" s="7">
        <v>825298275.96000004</v>
      </c>
      <c r="W23" s="7">
        <v>246712801.52000001</v>
      </c>
      <c r="X23" s="7">
        <v>157447323.30000001</v>
      </c>
      <c r="Y23" s="7">
        <v>17783054.23</v>
      </c>
      <c r="Z23" s="7">
        <v>64930.97</v>
      </c>
      <c r="AA23" s="7">
        <v>0</v>
      </c>
      <c r="AB23" s="7">
        <v>0</v>
      </c>
      <c r="AC23" s="7">
        <v>0</v>
      </c>
      <c r="AD23" s="7">
        <v>0</v>
      </c>
      <c r="AE23" s="7">
        <v>182400900</v>
      </c>
      <c r="AF23" s="7">
        <v>192619500</v>
      </c>
      <c r="AG23" s="7">
        <v>0</v>
      </c>
      <c r="AH23" s="7">
        <v>2295109.1</v>
      </c>
      <c r="AI23" s="7">
        <v>0</v>
      </c>
      <c r="AJ23" s="7">
        <v>0</v>
      </c>
      <c r="AK23" s="7">
        <v>21687128.059999999</v>
      </c>
      <c r="AL23" s="7">
        <v>4087528.84</v>
      </c>
      <c r="AM23" s="7">
        <v>199999.94</v>
      </c>
      <c r="AN23" s="8">
        <f t="shared" si="2"/>
        <v>825298275.96000016</v>
      </c>
      <c r="AO23" s="7">
        <v>1619620622.1600001</v>
      </c>
      <c r="AP23" s="7">
        <v>0</v>
      </c>
      <c r="AQ23" s="7">
        <v>0</v>
      </c>
      <c r="AR23" s="7">
        <v>0</v>
      </c>
      <c r="AS23" s="7">
        <v>10277497.310000001</v>
      </c>
      <c r="AT23" s="7">
        <v>56684019.030000001</v>
      </c>
      <c r="AU23" s="7">
        <v>437884461.81</v>
      </c>
      <c r="AV23" s="8">
        <f t="shared" si="14"/>
        <v>437884461.81</v>
      </c>
      <c r="AW23" s="7">
        <v>179610152.56999999</v>
      </c>
      <c r="AX23" s="7">
        <v>232402573.55000001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25871735.689999998</v>
      </c>
      <c r="BF23" s="7">
        <v>278622135.43000001</v>
      </c>
      <c r="BG23" s="8">
        <f t="shared" si="15"/>
        <v>278622135.43000001</v>
      </c>
      <c r="BH23" s="7">
        <v>146732140.88</v>
      </c>
      <c r="BI23" s="7"/>
      <c r="BJ23" s="7"/>
      <c r="BK23" s="7">
        <v>131889994.55000001</v>
      </c>
      <c r="BL23" s="7">
        <v>431334027.30000001</v>
      </c>
      <c r="BM23" s="7">
        <v>0</v>
      </c>
      <c r="BN23" s="7">
        <v>431334027.30000001</v>
      </c>
      <c r="BO23" s="7">
        <v>97658245.219999999</v>
      </c>
      <c r="BP23" s="7">
        <v>49988822.119999997</v>
      </c>
      <c r="BQ23" s="7">
        <v>773096.58</v>
      </c>
      <c r="BR23" s="7">
        <v>16276560.9</v>
      </c>
      <c r="BS23" s="7">
        <v>16263169.5</v>
      </c>
      <c r="BT23" s="7">
        <v>0</v>
      </c>
      <c r="BU23" s="7">
        <v>1983069.79</v>
      </c>
      <c r="BV23" s="7">
        <v>94732499.040000007</v>
      </c>
      <c r="BW23" s="7">
        <v>16755707.67</v>
      </c>
      <c r="BX23" s="7">
        <v>9444815.6099999994</v>
      </c>
      <c r="BY23" s="7">
        <v>1574472128.04</v>
      </c>
      <c r="BZ23" s="7"/>
      <c r="CA23" s="7">
        <v>-55241456.479999997</v>
      </c>
      <c r="CB23" s="7"/>
      <c r="CC23" s="7"/>
      <c r="CD23" s="7">
        <v>1372575108.72</v>
      </c>
      <c r="CE23" s="7">
        <v>201897019.31999999</v>
      </c>
      <c r="CF23" s="7">
        <v>-55241456.479999997</v>
      </c>
      <c r="CG23" s="7"/>
      <c r="CH23" s="7">
        <v>1558447554</v>
      </c>
      <c r="CI23" s="7">
        <v>1541372031.1600001</v>
      </c>
      <c r="CJ23" s="7">
        <v>1629898119.47</v>
      </c>
      <c r="CK23" s="65">
        <v>285608</v>
      </c>
      <c r="CL23" s="7">
        <v>55241456.479999997</v>
      </c>
      <c r="CM23" s="7">
        <v>178695483.16</v>
      </c>
      <c r="CN23" s="23">
        <f t="shared" si="16"/>
        <v>3.4005801201870876</v>
      </c>
      <c r="CO23" s="23"/>
      <c r="CP23" s="23"/>
      <c r="CQ23" s="23">
        <f t="shared" si="17"/>
        <v>-0.75238246019914978</v>
      </c>
      <c r="CR23" s="23">
        <f t="shared" si="18"/>
        <v>-21.383062897115792</v>
      </c>
      <c r="CS23" s="31"/>
      <c r="CT23" s="31">
        <f t="shared" si="19"/>
        <v>-2770.2649517520513</v>
      </c>
      <c r="CU23" s="31">
        <f t="shared" si="20"/>
        <v>193.41704882216183</v>
      </c>
      <c r="CV23" s="31">
        <f t="shared" si="21"/>
        <v>48.055905233800523</v>
      </c>
      <c r="CW23" s="31">
        <f t="shared" si="22"/>
        <v>50.760107891223818</v>
      </c>
      <c r="CX23" s="31">
        <f t="shared" si="23"/>
        <v>42.721507727630694</v>
      </c>
      <c r="CY23" s="31">
        <f t="shared" si="24"/>
        <v>53.087320252549233</v>
      </c>
      <c r="CZ23" s="31">
        <f t="shared" si="25"/>
        <v>5706.7663352217023</v>
      </c>
      <c r="DA23" s="31">
        <f t="shared" si="26"/>
        <v>84.898778587076592</v>
      </c>
      <c r="DB23" s="31">
        <f t="shared" si="27"/>
        <v>-5.7433303913901499</v>
      </c>
      <c r="DC23" s="31">
        <f t="shared" si="28"/>
        <v>22.814258281167508</v>
      </c>
    </row>
    <row r="24" spans="1:107" ht="15" x14ac:dyDescent="0.25">
      <c r="A24" s="46" t="s">
        <v>61</v>
      </c>
      <c r="B24" s="7">
        <v>1448226996.1300001</v>
      </c>
      <c r="C24" s="7">
        <v>568173360.13999999</v>
      </c>
      <c r="D24" s="7">
        <v>286744418.07999998</v>
      </c>
      <c r="E24" s="7">
        <v>4004833.19</v>
      </c>
      <c r="F24" s="7">
        <v>446.6</v>
      </c>
      <c r="G24" s="7">
        <v>184185.37</v>
      </c>
      <c r="H24" s="7">
        <v>106467302.97</v>
      </c>
      <c r="I24" s="8">
        <f t="shared" si="0"/>
        <v>106467302.97</v>
      </c>
      <c r="J24" s="7">
        <v>13288820.41</v>
      </c>
      <c r="K24" s="7">
        <v>36645301.579999998</v>
      </c>
      <c r="L24" s="7">
        <v>8150159.8200000003</v>
      </c>
      <c r="M24" s="7">
        <v>48383021.159999996</v>
      </c>
      <c r="N24" s="7">
        <v>19011179.91</v>
      </c>
      <c r="O24" s="7">
        <v>700901120.41999996</v>
      </c>
      <c r="P24" s="7">
        <v>688567933.65999997</v>
      </c>
      <c r="Q24" s="7">
        <v>0</v>
      </c>
      <c r="R24" s="8">
        <f t="shared" si="1"/>
        <v>0</v>
      </c>
      <c r="S24" s="7">
        <v>0</v>
      </c>
      <c r="T24" s="7">
        <v>0</v>
      </c>
      <c r="U24" s="7">
        <v>0</v>
      </c>
      <c r="V24" s="7">
        <v>688567933.65999997</v>
      </c>
      <c r="W24" s="7">
        <v>210482437</v>
      </c>
      <c r="X24" s="7">
        <v>81321683.849999994</v>
      </c>
      <c r="Y24" s="7">
        <v>18201888.420000002</v>
      </c>
      <c r="Z24" s="7">
        <v>147100</v>
      </c>
      <c r="AA24" s="7">
        <v>0</v>
      </c>
      <c r="AB24" s="7">
        <v>0</v>
      </c>
      <c r="AC24" s="7">
        <v>0</v>
      </c>
      <c r="AD24" s="7">
        <v>0</v>
      </c>
      <c r="AE24" s="7">
        <v>187046800</v>
      </c>
      <c r="AF24" s="7">
        <v>175402000</v>
      </c>
      <c r="AG24" s="7">
        <v>0</v>
      </c>
      <c r="AH24" s="7">
        <v>539224.57999999996</v>
      </c>
      <c r="AI24" s="7">
        <v>0</v>
      </c>
      <c r="AJ24" s="7">
        <v>0</v>
      </c>
      <c r="AK24" s="7">
        <v>11430275.18</v>
      </c>
      <c r="AL24" s="7">
        <v>3996524.63</v>
      </c>
      <c r="AM24" s="7">
        <v>0</v>
      </c>
      <c r="AN24" s="8">
        <f t="shared" si="2"/>
        <v>688567933.65999997</v>
      </c>
      <c r="AO24" s="7">
        <v>1389469054.0799999</v>
      </c>
      <c r="AP24" s="7">
        <v>0</v>
      </c>
      <c r="AQ24" s="7">
        <v>0</v>
      </c>
      <c r="AR24" s="7">
        <v>0</v>
      </c>
      <c r="AS24" s="7">
        <v>58757942.049999997</v>
      </c>
      <c r="AT24" s="7">
        <v>49932855.799999997</v>
      </c>
      <c r="AU24" s="7">
        <v>386433587.44999999</v>
      </c>
      <c r="AV24" s="8">
        <f t="shared" si="14"/>
        <v>386433587.44999999</v>
      </c>
      <c r="AW24" s="7">
        <v>153437435.41999999</v>
      </c>
      <c r="AX24" s="7">
        <v>207242301.38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25753850.650000036</v>
      </c>
      <c r="BF24" s="7">
        <v>210199277.81999999</v>
      </c>
      <c r="BG24" s="8">
        <f t="shared" si="15"/>
        <v>210199277.81999999</v>
      </c>
      <c r="BH24" s="7">
        <v>66720158.07</v>
      </c>
      <c r="BI24" s="7"/>
      <c r="BJ24" s="7"/>
      <c r="BK24" s="7">
        <v>143479119.75</v>
      </c>
      <c r="BL24" s="7">
        <v>309204987.23000002</v>
      </c>
      <c r="BM24" s="7">
        <v>0</v>
      </c>
      <c r="BN24" s="7">
        <v>309204987.23000002</v>
      </c>
      <c r="BO24" s="7">
        <v>134524109.44999999</v>
      </c>
      <c r="BP24" s="7">
        <v>32167217.739999998</v>
      </c>
      <c r="BQ24" s="7">
        <v>643914.62</v>
      </c>
      <c r="BR24" s="7">
        <v>8377017.3300000001</v>
      </c>
      <c r="BS24" s="7">
        <v>72635920.150000006</v>
      </c>
      <c r="BT24" s="7">
        <v>317574.74</v>
      </c>
      <c r="BU24" s="7">
        <v>1276381.0900000001</v>
      </c>
      <c r="BV24" s="7">
        <v>94297120.519999996</v>
      </c>
      <c r="BW24" s="7">
        <v>691093.5</v>
      </c>
      <c r="BX24" s="7">
        <v>7885942.8300000001</v>
      </c>
      <c r="BY24" s="7">
        <v>1387225987.1400001</v>
      </c>
      <c r="BZ24" s="7"/>
      <c r="CA24" s="7">
        <v>-60432868.090000004</v>
      </c>
      <c r="CB24" s="7"/>
      <c r="CC24" s="7"/>
      <c r="CD24" s="7">
        <v>1161833531.9100001</v>
      </c>
      <c r="CE24" s="7">
        <v>225392455.22999999</v>
      </c>
      <c r="CF24" s="7">
        <v>-60432868.090000004</v>
      </c>
      <c r="CG24" s="7"/>
      <c r="CH24" s="7">
        <v>1336593276.1800001</v>
      </c>
      <c r="CI24" s="7">
        <v>1306915913.03</v>
      </c>
      <c r="CJ24" s="7">
        <v>1448226996.1300001</v>
      </c>
      <c r="CK24" s="65">
        <v>264333</v>
      </c>
      <c r="CL24" s="7">
        <v>60432868.090000004</v>
      </c>
      <c r="CM24" s="7">
        <v>41910706.030000001</v>
      </c>
      <c r="CN24" s="23">
        <f t="shared" si="16"/>
        <v>4.2121165503066127</v>
      </c>
      <c r="CO24" s="23"/>
      <c r="CP24" s="23"/>
      <c r="CQ24" s="23">
        <f t="shared" si="17"/>
        <v>-0.72215165115323532</v>
      </c>
      <c r="CR24" s="23">
        <f t="shared" si="18"/>
        <v>-10.855784664445901</v>
      </c>
      <c r="CS24" s="31"/>
      <c r="CT24" s="31">
        <f t="shared" si="19"/>
        <v>-2695.7864664268182</v>
      </c>
      <c r="CU24" s="31">
        <f t="shared" si="20"/>
        <v>228.62400112736589</v>
      </c>
      <c r="CV24" s="31">
        <f t="shared" si="21"/>
        <v>46.583903277096553</v>
      </c>
      <c r="CW24" s="31">
        <f t="shared" si="22"/>
        <v>47.54558059613678</v>
      </c>
      <c r="CX24" s="31">
        <f t="shared" si="23"/>
        <v>40.95751992877419</v>
      </c>
      <c r="CY24" s="31">
        <f t="shared" si="24"/>
        <v>51.516639050282784</v>
      </c>
      <c r="CZ24" s="31">
        <f t="shared" si="25"/>
        <v>5478.797562657709</v>
      </c>
      <c r="DA24" s="31">
        <f t="shared" si="26"/>
        <v>81.063268924371854</v>
      </c>
      <c r="DB24" s="31">
        <f t="shared" si="27"/>
        <v>-10.812561213091326</v>
      </c>
      <c r="DC24" s="31">
        <f t="shared" si="28"/>
        <v>6.2123006100458653</v>
      </c>
    </row>
    <row r="25" spans="1:107" ht="15" x14ac:dyDescent="0.25">
      <c r="A25" s="46" t="s">
        <v>62</v>
      </c>
      <c r="B25" s="7">
        <v>1721207248</v>
      </c>
      <c r="C25" s="7">
        <v>578593460.59000003</v>
      </c>
      <c r="D25" s="7">
        <v>313747005.99000001</v>
      </c>
      <c r="E25" s="7">
        <v>314103.78999999998</v>
      </c>
      <c r="F25" s="7">
        <v>7018.92</v>
      </c>
      <c r="G25" s="7">
        <v>216.48</v>
      </c>
      <c r="H25" s="7">
        <v>108055870.44</v>
      </c>
      <c r="I25" s="8">
        <f t="shared" si="0"/>
        <v>108055870.44</v>
      </c>
      <c r="J25" s="7">
        <v>11338561.82</v>
      </c>
      <c r="K25" s="7">
        <v>36326117.899999999</v>
      </c>
      <c r="L25" s="7">
        <v>2640598.19</v>
      </c>
      <c r="M25" s="7">
        <v>57750592.530000001</v>
      </c>
      <c r="N25" s="7">
        <v>5205465.4000000004</v>
      </c>
      <c r="O25" s="7">
        <v>700920100.85000002</v>
      </c>
      <c r="P25" s="7">
        <v>975368565.98000002</v>
      </c>
      <c r="Q25" s="7">
        <v>0</v>
      </c>
      <c r="R25" s="8">
        <f t="shared" si="1"/>
        <v>0</v>
      </c>
      <c r="S25" s="7">
        <v>0</v>
      </c>
      <c r="T25" s="7">
        <v>0</v>
      </c>
      <c r="U25" s="7">
        <v>0</v>
      </c>
      <c r="V25" s="7">
        <v>975368565.98000002</v>
      </c>
      <c r="W25" s="7">
        <v>253999863.81999999</v>
      </c>
      <c r="X25" s="7">
        <v>203602327.13</v>
      </c>
      <c r="Y25" s="7">
        <v>27764888.09</v>
      </c>
      <c r="Z25" s="7">
        <v>40000</v>
      </c>
      <c r="AA25" s="7">
        <v>0</v>
      </c>
      <c r="AB25" s="7">
        <v>0</v>
      </c>
      <c r="AC25" s="7">
        <v>0</v>
      </c>
      <c r="AD25" s="7">
        <v>0</v>
      </c>
      <c r="AE25" s="7">
        <v>197180400</v>
      </c>
      <c r="AF25" s="7">
        <v>213939100</v>
      </c>
      <c r="AG25" s="7">
        <v>0</v>
      </c>
      <c r="AH25" s="7">
        <v>0</v>
      </c>
      <c r="AI25" s="7">
        <v>708049.42</v>
      </c>
      <c r="AJ25" s="7">
        <v>0</v>
      </c>
      <c r="AK25" s="7">
        <v>72924674.269999996</v>
      </c>
      <c r="AL25" s="7">
        <v>4282063.25</v>
      </c>
      <c r="AM25" s="7">
        <v>927200</v>
      </c>
      <c r="AN25" s="8">
        <f t="shared" si="2"/>
        <v>975368565.9799999</v>
      </c>
      <c r="AO25" s="7">
        <v>1676288666.8299999</v>
      </c>
      <c r="AP25" s="7">
        <v>40605520.109999999</v>
      </c>
      <c r="AQ25" s="7">
        <v>0</v>
      </c>
      <c r="AR25" s="7">
        <v>0</v>
      </c>
      <c r="AS25" s="7">
        <v>4313061.0599999996</v>
      </c>
      <c r="AT25" s="7">
        <v>46802480.359999999</v>
      </c>
      <c r="AU25" s="7">
        <v>427664673.93000001</v>
      </c>
      <c r="AV25" s="8">
        <f t="shared" si="14"/>
        <v>427664673.93000001</v>
      </c>
      <c r="AW25" s="7">
        <v>184767131.38</v>
      </c>
      <c r="AX25" s="7">
        <v>218117524.31999999</v>
      </c>
      <c r="AY25" s="7">
        <v>0</v>
      </c>
      <c r="AZ25" s="7">
        <v>0</v>
      </c>
      <c r="BA25" s="7">
        <v>9844785.2200000007</v>
      </c>
      <c r="BB25" s="7">
        <v>0</v>
      </c>
      <c r="BC25" s="7">
        <v>0</v>
      </c>
      <c r="BD25" s="7">
        <v>0</v>
      </c>
      <c r="BE25" s="7">
        <v>14935233.00999999</v>
      </c>
      <c r="BF25" s="7">
        <v>313953271.10000002</v>
      </c>
      <c r="BG25" s="8">
        <f t="shared" si="15"/>
        <v>313953271.10000002</v>
      </c>
      <c r="BH25" s="7">
        <v>203733211.63999999</v>
      </c>
      <c r="BI25" s="7"/>
      <c r="BJ25" s="7"/>
      <c r="BK25" s="7">
        <v>110220059.46000004</v>
      </c>
      <c r="BL25" s="7">
        <v>488262064.04000002</v>
      </c>
      <c r="BM25" s="7">
        <v>0</v>
      </c>
      <c r="BN25" s="7">
        <v>488262064.04000002</v>
      </c>
      <c r="BO25" s="7">
        <v>160944206.22</v>
      </c>
      <c r="BP25" s="7">
        <v>36921194.579999998</v>
      </c>
      <c r="BQ25" s="7">
        <v>1800000</v>
      </c>
      <c r="BR25" s="7">
        <v>15612000.17</v>
      </c>
      <c r="BS25" s="7">
        <v>21925545.649999999</v>
      </c>
      <c r="BT25" s="7">
        <v>106463.06</v>
      </c>
      <c r="BU25" s="7">
        <v>333457.99</v>
      </c>
      <c r="BV25" s="7">
        <v>53182498.590000004</v>
      </c>
      <c r="BW25" s="7">
        <v>12483350.01</v>
      </c>
      <c r="BX25" s="7">
        <v>14781462.25</v>
      </c>
      <c r="BY25" s="7">
        <v>1646397796.7</v>
      </c>
      <c r="BZ25" s="7"/>
      <c r="CA25" s="7">
        <v>-73693178.670000002</v>
      </c>
      <c r="CB25" s="7"/>
      <c r="CC25" s="7"/>
      <c r="CD25" s="7">
        <v>1527828653.8400002</v>
      </c>
      <c r="CE25" s="7">
        <v>118569142.86</v>
      </c>
      <c r="CF25" s="7">
        <v>-73693178.670000002</v>
      </c>
      <c r="CG25" s="7"/>
      <c r="CH25" s="7">
        <v>1643960547.49</v>
      </c>
      <c r="CI25" s="7">
        <v>1632039669.8699999</v>
      </c>
      <c r="CJ25" s="7">
        <v>1721207248</v>
      </c>
      <c r="CK25" s="65">
        <v>294727</v>
      </c>
      <c r="CL25" s="7">
        <v>74337166.620000005</v>
      </c>
      <c r="CM25" s="7">
        <v>66421040.670000002</v>
      </c>
      <c r="CN25" s="23">
        <f t="shared" si="16"/>
        <v>4.3463360607461174</v>
      </c>
      <c r="CO25" s="23"/>
      <c r="CP25" s="23"/>
      <c r="CQ25" s="23">
        <f t="shared" si="17"/>
        <v>-1.2250493589620184</v>
      </c>
      <c r="CR25" s="23">
        <f t="shared" si="18"/>
        <v>-21.777817879646264</v>
      </c>
      <c r="CS25" s="31"/>
      <c r="CT25" s="31">
        <f t="shared" si="19"/>
        <v>-3256.3981775337861</v>
      </c>
      <c r="CU25" s="31">
        <f t="shared" si="20"/>
        <v>252.22380922005789</v>
      </c>
      <c r="CV25" s="31">
        <f t="shared" si="21"/>
        <v>39.893471970204018</v>
      </c>
      <c r="CW25" s="31">
        <f t="shared" si="22"/>
        <v>56.667700366318698</v>
      </c>
      <c r="CX25" s="31">
        <f t="shared" si="23"/>
        <v>35.142992887242606</v>
      </c>
      <c r="CY25" s="31">
        <f t="shared" si="24"/>
        <v>59.330412002234077</v>
      </c>
      <c r="CZ25" s="31">
        <f t="shared" si="25"/>
        <v>5840.0053201776564</v>
      </c>
      <c r="DA25" s="31">
        <f t="shared" si="26"/>
        <v>82.547705492872083</v>
      </c>
      <c r="DB25" s="31">
        <f t="shared" si="27"/>
        <v>-5.46356683456737</v>
      </c>
      <c r="DC25" s="31">
        <f t="shared" si="28"/>
        <v>9.6732112984608793</v>
      </c>
    </row>
    <row r="27" spans="1:107" ht="15" x14ac:dyDescent="0.25">
      <c r="BD27" s="66"/>
      <c r="BJ27" s="66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0"/>
  <sheetViews>
    <sheetView view="pageBreakPreview" topLeftCell="BS1" zoomScale="60" zoomScaleNormal="100" workbookViewId="0">
      <selection activeCell="BZ12" sqref="A1:DC25"/>
    </sheetView>
  </sheetViews>
  <sheetFormatPr defaultColWidth="9.109375" defaultRowHeight="14.4" x14ac:dyDescent="0.3"/>
  <cols>
    <col min="1" max="1" width="24.6640625" style="11" customWidth="1"/>
    <col min="2" max="2" width="14.21875" style="1" customWidth="1"/>
    <col min="3" max="4" width="13.77734375" style="1" customWidth="1"/>
    <col min="5" max="5" width="14.21875" style="1" customWidth="1"/>
    <col min="6" max="6" width="11" style="1" customWidth="1"/>
    <col min="7" max="7" width="14" style="1" customWidth="1"/>
    <col min="8" max="13" width="12.6640625" style="1" customWidth="1"/>
    <col min="14" max="14" width="11.77734375" style="1" customWidth="1"/>
    <col min="15" max="15" width="13.77734375" style="1" customWidth="1"/>
    <col min="16" max="16" width="12.88671875" style="1" customWidth="1"/>
    <col min="17" max="18" width="11.88671875" style="1" customWidth="1"/>
    <col min="19" max="19" width="13.109375" style="1" customWidth="1"/>
    <col min="20" max="20" width="13.88671875" style="1" customWidth="1"/>
    <col min="21" max="21" width="13.6640625" style="1" customWidth="1"/>
    <col min="22" max="45" width="15" style="1" customWidth="1"/>
    <col min="46" max="46" width="11.6640625" style="1" customWidth="1"/>
    <col min="47" max="68" width="12.6640625" style="1" customWidth="1"/>
    <col min="69" max="69" width="10.77734375" style="1" customWidth="1"/>
    <col min="70" max="71" width="11.77734375" style="1" customWidth="1"/>
    <col min="72" max="73" width="10.77734375" style="1" customWidth="1"/>
    <col min="74" max="74" width="12.6640625" style="1" customWidth="1"/>
    <col min="75" max="76" width="11.77734375" style="1" customWidth="1"/>
    <col min="77" max="77" width="14.33203125" style="1" customWidth="1"/>
    <col min="78" max="78" width="9.109375" style="1" customWidth="1"/>
    <col min="79" max="79" width="13.33203125" style="1" customWidth="1"/>
    <col min="80" max="81" width="9.109375" style="1" hidden="1" customWidth="1"/>
    <col min="82" max="82" width="15.109375" style="1" customWidth="1"/>
    <col min="83" max="83" width="14.6640625" style="1" customWidth="1"/>
    <col min="84" max="84" width="12.77734375" style="1" customWidth="1"/>
    <col min="85" max="85" width="11" style="1" hidden="1" customWidth="1"/>
    <col min="86" max="86" width="13.77734375" style="1" customWidth="1"/>
    <col min="87" max="87" width="15.6640625" style="1" customWidth="1"/>
    <col min="88" max="88" width="16.109375" style="1" customWidth="1"/>
    <col min="89" max="89" width="11" style="1" customWidth="1"/>
    <col min="90" max="90" width="12.77734375" style="1" customWidth="1"/>
    <col min="91" max="91" width="13.109375" style="1" customWidth="1"/>
    <col min="92" max="92" width="9.109375" style="1"/>
    <col min="93" max="94" width="0" style="1" hidden="1" customWidth="1"/>
    <col min="95" max="96" width="9.109375" style="1"/>
    <col min="97" max="97" width="0" style="1" hidden="1" customWidth="1"/>
    <col min="98" max="98" width="13.33203125" style="1" customWidth="1"/>
    <col min="99" max="16384" width="9.109375" style="1"/>
  </cols>
  <sheetData>
    <row r="1" spans="1:107" s="15" customFormat="1" ht="117.75" customHeight="1" x14ac:dyDescent="0.3">
      <c r="A1" s="44" t="s">
        <v>1</v>
      </c>
      <c r="B1" s="41" t="s">
        <v>20</v>
      </c>
      <c r="C1" s="41" t="s">
        <v>29</v>
      </c>
      <c r="D1" s="41" t="s">
        <v>30</v>
      </c>
      <c r="E1" s="41" t="s">
        <v>31</v>
      </c>
      <c r="F1" s="41" t="s">
        <v>32</v>
      </c>
      <c r="G1" s="41" t="s">
        <v>33</v>
      </c>
      <c r="H1" s="41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41" t="s">
        <v>35</v>
      </c>
      <c r="O1" s="41" t="s">
        <v>36</v>
      </c>
      <c r="P1" s="41" t="s">
        <v>37</v>
      </c>
      <c r="Q1" s="41" t="s">
        <v>38</v>
      </c>
      <c r="R1" s="55" t="s">
        <v>88</v>
      </c>
      <c r="S1" s="56" t="s">
        <v>89</v>
      </c>
      <c r="T1" s="56" t="s">
        <v>90</v>
      </c>
      <c r="U1" s="56" t="s">
        <v>93</v>
      </c>
      <c r="V1" s="41" t="s">
        <v>39</v>
      </c>
      <c r="W1" s="56" t="s">
        <v>91</v>
      </c>
      <c r="X1" s="56">
        <v>41030800</v>
      </c>
      <c r="Y1" s="56">
        <v>41030900</v>
      </c>
      <c r="Z1" s="56">
        <v>41031000</v>
      </c>
      <c r="AA1" s="56">
        <v>41031100</v>
      </c>
      <c r="AB1" s="56">
        <v>41032100</v>
      </c>
      <c r="AC1" s="56">
        <v>41032600</v>
      </c>
      <c r="AD1" s="56">
        <v>41033700</v>
      </c>
      <c r="AE1" s="56">
        <v>41034400</v>
      </c>
      <c r="AF1" s="56">
        <v>41034500</v>
      </c>
      <c r="AG1" s="56">
        <v>41034800</v>
      </c>
      <c r="AH1" s="56">
        <v>41035800</v>
      </c>
      <c r="AI1" s="56">
        <v>41036600</v>
      </c>
      <c r="AJ1" s="56">
        <v>41037000</v>
      </c>
      <c r="AK1" s="54" t="s">
        <v>88</v>
      </c>
      <c r="AL1" s="56">
        <v>90010200</v>
      </c>
      <c r="AM1" s="56">
        <v>41020300</v>
      </c>
      <c r="AN1" s="56">
        <v>41020900</v>
      </c>
      <c r="AO1" s="56">
        <v>41030300</v>
      </c>
      <c r="AP1" s="56">
        <v>41030400</v>
      </c>
      <c r="AQ1" s="56">
        <v>41035000</v>
      </c>
      <c r="AR1" s="56">
        <v>41035200</v>
      </c>
      <c r="AS1" s="56">
        <v>41035600</v>
      </c>
      <c r="AT1" s="41" t="s">
        <v>5</v>
      </c>
      <c r="AU1" s="41" t="s">
        <v>6</v>
      </c>
      <c r="AV1" s="54" t="s">
        <v>88</v>
      </c>
      <c r="AW1" s="14">
        <v>70101</v>
      </c>
      <c r="AX1" s="14">
        <v>70201</v>
      </c>
      <c r="AY1" s="14">
        <v>70301</v>
      </c>
      <c r="AZ1" s="14">
        <v>70302</v>
      </c>
      <c r="BA1" s="14">
        <v>70304</v>
      </c>
      <c r="BB1" s="14">
        <v>70501</v>
      </c>
      <c r="BC1" s="14">
        <v>70601</v>
      </c>
      <c r="BD1" s="14">
        <v>70701</v>
      </c>
      <c r="BE1" s="14" t="s">
        <v>92</v>
      </c>
      <c r="BF1" s="41" t="s">
        <v>7</v>
      </c>
      <c r="BG1" s="54" t="s">
        <v>88</v>
      </c>
      <c r="BH1" s="14">
        <v>80101</v>
      </c>
      <c r="BI1" s="14">
        <v>80201</v>
      </c>
      <c r="BJ1" s="14">
        <v>80209</v>
      </c>
      <c r="BK1" s="14" t="s">
        <v>92</v>
      </c>
      <c r="BL1" s="41" t="s">
        <v>8</v>
      </c>
      <c r="BM1" s="14">
        <v>90901</v>
      </c>
      <c r="BN1" s="14" t="s">
        <v>92</v>
      </c>
      <c r="BO1" s="41" t="s">
        <v>9</v>
      </c>
      <c r="BP1" s="41" t="s">
        <v>10</v>
      </c>
      <c r="BQ1" s="41" t="s">
        <v>11</v>
      </c>
      <c r="BR1" s="41" t="s">
        <v>12</v>
      </c>
      <c r="BS1" s="41" t="s">
        <v>13</v>
      </c>
      <c r="BT1" s="41" t="s">
        <v>14</v>
      </c>
      <c r="BU1" s="41" t="s">
        <v>15</v>
      </c>
      <c r="BV1" s="41" t="s">
        <v>16</v>
      </c>
      <c r="BW1" s="41" t="s">
        <v>17</v>
      </c>
      <c r="BX1" s="41" t="s">
        <v>18</v>
      </c>
      <c r="BY1" s="41" t="s">
        <v>19</v>
      </c>
      <c r="BZ1" s="41" t="s">
        <v>21</v>
      </c>
      <c r="CA1" s="41" t="s">
        <v>22</v>
      </c>
      <c r="CB1" s="41" t="s">
        <v>2</v>
      </c>
      <c r="CC1" s="41" t="s">
        <v>3</v>
      </c>
      <c r="CD1" s="41" t="s">
        <v>64</v>
      </c>
      <c r="CE1" s="41" t="s">
        <v>65</v>
      </c>
      <c r="CF1" s="41" t="s">
        <v>28</v>
      </c>
      <c r="CG1" s="41" t="s">
        <v>4</v>
      </c>
      <c r="CH1" s="41" t="s">
        <v>25</v>
      </c>
      <c r="CI1" s="41" t="s">
        <v>26</v>
      </c>
      <c r="CJ1" s="41" t="s">
        <v>27</v>
      </c>
      <c r="CK1" s="41" t="s">
        <v>69</v>
      </c>
      <c r="CL1" s="41" t="s">
        <v>70</v>
      </c>
      <c r="CM1" s="41" t="s">
        <v>71</v>
      </c>
      <c r="CN1" s="50" t="s">
        <v>72</v>
      </c>
      <c r="CO1" s="50" t="s">
        <v>73</v>
      </c>
      <c r="CP1" s="50" t="s">
        <v>74</v>
      </c>
      <c r="CQ1" s="50" t="s">
        <v>75</v>
      </c>
      <c r="CR1" s="50" t="s">
        <v>76</v>
      </c>
      <c r="CS1" s="50" t="s">
        <v>77</v>
      </c>
      <c r="CT1" s="50" t="s">
        <v>78</v>
      </c>
      <c r="CU1" s="50" t="s">
        <v>79</v>
      </c>
      <c r="CV1" s="50" t="s">
        <v>80</v>
      </c>
      <c r="CW1" s="50" t="s">
        <v>81</v>
      </c>
      <c r="CX1" s="50" t="s">
        <v>82</v>
      </c>
      <c r="CY1" s="50" t="s">
        <v>83</v>
      </c>
      <c r="CZ1" s="50" t="s">
        <v>84</v>
      </c>
      <c r="DA1" s="50" t="s">
        <v>85</v>
      </c>
      <c r="DB1" s="50" t="s">
        <v>86</v>
      </c>
      <c r="DC1" s="50" t="s">
        <v>87</v>
      </c>
    </row>
    <row r="2" spans="1:107" ht="15" x14ac:dyDescent="0.25">
      <c r="A2" s="45" t="s">
        <v>0</v>
      </c>
      <c r="B2" s="51">
        <v>1793053224.6400001</v>
      </c>
      <c r="C2" s="7">
        <v>554538526</v>
      </c>
      <c r="D2" s="7">
        <v>336926258</v>
      </c>
      <c r="E2" s="7">
        <v>407861.67</v>
      </c>
      <c r="F2" s="7">
        <v>5053819</v>
      </c>
      <c r="G2" s="7">
        <v>87894600.400000006</v>
      </c>
      <c r="H2" s="7">
        <v>201054137.96000001</v>
      </c>
      <c r="I2" s="8">
        <f>SUM(J2:M2)</f>
        <v>201054137.95999998</v>
      </c>
      <c r="J2" s="7">
        <v>560341.49</v>
      </c>
      <c r="K2" s="7">
        <v>3001243.47</v>
      </c>
      <c r="L2" s="7">
        <v>5048523.33</v>
      </c>
      <c r="M2" s="7">
        <v>192444029.66999999</v>
      </c>
      <c r="N2" s="7">
        <v>27420781.399999999</v>
      </c>
      <c r="O2" s="7">
        <v>790210080.5</v>
      </c>
      <c r="P2" s="7">
        <v>854607414.08000004</v>
      </c>
      <c r="Q2" s="7">
        <v>259858800</v>
      </c>
      <c r="R2" s="8">
        <f>SUM(S2:U2)</f>
        <v>259858800</v>
      </c>
      <c r="S2" s="7">
        <v>233362500</v>
      </c>
      <c r="T2" s="7">
        <v>25405300</v>
      </c>
      <c r="U2" s="7">
        <v>1091000</v>
      </c>
      <c r="V2" s="7">
        <v>594748614.08000004</v>
      </c>
      <c r="W2" s="7">
        <v>310094344.52999997</v>
      </c>
      <c r="X2" s="7">
        <v>68701525.670000002</v>
      </c>
      <c r="Y2" s="7">
        <v>45706527.600000001</v>
      </c>
      <c r="Z2" s="7">
        <v>38209</v>
      </c>
      <c r="AA2" s="7">
        <v>0</v>
      </c>
      <c r="AB2" s="7">
        <v>0</v>
      </c>
      <c r="AC2" s="7">
        <v>0</v>
      </c>
      <c r="AD2" s="7">
        <v>0</v>
      </c>
      <c r="AE2" s="7">
        <v>20833975.170000002</v>
      </c>
      <c r="AF2" s="7">
        <v>0</v>
      </c>
      <c r="AG2" s="7">
        <v>616625.17000000004</v>
      </c>
      <c r="AH2" s="7">
        <v>875831.37</v>
      </c>
      <c r="AI2" s="7">
        <v>147881575.56999999</v>
      </c>
      <c r="AJ2" s="7">
        <v>0</v>
      </c>
      <c r="AK2" s="8">
        <f t="shared" ref="AK2:AK25" si="0">SUM(W2:AJ2)</f>
        <v>594748614.08000004</v>
      </c>
      <c r="AL2" s="7">
        <v>1644817494.5799999</v>
      </c>
      <c r="AM2" s="7">
        <v>0</v>
      </c>
      <c r="AN2" s="7">
        <v>0</v>
      </c>
      <c r="AO2" s="7">
        <v>0</v>
      </c>
      <c r="AP2" s="7">
        <v>0</v>
      </c>
      <c r="AQ2" s="7">
        <v>12271298.09</v>
      </c>
      <c r="AR2" s="7">
        <v>135964431.97</v>
      </c>
      <c r="AS2" s="7">
        <v>0</v>
      </c>
      <c r="AT2" s="7">
        <v>63475221.920000002</v>
      </c>
      <c r="AU2" s="7">
        <v>401503829.42000002</v>
      </c>
      <c r="AV2" s="8">
        <f>SUM(AW2:BE2)</f>
        <v>401503829.42000002</v>
      </c>
      <c r="AW2" s="7">
        <v>168610423.94</v>
      </c>
      <c r="AX2" s="7">
        <v>203382312.43000001</v>
      </c>
      <c r="AY2" s="7">
        <v>0</v>
      </c>
      <c r="AZ2" s="7">
        <v>0</v>
      </c>
      <c r="BA2" s="7">
        <v>5341346.62</v>
      </c>
      <c r="BB2" s="7">
        <v>0</v>
      </c>
      <c r="BC2" s="7">
        <v>0</v>
      </c>
      <c r="BD2" s="7">
        <v>0</v>
      </c>
      <c r="BE2" s="7">
        <v>24169746.43</v>
      </c>
      <c r="BF2" s="7">
        <v>226963909.30000001</v>
      </c>
      <c r="BG2" s="8">
        <f>SUM(BH2:BK2)</f>
        <v>226963909.34999999</v>
      </c>
      <c r="BH2" s="7">
        <v>111469816.34</v>
      </c>
      <c r="BI2" s="7">
        <v>0</v>
      </c>
      <c r="BJ2" s="7">
        <v>0</v>
      </c>
      <c r="BK2" s="7">
        <v>115494093.00999999</v>
      </c>
      <c r="BL2" s="7">
        <v>414596760.44</v>
      </c>
      <c r="BM2" s="7">
        <v>0</v>
      </c>
      <c r="BN2" s="7">
        <v>414596760.44</v>
      </c>
      <c r="BO2" s="7">
        <v>240433899.31999999</v>
      </c>
      <c r="BP2" s="7">
        <v>39825987.640000001</v>
      </c>
      <c r="BQ2" s="7">
        <v>6844873.3099999996</v>
      </c>
      <c r="BR2" s="7">
        <v>15188078.27</v>
      </c>
      <c r="BS2" s="7">
        <v>78514663.890000001</v>
      </c>
      <c r="BT2" s="7">
        <v>97030</v>
      </c>
      <c r="BU2" s="7">
        <v>1759875.81</v>
      </c>
      <c r="BV2" s="7">
        <v>210470119.63999999</v>
      </c>
      <c r="BW2" s="7">
        <v>70338637.359999999</v>
      </c>
      <c r="BX2" s="7">
        <v>10411823.949999999</v>
      </c>
      <c r="BY2" s="7">
        <v>1800954433.5899999</v>
      </c>
      <c r="BZ2" s="7">
        <v>0</v>
      </c>
      <c r="CA2" s="7">
        <v>7972948.0599999996</v>
      </c>
      <c r="CB2" s="7"/>
      <c r="CC2" s="7"/>
      <c r="CD2" s="6">
        <f>CA2+CC2</f>
        <v>7972948.0599999996</v>
      </c>
      <c r="CE2" s="6">
        <v>341393205.26999998</v>
      </c>
      <c r="CF2" s="7">
        <v>23347948.059999999</v>
      </c>
      <c r="CG2" s="7"/>
      <c r="CH2" s="7">
        <v>1269556013.4000001</v>
      </c>
      <c r="CI2" s="7">
        <v>1645026345.0899999</v>
      </c>
      <c r="CJ2" s="16">
        <v>1793053224.6400001</v>
      </c>
      <c r="CK2" s="10">
        <v>372116</v>
      </c>
      <c r="CL2" s="10">
        <v>-7972948.0599999996</v>
      </c>
      <c r="CM2" s="10">
        <v>40378793</v>
      </c>
      <c r="CN2" s="23">
        <f t="shared" ref="CN2:CN25" si="1">(B2-CD2-CE2)/B2*100</f>
        <v>80.515572626119678</v>
      </c>
      <c r="CO2" s="23"/>
      <c r="CP2" s="23"/>
      <c r="CQ2" s="23">
        <f t="shared" ref="CQ2:CQ25" si="2">((C2+H2)-CD2)/(C2+H2)</f>
        <v>0.98944808699145603</v>
      </c>
      <c r="CR2" s="23">
        <f t="shared" ref="CR2:CR25" si="3">(N2-CE2)/N2</f>
        <v>-11.450163264493987</v>
      </c>
      <c r="CS2" s="31"/>
      <c r="CT2" s="31">
        <f t="shared" ref="CT2:CT25" si="4">(C2+H2-CD2-CE2)/CK2</f>
        <v>1091.6663369218204</v>
      </c>
      <c r="CU2" s="31">
        <f>CL2/CK2</f>
        <v>-21.42597485730256</v>
      </c>
      <c r="CV2" s="31">
        <f t="shared" ref="CV2:CV25" si="5">(C2+H2)/B2*100</f>
        <v>42.140001957371013</v>
      </c>
      <c r="CW2" s="31">
        <f t="shared" ref="CW2:CW25" si="6">P2/B2*100</f>
        <v>47.662133077593595</v>
      </c>
      <c r="CX2" s="31">
        <f t="shared" ref="CX2:CX25" si="7">C2/BY2*100</f>
        <v>30.791369046166807</v>
      </c>
      <c r="CY2" s="31">
        <f t="shared" ref="CY2:CY25" si="8">P2/CH2*100</f>
        <v>67.315455565546458</v>
      </c>
      <c r="CZ2" s="31">
        <f t="shared" ref="CZ2:CZ25" si="9">B2/CK2</f>
        <v>4818.5329968074475</v>
      </c>
      <c r="DA2" s="31">
        <f t="shared" ref="DA2:DA25" si="10">C2/O2*100</f>
        <v>70.176088572436285</v>
      </c>
      <c r="DB2" s="31">
        <f>(CI2-CJ2)/CI2*100</f>
        <v>-8.9984503890666616</v>
      </c>
      <c r="DC2" s="31">
        <f t="shared" ref="DC2:DC25" si="11">CM2/(C2+H2)*100</f>
        <v>5.3439895496573531</v>
      </c>
    </row>
    <row r="3" spans="1:107" ht="15" x14ac:dyDescent="0.25">
      <c r="A3" s="45" t="s">
        <v>41</v>
      </c>
      <c r="B3" s="51">
        <v>1094986380.6300001</v>
      </c>
      <c r="C3" s="7">
        <v>375382717.61000001</v>
      </c>
      <c r="D3" s="7">
        <v>273110520.44</v>
      </c>
      <c r="E3" s="7">
        <v>20210584.59</v>
      </c>
      <c r="F3" s="7">
        <v>11781989.01</v>
      </c>
      <c r="G3" s="7">
        <v>41184758.600000001</v>
      </c>
      <c r="H3" s="7">
        <v>61664748.850000001</v>
      </c>
      <c r="I3" s="8">
        <f t="shared" ref="I3:I25" si="12">SUM(J3:M3)</f>
        <v>61664748.850000001</v>
      </c>
      <c r="J3" s="7">
        <v>823347.11</v>
      </c>
      <c r="K3" s="7">
        <v>2286954.59</v>
      </c>
      <c r="L3" s="7">
        <v>3007184.05</v>
      </c>
      <c r="M3" s="7">
        <v>55547263.100000001</v>
      </c>
      <c r="N3" s="7">
        <v>5921895.29</v>
      </c>
      <c r="O3" s="7">
        <v>448124689.18000001</v>
      </c>
      <c r="P3" s="7">
        <v>617799446.46000004</v>
      </c>
      <c r="Q3" s="7">
        <v>175478500</v>
      </c>
      <c r="R3" s="8">
        <f t="shared" ref="R3:R25" si="13">SUM(S3:U3)</f>
        <v>175478500</v>
      </c>
      <c r="S3" s="7">
        <v>165172000</v>
      </c>
      <c r="T3" s="7">
        <v>9727300</v>
      </c>
      <c r="U3" s="7">
        <v>579200</v>
      </c>
      <c r="V3" s="7">
        <v>442320946.45999998</v>
      </c>
      <c r="W3" s="7">
        <v>213834605.46000001</v>
      </c>
      <c r="X3" s="7">
        <v>34353102.950000003</v>
      </c>
      <c r="Y3" s="7">
        <v>17257465.129999999</v>
      </c>
      <c r="Z3" s="7">
        <v>38447.33</v>
      </c>
      <c r="AA3" s="7">
        <v>0</v>
      </c>
      <c r="AB3" s="7">
        <v>0</v>
      </c>
      <c r="AC3" s="7">
        <v>0</v>
      </c>
      <c r="AD3" s="7">
        <v>147170</v>
      </c>
      <c r="AE3" s="7">
        <v>22044923.640000001</v>
      </c>
      <c r="AF3" s="7">
        <v>0</v>
      </c>
      <c r="AG3" s="7">
        <v>0</v>
      </c>
      <c r="AH3" s="7">
        <v>725193.78</v>
      </c>
      <c r="AI3" s="7">
        <v>153920038.16999999</v>
      </c>
      <c r="AJ3" s="7">
        <v>0</v>
      </c>
      <c r="AK3" s="8">
        <f t="shared" si="0"/>
        <v>442320946.46000004</v>
      </c>
      <c r="AL3" s="7">
        <v>1065924135.64</v>
      </c>
      <c r="AM3" s="7">
        <v>0</v>
      </c>
      <c r="AN3" s="7">
        <v>0</v>
      </c>
      <c r="AO3" s="7">
        <v>0</v>
      </c>
      <c r="AP3" s="7">
        <v>0</v>
      </c>
      <c r="AQ3" s="7">
        <v>29062244.989999998</v>
      </c>
      <c r="AR3" s="7">
        <v>0</v>
      </c>
      <c r="AS3" s="7">
        <v>0</v>
      </c>
      <c r="AT3" s="7">
        <v>33085953.300000001</v>
      </c>
      <c r="AU3" s="7">
        <v>310235765.08999997</v>
      </c>
      <c r="AV3" s="8">
        <f t="shared" ref="AV3:AV25" si="14">SUM(AW3:BE3)</f>
        <v>310235765.09000003</v>
      </c>
      <c r="AW3" s="7">
        <v>105201554.53</v>
      </c>
      <c r="AX3" s="7">
        <v>167474084.34</v>
      </c>
      <c r="AY3" s="7">
        <v>10453426.93</v>
      </c>
      <c r="AZ3" s="7">
        <v>0</v>
      </c>
      <c r="BA3" s="7">
        <v>8977367.0099999998</v>
      </c>
      <c r="BB3" s="7">
        <v>0</v>
      </c>
      <c r="BC3" s="7">
        <v>0</v>
      </c>
      <c r="BD3" s="7">
        <v>0</v>
      </c>
      <c r="BE3" s="7">
        <v>18129332.280000001</v>
      </c>
      <c r="BF3" s="7">
        <v>173612508.05000001</v>
      </c>
      <c r="BG3" s="8">
        <f t="shared" ref="BG3:BG25" si="15">SUM(BH3:BK3)</f>
        <v>173612508.05000001</v>
      </c>
      <c r="BH3" s="7">
        <v>60959955.950000003</v>
      </c>
      <c r="BI3" s="7">
        <v>0</v>
      </c>
      <c r="BJ3" s="7">
        <v>142785.51</v>
      </c>
      <c r="BK3" s="7">
        <v>112509766.59</v>
      </c>
      <c r="BL3" s="7">
        <v>268810388.18000001</v>
      </c>
      <c r="BM3" s="7">
        <v>0</v>
      </c>
      <c r="BN3" s="7">
        <v>268810388.18000001</v>
      </c>
      <c r="BO3" s="7">
        <v>173245281.66</v>
      </c>
      <c r="BP3" s="7">
        <v>32761967.890000001</v>
      </c>
      <c r="BQ3" s="7">
        <v>657830.81000000006</v>
      </c>
      <c r="BR3" s="7">
        <v>6878202.5</v>
      </c>
      <c r="BS3" s="7">
        <v>26118451.699999999</v>
      </c>
      <c r="BT3" s="7">
        <v>248460.39</v>
      </c>
      <c r="BU3" s="7">
        <v>55478.93</v>
      </c>
      <c r="BV3" s="7">
        <v>47617318.030000001</v>
      </c>
      <c r="BW3" s="7">
        <v>5194868.51</v>
      </c>
      <c r="BX3" s="7">
        <v>5400713.2599999998</v>
      </c>
      <c r="BY3" s="7">
        <v>1085304101.45</v>
      </c>
      <c r="BZ3" s="7">
        <v>0</v>
      </c>
      <c r="CA3" s="7">
        <v>-11338658</v>
      </c>
      <c r="CB3" s="7"/>
      <c r="CC3" s="7"/>
      <c r="CD3" s="7">
        <v>1003289401.45</v>
      </c>
      <c r="CE3" s="7">
        <v>82014700</v>
      </c>
      <c r="CF3" s="7">
        <v>-11338658.32</v>
      </c>
      <c r="CG3" s="7"/>
      <c r="CH3" s="7">
        <v>797358628.26999998</v>
      </c>
      <c r="CI3" s="7">
        <v>1083533284.27</v>
      </c>
      <c r="CJ3" s="7">
        <v>1094986380.6300001</v>
      </c>
      <c r="CK3" s="10">
        <v>216076</v>
      </c>
      <c r="CL3" s="10">
        <v>9361507.75</v>
      </c>
      <c r="CM3" s="10">
        <v>69722378.859999999</v>
      </c>
      <c r="CN3" s="23">
        <f t="shared" si="1"/>
        <v>0.88423740708348986</v>
      </c>
      <c r="CO3" s="23"/>
      <c r="CP3" s="23"/>
      <c r="CQ3" s="23">
        <f t="shared" si="2"/>
        <v>-1.2956074075350446</v>
      </c>
      <c r="CR3" s="23">
        <f t="shared" si="3"/>
        <v>-12.849400569188381</v>
      </c>
      <c r="CS3" s="31"/>
      <c r="CT3" s="31">
        <f t="shared" si="4"/>
        <v>-3000.1325227697662</v>
      </c>
      <c r="CU3" s="31">
        <f t="shared" ref="CU3:CU25" si="16">CL3/CK3</f>
        <v>43.325069651418943</v>
      </c>
      <c r="CV3" s="31">
        <f t="shared" si="5"/>
        <v>39.913507071069219</v>
      </c>
      <c r="CW3" s="31">
        <f t="shared" si="6"/>
        <v>56.420742521432032</v>
      </c>
      <c r="CX3" s="31">
        <f t="shared" si="7"/>
        <v>34.587791302776523</v>
      </c>
      <c r="CY3" s="31">
        <f t="shared" si="8"/>
        <v>77.480750136286474</v>
      </c>
      <c r="CZ3" s="31">
        <f t="shared" si="9"/>
        <v>5067.5983479423912</v>
      </c>
      <c r="DA3" s="31">
        <f t="shared" si="10"/>
        <v>83.767470678059112</v>
      </c>
      <c r="DB3" s="31">
        <f t="shared" ref="DB3:DB25" si="17">(CI3-CJ3)/CI3*100</f>
        <v>-1.0570138016310533</v>
      </c>
      <c r="DC3" s="31">
        <f t="shared" si="11"/>
        <v>15.953044968945315</v>
      </c>
    </row>
    <row r="4" spans="1:107" x14ac:dyDescent="0.3">
      <c r="A4" s="46" t="s">
        <v>42</v>
      </c>
      <c r="B4" s="51">
        <v>2987163528.0999999</v>
      </c>
      <c r="C4" s="7">
        <v>1454057222.9100001</v>
      </c>
      <c r="D4" s="7">
        <v>813862814.52999997</v>
      </c>
      <c r="E4" s="7">
        <v>33076731.23</v>
      </c>
      <c r="F4" s="7">
        <v>3133793.17</v>
      </c>
      <c r="G4" s="7">
        <v>261869062.72999999</v>
      </c>
      <c r="H4" s="7">
        <v>63427319.969999999</v>
      </c>
      <c r="I4" s="8">
        <f t="shared" si="12"/>
        <v>63427319.969999999</v>
      </c>
      <c r="J4" s="7">
        <v>4413193.4400000004</v>
      </c>
      <c r="K4" s="7">
        <v>10860939.83</v>
      </c>
      <c r="L4" s="7">
        <v>20125047.02</v>
      </c>
      <c r="M4" s="7">
        <v>28028139.68</v>
      </c>
      <c r="N4" s="7">
        <v>10385724.01</v>
      </c>
      <c r="O4" s="7">
        <v>1531814600.52</v>
      </c>
      <c r="P4" s="7">
        <v>1444253974.76</v>
      </c>
      <c r="Q4" s="7">
        <v>52756600</v>
      </c>
      <c r="R4" s="8">
        <f t="shared" si="13"/>
        <v>52756600</v>
      </c>
      <c r="S4" s="7">
        <v>0</v>
      </c>
      <c r="T4" s="7">
        <v>0</v>
      </c>
      <c r="U4" s="7">
        <v>52756600</v>
      </c>
      <c r="V4" s="7">
        <v>1391497374.76</v>
      </c>
      <c r="W4" s="7">
        <v>750499359.42999995</v>
      </c>
      <c r="X4" s="7">
        <v>134271186.53</v>
      </c>
      <c r="Y4" s="7">
        <v>80340900</v>
      </c>
      <c r="Z4" s="7">
        <v>253475.38</v>
      </c>
      <c r="AA4" s="7">
        <v>0</v>
      </c>
      <c r="AB4" s="7">
        <v>0</v>
      </c>
      <c r="AC4" s="7">
        <v>0</v>
      </c>
      <c r="AD4" s="7">
        <v>0</v>
      </c>
      <c r="AE4" s="7">
        <v>1203968.3899999999</v>
      </c>
      <c r="AF4" s="7">
        <v>0</v>
      </c>
      <c r="AG4" s="7">
        <v>3404769.93</v>
      </c>
      <c r="AH4" s="7">
        <v>7410194.29</v>
      </c>
      <c r="AI4" s="7">
        <v>414113520.81</v>
      </c>
      <c r="AJ4" s="7">
        <v>0</v>
      </c>
      <c r="AK4" s="8">
        <f t="shared" si="0"/>
        <v>1391497374.7599998</v>
      </c>
      <c r="AL4" s="7">
        <v>2976068575.2800002</v>
      </c>
      <c r="AM4" s="7">
        <v>0</v>
      </c>
      <c r="AN4" s="7">
        <v>0</v>
      </c>
      <c r="AO4" s="7">
        <v>0</v>
      </c>
      <c r="AP4" s="7">
        <v>0</v>
      </c>
      <c r="AQ4" s="7">
        <v>11094952.82</v>
      </c>
      <c r="AR4" s="7">
        <v>0</v>
      </c>
      <c r="AS4" s="7">
        <v>0</v>
      </c>
      <c r="AT4" s="7">
        <v>45477553.060000002</v>
      </c>
      <c r="AU4" s="7">
        <v>114142702.5</v>
      </c>
      <c r="AV4" s="8">
        <f t="shared" si="14"/>
        <v>114142702.5</v>
      </c>
      <c r="AW4" s="7">
        <v>3441937.36</v>
      </c>
      <c r="AX4" s="7">
        <v>61793574.670000002</v>
      </c>
      <c r="AY4" s="7">
        <v>5177416.07</v>
      </c>
      <c r="AZ4" s="7">
        <v>0</v>
      </c>
      <c r="BA4" s="7">
        <v>5412049.7999999998</v>
      </c>
      <c r="BB4" s="7">
        <v>0</v>
      </c>
      <c r="BC4" s="7">
        <v>0</v>
      </c>
      <c r="BD4" s="7">
        <v>0</v>
      </c>
      <c r="BE4" s="7">
        <v>38317724.600000009</v>
      </c>
      <c r="BF4" s="7">
        <v>227861519.65000001</v>
      </c>
      <c r="BG4" s="8">
        <f t="shared" si="15"/>
        <v>227861519.65000001</v>
      </c>
      <c r="BH4" s="7">
        <v>0</v>
      </c>
      <c r="BI4" s="7">
        <v>0</v>
      </c>
      <c r="BJ4" s="7">
        <v>0</v>
      </c>
      <c r="BK4" s="7">
        <v>227861519.65000001</v>
      </c>
      <c r="BL4" s="7">
        <v>45686858.710000001</v>
      </c>
      <c r="BM4" s="7">
        <v>0</v>
      </c>
      <c r="BN4" s="7">
        <v>45686858.710000001</v>
      </c>
      <c r="BO4" s="7">
        <v>643095547.71000004</v>
      </c>
      <c r="BP4" s="7">
        <v>124206371.09</v>
      </c>
      <c r="BQ4" s="7">
        <v>3383897.16</v>
      </c>
      <c r="BR4" s="7">
        <v>56191521.93</v>
      </c>
      <c r="BS4" s="7">
        <v>20025451</v>
      </c>
      <c r="BT4" s="7">
        <v>1642507.98</v>
      </c>
      <c r="BU4" s="7">
        <v>679191</v>
      </c>
      <c r="BV4" s="7">
        <v>203419286</v>
      </c>
      <c r="BW4" s="7">
        <v>78468551</v>
      </c>
      <c r="BX4" s="7">
        <v>25784096</v>
      </c>
      <c r="BY4" s="7">
        <v>2826823837.4200001</v>
      </c>
      <c r="BZ4" s="7">
        <v>0</v>
      </c>
      <c r="CA4" s="7">
        <v>-160495658.00999999</v>
      </c>
      <c r="CB4" s="7"/>
      <c r="CC4" s="7"/>
      <c r="CD4" s="7">
        <v>2620315889.73</v>
      </c>
      <c r="CE4" s="1">
        <v>206507947.69</v>
      </c>
      <c r="CF4" s="7">
        <v>-147884050.00999999</v>
      </c>
      <c r="CG4" s="7"/>
      <c r="CH4" s="7">
        <v>2170124228</v>
      </c>
      <c r="CI4" s="7">
        <v>3718785697</v>
      </c>
      <c r="CJ4" s="7">
        <v>2987163528.0999999</v>
      </c>
      <c r="CK4" s="10">
        <v>993094</v>
      </c>
      <c r="CL4" s="10">
        <v>160495658.00999999</v>
      </c>
      <c r="CM4" s="10">
        <v>218288600</v>
      </c>
      <c r="CN4" s="23">
        <f t="shared" si="1"/>
        <v>5.3676234719558433</v>
      </c>
      <c r="CO4" s="23"/>
      <c r="CP4" s="23"/>
      <c r="CQ4" s="23">
        <f t="shared" si="2"/>
        <v>-0.72674964105859086</v>
      </c>
      <c r="CR4" s="23">
        <f t="shared" si="3"/>
        <v>-18.883827790066608</v>
      </c>
      <c r="CS4" s="31"/>
      <c r="CT4" s="31">
        <f t="shared" si="4"/>
        <v>-1318.4444720640745</v>
      </c>
      <c r="CU4" s="31">
        <f t="shared" si="16"/>
        <v>161.61174874684571</v>
      </c>
      <c r="CV4" s="31">
        <f t="shared" si="5"/>
        <v>50.800183137118161</v>
      </c>
      <c r="CW4" s="31">
        <f t="shared" si="6"/>
        <v>48.348674626414741</v>
      </c>
      <c r="CX4" s="31">
        <f t="shared" si="7"/>
        <v>51.437843549426709</v>
      </c>
      <c r="CY4" s="31">
        <f t="shared" si="8"/>
        <v>66.551672762578832</v>
      </c>
      <c r="CZ4" s="31">
        <f t="shared" si="9"/>
        <v>3007.9363364394508</v>
      </c>
      <c r="DA4" s="31">
        <f t="shared" si="10"/>
        <v>94.923838852064478</v>
      </c>
      <c r="DB4" s="31">
        <f t="shared" si="17"/>
        <v>19.673684597910835</v>
      </c>
      <c r="DC4" s="31">
        <f t="shared" si="11"/>
        <v>14.384897758873706</v>
      </c>
    </row>
    <row r="5" spans="1:107" s="4" customFormat="1" x14ac:dyDescent="0.3">
      <c r="A5" s="46" t="s">
        <v>43</v>
      </c>
      <c r="B5" s="53">
        <v>3911181212.8299999</v>
      </c>
      <c r="C5" s="10">
        <v>1732061158.8499999</v>
      </c>
      <c r="D5" s="10">
        <v>1204296648.8499999</v>
      </c>
      <c r="E5" s="10">
        <v>-77616.92</v>
      </c>
      <c r="F5" s="10">
        <v>997410.68</v>
      </c>
      <c r="G5" s="10">
        <v>360378197.88999999</v>
      </c>
      <c r="H5" s="10">
        <v>69199849.269999996</v>
      </c>
      <c r="I5" s="8">
        <f t="shared" si="12"/>
        <v>69199849.270000011</v>
      </c>
      <c r="J5" s="7">
        <v>1494766.01</v>
      </c>
      <c r="K5" s="7">
        <v>14395738.76</v>
      </c>
      <c r="L5" s="7">
        <v>2019781.12</v>
      </c>
      <c r="M5" s="7">
        <v>51289563.380000003</v>
      </c>
      <c r="N5" s="10">
        <v>8847741.7300000004</v>
      </c>
      <c r="O5" s="10">
        <v>1826394000.5899999</v>
      </c>
      <c r="P5" s="10">
        <v>823464599.36000001</v>
      </c>
      <c r="Q5" s="10">
        <v>0</v>
      </c>
      <c r="R5" s="8">
        <f t="shared" si="13"/>
        <v>0</v>
      </c>
      <c r="S5" s="7">
        <v>0</v>
      </c>
      <c r="T5" s="7">
        <v>0</v>
      </c>
      <c r="U5" s="7">
        <v>0</v>
      </c>
      <c r="V5" s="7">
        <v>823464599.36000001</v>
      </c>
      <c r="W5" s="7">
        <v>482211057.92000002</v>
      </c>
      <c r="X5" s="7">
        <v>97442974.510000005</v>
      </c>
      <c r="Y5" s="7">
        <v>63200329.75</v>
      </c>
      <c r="Z5" s="7">
        <v>17907284.359999999</v>
      </c>
      <c r="AA5" s="7">
        <v>0</v>
      </c>
      <c r="AB5" s="7">
        <v>10863320.57</v>
      </c>
      <c r="AC5" s="7">
        <v>0</v>
      </c>
      <c r="AD5" s="7">
        <v>0</v>
      </c>
      <c r="AE5" s="7">
        <v>18079357.969999999</v>
      </c>
      <c r="AF5" s="7">
        <v>0</v>
      </c>
      <c r="AG5" s="7">
        <v>0</v>
      </c>
      <c r="AH5" s="7">
        <v>3147952</v>
      </c>
      <c r="AI5" s="7">
        <v>130603790.56</v>
      </c>
      <c r="AJ5" s="7">
        <v>8531.7199999999993</v>
      </c>
      <c r="AK5" s="8">
        <f t="shared" si="0"/>
        <v>823464599.36000013</v>
      </c>
      <c r="AL5" s="7">
        <v>2649858599.9499998</v>
      </c>
      <c r="AM5" s="7">
        <v>639372419.40999997</v>
      </c>
      <c r="AN5" s="7">
        <v>616046903.11000001</v>
      </c>
      <c r="AO5" s="7">
        <v>0</v>
      </c>
      <c r="AP5" s="7">
        <v>0</v>
      </c>
      <c r="AQ5" s="7">
        <v>5781953.2999999998</v>
      </c>
      <c r="AR5" s="7">
        <v>121337.06</v>
      </c>
      <c r="AS5" s="7">
        <v>0</v>
      </c>
      <c r="AT5" s="10">
        <v>67277689.810000002</v>
      </c>
      <c r="AU5" s="10">
        <v>560343280.41999996</v>
      </c>
      <c r="AV5" s="8">
        <f t="shared" si="14"/>
        <v>560343280.41999996</v>
      </c>
      <c r="AW5" s="7">
        <v>185470976.93000001</v>
      </c>
      <c r="AX5" s="7">
        <v>328540458.51999998</v>
      </c>
      <c r="AY5" s="7">
        <v>8622120.3599999994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37709724.610000007</v>
      </c>
      <c r="BF5" s="10">
        <v>475650078.43000001</v>
      </c>
      <c r="BG5" s="8">
        <f t="shared" si="15"/>
        <v>475650078.42999995</v>
      </c>
      <c r="BH5" s="7">
        <v>306641464.56999999</v>
      </c>
      <c r="BI5" s="7">
        <v>0</v>
      </c>
      <c r="BJ5" s="7">
        <v>0</v>
      </c>
      <c r="BK5" s="7">
        <v>169008613.85999998</v>
      </c>
      <c r="BL5" s="10">
        <v>633995977.11000001</v>
      </c>
      <c r="BM5" s="7">
        <v>0</v>
      </c>
      <c r="BN5" s="10">
        <v>633995977.11000001</v>
      </c>
      <c r="BO5" s="10">
        <v>340725633.02999997</v>
      </c>
      <c r="BP5" s="10">
        <v>66801300.859999999</v>
      </c>
      <c r="BQ5" s="10">
        <v>442876.05</v>
      </c>
      <c r="BR5" s="10">
        <v>17214021.809999999</v>
      </c>
      <c r="BS5" s="10">
        <v>92553369.299999997</v>
      </c>
      <c r="BT5" s="10">
        <v>356248.06</v>
      </c>
      <c r="BU5" s="10">
        <v>410551.57</v>
      </c>
      <c r="BV5" s="10">
        <v>145211480.13</v>
      </c>
      <c r="BW5" s="10">
        <v>8199615.9800000004</v>
      </c>
      <c r="BX5" s="10">
        <v>24333962.73</v>
      </c>
      <c r="BY5" s="10">
        <v>3659691535.2800002</v>
      </c>
      <c r="BZ5" s="10">
        <v>0</v>
      </c>
      <c r="CA5" s="10">
        <v>-250783569.84999999</v>
      </c>
      <c r="CB5" s="10"/>
      <c r="CC5" s="10"/>
      <c r="CD5" s="10">
        <v>3499627326.3900003</v>
      </c>
      <c r="CE5" s="10">
        <v>160064208.88999999</v>
      </c>
      <c r="CF5" s="10">
        <v>-190783569.84999999</v>
      </c>
      <c r="CG5" s="10"/>
      <c r="CH5" s="10">
        <v>3529596027.54</v>
      </c>
      <c r="CI5" s="10">
        <v>5213429229.1199999</v>
      </c>
      <c r="CJ5" s="10">
        <v>3911181212.8299999</v>
      </c>
      <c r="CK5" s="10">
        <v>949825</v>
      </c>
      <c r="CL5" s="10">
        <v>236459000</v>
      </c>
      <c r="CM5" s="10">
        <v>250783569.84999999</v>
      </c>
      <c r="CN5" s="23">
        <f t="shared" si="1"/>
        <v>6.4300185510461194</v>
      </c>
      <c r="CO5" s="30"/>
      <c r="CP5" s="30"/>
      <c r="CQ5" s="23">
        <f t="shared" si="2"/>
        <v>-0.94287630199834727</v>
      </c>
      <c r="CR5" s="23">
        <f t="shared" si="3"/>
        <v>-17.090967590890561</v>
      </c>
      <c r="CS5" s="31"/>
      <c r="CT5" s="31">
        <f t="shared" si="4"/>
        <v>-1956.6030870528784</v>
      </c>
      <c r="CU5" s="31">
        <f t="shared" si="16"/>
        <v>248.95006974969073</v>
      </c>
      <c r="CV5" s="31">
        <f t="shared" si="5"/>
        <v>46.054143495352591</v>
      </c>
      <c r="CW5" s="31">
        <f t="shared" si="6"/>
        <v>21.054115228891902</v>
      </c>
      <c r="CX5" s="31">
        <f t="shared" si="7"/>
        <v>47.328064186630456</v>
      </c>
      <c r="CY5" s="31">
        <f t="shared" si="8"/>
        <v>23.330278959258827</v>
      </c>
      <c r="CZ5" s="31">
        <f t="shared" si="9"/>
        <v>4117.7913961308659</v>
      </c>
      <c r="DA5" s="31">
        <f t="shared" si="10"/>
        <v>94.835022360480451</v>
      </c>
      <c r="DB5" s="31">
        <f t="shared" si="17"/>
        <v>24.978722431220433</v>
      </c>
      <c r="DC5" s="31">
        <f t="shared" si="11"/>
        <v>13.922666882782641</v>
      </c>
    </row>
    <row r="6" spans="1:107" s="2" customFormat="1" x14ac:dyDescent="0.3">
      <c r="A6" s="46" t="s">
        <v>44</v>
      </c>
      <c r="B6" s="53">
        <v>1288157629.1600001</v>
      </c>
      <c r="C6" s="10">
        <v>556719797.48000002</v>
      </c>
      <c r="D6" s="10">
        <v>386460202.56</v>
      </c>
      <c r="E6" s="10">
        <v>2419278.4</v>
      </c>
      <c r="F6" s="10">
        <v>3361908.39</v>
      </c>
      <c r="G6" s="10">
        <v>50107487.619999997</v>
      </c>
      <c r="H6" s="10">
        <v>40670956.689999998</v>
      </c>
      <c r="I6" s="8">
        <f t="shared" si="12"/>
        <v>40670956.689999998</v>
      </c>
      <c r="J6" s="7">
        <v>10090534.43</v>
      </c>
      <c r="K6" s="7">
        <v>4610732.34</v>
      </c>
      <c r="L6" s="7">
        <v>2325075.2799999998</v>
      </c>
      <c r="M6" s="7">
        <v>23644614.640000001</v>
      </c>
      <c r="N6" s="10">
        <v>8336480.6600000001</v>
      </c>
      <c r="O6" s="10">
        <v>605727234.83000004</v>
      </c>
      <c r="P6" s="10">
        <v>657891838.13999999</v>
      </c>
      <c r="Q6" s="10">
        <v>202890400</v>
      </c>
      <c r="R6" s="8">
        <f t="shared" si="13"/>
        <v>202890400</v>
      </c>
      <c r="S6" s="7">
        <v>150888500</v>
      </c>
      <c r="T6" s="7">
        <v>52001900</v>
      </c>
      <c r="U6" s="7">
        <v>0</v>
      </c>
      <c r="V6" s="7">
        <v>455001438.13999999</v>
      </c>
      <c r="W6" s="7">
        <v>236195357.56</v>
      </c>
      <c r="X6" s="7">
        <v>47696278.960000001</v>
      </c>
      <c r="Y6" s="7">
        <v>21487487.309999999</v>
      </c>
      <c r="Z6" s="7">
        <v>46837.73</v>
      </c>
      <c r="AA6" s="7">
        <v>0</v>
      </c>
      <c r="AB6" s="7">
        <v>0</v>
      </c>
      <c r="AC6" s="7">
        <v>0</v>
      </c>
      <c r="AD6" s="7">
        <v>0</v>
      </c>
      <c r="AE6" s="7">
        <v>17235020.420000002</v>
      </c>
      <c r="AF6" s="7">
        <v>0</v>
      </c>
      <c r="AG6" s="7">
        <v>0</v>
      </c>
      <c r="AH6" s="7">
        <v>2505251.91</v>
      </c>
      <c r="AI6" s="7">
        <v>129835204.25</v>
      </c>
      <c r="AJ6" s="7">
        <v>0</v>
      </c>
      <c r="AK6" s="8">
        <f t="shared" si="0"/>
        <v>455001438.14000005</v>
      </c>
      <c r="AL6" s="7">
        <v>1263619072.97</v>
      </c>
      <c r="AM6" s="7">
        <v>0</v>
      </c>
      <c r="AN6" s="7">
        <v>0</v>
      </c>
      <c r="AO6" s="7">
        <v>0</v>
      </c>
      <c r="AP6" s="7">
        <v>0</v>
      </c>
      <c r="AQ6" s="7">
        <v>24538556.190000001</v>
      </c>
      <c r="AR6" s="7">
        <v>0</v>
      </c>
      <c r="AS6" s="7">
        <v>0</v>
      </c>
      <c r="AT6" s="10">
        <v>36819497.719999999</v>
      </c>
      <c r="AU6" s="10">
        <v>383894166.47000003</v>
      </c>
      <c r="AV6" s="8">
        <f t="shared" si="14"/>
        <v>383894166.46999997</v>
      </c>
      <c r="AW6" s="7">
        <v>136546607.84999999</v>
      </c>
      <c r="AX6" s="7">
        <v>225246093.56999999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22101465.050000001</v>
      </c>
      <c r="BF6" s="10">
        <v>184459931.49000001</v>
      </c>
      <c r="BG6" s="8">
        <f t="shared" si="15"/>
        <v>184459931.49000001</v>
      </c>
      <c r="BH6" s="7">
        <v>172983018.31999999</v>
      </c>
      <c r="BI6" s="7">
        <v>0</v>
      </c>
      <c r="BJ6" s="7">
        <v>0</v>
      </c>
      <c r="BK6" s="7">
        <v>11476913.170000002</v>
      </c>
      <c r="BL6" s="10">
        <v>305954654.98000002</v>
      </c>
      <c r="BM6" s="7">
        <v>0</v>
      </c>
      <c r="BN6" s="10">
        <v>305954654.98000002</v>
      </c>
      <c r="BO6" s="10">
        <v>180393058.47999999</v>
      </c>
      <c r="BP6" s="10">
        <v>32117214.559999999</v>
      </c>
      <c r="BQ6" s="10">
        <v>419999.67</v>
      </c>
      <c r="BR6" s="10">
        <v>4655635.78</v>
      </c>
      <c r="BS6" s="10">
        <v>9730737.2300000004</v>
      </c>
      <c r="BT6" s="10">
        <v>0</v>
      </c>
      <c r="BU6" s="10">
        <v>710029.84</v>
      </c>
      <c r="BV6" s="10">
        <v>49073359.560000002</v>
      </c>
      <c r="BW6" s="10">
        <v>60887915.560000002</v>
      </c>
      <c r="BX6" s="10">
        <v>31371765.440000001</v>
      </c>
      <c r="BY6" s="10">
        <v>1298831756.53</v>
      </c>
      <c r="BZ6" s="10">
        <v>0</v>
      </c>
      <c r="CA6" s="10">
        <v>11811619.609999999</v>
      </c>
      <c r="CB6" s="10"/>
      <c r="CC6" s="10"/>
      <c r="CD6" s="10">
        <v>1123746958.6200001</v>
      </c>
      <c r="CE6" s="10">
        <v>100180115.98</v>
      </c>
      <c r="CF6" s="10">
        <v>11811619.609999999</v>
      </c>
      <c r="CG6" s="10"/>
      <c r="CH6" s="10">
        <v>983986862.74000001</v>
      </c>
      <c r="CI6" s="10">
        <v>1279674525.95</v>
      </c>
      <c r="CJ6" s="19">
        <v>1288157629.1600001</v>
      </c>
      <c r="CK6" s="10">
        <v>270922</v>
      </c>
      <c r="CL6" s="10">
        <v>-11071707.539999999</v>
      </c>
      <c r="CM6" s="10">
        <v>56117263.259999998</v>
      </c>
      <c r="CN6" s="23">
        <f t="shared" si="1"/>
        <v>4.9862340684101154</v>
      </c>
      <c r="CO6" s="23"/>
      <c r="CP6" s="23"/>
      <c r="CQ6" s="23">
        <f t="shared" si="2"/>
        <v>-0.88109198338917438</v>
      </c>
      <c r="CR6" s="23">
        <f t="shared" si="3"/>
        <v>-11.01707531820748</v>
      </c>
      <c r="CS6" s="31"/>
      <c r="CT6" s="31">
        <f t="shared" si="4"/>
        <v>-2312.6077632307456</v>
      </c>
      <c r="CU6" s="31">
        <f t="shared" si="16"/>
        <v>-40.86677176456692</v>
      </c>
      <c r="CV6" s="31">
        <f t="shared" si="5"/>
        <v>46.375594154541091</v>
      </c>
      <c r="CW6" s="31">
        <f t="shared" si="6"/>
        <v>51.072308485181836</v>
      </c>
      <c r="CX6" s="31">
        <f t="shared" si="7"/>
        <v>42.863118697324602</v>
      </c>
      <c r="CY6" s="31">
        <f t="shared" si="8"/>
        <v>66.859819277265643</v>
      </c>
      <c r="CZ6" s="31">
        <f t="shared" si="9"/>
        <v>4754.7177016262985</v>
      </c>
      <c r="DA6" s="31">
        <f t="shared" si="10"/>
        <v>91.909322458688152</v>
      </c>
      <c r="DB6" s="31">
        <f t="shared" si="17"/>
        <v>-0.66291100103773526</v>
      </c>
      <c r="DC6" s="31">
        <f t="shared" si="11"/>
        <v>9.3937281198748952</v>
      </c>
    </row>
    <row r="7" spans="1:107" s="20" customFormat="1" ht="15" x14ac:dyDescent="0.25">
      <c r="A7" s="46" t="s">
        <v>63</v>
      </c>
      <c r="B7" s="53">
        <v>487293376.5</v>
      </c>
      <c r="C7" s="10">
        <v>255208014.40000001</v>
      </c>
      <c r="D7" s="10">
        <v>199362042.63999999</v>
      </c>
      <c r="E7" s="10">
        <v>343461.02</v>
      </c>
      <c r="F7" s="10">
        <v>394353.41</v>
      </c>
      <c r="G7" s="10">
        <v>10981682.779999999</v>
      </c>
      <c r="H7" s="10">
        <v>24217916.300000001</v>
      </c>
      <c r="I7" s="8">
        <f t="shared" si="12"/>
        <v>24217916.300000001</v>
      </c>
      <c r="J7" s="7">
        <v>189298.64</v>
      </c>
      <c r="K7" s="7">
        <v>2075891.44</v>
      </c>
      <c r="L7" s="7">
        <v>2465857.17</v>
      </c>
      <c r="M7" s="7">
        <v>19486869.050000001</v>
      </c>
      <c r="N7" s="10">
        <v>6046883.8899999997</v>
      </c>
      <c r="O7" s="10">
        <v>285527215.79000002</v>
      </c>
      <c r="P7" s="10">
        <v>198496066.59</v>
      </c>
      <c r="Q7" s="10">
        <v>51631800</v>
      </c>
      <c r="R7" s="8">
        <f>SUM(S7:U7)</f>
        <v>51631800</v>
      </c>
      <c r="S7" s="7">
        <v>45211500</v>
      </c>
      <c r="T7" s="7">
        <v>6420300</v>
      </c>
      <c r="U7" s="7">
        <v>0</v>
      </c>
      <c r="V7" s="7">
        <v>146864266.59</v>
      </c>
      <c r="W7" s="7">
        <v>115342819.69</v>
      </c>
      <c r="X7" s="7">
        <v>8966650.5899999999</v>
      </c>
      <c r="Y7" s="7">
        <v>5105150.03</v>
      </c>
      <c r="Z7" s="7">
        <v>31839.31</v>
      </c>
      <c r="AA7" s="7">
        <v>0</v>
      </c>
      <c r="AB7" s="7">
        <v>0</v>
      </c>
      <c r="AC7" s="7">
        <v>0</v>
      </c>
      <c r="AD7" s="7">
        <v>0</v>
      </c>
      <c r="AE7" s="7">
        <v>2137337.65</v>
      </c>
      <c r="AF7" s="7">
        <v>0</v>
      </c>
      <c r="AG7" s="7">
        <v>329874.84000000003</v>
      </c>
      <c r="AH7" s="7">
        <v>83332.800000000003</v>
      </c>
      <c r="AI7" s="7">
        <v>14867261.68</v>
      </c>
      <c r="AJ7" s="7">
        <v>0</v>
      </c>
      <c r="AK7" s="8">
        <f t="shared" si="0"/>
        <v>146864266.59</v>
      </c>
      <c r="AL7" s="7">
        <v>484023282.38</v>
      </c>
      <c r="AM7" s="7">
        <v>0</v>
      </c>
      <c r="AN7" s="7">
        <v>120000</v>
      </c>
      <c r="AO7" s="7">
        <v>0</v>
      </c>
      <c r="AP7" s="7">
        <v>0</v>
      </c>
      <c r="AQ7" s="7">
        <v>3105088.94</v>
      </c>
      <c r="AR7" s="7">
        <v>45005.18</v>
      </c>
      <c r="AS7" s="7">
        <v>0</v>
      </c>
      <c r="AT7" s="10">
        <v>16972305.620000001</v>
      </c>
      <c r="AU7" s="10">
        <v>167375969.75</v>
      </c>
      <c r="AV7" s="8">
        <f t="shared" si="14"/>
        <v>167375969.75</v>
      </c>
      <c r="AW7" s="7">
        <v>53728737.399999999</v>
      </c>
      <c r="AX7" s="7">
        <v>110676929.39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2970302.96</v>
      </c>
      <c r="BF7" s="10">
        <v>76980337.310000002</v>
      </c>
      <c r="BG7" s="8">
        <f t="shared" si="15"/>
        <v>76980337.310000002</v>
      </c>
      <c r="BH7" s="7">
        <v>37275806.310000002</v>
      </c>
      <c r="BI7" s="7">
        <v>0</v>
      </c>
      <c r="BJ7" s="7">
        <v>0</v>
      </c>
      <c r="BK7" s="7">
        <v>39704531</v>
      </c>
      <c r="BL7" s="10">
        <v>129955496.8</v>
      </c>
      <c r="BM7" s="7">
        <v>0</v>
      </c>
      <c r="BN7" s="10">
        <v>129955496.8</v>
      </c>
      <c r="BO7" s="10">
        <v>21688522.32</v>
      </c>
      <c r="BP7" s="10">
        <v>14492500.1</v>
      </c>
      <c r="BQ7" s="10">
        <v>233000</v>
      </c>
      <c r="BR7" s="10">
        <v>1568588.14</v>
      </c>
      <c r="BS7" s="10">
        <v>24763978.350000001</v>
      </c>
      <c r="BT7" s="10">
        <v>386207.24</v>
      </c>
      <c r="BU7" s="10">
        <v>0</v>
      </c>
      <c r="BV7" s="10">
        <v>7786230.4400000004</v>
      </c>
      <c r="BW7" s="10">
        <v>2785076.9</v>
      </c>
      <c r="BX7" s="10">
        <v>3231949.6</v>
      </c>
      <c r="BY7" s="10">
        <v>469081045.88999999</v>
      </c>
      <c r="BZ7" s="10">
        <v>0</v>
      </c>
      <c r="CA7" s="10">
        <v>-18321120.370000001</v>
      </c>
      <c r="CB7" s="10"/>
      <c r="CC7" s="10"/>
      <c r="CD7" s="8"/>
      <c r="CE7" s="8"/>
      <c r="CF7" s="10">
        <v>-18321120.370000001</v>
      </c>
      <c r="CG7" s="10"/>
      <c r="CH7" s="10">
        <v>399975185.92000002</v>
      </c>
      <c r="CI7" s="10">
        <v>498724281</v>
      </c>
      <c r="CJ7" s="10">
        <v>487293376.5</v>
      </c>
      <c r="CK7" s="10">
        <v>115947</v>
      </c>
      <c r="CL7" s="10">
        <v>18321120.370000001</v>
      </c>
      <c r="CM7" s="10">
        <v>0</v>
      </c>
      <c r="CN7" s="23">
        <f t="shared" si="1"/>
        <v>100</v>
      </c>
      <c r="CO7" s="28"/>
      <c r="CP7" s="28"/>
      <c r="CQ7" s="23">
        <f t="shared" si="2"/>
        <v>1</v>
      </c>
      <c r="CR7" s="23">
        <f t="shared" si="3"/>
        <v>1</v>
      </c>
      <c r="CS7" s="31"/>
      <c r="CT7" s="31">
        <f t="shared" si="4"/>
        <v>2409.9453258816529</v>
      </c>
      <c r="CU7" s="31">
        <f t="shared" si="16"/>
        <v>158.01288838866034</v>
      </c>
      <c r="CV7" s="31">
        <f t="shared" si="5"/>
        <v>57.342443828599833</v>
      </c>
      <c r="CW7" s="31">
        <f t="shared" si="6"/>
        <v>40.734406860955971</v>
      </c>
      <c r="CX7" s="31">
        <f t="shared" si="7"/>
        <v>54.405953221961255</v>
      </c>
      <c r="CY7" s="31">
        <f t="shared" si="8"/>
        <v>49.627095274280755</v>
      </c>
      <c r="CZ7" s="31">
        <f t="shared" si="9"/>
        <v>4202.7251804703874</v>
      </c>
      <c r="DA7" s="31">
        <f t="shared" si="10"/>
        <v>89.381326993256138</v>
      </c>
      <c r="DB7" s="31">
        <f t="shared" si="17"/>
        <v>2.2920288695548794</v>
      </c>
      <c r="DC7" s="31">
        <f t="shared" si="11"/>
        <v>0</v>
      </c>
    </row>
    <row r="8" spans="1:107" s="20" customFormat="1" ht="15" x14ac:dyDescent="0.25">
      <c r="A8" s="46" t="s">
        <v>45</v>
      </c>
      <c r="B8" s="53">
        <v>3019642782.46</v>
      </c>
      <c r="C8" s="10">
        <v>1856287712.51</v>
      </c>
      <c r="D8" s="10">
        <v>1310304553.0799999</v>
      </c>
      <c r="E8" s="10">
        <v>10662572.880000001</v>
      </c>
      <c r="F8" s="10">
        <v>1216174.55</v>
      </c>
      <c r="G8" s="10">
        <v>353139502.92000002</v>
      </c>
      <c r="H8" s="10">
        <v>142336008.72</v>
      </c>
      <c r="I8" s="8">
        <f t="shared" si="12"/>
        <v>142336008.72</v>
      </c>
      <c r="J8" s="7">
        <v>5000956.93</v>
      </c>
      <c r="K8" s="7">
        <v>16962894.010000002</v>
      </c>
      <c r="L8" s="7">
        <v>3665676.83</v>
      </c>
      <c r="M8" s="7">
        <v>116706480.95</v>
      </c>
      <c r="N8" s="10">
        <v>8742572.2300000004</v>
      </c>
      <c r="O8" s="16">
        <v>2007549209.1500001</v>
      </c>
      <c r="P8" s="16">
        <v>1007740164.89</v>
      </c>
      <c r="Q8" s="16">
        <v>34116400</v>
      </c>
      <c r="R8" s="8">
        <f>SUM(S8:U8)</f>
        <v>34116400</v>
      </c>
      <c r="S8" s="7">
        <v>0</v>
      </c>
      <c r="T8" s="7">
        <v>29445700</v>
      </c>
      <c r="U8" s="7">
        <v>4670700</v>
      </c>
      <c r="V8" s="7">
        <v>973623764.88999999</v>
      </c>
      <c r="W8" s="7">
        <v>545499029.25</v>
      </c>
      <c r="X8" s="7">
        <v>115067165.45999999</v>
      </c>
      <c r="Y8" s="7">
        <v>57044292.43</v>
      </c>
      <c r="Z8" s="7">
        <v>253826.86</v>
      </c>
      <c r="AA8" s="7">
        <v>0</v>
      </c>
      <c r="AB8" s="7">
        <v>0</v>
      </c>
      <c r="AC8" s="7">
        <v>0</v>
      </c>
      <c r="AD8" s="7">
        <v>0</v>
      </c>
      <c r="AE8" s="7">
        <v>20948535.23</v>
      </c>
      <c r="AF8" s="7">
        <v>0</v>
      </c>
      <c r="AG8" s="7">
        <v>0</v>
      </c>
      <c r="AH8" s="7">
        <v>1127149.6599999999</v>
      </c>
      <c r="AI8" s="7">
        <v>233683766</v>
      </c>
      <c r="AJ8" s="7">
        <v>0</v>
      </c>
      <c r="AK8" s="8">
        <f t="shared" si="0"/>
        <v>973623764.88999999</v>
      </c>
      <c r="AL8" s="7">
        <v>3015289374.04</v>
      </c>
      <c r="AM8" s="7">
        <v>0</v>
      </c>
      <c r="AN8" s="7">
        <v>0</v>
      </c>
      <c r="AO8" s="7">
        <v>0</v>
      </c>
      <c r="AP8" s="7">
        <v>0</v>
      </c>
      <c r="AQ8" s="7">
        <v>4353408.42</v>
      </c>
      <c r="AR8" s="7">
        <v>0</v>
      </c>
      <c r="AS8" s="7">
        <v>0</v>
      </c>
      <c r="AT8" s="16">
        <v>103356951.53</v>
      </c>
      <c r="AU8" s="16">
        <v>874673529.54999995</v>
      </c>
      <c r="AV8" s="8">
        <f t="shared" si="14"/>
        <v>874673529.54999995</v>
      </c>
      <c r="AW8" s="7">
        <v>260213704.62</v>
      </c>
      <c r="AX8" s="7">
        <v>540977037.91999996</v>
      </c>
      <c r="AY8" s="7">
        <v>0</v>
      </c>
      <c r="AZ8" s="7">
        <v>0</v>
      </c>
      <c r="BA8" s="7">
        <v>4992953.0199999996</v>
      </c>
      <c r="BB8" s="7">
        <v>0</v>
      </c>
      <c r="BC8" s="7">
        <v>0</v>
      </c>
      <c r="BD8" s="7">
        <v>0</v>
      </c>
      <c r="BE8" s="7">
        <v>68489833.989999995</v>
      </c>
      <c r="BF8" s="16">
        <v>585197318.88</v>
      </c>
      <c r="BG8" s="8">
        <f t="shared" si="15"/>
        <v>585197318.88</v>
      </c>
      <c r="BH8" s="7">
        <v>379467925.91000003</v>
      </c>
      <c r="BI8" s="7">
        <v>0</v>
      </c>
      <c r="BJ8" s="7">
        <v>0</v>
      </c>
      <c r="BK8" s="7">
        <v>205729392.97</v>
      </c>
      <c r="BL8" s="16">
        <v>712728900.51999998</v>
      </c>
      <c r="BM8" s="7">
        <v>0</v>
      </c>
      <c r="BN8" s="16">
        <v>712728900.51999998</v>
      </c>
      <c r="BO8" s="16">
        <v>347236957.54000002</v>
      </c>
      <c r="BP8" s="16">
        <v>83670684.769999996</v>
      </c>
      <c r="BQ8" s="16">
        <v>3006495.97</v>
      </c>
      <c r="BR8" s="16">
        <v>28092742.93</v>
      </c>
      <c r="BS8" s="16">
        <v>29526780.09</v>
      </c>
      <c r="BT8" s="16">
        <v>963305.03</v>
      </c>
      <c r="BU8" s="16">
        <v>13904356.6</v>
      </c>
      <c r="BV8" s="16">
        <v>111217534.02</v>
      </c>
      <c r="BW8" s="16">
        <v>6461882.5800000001</v>
      </c>
      <c r="BX8" s="16">
        <v>15054924.42</v>
      </c>
      <c r="BY8" s="16">
        <v>2985947787.9699998</v>
      </c>
      <c r="BZ8" s="10">
        <v>0</v>
      </c>
      <c r="CA8" s="10">
        <v>-31715067.77</v>
      </c>
      <c r="CB8" s="10"/>
      <c r="CC8" s="10"/>
      <c r="CD8" s="10">
        <v>2844590975.3999996</v>
      </c>
      <c r="CE8" s="10">
        <v>141356812.56999999</v>
      </c>
      <c r="CF8" s="10">
        <v>-31715067.77</v>
      </c>
      <c r="CG8" s="10"/>
      <c r="CH8" s="10">
        <v>2464861951.6100001</v>
      </c>
      <c r="CI8" s="16">
        <v>2967172001</v>
      </c>
      <c r="CJ8" s="16">
        <v>3019642782.46</v>
      </c>
      <c r="CK8" s="10">
        <v>766268</v>
      </c>
      <c r="CL8" s="10">
        <v>31715067.77</v>
      </c>
      <c r="CM8" s="10">
        <v>278085757.00999999</v>
      </c>
      <c r="CN8" s="23">
        <f t="shared" si="1"/>
        <v>1.1158602827368298</v>
      </c>
      <c r="CO8" s="23"/>
      <c r="CP8" s="23"/>
      <c r="CQ8" s="23">
        <f t="shared" si="2"/>
        <v>-0.42327489921383071</v>
      </c>
      <c r="CR8" s="23">
        <f t="shared" si="3"/>
        <v>-15.16878978533758</v>
      </c>
      <c r="CS8" s="31"/>
      <c r="CT8" s="31">
        <f t="shared" si="4"/>
        <v>-1288.484011781778</v>
      </c>
      <c r="CU8" s="31">
        <f t="shared" si="16"/>
        <v>41.389001981030134</v>
      </c>
      <c r="CV8" s="31">
        <f t="shared" si="5"/>
        <v>66.187422328206296</v>
      </c>
      <c r="CW8" s="31">
        <f t="shared" si="6"/>
        <v>33.372827102053058</v>
      </c>
      <c r="CX8" s="31">
        <f t="shared" si="7"/>
        <v>62.167453831200426</v>
      </c>
      <c r="CY8" s="31">
        <f t="shared" si="8"/>
        <v>40.884243607710509</v>
      </c>
      <c r="CZ8" s="31">
        <f t="shared" si="9"/>
        <v>3940.7136699692537</v>
      </c>
      <c r="DA8" s="31">
        <f t="shared" si="10"/>
        <v>92.46536543410339</v>
      </c>
      <c r="DB8" s="31">
        <f t="shared" si="17"/>
        <v>-1.7683768060064018</v>
      </c>
      <c r="DC8" s="31">
        <f t="shared" si="11"/>
        <v>13.913862527302513</v>
      </c>
    </row>
    <row r="9" spans="1:107" ht="15" x14ac:dyDescent="0.25">
      <c r="A9" s="45" t="s">
        <v>46</v>
      </c>
      <c r="B9" s="51">
        <v>997509639.66999996</v>
      </c>
      <c r="C9" s="16">
        <v>453850392.83999997</v>
      </c>
      <c r="D9" s="16">
        <v>327803602.38</v>
      </c>
      <c r="E9" s="16">
        <v>530515.12</v>
      </c>
      <c r="F9" s="16">
        <v>2807489.38</v>
      </c>
      <c r="G9" s="16">
        <v>56199915.789999999</v>
      </c>
      <c r="H9" s="16">
        <v>52503853.460000001</v>
      </c>
      <c r="I9" s="8">
        <f t="shared" si="12"/>
        <v>52503853.460000001</v>
      </c>
      <c r="J9" s="7">
        <v>718551.69</v>
      </c>
      <c r="K9" s="7">
        <v>9894932.25</v>
      </c>
      <c r="L9" s="7">
        <v>15061407.49</v>
      </c>
      <c r="M9" s="7">
        <v>26828962.030000001</v>
      </c>
      <c r="N9" s="16">
        <v>14761424.26</v>
      </c>
      <c r="O9" s="16">
        <v>523424703.31</v>
      </c>
      <c r="P9" s="16">
        <v>462075106.97000003</v>
      </c>
      <c r="Q9" s="16">
        <v>135342400</v>
      </c>
      <c r="R9" s="8">
        <f t="shared" si="13"/>
        <v>135342400</v>
      </c>
      <c r="S9" s="7">
        <v>110522400</v>
      </c>
      <c r="T9" s="7">
        <v>24820000</v>
      </c>
      <c r="U9" s="7">
        <v>0</v>
      </c>
      <c r="V9" s="7">
        <v>326732706.97000003</v>
      </c>
      <c r="W9" s="7">
        <v>212771181</v>
      </c>
      <c r="X9" s="7">
        <v>29064937.800000001</v>
      </c>
      <c r="Y9" s="7">
        <v>16167124.5</v>
      </c>
      <c r="Z9" s="7">
        <v>609.41999999999996</v>
      </c>
      <c r="AA9" s="7">
        <v>0</v>
      </c>
      <c r="AB9" s="7">
        <v>0</v>
      </c>
      <c r="AC9" s="7">
        <v>0</v>
      </c>
      <c r="AD9" s="7">
        <v>0</v>
      </c>
      <c r="AE9" s="7">
        <v>10863606.300000001</v>
      </c>
      <c r="AF9" s="7">
        <v>2259900</v>
      </c>
      <c r="AG9" s="7">
        <v>705000</v>
      </c>
      <c r="AH9" s="7">
        <v>549830.6</v>
      </c>
      <c r="AI9" s="7">
        <v>54350517.350000001</v>
      </c>
      <c r="AJ9" s="7">
        <v>0</v>
      </c>
      <c r="AK9" s="8">
        <f t="shared" si="0"/>
        <v>326732706.97000003</v>
      </c>
      <c r="AL9" s="7">
        <v>985499810.27999997</v>
      </c>
      <c r="AM9" s="7">
        <v>300000</v>
      </c>
      <c r="AN9" s="7">
        <v>0</v>
      </c>
      <c r="AO9" s="7">
        <v>0</v>
      </c>
      <c r="AP9" s="7">
        <v>0</v>
      </c>
      <c r="AQ9" s="7">
        <v>11709829.390000001</v>
      </c>
      <c r="AR9" s="7">
        <v>0</v>
      </c>
      <c r="AS9" s="7">
        <v>0</v>
      </c>
      <c r="AT9" s="16">
        <v>32803293.940000001</v>
      </c>
      <c r="AU9" s="16">
        <v>273613222.38</v>
      </c>
      <c r="AV9" s="8">
        <f t="shared" si="14"/>
        <v>273613222.38</v>
      </c>
      <c r="AW9" s="7">
        <v>75009915.709999993</v>
      </c>
      <c r="AX9" s="7">
        <v>173354769.47999999</v>
      </c>
      <c r="AY9" s="7">
        <v>0</v>
      </c>
      <c r="AZ9" s="7">
        <v>0</v>
      </c>
      <c r="BA9" s="7">
        <v>6935624.6699999999</v>
      </c>
      <c r="BB9" s="7">
        <v>0</v>
      </c>
      <c r="BC9" s="7">
        <v>0</v>
      </c>
      <c r="BD9" s="7">
        <v>15275.3</v>
      </c>
      <c r="BE9" s="7">
        <v>18297637.219999999</v>
      </c>
      <c r="BF9" s="16">
        <v>166652717.63999999</v>
      </c>
      <c r="BG9" s="8">
        <f t="shared" si="15"/>
        <v>166652717.63999999</v>
      </c>
      <c r="BH9" s="7">
        <v>89829882.519999996</v>
      </c>
      <c r="BI9" s="7">
        <v>0</v>
      </c>
      <c r="BJ9" s="7">
        <v>0</v>
      </c>
      <c r="BK9" s="7">
        <v>76822835.11999999</v>
      </c>
      <c r="BL9" s="7">
        <v>259630553.58000001</v>
      </c>
      <c r="BM9" s="7">
        <v>0</v>
      </c>
      <c r="BN9" s="16">
        <v>259630553.58000001</v>
      </c>
      <c r="BO9" s="16">
        <v>100765964.23999999</v>
      </c>
      <c r="BP9" s="16">
        <v>31621486.460000001</v>
      </c>
      <c r="BQ9" s="16">
        <v>2810000</v>
      </c>
      <c r="BR9" s="16">
        <v>9281643.2899999991</v>
      </c>
      <c r="BS9" s="16">
        <v>36504247.549999997</v>
      </c>
      <c r="BT9" s="7">
        <v>0</v>
      </c>
      <c r="BU9" s="7">
        <v>0</v>
      </c>
      <c r="BV9" s="16">
        <v>29224396.420000002</v>
      </c>
      <c r="BW9" s="16">
        <v>26603990.120000001</v>
      </c>
      <c r="BX9" s="16">
        <v>3530709.15</v>
      </c>
      <c r="BY9" s="16">
        <v>1001745274.54</v>
      </c>
      <c r="BZ9" s="7">
        <v>0</v>
      </c>
      <c r="CA9" s="16">
        <v>4978508.93</v>
      </c>
      <c r="CB9" s="7"/>
      <c r="CC9" s="7"/>
      <c r="CD9" s="7">
        <v>876872051.56999993</v>
      </c>
      <c r="CE9" s="7">
        <v>124873222.97</v>
      </c>
      <c r="CF9" s="7">
        <v>4978508.93</v>
      </c>
      <c r="CG9" s="7"/>
      <c r="CH9" s="16">
        <v>808930240.30999994</v>
      </c>
      <c r="CI9" s="16">
        <v>1017902876.99</v>
      </c>
      <c r="CJ9" s="16">
        <v>997509639.66999996</v>
      </c>
      <c r="CK9" s="10">
        <v>227030</v>
      </c>
      <c r="CL9" s="10">
        <v>-3865471.19</v>
      </c>
      <c r="CM9" s="10">
        <v>66253514.469999999</v>
      </c>
      <c r="CN9" s="23">
        <f t="shared" si="1"/>
        <v>-0.42462094615960044</v>
      </c>
      <c r="CO9" s="31"/>
      <c r="CP9" s="31"/>
      <c r="CQ9" s="23">
        <f t="shared" si="2"/>
        <v>-0.73173634461925519</v>
      </c>
      <c r="CR9" s="23">
        <f t="shared" si="3"/>
        <v>-7.4594291696077839</v>
      </c>
      <c r="CS9" s="31"/>
      <c r="CT9" s="31">
        <f t="shared" si="4"/>
        <v>-2182.0509546755934</v>
      </c>
      <c r="CU9" s="31">
        <f t="shared" si="16"/>
        <v>-17.026257278773731</v>
      </c>
      <c r="CV9" s="31">
        <f t="shared" si="5"/>
        <v>50.761839902370674</v>
      </c>
      <c r="CW9" s="31">
        <f t="shared" si="6"/>
        <v>46.322871338152233</v>
      </c>
      <c r="CX9" s="31">
        <f t="shared" si="7"/>
        <v>45.30596793165882</v>
      </c>
      <c r="CY9" s="31">
        <f t="shared" si="8"/>
        <v>57.121749681767696</v>
      </c>
      <c r="CZ9" s="31">
        <f t="shared" si="9"/>
        <v>4393.7349234462408</v>
      </c>
      <c r="DA9" s="31">
        <f t="shared" si="10"/>
        <v>86.707866474388695</v>
      </c>
      <c r="DB9" s="31">
        <f t="shared" si="17"/>
        <v>2.0034561038184786</v>
      </c>
      <c r="DC9" s="31">
        <f t="shared" si="11"/>
        <v>13.084419643781706</v>
      </c>
    </row>
    <row r="10" spans="1:107" ht="15" x14ac:dyDescent="0.25">
      <c r="A10" s="46" t="s">
        <v>47</v>
      </c>
      <c r="B10" s="51">
        <v>23794969873.700001</v>
      </c>
      <c r="C10" s="16">
        <v>11550598336.02</v>
      </c>
      <c r="D10" s="16">
        <v>7985314186.7399998</v>
      </c>
      <c r="E10" s="16">
        <v>59404118.25</v>
      </c>
      <c r="F10" s="16">
        <v>14963257.32</v>
      </c>
      <c r="G10" s="16">
        <v>1934164151.21</v>
      </c>
      <c r="H10" s="16">
        <v>2770360960.5999999</v>
      </c>
      <c r="I10" s="8">
        <f t="shared" si="12"/>
        <v>2770360960.5999999</v>
      </c>
      <c r="J10" s="7">
        <v>106032689.67</v>
      </c>
      <c r="K10" s="7">
        <v>325913115.55000001</v>
      </c>
      <c r="L10" s="7">
        <v>190941925.59</v>
      </c>
      <c r="M10" s="7">
        <v>2147473229.79</v>
      </c>
      <c r="N10" s="16">
        <v>271215209.08999997</v>
      </c>
      <c r="O10" s="16">
        <v>14821268641.73</v>
      </c>
      <c r="P10" s="16">
        <v>8973701231.9699993</v>
      </c>
      <c r="Q10" s="16">
        <v>900044800</v>
      </c>
      <c r="R10" s="8">
        <f t="shared" si="13"/>
        <v>900044800</v>
      </c>
      <c r="S10" s="7">
        <v>0</v>
      </c>
      <c r="T10" s="7">
        <v>865617100</v>
      </c>
      <c r="U10" s="7">
        <v>34427700</v>
      </c>
      <c r="V10" s="7">
        <v>8073656431.9700003</v>
      </c>
      <c r="W10" s="7">
        <v>1729404039</v>
      </c>
      <c r="X10" s="7">
        <v>425042797.86000001</v>
      </c>
      <c r="Y10" s="7">
        <v>235225177.34</v>
      </c>
      <c r="Z10" s="7">
        <v>157840.93</v>
      </c>
      <c r="AA10" s="7">
        <v>1799990843.45</v>
      </c>
      <c r="AB10" s="7">
        <v>0</v>
      </c>
      <c r="AC10" s="7">
        <v>8598231.9199999999</v>
      </c>
      <c r="AD10" s="7">
        <v>1128924.95</v>
      </c>
      <c r="AE10" s="7">
        <v>177892170.41999999</v>
      </c>
      <c r="AF10" s="7">
        <v>0</v>
      </c>
      <c r="AG10" s="7">
        <v>9161838.0099999998</v>
      </c>
      <c r="AH10" s="7">
        <v>6987584.6100000003</v>
      </c>
      <c r="AI10" s="7">
        <v>3672297357.2199998</v>
      </c>
      <c r="AJ10" s="7">
        <v>7769626.2599999998</v>
      </c>
      <c r="AK10" s="8">
        <f t="shared" si="0"/>
        <v>8073656431.9699993</v>
      </c>
      <c r="AL10" s="7">
        <v>23794969873.700001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16">
        <v>667493059.42999995</v>
      </c>
      <c r="AU10" s="16">
        <v>5047380737.8000002</v>
      </c>
      <c r="AV10" s="8">
        <f t="shared" si="14"/>
        <v>5047380737.8000011</v>
      </c>
      <c r="AW10" s="7">
        <v>1494026185.1800001</v>
      </c>
      <c r="AX10" s="7">
        <v>2568156271.96</v>
      </c>
      <c r="AY10" s="7">
        <v>73780551.140000001</v>
      </c>
      <c r="AZ10" s="7">
        <v>0</v>
      </c>
      <c r="BA10" s="7">
        <v>134843855.66999999</v>
      </c>
      <c r="BB10" s="7">
        <v>179225250.58000001</v>
      </c>
      <c r="BC10" s="7">
        <v>138656116.21000001</v>
      </c>
      <c r="BD10" s="7">
        <v>12338169.960000001</v>
      </c>
      <c r="BE10" s="7">
        <v>446354337.09999996</v>
      </c>
      <c r="BF10" s="16">
        <v>3881267090.5999999</v>
      </c>
      <c r="BG10" s="8">
        <f t="shared" si="15"/>
        <v>3881267090.5999994</v>
      </c>
      <c r="BH10" s="7">
        <v>1095765412.3699999</v>
      </c>
      <c r="BI10" s="7">
        <v>618629111.38999999</v>
      </c>
      <c r="BJ10" s="7">
        <v>163891712.97</v>
      </c>
      <c r="BK10" s="7">
        <v>2002980853.8699999</v>
      </c>
      <c r="BL10" s="7">
        <v>2648399659.8699999</v>
      </c>
      <c r="BM10" s="7">
        <v>115794860.73</v>
      </c>
      <c r="BN10" s="7">
        <v>2532604799.1399999</v>
      </c>
      <c r="BO10" s="16">
        <v>4269848442.71</v>
      </c>
      <c r="BP10" s="16">
        <v>1649032082.9200001</v>
      </c>
      <c r="BQ10" s="16">
        <v>31516301.91</v>
      </c>
      <c r="BR10" s="16">
        <v>122842417.45999999</v>
      </c>
      <c r="BS10" s="16">
        <v>653865829.54999995</v>
      </c>
      <c r="BT10" s="16">
        <v>40400</v>
      </c>
      <c r="BU10" s="16">
        <v>9170760</v>
      </c>
      <c r="BV10" s="16">
        <v>904954927.54999995</v>
      </c>
      <c r="BW10" s="16">
        <v>588724504.11000001</v>
      </c>
      <c r="BX10" s="16">
        <v>236017090.27000001</v>
      </c>
      <c r="BY10" s="16">
        <v>23231294036.639999</v>
      </c>
      <c r="BZ10" s="7">
        <v>0</v>
      </c>
      <c r="CA10" s="16">
        <v>-566067771.15999997</v>
      </c>
      <c r="CB10" s="7"/>
      <c r="CC10" s="7"/>
      <c r="CD10" s="7">
        <v>19918743352.830002</v>
      </c>
      <c r="CE10" s="7">
        <v>3312550683.8099999</v>
      </c>
      <c r="CF10" s="7">
        <v>-96067771.159999996</v>
      </c>
      <c r="CG10" s="7"/>
      <c r="CH10" s="16">
        <v>15617593345.120001</v>
      </c>
      <c r="CI10" s="16">
        <v>24022946340</v>
      </c>
      <c r="CJ10" s="16">
        <v>23794969873.700001</v>
      </c>
      <c r="CK10" s="10">
        <v>2868702</v>
      </c>
      <c r="CL10" s="10">
        <v>566067771.15999997</v>
      </c>
      <c r="CM10" s="10">
        <v>8853706694.4400005</v>
      </c>
      <c r="CN10" s="23">
        <f t="shared" si="1"/>
        <v>2.3688865338006422</v>
      </c>
      <c r="CO10" s="23"/>
      <c r="CP10" s="23"/>
      <c r="CQ10" s="23">
        <f t="shared" si="2"/>
        <v>-0.3908805227545879</v>
      </c>
      <c r="CR10" s="23">
        <f t="shared" si="3"/>
        <v>-11.213734970558985</v>
      </c>
      <c r="CS10" s="31"/>
      <c r="CT10" s="31">
        <f t="shared" si="4"/>
        <v>-3106.0510084421458</v>
      </c>
      <c r="CU10" s="31">
        <f t="shared" si="16"/>
        <v>197.32540053306337</v>
      </c>
      <c r="CV10" s="31">
        <f t="shared" si="5"/>
        <v>60.184817936872484</v>
      </c>
      <c r="CW10" s="31">
        <f t="shared" si="6"/>
        <v>37.712597576718984</v>
      </c>
      <c r="CX10" s="31">
        <f t="shared" si="7"/>
        <v>49.719995441504871</v>
      </c>
      <c r="CY10" s="31">
        <f t="shared" si="8"/>
        <v>57.458924903906492</v>
      </c>
      <c r="CZ10" s="31">
        <f t="shared" si="9"/>
        <v>8294.6816621942617</v>
      </c>
      <c r="DA10" s="31">
        <f t="shared" si="10"/>
        <v>77.932588736019071</v>
      </c>
      <c r="DB10" s="31">
        <f t="shared" si="17"/>
        <v>0.94899461154105569</v>
      </c>
      <c r="DC10" s="31">
        <f t="shared" si="11"/>
        <v>61.82341916529036</v>
      </c>
    </row>
    <row r="11" spans="1:107" ht="15" x14ac:dyDescent="0.25">
      <c r="A11" s="46" t="s">
        <v>48</v>
      </c>
      <c r="B11" s="53">
        <v>1013214682.0700001</v>
      </c>
      <c r="C11" s="53">
        <v>422502858.12</v>
      </c>
      <c r="D11" s="53">
        <v>316428623.95999998</v>
      </c>
      <c r="E11" s="53">
        <v>2999463.22</v>
      </c>
      <c r="F11" s="53">
        <v>860625.5</v>
      </c>
      <c r="G11" s="53">
        <v>46168675.409999996</v>
      </c>
      <c r="H11" s="53">
        <v>39856729.039999999</v>
      </c>
      <c r="I11" s="8">
        <f t="shared" si="12"/>
        <v>39856729.039999999</v>
      </c>
      <c r="J11" s="7">
        <v>100344</v>
      </c>
      <c r="K11" s="7">
        <v>3128297.49</v>
      </c>
      <c r="L11" s="7">
        <v>1970820.41</v>
      </c>
      <c r="M11" s="7">
        <v>34657267.140000001</v>
      </c>
      <c r="N11" s="10">
        <v>2523065.67</v>
      </c>
      <c r="O11" s="10">
        <v>464882652.82999998</v>
      </c>
      <c r="P11" s="10">
        <v>544076865.41999996</v>
      </c>
      <c r="Q11" s="10">
        <v>174210600</v>
      </c>
      <c r="R11" s="8">
        <f t="shared" si="13"/>
        <v>174210600</v>
      </c>
      <c r="S11" s="7">
        <v>158892600</v>
      </c>
      <c r="T11" s="7">
        <v>15318000</v>
      </c>
      <c r="U11" s="7">
        <v>0</v>
      </c>
      <c r="V11" s="7">
        <v>369866265.42000002</v>
      </c>
      <c r="W11" s="7">
        <v>205800873.56999999</v>
      </c>
      <c r="X11" s="7">
        <v>40295290.600000001</v>
      </c>
      <c r="Y11" s="7">
        <v>17308185.510000002</v>
      </c>
      <c r="Z11" s="7">
        <v>187520.66</v>
      </c>
      <c r="AA11" s="7">
        <v>0</v>
      </c>
      <c r="AB11" s="7">
        <v>0</v>
      </c>
      <c r="AC11" s="7">
        <v>0</v>
      </c>
      <c r="AD11" s="7">
        <v>0</v>
      </c>
      <c r="AE11" s="7">
        <v>7338247.96</v>
      </c>
      <c r="AF11" s="7">
        <v>0</v>
      </c>
      <c r="AG11" s="7">
        <v>860794.06</v>
      </c>
      <c r="AH11" s="7">
        <v>2762585.65</v>
      </c>
      <c r="AI11" s="7">
        <v>95312767.409999996</v>
      </c>
      <c r="AJ11" s="7">
        <v>0</v>
      </c>
      <c r="AK11" s="8">
        <f t="shared" si="0"/>
        <v>369866265.41999996</v>
      </c>
      <c r="AL11" s="7">
        <v>1008959518.25</v>
      </c>
      <c r="AM11" s="7">
        <v>0</v>
      </c>
      <c r="AN11" s="7">
        <v>474900</v>
      </c>
      <c r="AO11" s="7">
        <v>0</v>
      </c>
      <c r="AP11" s="7">
        <v>0</v>
      </c>
      <c r="AQ11" s="7">
        <v>126563.83</v>
      </c>
      <c r="AR11" s="7">
        <v>3653699.99</v>
      </c>
      <c r="AS11" s="7">
        <v>0</v>
      </c>
      <c r="AT11" s="16">
        <v>22038167.960000001</v>
      </c>
      <c r="AU11" s="16">
        <v>314817784.94</v>
      </c>
      <c r="AV11" s="8">
        <f t="shared" si="14"/>
        <v>314817784.94</v>
      </c>
      <c r="AW11" s="7">
        <v>103737881.18000001</v>
      </c>
      <c r="AX11" s="7">
        <v>172182512.87</v>
      </c>
      <c r="AY11" s="7">
        <v>8311979.29</v>
      </c>
      <c r="AZ11" s="7">
        <v>0</v>
      </c>
      <c r="BA11" s="7">
        <v>9108164.5899999999</v>
      </c>
      <c r="BB11" s="7">
        <v>0</v>
      </c>
      <c r="BC11" s="7">
        <v>3019700.13</v>
      </c>
      <c r="BD11" s="7">
        <v>0</v>
      </c>
      <c r="BE11" s="7">
        <v>18457546.879999999</v>
      </c>
      <c r="BF11" s="16">
        <v>163154574.21000001</v>
      </c>
      <c r="BG11" s="8">
        <f t="shared" si="15"/>
        <v>163154574.21000001</v>
      </c>
      <c r="BH11" s="7">
        <v>69980067.040000007</v>
      </c>
      <c r="BI11" s="7">
        <v>0</v>
      </c>
      <c r="BJ11" s="7">
        <v>0</v>
      </c>
      <c r="BK11" s="7">
        <v>93174507.170000002</v>
      </c>
      <c r="BL11" s="7">
        <v>8990818.0899999999</v>
      </c>
      <c r="BM11" s="7">
        <v>0</v>
      </c>
      <c r="BN11" s="7">
        <v>8990818.0899999999</v>
      </c>
      <c r="BO11" s="10">
        <v>133247570.22</v>
      </c>
      <c r="BP11" s="10">
        <v>26003054.440000001</v>
      </c>
      <c r="BQ11" s="10">
        <v>631065.74</v>
      </c>
      <c r="BR11" s="10">
        <v>6488058.1900000004</v>
      </c>
      <c r="BS11" s="10">
        <v>6024716</v>
      </c>
      <c r="BT11" s="10">
        <v>54879.85</v>
      </c>
      <c r="BU11" s="10">
        <v>245578.05</v>
      </c>
      <c r="BV11" s="10">
        <v>36576823.630000003</v>
      </c>
      <c r="BW11" s="10">
        <v>879398.94</v>
      </c>
      <c r="BX11" s="10">
        <v>798566.57</v>
      </c>
      <c r="BY11" s="10">
        <v>997697440.41999996</v>
      </c>
      <c r="BZ11" s="7">
        <v>0</v>
      </c>
      <c r="CA11" s="7">
        <v>-15517241.65</v>
      </c>
      <c r="CB11" s="7"/>
      <c r="CC11" s="7"/>
      <c r="CD11" s="7">
        <v>946303274.95999992</v>
      </c>
      <c r="CE11" s="7">
        <v>51394165.460000001</v>
      </c>
      <c r="CF11" s="7">
        <v>-15517241.65</v>
      </c>
      <c r="CG11" s="7"/>
      <c r="CH11" s="10">
        <v>821136989.20000005</v>
      </c>
      <c r="CI11" s="16">
        <v>1034529339.09</v>
      </c>
      <c r="CJ11" s="16">
        <v>1013214682.0700001</v>
      </c>
      <c r="CK11" s="10">
        <v>233333</v>
      </c>
      <c r="CL11" s="10">
        <v>15517241.65</v>
      </c>
      <c r="CM11" s="10">
        <v>22890037.850000001</v>
      </c>
      <c r="CN11" s="23">
        <f t="shared" si="1"/>
        <v>1.5314860635752305</v>
      </c>
      <c r="CO11" s="23"/>
      <c r="CP11" s="23"/>
      <c r="CQ11" s="23">
        <f t="shared" si="2"/>
        <v>-1.0466824982965708</v>
      </c>
      <c r="CR11" s="23">
        <f t="shared" si="3"/>
        <v>-19.369729599626314</v>
      </c>
      <c r="CS11" s="31"/>
      <c r="CT11" s="31">
        <f t="shared" si="4"/>
        <v>-2294.308362983375</v>
      </c>
      <c r="CU11" s="31">
        <f t="shared" si="16"/>
        <v>66.502559217941737</v>
      </c>
      <c r="CV11" s="31">
        <f t="shared" si="5"/>
        <v>45.63293400125216</v>
      </c>
      <c r="CW11" s="31">
        <f t="shared" si="6"/>
        <v>53.69808344155156</v>
      </c>
      <c r="CX11" s="31">
        <f t="shared" si="7"/>
        <v>42.347794131068362</v>
      </c>
      <c r="CY11" s="31">
        <f t="shared" si="8"/>
        <v>66.258964408614901</v>
      </c>
      <c r="CZ11" s="31">
        <f t="shared" si="9"/>
        <v>4342.3548408069155</v>
      </c>
      <c r="DA11" s="31">
        <f t="shared" si="10"/>
        <v>90.883765085229456</v>
      </c>
      <c r="DB11" s="31">
        <f t="shared" si="17"/>
        <v>2.0603240734331352</v>
      </c>
      <c r="DC11" s="31">
        <f t="shared" si="11"/>
        <v>4.9507003824879874</v>
      </c>
    </row>
    <row r="12" spans="1:107" s="4" customFormat="1" ht="15" x14ac:dyDescent="0.25">
      <c r="A12" s="46" t="s">
        <v>49</v>
      </c>
      <c r="B12" s="53">
        <v>851542.3</v>
      </c>
      <c r="C12" s="53">
        <v>482410.30000000005</v>
      </c>
      <c r="D12" s="53">
        <v>419470.3</v>
      </c>
      <c r="E12" s="53">
        <v>0</v>
      </c>
      <c r="F12" s="53">
        <v>0</v>
      </c>
      <c r="G12" s="53">
        <v>53689.599999999999</v>
      </c>
      <c r="H12" s="53">
        <v>28547.3</v>
      </c>
      <c r="I12" s="8">
        <f t="shared" si="12"/>
        <v>0</v>
      </c>
      <c r="J12" s="7">
        <v>0</v>
      </c>
      <c r="K12" s="7">
        <v>0</v>
      </c>
      <c r="L12" s="7">
        <v>0</v>
      </c>
      <c r="M12" s="7">
        <v>0</v>
      </c>
      <c r="N12" s="10">
        <v>0.1</v>
      </c>
      <c r="O12" s="10">
        <v>484774.6</v>
      </c>
      <c r="P12" s="10">
        <v>289380.7</v>
      </c>
      <c r="Q12" s="10">
        <v>3465.8</v>
      </c>
      <c r="R12" s="8">
        <f t="shared" si="13"/>
        <v>0</v>
      </c>
      <c r="S12" s="7">
        <v>0</v>
      </c>
      <c r="T12" s="7">
        <v>0</v>
      </c>
      <c r="U12" s="7">
        <v>0</v>
      </c>
      <c r="V12" s="7">
        <v>240765.1</v>
      </c>
      <c r="W12" s="7">
        <v>180932.7</v>
      </c>
      <c r="X12" s="7">
        <v>50023.4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8">
        <f t="shared" si="0"/>
        <v>230956.1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16">
        <v>35511.100000000006</v>
      </c>
      <c r="AU12" s="16">
        <v>236758.9</v>
      </c>
      <c r="AV12" s="8">
        <f t="shared" si="14"/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16">
        <v>153522.9</v>
      </c>
      <c r="BG12" s="8">
        <f t="shared" si="15"/>
        <v>0</v>
      </c>
      <c r="BH12" s="7">
        <v>0</v>
      </c>
      <c r="BI12" s="7">
        <v>0</v>
      </c>
      <c r="BJ12" s="7">
        <v>0</v>
      </c>
      <c r="BK12" s="7">
        <v>0</v>
      </c>
      <c r="BL12" s="7">
        <v>243210.9</v>
      </c>
      <c r="BM12" s="7">
        <v>0</v>
      </c>
      <c r="BN12" s="7">
        <v>0</v>
      </c>
      <c r="BO12" s="10">
        <v>31318.199999999997</v>
      </c>
      <c r="BP12" s="10">
        <v>24185.9</v>
      </c>
      <c r="BQ12" s="10">
        <v>165</v>
      </c>
      <c r="BR12" s="10">
        <v>4284.5</v>
      </c>
      <c r="BS12" s="10">
        <v>597.29999999999995</v>
      </c>
      <c r="BT12" s="10">
        <v>12.9</v>
      </c>
      <c r="BU12" s="10">
        <v>22</v>
      </c>
      <c r="BV12" s="10">
        <v>28239</v>
      </c>
      <c r="BW12" s="10">
        <v>2476.5</v>
      </c>
      <c r="BX12" s="10">
        <v>533</v>
      </c>
      <c r="BY12" s="10">
        <v>765278.9</v>
      </c>
      <c r="BZ12" s="7">
        <v>0</v>
      </c>
      <c r="CA12" s="9"/>
      <c r="CB12" s="9"/>
      <c r="CC12" s="9"/>
      <c r="CD12" s="9"/>
      <c r="CE12" s="9"/>
      <c r="CF12" s="9"/>
      <c r="CG12" s="9"/>
      <c r="CH12" s="10">
        <v>771521.1</v>
      </c>
      <c r="CI12" s="16">
        <v>1438920</v>
      </c>
      <c r="CJ12" s="16">
        <v>851542.3</v>
      </c>
      <c r="CK12" s="10">
        <v>424113</v>
      </c>
      <c r="CL12" s="8"/>
      <c r="CM12" s="8"/>
      <c r="CN12" s="23">
        <f t="shared" si="1"/>
        <v>100</v>
      </c>
      <c r="CO12" s="32"/>
      <c r="CP12" s="32"/>
      <c r="CQ12" s="23">
        <f t="shared" si="2"/>
        <v>1</v>
      </c>
      <c r="CR12" s="23">
        <f t="shared" si="3"/>
        <v>1</v>
      </c>
      <c r="CS12" s="31"/>
      <c r="CT12" s="31">
        <f t="shared" si="4"/>
        <v>1.2047675973148666</v>
      </c>
      <c r="CU12" s="31">
        <f t="shared" si="16"/>
        <v>0</v>
      </c>
      <c r="CV12" s="31">
        <f t="shared" si="5"/>
        <v>60.003783722781591</v>
      </c>
      <c r="CW12" s="31">
        <f t="shared" si="6"/>
        <v>33.983126851126478</v>
      </c>
      <c r="CX12" s="31">
        <f t="shared" si="7"/>
        <v>63.037188141473656</v>
      </c>
      <c r="CY12" s="31">
        <f t="shared" si="8"/>
        <v>37.507814109037326</v>
      </c>
      <c r="CZ12" s="31">
        <f t="shared" si="9"/>
        <v>2.0078193783260594</v>
      </c>
      <c r="DA12" s="31">
        <f t="shared" si="10"/>
        <v>99.512288803910124</v>
      </c>
      <c r="DB12" s="31">
        <f t="shared" si="17"/>
        <v>40.820733605759877</v>
      </c>
      <c r="DC12" s="31">
        <f t="shared" si="11"/>
        <v>0</v>
      </c>
    </row>
    <row r="13" spans="1:107" ht="15" x14ac:dyDescent="0.25">
      <c r="A13" s="46" t="s">
        <v>50</v>
      </c>
      <c r="B13" s="51">
        <v>3062961279.2399998</v>
      </c>
      <c r="C13" s="7">
        <v>1736760719.47</v>
      </c>
      <c r="D13" s="7">
        <v>1283237189.1099999</v>
      </c>
      <c r="E13" s="7">
        <v>-1446232.14</v>
      </c>
      <c r="F13" s="7">
        <v>7652060.3399999999</v>
      </c>
      <c r="G13" s="7">
        <v>174732588.78999999</v>
      </c>
      <c r="H13" s="7">
        <v>142991299.43000001</v>
      </c>
      <c r="I13" s="8">
        <f t="shared" si="12"/>
        <v>142991299.43000001</v>
      </c>
      <c r="J13" s="7">
        <v>3280733.96</v>
      </c>
      <c r="K13" s="7">
        <v>25439891.210000001</v>
      </c>
      <c r="L13" s="7">
        <v>39076140.140000001</v>
      </c>
      <c r="M13" s="7">
        <v>75194534.120000005</v>
      </c>
      <c r="N13" s="10">
        <v>65394217.899999999</v>
      </c>
      <c r="O13" s="10">
        <v>1945208684.1500001</v>
      </c>
      <c r="P13" s="10">
        <v>1100652278.6400001</v>
      </c>
      <c r="Q13" s="10">
        <v>11957600</v>
      </c>
      <c r="R13" s="8">
        <f t="shared" si="13"/>
        <v>11957600</v>
      </c>
      <c r="S13" s="7">
        <v>11426100</v>
      </c>
      <c r="T13" s="7">
        <v>0</v>
      </c>
      <c r="U13" s="7">
        <v>531500</v>
      </c>
      <c r="V13" s="7">
        <v>1088694678.6400001</v>
      </c>
      <c r="W13" s="7">
        <v>579308236.59000003</v>
      </c>
      <c r="X13" s="7">
        <v>117743430.64</v>
      </c>
      <c r="Y13" s="7">
        <v>47441988.630000003</v>
      </c>
      <c r="Z13" s="7">
        <v>22098.45</v>
      </c>
      <c r="AA13" s="7">
        <v>0</v>
      </c>
      <c r="AB13" s="7">
        <v>515891.3</v>
      </c>
      <c r="AC13" s="7">
        <v>0</v>
      </c>
      <c r="AD13" s="7">
        <v>0</v>
      </c>
      <c r="AE13" s="7">
        <v>14050831.439999999</v>
      </c>
      <c r="AF13" s="7">
        <v>0</v>
      </c>
      <c r="AG13" s="7">
        <v>0</v>
      </c>
      <c r="AH13" s="7">
        <v>1215888.42</v>
      </c>
      <c r="AI13" s="7">
        <v>328396313.17000002</v>
      </c>
      <c r="AJ13" s="7">
        <v>0</v>
      </c>
      <c r="AK13" s="8">
        <f t="shared" si="0"/>
        <v>1088694678.6400001</v>
      </c>
      <c r="AL13" s="7">
        <v>3045860962.79</v>
      </c>
      <c r="AM13" s="7">
        <v>0</v>
      </c>
      <c r="AN13" s="7">
        <v>0</v>
      </c>
      <c r="AO13" s="7">
        <v>0</v>
      </c>
      <c r="AP13" s="7">
        <v>48747.93</v>
      </c>
      <c r="AQ13" s="7">
        <v>17051568.52</v>
      </c>
      <c r="AR13" s="7">
        <v>0</v>
      </c>
      <c r="AS13" s="7">
        <v>0</v>
      </c>
      <c r="AT13" s="16">
        <v>112597075.34999999</v>
      </c>
      <c r="AU13" s="16">
        <v>776888039.83000004</v>
      </c>
      <c r="AV13" s="8">
        <f t="shared" si="14"/>
        <v>776888039.83000004</v>
      </c>
      <c r="AW13" s="7">
        <v>231576606.34</v>
      </c>
      <c r="AX13" s="7">
        <v>484709910.95999998</v>
      </c>
      <c r="AY13" s="7">
        <v>5100674.7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55500847.829999998</v>
      </c>
      <c r="BF13" s="16">
        <v>462005404.74000001</v>
      </c>
      <c r="BG13" s="8">
        <f t="shared" si="15"/>
        <v>462005404.74000001</v>
      </c>
      <c r="BH13" s="7">
        <v>297495366.88</v>
      </c>
      <c r="BI13" s="7">
        <v>0</v>
      </c>
      <c r="BJ13" s="7">
        <v>0</v>
      </c>
      <c r="BK13" s="7">
        <v>164510037.86000001</v>
      </c>
      <c r="BL13" s="7">
        <v>762993330.48000002</v>
      </c>
      <c r="BM13" s="7">
        <v>0</v>
      </c>
      <c r="BN13" s="7">
        <v>762993330.48000002</v>
      </c>
      <c r="BO13" s="10">
        <v>477857386.31999999</v>
      </c>
      <c r="BP13" s="10">
        <v>89036772.010000005</v>
      </c>
      <c r="BQ13" s="10">
        <v>1154682.44</v>
      </c>
      <c r="BR13" s="10">
        <v>11417437.140000001</v>
      </c>
      <c r="BS13" s="10">
        <v>26032826.489999998</v>
      </c>
      <c r="BT13" s="10">
        <v>945557.82</v>
      </c>
      <c r="BU13" s="10">
        <v>294396.51</v>
      </c>
      <c r="BV13" s="10">
        <v>102150813.77</v>
      </c>
      <c r="BW13" s="10">
        <v>167260783.44</v>
      </c>
      <c r="BX13" s="10">
        <v>22209564.32</v>
      </c>
      <c r="BY13" s="10">
        <v>3035310788.7800002</v>
      </c>
      <c r="BZ13" s="7">
        <v>0</v>
      </c>
      <c r="CA13" s="7">
        <v>-26397251.600000001</v>
      </c>
      <c r="CB13" s="7"/>
      <c r="CC13" s="7"/>
      <c r="CD13" s="7">
        <v>2750237392.8299999</v>
      </c>
      <c r="CE13" s="7">
        <v>285073395.94999999</v>
      </c>
      <c r="CF13" s="7">
        <v>75309287.400000006</v>
      </c>
      <c r="CG13" s="7"/>
      <c r="CH13" s="10">
        <v>2300087667.3299999</v>
      </c>
      <c r="CI13" s="16">
        <v>3096274488.1700001</v>
      </c>
      <c r="CJ13" s="16">
        <v>3062961279.2399998</v>
      </c>
      <c r="CK13" s="10">
        <v>729038</v>
      </c>
      <c r="CL13" s="10">
        <v>25968768.210000001</v>
      </c>
      <c r="CM13" s="10">
        <v>274974864.25</v>
      </c>
      <c r="CN13" s="23">
        <f t="shared" si="1"/>
        <v>0.90273718598429897</v>
      </c>
      <c r="CO13" s="23"/>
      <c r="CP13" s="23"/>
      <c r="CQ13" s="23">
        <f t="shared" si="2"/>
        <v>-0.46308521825096566</v>
      </c>
      <c r="CR13" s="23">
        <f t="shared" si="3"/>
        <v>-3.3593058393317063</v>
      </c>
      <c r="CS13" s="31"/>
      <c r="CT13" s="31">
        <f t="shared" si="4"/>
        <v>-1585.0460056677427</v>
      </c>
      <c r="CU13" s="31">
        <f t="shared" si="16"/>
        <v>35.62059619663173</v>
      </c>
      <c r="CV13" s="31">
        <f t="shared" si="5"/>
        <v>61.37041403822171</v>
      </c>
      <c r="CW13" s="31">
        <f t="shared" si="6"/>
        <v>35.934253759587207</v>
      </c>
      <c r="CX13" s="31">
        <f t="shared" si="7"/>
        <v>57.218546644051102</v>
      </c>
      <c r="CY13" s="31">
        <f t="shared" si="8"/>
        <v>47.852622935788581</v>
      </c>
      <c r="CZ13" s="31">
        <f t="shared" si="9"/>
        <v>4201.3739739766652</v>
      </c>
      <c r="DA13" s="31">
        <f t="shared" si="10"/>
        <v>89.284030737756765</v>
      </c>
      <c r="DB13" s="31">
        <f t="shared" si="17"/>
        <v>1.0759126510676225</v>
      </c>
      <c r="DC13" s="31">
        <f t="shared" si="11"/>
        <v>14.62825210374881</v>
      </c>
    </row>
    <row r="14" spans="1:107" ht="15" x14ac:dyDescent="0.25">
      <c r="A14" s="45" t="s">
        <v>51</v>
      </c>
      <c r="B14" s="7">
        <v>1852884934.1400001</v>
      </c>
      <c r="C14" s="7">
        <v>907153246.96000004</v>
      </c>
      <c r="D14" s="7">
        <v>644673276.52999997</v>
      </c>
      <c r="E14" s="7">
        <v>664052.81000000006</v>
      </c>
      <c r="F14" s="7">
        <v>1144158.98</v>
      </c>
      <c r="G14" s="7">
        <v>137728814.16</v>
      </c>
      <c r="H14" s="7">
        <v>61773167.359999999</v>
      </c>
      <c r="I14" s="8">
        <f t="shared" si="12"/>
        <v>61773167.359999999</v>
      </c>
      <c r="J14" s="7">
        <v>664134.27</v>
      </c>
      <c r="K14" s="7">
        <v>8091752.6799999997</v>
      </c>
      <c r="L14" s="7">
        <v>9902727.0600000005</v>
      </c>
      <c r="M14" s="7">
        <v>43114553.350000001</v>
      </c>
      <c r="N14" s="10">
        <v>5624583.7000000002</v>
      </c>
      <c r="O14" s="10">
        <v>974550998.01999998</v>
      </c>
      <c r="P14" s="10">
        <v>853788363.50999999</v>
      </c>
      <c r="Q14" s="10">
        <v>237797900</v>
      </c>
      <c r="R14" s="8">
        <f t="shared" si="13"/>
        <v>237797900</v>
      </c>
      <c r="S14" s="7">
        <v>217350800</v>
      </c>
      <c r="T14" s="7">
        <v>8631100</v>
      </c>
      <c r="U14" s="7">
        <v>11816000</v>
      </c>
      <c r="V14" s="7">
        <v>615990463.50999999</v>
      </c>
      <c r="W14" s="7">
        <v>389504072.24000001</v>
      </c>
      <c r="X14" s="7">
        <v>58152346.200000003</v>
      </c>
      <c r="Y14" s="7">
        <v>27446549.120000001</v>
      </c>
      <c r="Z14" s="7">
        <v>188200</v>
      </c>
      <c r="AA14" s="7">
        <v>0</v>
      </c>
      <c r="AB14" s="7">
        <v>0</v>
      </c>
      <c r="AC14" s="7">
        <v>0</v>
      </c>
      <c r="AD14" s="7">
        <v>0</v>
      </c>
      <c r="AE14" s="7">
        <v>13362298.85</v>
      </c>
      <c r="AF14" s="7">
        <v>0</v>
      </c>
      <c r="AG14" s="7">
        <v>0</v>
      </c>
      <c r="AH14" s="7">
        <v>1785659.34</v>
      </c>
      <c r="AI14" s="7">
        <v>125081590.26000001</v>
      </c>
      <c r="AJ14" s="7">
        <v>469747.5</v>
      </c>
      <c r="AK14" s="8">
        <f t="shared" si="0"/>
        <v>615990463.50999999</v>
      </c>
      <c r="AL14" s="7">
        <v>1828339361.53</v>
      </c>
      <c r="AM14" s="7">
        <v>0</v>
      </c>
      <c r="AN14" s="7">
        <v>0</v>
      </c>
      <c r="AO14" s="7">
        <v>691100</v>
      </c>
      <c r="AP14" s="7">
        <v>0</v>
      </c>
      <c r="AQ14" s="7">
        <v>8977012.8300000001</v>
      </c>
      <c r="AR14" s="7">
        <v>13697558.880000001</v>
      </c>
      <c r="AS14" s="7">
        <v>1179900.8999999999</v>
      </c>
      <c r="AT14" s="10">
        <v>62429121.140000001</v>
      </c>
      <c r="AU14" s="7">
        <v>491677461.91000003</v>
      </c>
      <c r="AV14" s="8">
        <f t="shared" si="14"/>
        <v>491677461.90999997</v>
      </c>
      <c r="AW14" s="7">
        <v>184025504.56999999</v>
      </c>
      <c r="AX14" s="7">
        <v>266510032.78</v>
      </c>
      <c r="AY14" s="7">
        <v>0</v>
      </c>
      <c r="AZ14" s="7">
        <v>0</v>
      </c>
      <c r="BA14" s="7">
        <v>6858948.8899999997</v>
      </c>
      <c r="BB14" s="7">
        <v>0</v>
      </c>
      <c r="BC14" s="7">
        <v>1341127.6399999999</v>
      </c>
      <c r="BD14" s="7">
        <v>0</v>
      </c>
      <c r="BE14" s="7">
        <v>32941848.030000001</v>
      </c>
      <c r="BF14" s="7">
        <v>289597931.81</v>
      </c>
      <c r="BG14" s="8">
        <f t="shared" si="15"/>
        <v>289597931.81000006</v>
      </c>
      <c r="BH14" s="7">
        <v>152821294.93000001</v>
      </c>
      <c r="BI14" s="7">
        <v>0</v>
      </c>
      <c r="BJ14" s="7">
        <v>0</v>
      </c>
      <c r="BK14" s="7">
        <v>136776636.88000003</v>
      </c>
      <c r="BL14" s="7">
        <v>489530051.89999998</v>
      </c>
      <c r="BM14" s="7">
        <v>0</v>
      </c>
      <c r="BN14" s="7">
        <v>489530051.89999998</v>
      </c>
      <c r="BO14" s="10">
        <v>217978101.18000001</v>
      </c>
      <c r="BP14" s="10">
        <v>64591234.479999997</v>
      </c>
      <c r="BQ14" s="10">
        <v>0</v>
      </c>
      <c r="BR14" s="10">
        <v>31749269.77</v>
      </c>
      <c r="BS14" s="10">
        <v>9210772.1600000001</v>
      </c>
      <c r="BT14" s="10">
        <v>94049.51</v>
      </c>
      <c r="BU14" s="10">
        <v>8408535.9800000004</v>
      </c>
      <c r="BV14" s="10">
        <v>57934827.990000002</v>
      </c>
      <c r="BW14" s="10">
        <v>8702252.6500000004</v>
      </c>
      <c r="BX14" s="10">
        <v>1435577.81</v>
      </c>
      <c r="BY14" s="10">
        <v>1763876720.1700001</v>
      </c>
      <c r="BZ14" s="7">
        <v>0</v>
      </c>
      <c r="CA14" s="7">
        <v>-81003685.489999995</v>
      </c>
      <c r="CB14" s="7"/>
      <c r="CC14" s="7"/>
      <c r="CD14" s="7">
        <v>1689788442.3</v>
      </c>
      <c r="CE14" s="7">
        <v>74088277.870000005</v>
      </c>
      <c r="CF14" s="7">
        <v>-81003685.489999995</v>
      </c>
      <c r="CG14" s="7"/>
      <c r="CH14" s="10">
        <v>1537375732.0999999</v>
      </c>
      <c r="CI14" s="7">
        <v>1822760322</v>
      </c>
      <c r="CJ14" s="6">
        <v>1852884934.1400001</v>
      </c>
      <c r="CK14" s="10">
        <v>494922</v>
      </c>
      <c r="CL14" s="10">
        <v>81003685.489999995</v>
      </c>
      <c r="CM14" s="10">
        <v>81646317.25</v>
      </c>
      <c r="CN14" s="23">
        <f t="shared" si="1"/>
        <v>4.8037637054517104</v>
      </c>
      <c r="CO14" s="23"/>
      <c r="CP14" s="23"/>
      <c r="CQ14" s="23">
        <f t="shared" si="2"/>
        <v>-0.74398015920115701</v>
      </c>
      <c r="CR14" s="23">
        <f t="shared" si="3"/>
        <v>-12.172224260792847</v>
      </c>
      <c r="CS14" s="31"/>
      <c r="CT14" s="31">
        <f t="shared" si="4"/>
        <v>-1606.2133141181841</v>
      </c>
      <c r="CU14" s="31">
        <f t="shared" si="16"/>
        <v>163.66959943182965</v>
      </c>
      <c r="CV14" s="31">
        <f t="shared" si="5"/>
        <v>52.292854049769609</v>
      </c>
      <c r="CW14" s="31">
        <f t="shared" si="6"/>
        <v>46.078865869038879</v>
      </c>
      <c r="CX14" s="31">
        <f t="shared" si="7"/>
        <v>51.429515259579475</v>
      </c>
      <c r="CY14" s="31">
        <f t="shared" si="8"/>
        <v>55.535439104645931</v>
      </c>
      <c r="CZ14" s="31">
        <f t="shared" si="9"/>
        <v>3743.7918179834401</v>
      </c>
      <c r="DA14" s="31">
        <f t="shared" si="10"/>
        <v>93.084225330749007</v>
      </c>
      <c r="DB14" s="31">
        <f t="shared" si="17"/>
        <v>-1.652691896812098</v>
      </c>
      <c r="DC14" s="31">
        <f t="shared" si="11"/>
        <v>8.4264724382914054</v>
      </c>
    </row>
    <row r="15" spans="1:107" ht="15" x14ac:dyDescent="0.25">
      <c r="A15" s="45" t="s">
        <v>52</v>
      </c>
      <c r="B15" s="7">
        <v>3709442717.29</v>
      </c>
      <c r="C15" s="7">
        <v>2117565573.3</v>
      </c>
      <c r="D15" s="7">
        <v>1460858325.5599999</v>
      </c>
      <c r="E15" s="7">
        <v>12558907.609999999</v>
      </c>
      <c r="F15" s="7">
        <v>3226607.9</v>
      </c>
      <c r="G15" s="7">
        <v>299068193.48000002</v>
      </c>
      <c r="H15" s="7">
        <v>296177184.88999999</v>
      </c>
      <c r="I15" s="8">
        <f t="shared" si="12"/>
        <v>296177184.88999999</v>
      </c>
      <c r="J15" s="7">
        <v>21117692.93</v>
      </c>
      <c r="K15" s="7">
        <v>64420958.840000004</v>
      </c>
      <c r="L15" s="7">
        <v>42729432.93</v>
      </c>
      <c r="M15" s="7">
        <v>167909100.19</v>
      </c>
      <c r="N15" s="10">
        <v>43573561.579999998</v>
      </c>
      <c r="O15" s="10">
        <v>2458879957.23</v>
      </c>
      <c r="P15" s="10">
        <v>1227961781.8699999</v>
      </c>
      <c r="Q15" s="10">
        <v>311373100</v>
      </c>
      <c r="R15" s="8">
        <f t="shared" si="13"/>
        <v>311373100</v>
      </c>
      <c r="S15" s="7">
        <v>309765300</v>
      </c>
      <c r="T15" s="7">
        <v>0</v>
      </c>
      <c r="U15" s="7">
        <v>1607800</v>
      </c>
      <c r="V15" s="7">
        <v>916588681.87</v>
      </c>
      <c r="W15" s="7">
        <v>670645214.95000005</v>
      </c>
      <c r="X15" s="7">
        <v>130763341.65000001</v>
      </c>
      <c r="Y15" s="7">
        <v>52519636.350000001</v>
      </c>
      <c r="Z15" s="7">
        <v>170292.28</v>
      </c>
      <c r="AA15" s="7">
        <v>0</v>
      </c>
      <c r="AB15" s="7">
        <v>0</v>
      </c>
      <c r="AC15" s="7">
        <v>0</v>
      </c>
      <c r="AD15" s="7">
        <v>0</v>
      </c>
      <c r="AE15" s="7">
        <v>56143800</v>
      </c>
      <c r="AF15" s="7">
        <v>0</v>
      </c>
      <c r="AG15" s="7">
        <v>3343800</v>
      </c>
      <c r="AH15" s="7">
        <v>2442278.64</v>
      </c>
      <c r="AI15" s="7">
        <v>0</v>
      </c>
      <c r="AJ15" s="7">
        <v>560318</v>
      </c>
      <c r="AK15" s="8">
        <f t="shared" si="0"/>
        <v>916588681.87</v>
      </c>
      <c r="AL15" s="7">
        <v>3686841739.0999999</v>
      </c>
      <c r="AM15" s="7">
        <v>0</v>
      </c>
      <c r="AN15" s="7">
        <v>1045200</v>
      </c>
      <c r="AO15" s="7">
        <v>0</v>
      </c>
      <c r="AP15" s="7">
        <v>581691.12</v>
      </c>
      <c r="AQ15" s="7">
        <v>20974087.07</v>
      </c>
      <c r="AR15" s="7">
        <v>0</v>
      </c>
      <c r="AS15" s="7">
        <v>0</v>
      </c>
      <c r="AT15" s="10">
        <v>118779882.48</v>
      </c>
      <c r="AU15" s="16">
        <v>951489912.88</v>
      </c>
      <c r="AV15" s="8">
        <f t="shared" si="14"/>
        <v>951489912.88</v>
      </c>
      <c r="AW15" s="7">
        <v>286957481.75</v>
      </c>
      <c r="AX15" s="7">
        <v>559919200.14999998</v>
      </c>
      <c r="AY15" s="7">
        <v>17482121.73</v>
      </c>
      <c r="AZ15" s="7">
        <v>0</v>
      </c>
      <c r="BA15" s="7">
        <v>14533732.109999999</v>
      </c>
      <c r="BB15" s="7">
        <v>0</v>
      </c>
      <c r="BC15" s="7">
        <v>0</v>
      </c>
      <c r="BD15" s="7">
        <v>0</v>
      </c>
      <c r="BE15" s="7">
        <v>72597377.140000001</v>
      </c>
      <c r="BF15" s="16">
        <v>675924186.73000002</v>
      </c>
      <c r="BG15" s="8">
        <f t="shared" si="15"/>
        <v>3637978135.9200001</v>
      </c>
      <c r="BH15" s="7">
        <v>232713842.41999999</v>
      </c>
      <c r="BI15" s="7">
        <v>37605237.689999998</v>
      </c>
      <c r="BJ15" s="7">
        <v>11609354.66</v>
      </c>
      <c r="BK15" s="7">
        <f>SUM(BK2:BK14)</f>
        <v>3356049701.1500001</v>
      </c>
      <c r="BL15" s="7">
        <v>944603191.71000004</v>
      </c>
      <c r="BM15" s="7">
        <v>0</v>
      </c>
      <c r="BN15" s="16">
        <v>944603191.71000004</v>
      </c>
      <c r="BO15" s="10">
        <v>137438248.41</v>
      </c>
      <c r="BP15" s="10">
        <v>102180857.3</v>
      </c>
      <c r="BQ15" s="10">
        <v>3512232.89</v>
      </c>
      <c r="BR15" s="10">
        <v>15664266.220000001</v>
      </c>
      <c r="BS15" s="10">
        <v>209172339.65000001</v>
      </c>
      <c r="BT15" s="10">
        <v>0</v>
      </c>
      <c r="BU15" s="10">
        <v>2316911.59</v>
      </c>
      <c r="BV15" s="10">
        <v>220375954.16</v>
      </c>
      <c r="BW15" s="10">
        <v>35454300.689999998</v>
      </c>
      <c r="BX15" s="10">
        <v>15649953.17</v>
      </c>
      <c r="BY15" s="10">
        <v>3491481712.46</v>
      </c>
      <c r="BZ15" s="7">
        <v>0</v>
      </c>
      <c r="CA15" s="10">
        <v>-132795263.29000001</v>
      </c>
      <c r="CB15" s="10"/>
      <c r="CC15" s="10"/>
      <c r="CD15" s="10">
        <v>3217032399.3999996</v>
      </c>
      <c r="CE15" s="10">
        <v>274449313.06</v>
      </c>
      <c r="CF15" s="10">
        <v>-83115263.290000007</v>
      </c>
      <c r="CG15" s="10"/>
      <c r="CH15" s="10">
        <v>3096633016.1999998</v>
      </c>
      <c r="CI15" s="10">
        <v>3579379169.4299998</v>
      </c>
      <c r="CJ15" s="10">
        <v>3709442717.29</v>
      </c>
      <c r="CK15" s="10">
        <v>1017022</v>
      </c>
      <c r="CL15" s="10">
        <v>218015263.28999999</v>
      </c>
      <c r="CM15" s="10">
        <v>238513884.18000001</v>
      </c>
      <c r="CN15" s="23">
        <f t="shared" si="1"/>
        <v>5.8758423149134291</v>
      </c>
      <c r="CO15" s="23"/>
      <c r="CP15" s="23"/>
      <c r="CQ15" s="23">
        <f t="shared" si="2"/>
        <v>-0.33279836406940255</v>
      </c>
      <c r="CR15" s="23">
        <f t="shared" si="3"/>
        <v>-5.2985283531647456</v>
      </c>
      <c r="CS15" s="31"/>
      <c r="CT15" s="31">
        <f t="shared" si="4"/>
        <v>-1059.7007284699835</v>
      </c>
      <c r="CU15" s="31">
        <f t="shared" si="16"/>
        <v>214.36631979445872</v>
      </c>
      <c r="CV15" s="31">
        <f t="shared" si="5"/>
        <v>65.070225965193046</v>
      </c>
      <c r="CW15" s="31">
        <f t="shared" si="6"/>
        <v>33.10367285485701</v>
      </c>
      <c r="CX15" s="31">
        <f t="shared" si="7"/>
        <v>60.649482016276203</v>
      </c>
      <c r="CY15" s="31">
        <f t="shared" si="8"/>
        <v>39.654740340425619</v>
      </c>
      <c r="CZ15" s="31">
        <f t="shared" si="9"/>
        <v>3647.3573996334394</v>
      </c>
      <c r="DA15" s="31">
        <f t="shared" si="10"/>
        <v>86.11911155213528</v>
      </c>
      <c r="DB15" s="31">
        <f t="shared" si="17"/>
        <v>-3.6336901374076045</v>
      </c>
      <c r="DC15" s="31">
        <f t="shared" si="11"/>
        <v>9.881495588985425</v>
      </c>
    </row>
    <row r="16" spans="1:107" ht="15" x14ac:dyDescent="0.25">
      <c r="A16" s="46" t="s">
        <v>53</v>
      </c>
      <c r="B16" s="7">
        <v>1066787647.5700001</v>
      </c>
      <c r="C16" s="7">
        <v>706455575.82000005</v>
      </c>
      <c r="D16" s="7">
        <v>535612152.17000002</v>
      </c>
      <c r="E16" s="7">
        <v>1581871.32</v>
      </c>
      <c r="F16" s="7">
        <v>1277398.83</v>
      </c>
      <c r="G16" s="7">
        <v>85842979.810000002</v>
      </c>
      <c r="H16" s="7">
        <v>53019786.049999997</v>
      </c>
      <c r="I16" s="8">
        <f t="shared" si="12"/>
        <v>53019786.049999997</v>
      </c>
      <c r="J16" s="7">
        <v>82839.95</v>
      </c>
      <c r="K16" s="7">
        <v>7396646.6699999999</v>
      </c>
      <c r="L16" s="7">
        <v>7486139.3300000001</v>
      </c>
      <c r="M16" s="7">
        <v>38054160.100000001</v>
      </c>
      <c r="N16" s="7">
        <v>12616338.98</v>
      </c>
      <c r="O16" s="7">
        <v>772123328.89999998</v>
      </c>
      <c r="P16" s="7">
        <v>293870607.22000003</v>
      </c>
      <c r="Q16" s="7">
        <v>7468400</v>
      </c>
      <c r="R16" s="8">
        <f t="shared" si="13"/>
        <v>7468400</v>
      </c>
      <c r="S16" s="7">
        <v>0</v>
      </c>
      <c r="T16" s="7">
        <v>7468400</v>
      </c>
      <c r="U16" s="7">
        <v>0</v>
      </c>
      <c r="V16" s="7">
        <v>286402207.22000003</v>
      </c>
      <c r="W16" s="7">
        <v>220299923.97</v>
      </c>
      <c r="X16" s="7">
        <v>42487556.840000004</v>
      </c>
      <c r="Y16" s="7">
        <v>17662935.620000001</v>
      </c>
      <c r="Z16" s="7">
        <v>25409.31</v>
      </c>
      <c r="AA16" s="7">
        <v>0</v>
      </c>
      <c r="AB16" s="7">
        <v>0</v>
      </c>
      <c r="AC16" s="7">
        <v>0</v>
      </c>
      <c r="AD16" s="7">
        <v>0</v>
      </c>
      <c r="AE16" s="7">
        <v>4424587.7699999996</v>
      </c>
      <c r="AF16" s="7">
        <v>0</v>
      </c>
      <c r="AG16" s="7">
        <v>0</v>
      </c>
      <c r="AH16" s="7">
        <v>299005.95</v>
      </c>
      <c r="AI16" s="7">
        <v>1202787.76</v>
      </c>
      <c r="AJ16" s="7">
        <v>0</v>
      </c>
      <c r="AK16" s="8">
        <f t="shared" si="0"/>
        <v>286402207.21999997</v>
      </c>
      <c r="AL16" s="7">
        <v>1065993936.12</v>
      </c>
      <c r="AM16" s="7">
        <v>0</v>
      </c>
      <c r="AN16" s="7">
        <v>0</v>
      </c>
      <c r="AO16" s="7">
        <v>596023.34</v>
      </c>
      <c r="AP16" s="7">
        <v>0</v>
      </c>
      <c r="AQ16" s="7">
        <v>197688.11</v>
      </c>
      <c r="AR16" s="7">
        <v>0</v>
      </c>
      <c r="AS16" s="7">
        <v>0</v>
      </c>
      <c r="AT16" s="10">
        <v>33250906.91</v>
      </c>
      <c r="AU16" s="16">
        <v>298927835.04000002</v>
      </c>
      <c r="AV16" s="8">
        <f t="shared" si="14"/>
        <v>298927835.04000002</v>
      </c>
      <c r="AW16" s="7">
        <v>90075689.510000005</v>
      </c>
      <c r="AX16" s="7">
        <v>182096520.43000001</v>
      </c>
      <c r="AY16" s="7">
        <v>0</v>
      </c>
      <c r="AZ16" s="7">
        <v>0</v>
      </c>
      <c r="BA16" s="7">
        <v>8099873.4699999997</v>
      </c>
      <c r="BB16" s="7">
        <v>0</v>
      </c>
      <c r="BC16" s="7">
        <v>0</v>
      </c>
      <c r="BD16" s="7">
        <v>0</v>
      </c>
      <c r="BE16" s="7">
        <v>18655751.629999999</v>
      </c>
      <c r="BF16" s="16">
        <v>195824450.28999999</v>
      </c>
      <c r="BG16" s="8">
        <f t="shared" si="15"/>
        <v>195824450.29000002</v>
      </c>
      <c r="BH16" s="7">
        <v>132379734.22</v>
      </c>
      <c r="BI16" s="7">
        <v>0</v>
      </c>
      <c r="BJ16" s="7">
        <v>0</v>
      </c>
      <c r="BK16" s="7">
        <v>63444716.070000008</v>
      </c>
      <c r="BL16" s="7">
        <v>12879344.210000001</v>
      </c>
      <c r="BM16" s="7">
        <v>0</v>
      </c>
      <c r="BN16" s="16">
        <v>12879344.210000001</v>
      </c>
      <c r="BO16" s="10">
        <v>44150470.770000003</v>
      </c>
      <c r="BP16" s="10">
        <v>40691194.810000002</v>
      </c>
      <c r="BQ16" s="10">
        <v>882991.08</v>
      </c>
      <c r="BR16" s="10">
        <v>11856391.289999999</v>
      </c>
      <c r="BS16" s="10">
        <v>11302157.23</v>
      </c>
      <c r="BT16" s="10">
        <v>35998.75</v>
      </c>
      <c r="BU16" s="10">
        <v>846800.61</v>
      </c>
      <c r="BV16" s="10">
        <v>14514952.59</v>
      </c>
      <c r="BW16" s="10">
        <v>3182999.89</v>
      </c>
      <c r="BX16" s="10">
        <v>338287.88</v>
      </c>
      <c r="BY16" s="10">
        <v>1029387421.52</v>
      </c>
      <c r="BZ16" s="7">
        <v>0</v>
      </c>
      <c r="CA16" s="10">
        <v>-37277941.509999998</v>
      </c>
      <c r="CB16" s="10"/>
      <c r="CC16" s="10"/>
      <c r="CD16" s="10">
        <v>983628138.59000003</v>
      </c>
      <c r="CE16" s="10">
        <v>45759282.93</v>
      </c>
      <c r="CF16" s="10">
        <v>-37277941.509999998</v>
      </c>
      <c r="CG16" s="10"/>
      <c r="CH16" s="10">
        <v>929126156.75</v>
      </c>
      <c r="CI16" s="10">
        <v>1040468935</v>
      </c>
      <c r="CJ16" s="10">
        <v>1066787647.5700001</v>
      </c>
      <c r="CK16" s="10">
        <v>295950</v>
      </c>
      <c r="CL16" s="10">
        <v>37277941.509999998</v>
      </c>
      <c r="CM16" s="10">
        <v>65006248.100000001</v>
      </c>
      <c r="CN16" s="23">
        <f t="shared" si="1"/>
        <v>3.5058735574219244</v>
      </c>
      <c r="CO16" s="23"/>
      <c r="CP16" s="23"/>
      <c r="CQ16" s="23">
        <f t="shared" si="2"/>
        <v>-0.29514160428863057</v>
      </c>
      <c r="CR16" s="23">
        <f t="shared" si="3"/>
        <v>-2.6269858476805128</v>
      </c>
      <c r="CS16" s="31"/>
      <c r="CT16" s="31">
        <f t="shared" si="4"/>
        <v>-912.01912366953889</v>
      </c>
      <c r="CU16" s="31">
        <f t="shared" si="16"/>
        <v>125.96026866024665</v>
      </c>
      <c r="CV16" s="31">
        <f t="shared" si="5"/>
        <v>71.1927405233819</v>
      </c>
      <c r="CW16" s="31">
        <f t="shared" si="6"/>
        <v>27.547245029448746</v>
      </c>
      <c r="CX16" s="31">
        <f t="shared" si="7"/>
        <v>68.628735989103433</v>
      </c>
      <c r="CY16" s="31">
        <f t="shared" si="8"/>
        <v>31.628708877159706</v>
      </c>
      <c r="CZ16" s="31">
        <f t="shared" si="9"/>
        <v>3604.6212115897956</v>
      </c>
      <c r="DA16" s="31">
        <f t="shared" si="10"/>
        <v>91.495173034914899</v>
      </c>
      <c r="DB16" s="31">
        <f t="shared" si="17"/>
        <v>-2.5295048881012536</v>
      </c>
      <c r="DC16" s="31">
        <f t="shared" si="11"/>
        <v>8.5593623392785165</v>
      </c>
    </row>
    <row r="17" spans="1:107" ht="15" x14ac:dyDescent="0.25">
      <c r="A17" s="46" t="s">
        <v>54</v>
      </c>
      <c r="B17" s="7">
        <v>1115021381.6199999</v>
      </c>
      <c r="C17" s="7">
        <v>467354952.74000001</v>
      </c>
      <c r="D17" s="7">
        <v>335675128.67000002</v>
      </c>
      <c r="E17" s="7">
        <v>117523.33</v>
      </c>
      <c r="F17" s="7">
        <v>7982997.6100000003</v>
      </c>
      <c r="G17" s="7">
        <v>48350417.310000002</v>
      </c>
      <c r="H17" s="7">
        <v>57694957.75</v>
      </c>
      <c r="I17" s="8">
        <f t="shared" si="12"/>
        <v>57694957.75</v>
      </c>
      <c r="J17" s="7">
        <v>218356.66</v>
      </c>
      <c r="K17" s="7">
        <v>11726129.060000001</v>
      </c>
      <c r="L17" s="7">
        <v>3717440.64</v>
      </c>
      <c r="M17" s="7">
        <v>42033031.390000001</v>
      </c>
      <c r="N17" s="7">
        <v>11539504.859999999</v>
      </c>
      <c r="O17" s="7">
        <v>536589415.35000002</v>
      </c>
      <c r="P17" s="7">
        <v>577824789.16999996</v>
      </c>
      <c r="Q17" s="7">
        <v>135515800</v>
      </c>
      <c r="R17" s="8">
        <f t="shared" si="13"/>
        <v>135515800</v>
      </c>
      <c r="S17" s="7">
        <v>118362700</v>
      </c>
      <c r="T17" s="7">
        <v>17153100</v>
      </c>
      <c r="U17" s="7">
        <v>0</v>
      </c>
      <c r="V17" s="7">
        <v>442308989.17000002</v>
      </c>
      <c r="W17" s="7">
        <v>211067173.15000001</v>
      </c>
      <c r="X17" s="7">
        <v>41149292.280000001</v>
      </c>
      <c r="Y17" s="7">
        <v>16062800.24</v>
      </c>
      <c r="Z17" s="7">
        <v>12735.46</v>
      </c>
      <c r="AA17" s="7">
        <v>0</v>
      </c>
      <c r="AB17" s="7">
        <v>0</v>
      </c>
      <c r="AC17" s="7">
        <v>0</v>
      </c>
      <c r="AD17" s="7">
        <v>0</v>
      </c>
      <c r="AE17" s="7">
        <v>11965032.68</v>
      </c>
      <c r="AF17" s="7">
        <v>395491.6</v>
      </c>
      <c r="AG17" s="7">
        <v>0</v>
      </c>
      <c r="AH17" s="7">
        <v>1176751.45</v>
      </c>
      <c r="AI17" s="7">
        <v>160479712.31</v>
      </c>
      <c r="AJ17" s="7">
        <v>0</v>
      </c>
      <c r="AK17" s="8">
        <f t="shared" si="0"/>
        <v>442308989.17000002</v>
      </c>
      <c r="AL17" s="7">
        <v>1114414204.52</v>
      </c>
      <c r="AM17" s="7">
        <v>0</v>
      </c>
      <c r="AN17" s="7">
        <v>0</v>
      </c>
      <c r="AO17" s="7">
        <v>0</v>
      </c>
      <c r="AP17" s="7">
        <v>0</v>
      </c>
      <c r="AQ17" s="7">
        <v>94577.1</v>
      </c>
      <c r="AR17" s="7">
        <v>512600</v>
      </c>
      <c r="AS17" s="7">
        <v>0</v>
      </c>
      <c r="AT17" s="7">
        <v>32058731.239999998</v>
      </c>
      <c r="AU17" s="16">
        <v>313164899.19999999</v>
      </c>
      <c r="AV17" s="8">
        <f t="shared" si="14"/>
        <v>313164899.19999999</v>
      </c>
      <c r="AW17" s="7">
        <v>108066523.95</v>
      </c>
      <c r="AX17" s="7">
        <v>179889112.06999999</v>
      </c>
      <c r="AY17" s="7">
        <v>0</v>
      </c>
      <c r="AZ17" s="7">
        <v>0</v>
      </c>
      <c r="BA17" s="7">
        <v>5600613.3200000003</v>
      </c>
      <c r="BB17" s="7">
        <v>0</v>
      </c>
      <c r="BC17" s="7">
        <v>0</v>
      </c>
      <c r="BD17" s="7">
        <v>0</v>
      </c>
      <c r="BE17" s="7">
        <v>19608649.860000014</v>
      </c>
      <c r="BF17" s="16">
        <v>162955186.56</v>
      </c>
      <c r="BG17" s="8">
        <f t="shared" si="15"/>
        <v>162955186.56</v>
      </c>
      <c r="BH17" s="7">
        <v>88184457.120000005</v>
      </c>
      <c r="BI17" s="7">
        <v>0</v>
      </c>
      <c r="BJ17" s="7">
        <v>0</v>
      </c>
      <c r="BK17" s="7">
        <v>74770729.439999983</v>
      </c>
      <c r="BL17" s="7">
        <v>270987215.44</v>
      </c>
      <c r="BM17" s="7">
        <v>0</v>
      </c>
      <c r="BN17" s="16">
        <v>270987215.44</v>
      </c>
      <c r="BO17" s="7">
        <v>214239210.56</v>
      </c>
      <c r="BP17" s="7">
        <v>31799975.02</v>
      </c>
      <c r="BQ17" s="7">
        <v>549900</v>
      </c>
      <c r="BR17" s="7">
        <v>13019370.810000001</v>
      </c>
      <c r="BS17" s="7">
        <v>12804993.109999999</v>
      </c>
      <c r="BT17" s="7">
        <v>96550</v>
      </c>
      <c r="BU17" s="7">
        <v>0</v>
      </c>
      <c r="BV17" s="7">
        <v>37117402.109999999</v>
      </c>
      <c r="BW17" s="7">
        <v>6135475.9699999997</v>
      </c>
      <c r="BX17" s="7">
        <v>3405902.33</v>
      </c>
      <c r="BY17" s="7">
        <v>1107586008.1600001</v>
      </c>
      <c r="BZ17" s="7">
        <v>0</v>
      </c>
      <c r="CA17" s="10">
        <v>-7567908.5</v>
      </c>
      <c r="CB17" s="10"/>
      <c r="CC17" s="10"/>
      <c r="CD17" s="10">
        <v>1032071640.1800001</v>
      </c>
      <c r="CE17" s="10">
        <v>75514367.980000004</v>
      </c>
      <c r="CF17" s="10">
        <v>-7567908.5</v>
      </c>
      <c r="CG17" s="10"/>
      <c r="CH17" s="10">
        <v>811271372.75</v>
      </c>
      <c r="CI17" s="10">
        <v>1096862607.77</v>
      </c>
      <c r="CJ17" s="10">
        <v>1115021381.6199999</v>
      </c>
      <c r="CK17" s="10">
        <v>249912</v>
      </c>
      <c r="CL17" s="10">
        <v>7567908.5</v>
      </c>
      <c r="CM17" s="10">
        <v>6444626.4000000004</v>
      </c>
      <c r="CN17" s="23">
        <f t="shared" si="1"/>
        <v>0.6668368501774431</v>
      </c>
      <c r="CO17" s="23"/>
      <c r="CP17" s="23"/>
      <c r="CQ17" s="23">
        <f t="shared" si="2"/>
        <v>-0.96566387225325823</v>
      </c>
      <c r="CR17" s="23">
        <f t="shared" si="3"/>
        <v>-5.5439868431235277</v>
      </c>
      <c r="CS17" s="31"/>
      <c r="CT17" s="31">
        <f t="shared" si="4"/>
        <v>-2330.9648903213933</v>
      </c>
      <c r="CU17" s="31">
        <f t="shared" si="16"/>
        <v>30.282293367265279</v>
      </c>
      <c r="CV17" s="31">
        <f t="shared" si="5"/>
        <v>47.088775080452891</v>
      </c>
      <c r="CW17" s="31">
        <f t="shared" si="6"/>
        <v>51.821857293040061</v>
      </c>
      <c r="CX17" s="31">
        <f t="shared" si="7"/>
        <v>42.195815882181734</v>
      </c>
      <c r="CY17" s="31">
        <f t="shared" si="8"/>
        <v>71.224599878499774</v>
      </c>
      <c r="CZ17" s="31">
        <f t="shared" si="9"/>
        <v>4461.6560294023493</v>
      </c>
      <c r="DA17" s="31">
        <f t="shared" si="10"/>
        <v>87.097311160183693</v>
      </c>
      <c r="DB17" s="31">
        <f t="shared" si="17"/>
        <v>-1.6555194535182478</v>
      </c>
      <c r="DC17" s="31">
        <f t="shared" si="11"/>
        <v>1.227431196776243</v>
      </c>
    </row>
    <row r="18" spans="1:107" ht="15" x14ac:dyDescent="0.25">
      <c r="A18" s="46" t="s">
        <v>55</v>
      </c>
      <c r="B18" s="7">
        <v>1157557514.1700001</v>
      </c>
      <c r="C18" s="7">
        <v>609656845.21000004</v>
      </c>
      <c r="D18" s="7">
        <v>442978066.82999998</v>
      </c>
      <c r="E18" s="7">
        <v>229241.68</v>
      </c>
      <c r="F18" s="7">
        <v>996807.5</v>
      </c>
      <c r="G18" s="7">
        <v>91860713.189999998</v>
      </c>
      <c r="H18" s="7">
        <v>65934206.619999997</v>
      </c>
      <c r="I18" s="8">
        <f t="shared" si="12"/>
        <v>65934206.619999997</v>
      </c>
      <c r="J18" s="7">
        <v>1012689.66</v>
      </c>
      <c r="K18" s="7">
        <v>13160068.300000001</v>
      </c>
      <c r="L18" s="7">
        <v>6049828.8600000003</v>
      </c>
      <c r="M18" s="7">
        <v>45711619.799999997</v>
      </c>
      <c r="N18" s="7">
        <v>10228200.75</v>
      </c>
      <c r="O18" s="7">
        <v>686654950.90999997</v>
      </c>
      <c r="P18" s="7">
        <v>460805352.86000001</v>
      </c>
      <c r="Q18" s="7">
        <v>25120200</v>
      </c>
      <c r="R18" s="8">
        <f t="shared" si="13"/>
        <v>25120200</v>
      </c>
      <c r="S18" s="7">
        <v>18729200</v>
      </c>
      <c r="T18" s="7">
        <v>6391000</v>
      </c>
      <c r="U18" s="7">
        <v>0</v>
      </c>
      <c r="V18" s="7">
        <v>435685152.86000001</v>
      </c>
      <c r="W18" s="7">
        <v>227113268.55000001</v>
      </c>
      <c r="X18" s="7">
        <v>54111092.799999997</v>
      </c>
      <c r="Y18" s="7">
        <v>17511985.809999999</v>
      </c>
      <c r="Z18" s="7">
        <v>68463.16</v>
      </c>
      <c r="AA18" s="7">
        <v>0</v>
      </c>
      <c r="AB18" s="7">
        <v>0</v>
      </c>
      <c r="AC18" s="7">
        <v>0</v>
      </c>
      <c r="AD18" s="7">
        <v>0</v>
      </c>
      <c r="AE18" s="7">
        <v>9302278.0199999996</v>
      </c>
      <c r="AF18" s="7">
        <v>0</v>
      </c>
      <c r="AG18" s="7">
        <v>0</v>
      </c>
      <c r="AH18" s="7">
        <v>1160420.25</v>
      </c>
      <c r="AI18" s="7">
        <v>126225003.33</v>
      </c>
      <c r="AJ18" s="7">
        <v>192640.94</v>
      </c>
      <c r="AK18" s="8">
        <f t="shared" si="0"/>
        <v>435685152.86000001</v>
      </c>
      <c r="AL18" s="7">
        <v>1147460303.77</v>
      </c>
      <c r="AM18" s="7">
        <v>0</v>
      </c>
      <c r="AN18" s="7">
        <v>0</v>
      </c>
      <c r="AO18" s="7">
        <v>68170</v>
      </c>
      <c r="AP18" s="7">
        <v>0</v>
      </c>
      <c r="AQ18" s="7">
        <v>2307262.81</v>
      </c>
      <c r="AR18" s="7">
        <v>7604777.5899999999</v>
      </c>
      <c r="AS18" s="7">
        <v>117000</v>
      </c>
      <c r="AT18" s="7">
        <v>49275241.549999997</v>
      </c>
      <c r="AU18" s="16">
        <v>323313208.94</v>
      </c>
      <c r="AV18" s="8">
        <f t="shared" si="14"/>
        <v>323313208.94</v>
      </c>
      <c r="AW18" s="7">
        <v>104816257.67</v>
      </c>
      <c r="AX18" s="7">
        <v>196538063.81999999</v>
      </c>
      <c r="AY18" s="7">
        <v>0</v>
      </c>
      <c r="AZ18" s="7">
        <v>0</v>
      </c>
      <c r="BA18" s="7">
        <v>3507363.74</v>
      </c>
      <c r="BB18" s="7">
        <v>0</v>
      </c>
      <c r="BC18" s="7">
        <v>0</v>
      </c>
      <c r="BD18" s="7">
        <v>0</v>
      </c>
      <c r="BE18" s="7">
        <v>18451523.710000001</v>
      </c>
      <c r="BF18" s="16">
        <v>182135494.87</v>
      </c>
      <c r="BG18" s="8">
        <f t="shared" si="15"/>
        <v>182135494.87</v>
      </c>
      <c r="BH18" s="7">
        <v>153704913.75</v>
      </c>
      <c r="BI18" s="7">
        <v>0</v>
      </c>
      <c r="BJ18" s="7">
        <v>0</v>
      </c>
      <c r="BK18" s="7">
        <v>28430581.119999997</v>
      </c>
      <c r="BL18" s="7">
        <v>304565338.89999998</v>
      </c>
      <c r="BM18" s="7">
        <v>0</v>
      </c>
      <c r="BN18" s="16">
        <v>304565338.89999998</v>
      </c>
      <c r="BO18" s="7">
        <v>188616435.81999999</v>
      </c>
      <c r="BP18" s="7">
        <v>27946988.890000001</v>
      </c>
      <c r="BQ18" s="7">
        <v>49970.400000000001</v>
      </c>
      <c r="BR18" s="7">
        <v>10970304.26</v>
      </c>
      <c r="BS18" s="7">
        <v>29288036.379999999</v>
      </c>
      <c r="BT18" s="7">
        <v>575836.06999999995</v>
      </c>
      <c r="BU18" s="7">
        <v>1046485.53</v>
      </c>
      <c r="BV18" s="7">
        <v>32706492.609999999</v>
      </c>
      <c r="BW18" s="7">
        <v>3850249.9</v>
      </c>
      <c r="BX18" s="7">
        <v>2904121.61</v>
      </c>
      <c r="BY18" s="7">
        <v>1164864839.1900001</v>
      </c>
      <c r="BZ18" s="7">
        <v>0</v>
      </c>
      <c r="CA18" s="10">
        <v>4205714.9800000004</v>
      </c>
      <c r="CB18" s="10"/>
      <c r="CC18" s="10"/>
      <c r="CD18" s="10">
        <v>1081532693.27</v>
      </c>
      <c r="CE18" s="10">
        <v>83332145.920000002</v>
      </c>
      <c r="CF18" s="10">
        <v>4205714.9800000004</v>
      </c>
      <c r="CG18" s="10"/>
      <c r="CH18" s="10">
        <v>891440668.95000005</v>
      </c>
      <c r="CI18" s="10">
        <v>1190864550.3299999</v>
      </c>
      <c r="CJ18" s="10">
        <v>1157557514.1700001</v>
      </c>
      <c r="CK18" s="10">
        <v>268874</v>
      </c>
      <c r="CL18" s="10">
        <v>-4205714.9800000004</v>
      </c>
      <c r="CM18" s="10">
        <v>82820724.569999993</v>
      </c>
      <c r="CN18" s="23">
        <f t="shared" si="1"/>
        <v>-0.63127101077473935</v>
      </c>
      <c r="CO18" s="23"/>
      <c r="CP18" s="23"/>
      <c r="CQ18" s="23">
        <f t="shared" si="2"/>
        <v>-0.60086888412806805</v>
      </c>
      <c r="CR18" s="23">
        <f t="shared" si="3"/>
        <v>-7.1472927601660539</v>
      </c>
      <c r="CS18" s="31"/>
      <c r="CT18" s="31">
        <f t="shared" si="4"/>
        <v>-1819.7140198010964</v>
      </c>
      <c r="CU18" s="31">
        <f t="shared" si="16"/>
        <v>-15.64195489337013</v>
      </c>
      <c r="CV18" s="31">
        <f t="shared" si="5"/>
        <v>58.36349758520786</v>
      </c>
      <c r="CW18" s="31">
        <f t="shared" si="6"/>
        <v>39.808419643874878</v>
      </c>
      <c r="CX18" s="31">
        <f t="shared" si="7"/>
        <v>52.337131716837703</v>
      </c>
      <c r="CY18" s="31">
        <f t="shared" si="8"/>
        <v>51.692206661691586</v>
      </c>
      <c r="CZ18" s="31">
        <f t="shared" si="9"/>
        <v>4305.2043491375143</v>
      </c>
      <c r="DA18" s="31">
        <f t="shared" si="10"/>
        <v>88.786492313503757</v>
      </c>
      <c r="DB18" s="31">
        <f t="shared" si="17"/>
        <v>2.7968786333231725</v>
      </c>
      <c r="DC18" s="31">
        <f t="shared" si="11"/>
        <v>12.259002594196629</v>
      </c>
    </row>
    <row r="19" spans="1:107" s="4" customFormat="1" ht="15" x14ac:dyDescent="0.25">
      <c r="A19" s="46" t="s">
        <v>56</v>
      </c>
      <c r="B19" s="51">
        <v>864054843.35000002</v>
      </c>
      <c r="C19" s="51">
        <v>395727492.50999999</v>
      </c>
      <c r="D19" s="51">
        <v>282708542.04000002</v>
      </c>
      <c r="E19" s="51">
        <v>465931.38</v>
      </c>
      <c r="F19" s="51">
        <v>3203260.51</v>
      </c>
      <c r="G19" s="51">
        <v>44989609.590000004</v>
      </c>
      <c r="H19" s="51">
        <v>41013554.100000001</v>
      </c>
      <c r="I19" s="8">
        <f t="shared" si="12"/>
        <v>41013554.100000001</v>
      </c>
      <c r="J19" s="7">
        <v>2420049.1800000002</v>
      </c>
      <c r="K19" s="7">
        <v>6221120.7000000002</v>
      </c>
      <c r="L19" s="7">
        <v>5261181.7</v>
      </c>
      <c r="M19" s="7">
        <v>27111202.52</v>
      </c>
      <c r="N19" s="7">
        <v>5809121.5700000003</v>
      </c>
      <c r="O19" s="7">
        <v>446364796.55000001</v>
      </c>
      <c r="P19" s="7">
        <v>417690046.80000001</v>
      </c>
      <c r="Q19" s="7">
        <v>155303400</v>
      </c>
      <c r="R19" s="8">
        <f t="shared" si="13"/>
        <v>155303400</v>
      </c>
      <c r="S19" s="7">
        <v>153253300</v>
      </c>
      <c r="T19" s="7">
        <v>2050100</v>
      </c>
      <c r="U19" s="7">
        <v>0</v>
      </c>
      <c r="V19" s="7">
        <v>262386646.80000001</v>
      </c>
      <c r="W19" s="7">
        <v>197193649.61000001</v>
      </c>
      <c r="X19" s="7">
        <v>29013337.309999999</v>
      </c>
      <c r="Y19" s="7">
        <v>21436964.48</v>
      </c>
      <c r="Z19" s="7">
        <v>6228.54</v>
      </c>
      <c r="AA19" s="7">
        <v>0</v>
      </c>
      <c r="AB19" s="7">
        <v>0</v>
      </c>
      <c r="AC19" s="7">
        <v>0</v>
      </c>
      <c r="AD19" s="7">
        <v>0</v>
      </c>
      <c r="AE19" s="7">
        <v>14281103.73</v>
      </c>
      <c r="AF19" s="7">
        <v>0</v>
      </c>
      <c r="AG19" s="7">
        <v>0</v>
      </c>
      <c r="AH19" s="7">
        <v>455363.13</v>
      </c>
      <c r="AI19" s="7">
        <v>0</v>
      </c>
      <c r="AJ19" s="7">
        <v>0</v>
      </c>
      <c r="AK19" s="8">
        <f t="shared" si="0"/>
        <v>262386646.79999998</v>
      </c>
      <c r="AL19" s="7">
        <v>864054843.35000002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34628972.049999997</v>
      </c>
      <c r="AU19" s="16">
        <v>289484759.49000001</v>
      </c>
      <c r="AV19" s="8">
        <f t="shared" si="14"/>
        <v>289484759.49000001</v>
      </c>
      <c r="AW19" s="7">
        <v>77656844.219999999</v>
      </c>
      <c r="AX19" s="7">
        <v>180281213.47</v>
      </c>
      <c r="AY19" s="7">
        <v>0</v>
      </c>
      <c r="AZ19" s="7">
        <v>0</v>
      </c>
      <c r="BA19" s="7">
        <v>4268872.3899999997</v>
      </c>
      <c r="BB19" s="7">
        <v>0</v>
      </c>
      <c r="BC19" s="7">
        <v>13616006.939999999</v>
      </c>
      <c r="BD19" s="7">
        <v>0</v>
      </c>
      <c r="BE19" s="7">
        <v>13661822.470000029</v>
      </c>
      <c r="BF19" s="16">
        <v>139178022.06999999</v>
      </c>
      <c r="BG19" s="8">
        <f t="shared" si="15"/>
        <v>139178022.06999999</v>
      </c>
      <c r="BH19" s="7">
        <v>112624188.98</v>
      </c>
      <c r="BI19" s="7">
        <v>0</v>
      </c>
      <c r="BJ19" s="7">
        <v>0</v>
      </c>
      <c r="BK19" s="7">
        <v>26553833.089999989</v>
      </c>
      <c r="BL19" s="7">
        <v>238730256.90000001</v>
      </c>
      <c r="BM19" s="7">
        <v>0</v>
      </c>
      <c r="BN19" s="7">
        <v>238730256.90000001</v>
      </c>
      <c r="BO19" s="7">
        <v>63280862.229999997</v>
      </c>
      <c r="BP19" s="7">
        <v>29680582.66</v>
      </c>
      <c r="BQ19" s="7">
        <v>688171.44</v>
      </c>
      <c r="BR19" s="7">
        <v>14485266.1</v>
      </c>
      <c r="BS19" s="7">
        <v>4728986.0599999996</v>
      </c>
      <c r="BT19" s="7">
        <v>154624.95999999999</v>
      </c>
      <c r="BU19" s="7">
        <v>225768.55</v>
      </c>
      <c r="BV19" s="7">
        <v>37623832.259999998</v>
      </c>
      <c r="BW19" s="7">
        <v>9316115.6699999999</v>
      </c>
      <c r="BX19" s="7">
        <v>4598911.0599999996</v>
      </c>
      <c r="BY19" s="7">
        <v>871896635.58000004</v>
      </c>
      <c r="BZ19" s="7">
        <v>0</v>
      </c>
      <c r="CA19" s="10">
        <v>7805306.6200000001</v>
      </c>
      <c r="CB19" s="10"/>
      <c r="CC19" s="10"/>
      <c r="CD19" s="10">
        <v>784711875.60000002</v>
      </c>
      <c r="CE19" s="10">
        <v>87184759.980000004</v>
      </c>
      <c r="CF19" s="10">
        <v>7805306.6200000001</v>
      </c>
      <c r="CG19" s="10"/>
      <c r="CH19" s="10">
        <v>746630537.13</v>
      </c>
      <c r="CI19" s="10">
        <v>868816501</v>
      </c>
      <c r="CJ19" s="10">
        <v>864054843.35000002</v>
      </c>
      <c r="CK19" s="10">
        <v>217110</v>
      </c>
      <c r="CL19" s="10">
        <v>-7805306.6200000001</v>
      </c>
      <c r="CM19" s="10">
        <v>28023400</v>
      </c>
      <c r="CN19" s="23">
        <f t="shared" si="1"/>
        <v>-0.90755723324191273</v>
      </c>
      <c r="CO19" s="23"/>
      <c r="CP19" s="23"/>
      <c r="CQ19" s="23">
        <f t="shared" si="2"/>
        <v>-0.79674404705250934</v>
      </c>
      <c r="CR19" s="23">
        <f t="shared" si="3"/>
        <v>-14.008251924051228</v>
      </c>
      <c r="CS19" s="31"/>
      <c r="CT19" s="31">
        <f t="shared" si="4"/>
        <v>-2004.3092854774079</v>
      </c>
      <c r="CU19" s="31">
        <f t="shared" si="16"/>
        <v>-35.950930956657913</v>
      </c>
      <c r="CV19" s="31">
        <f t="shared" si="5"/>
        <v>50.545523813827018</v>
      </c>
      <c r="CW19" s="31">
        <f t="shared" si="6"/>
        <v>48.340686938410876</v>
      </c>
      <c r="CX19" s="31">
        <f t="shared" si="7"/>
        <v>45.386973221516733</v>
      </c>
      <c r="CY19" s="31">
        <f t="shared" si="8"/>
        <v>55.943338241370867</v>
      </c>
      <c r="CZ19" s="31">
        <f t="shared" si="9"/>
        <v>3979.8021433835384</v>
      </c>
      <c r="DA19" s="31">
        <f t="shared" si="10"/>
        <v>88.655623285845792</v>
      </c>
      <c r="DB19" s="31">
        <f t="shared" si="17"/>
        <v>0.54806252465501637</v>
      </c>
      <c r="DC19" s="31">
        <f t="shared" si="11"/>
        <v>6.4164795632374512</v>
      </c>
    </row>
    <row r="20" spans="1:107" s="20" customFormat="1" ht="15" x14ac:dyDescent="0.25">
      <c r="A20" s="46" t="s">
        <v>57</v>
      </c>
      <c r="B20" s="53">
        <v>6339418219.1800003</v>
      </c>
      <c r="C20" s="10">
        <v>3188395899.4699998</v>
      </c>
      <c r="D20" s="10">
        <v>2076014047.5699999</v>
      </c>
      <c r="E20" s="10">
        <v>11510248.189999999</v>
      </c>
      <c r="F20" s="10">
        <v>3026075.24</v>
      </c>
      <c r="G20" s="10">
        <v>546567907.46000004</v>
      </c>
      <c r="H20" s="10">
        <v>265996355.69999999</v>
      </c>
      <c r="I20" s="8">
        <f t="shared" si="12"/>
        <v>265996355.69999999</v>
      </c>
      <c r="J20" s="7">
        <v>1338445.81</v>
      </c>
      <c r="K20" s="7">
        <v>48525663.609999999</v>
      </c>
      <c r="L20" s="7">
        <v>18323411.359999999</v>
      </c>
      <c r="M20" s="7">
        <v>197808834.91999999</v>
      </c>
      <c r="N20" s="10">
        <v>88773766.290000007</v>
      </c>
      <c r="O20" s="10">
        <v>3545821180.9000001</v>
      </c>
      <c r="P20" s="10">
        <v>1630169172.4200001</v>
      </c>
      <c r="Q20" s="10">
        <v>167767100</v>
      </c>
      <c r="R20" s="8">
        <f t="shared" si="13"/>
        <v>167767100</v>
      </c>
      <c r="S20" s="7">
        <v>148384600</v>
      </c>
      <c r="T20" s="7">
        <v>0</v>
      </c>
      <c r="U20" s="7">
        <v>19382500</v>
      </c>
      <c r="V20" s="7">
        <v>1462402072.4200001</v>
      </c>
      <c r="W20" s="7">
        <v>930399842.82000005</v>
      </c>
      <c r="X20" s="7">
        <v>376312254.12</v>
      </c>
      <c r="Y20" s="7">
        <v>83785337.609999999</v>
      </c>
      <c r="Z20" s="7">
        <v>233326.55</v>
      </c>
      <c r="AA20" s="7">
        <v>0</v>
      </c>
      <c r="AB20" s="7">
        <v>18835458.91</v>
      </c>
      <c r="AC20" s="7">
        <v>0</v>
      </c>
      <c r="AD20" s="7">
        <v>0</v>
      </c>
      <c r="AE20" s="7">
        <v>46546707.670000002</v>
      </c>
      <c r="AF20" s="7">
        <v>0</v>
      </c>
      <c r="AG20" s="7">
        <v>3525936.43</v>
      </c>
      <c r="AH20" s="7">
        <v>2763208.31</v>
      </c>
      <c r="AI20" s="7">
        <v>0</v>
      </c>
      <c r="AJ20" s="7">
        <v>0</v>
      </c>
      <c r="AK20" s="8">
        <f t="shared" si="0"/>
        <v>1462402072.4200001</v>
      </c>
      <c r="AL20" s="7">
        <v>5175990353.3199997</v>
      </c>
      <c r="AM20" s="7">
        <v>1134302489.5999999</v>
      </c>
      <c r="AN20" s="7">
        <v>0</v>
      </c>
      <c r="AO20" s="7">
        <v>0</v>
      </c>
      <c r="AP20" s="7">
        <v>0</v>
      </c>
      <c r="AQ20" s="7">
        <v>29125376.260000002</v>
      </c>
      <c r="AR20" s="7">
        <v>0</v>
      </c>
      <c r="AS20" s="7">
        <v>0</v>
      </c>
      <c r="AT20" s="10">
        <v>189664248.33000001</v>
      </c>
      <c r="AU20" s="16">
        <v>1214473717.1300001</v>
      </c>
      <c r="AV20" s="8">
        <f t="shared" si="14"/>
        <v>1214473717.1299999</v>
      </c>
      <c r="AW20" s="7">
        <v>434169516.49000001</v>
      </c>
      <c r="AX20" s="7">
        <v>670777116.76999998</v>
      </c>
      <c r="AY20" s="7">
        <v>5161582.2699999996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104365501.60000001</v>
      </c>
      <c r="BF20" s="16">
        <v>934301180.79999995</v>
      </c>
      <c r="BG20" s="8">
        <f t="shared" si="15"/>
        <v>934301180.79999995</v>
      </c>
      <c r="BH20" s="7">
        <v>441010598.69999999</v>
      </c>
      <c r="BI20" s="7">
        <v>8862427.5999999996</v>
      </c>
      <c r="BJ20" s="7">
        <v>0</v>
      </c>
      <c r="BK20" s="7">
        <v>484428154.49999994</v>
      </c>
      <c r="BL20" s="7">
        <v>1400109865.8900001</v>
      </c>
      <c r="BM20" s="7">
        <v>0</v>
      </c>
      <c r="BN20" s="16">
        <v>1400109865.8900001</v>
      </c>
      <c r="BO20" s="10">
        <v>444275509.18000001</v>
      </c>
      <c r="BP20" s="10">
        <v>263968295.49000001</v>
      </c>
      <c r="BQ20" s="10">
        <v>8573315.2599999998</v>
      </c>
      <c r="BR20" s="10">
        <v>67495958.200000003</v>
      </c>
      <c r="BS20" s="10">
        <v>208360925</v>
      </c>
      <c r="BT20" s="10"/>
      <c r="BU20" s="10">
        <v>2111225.0499999998</v>
      </c>
      <c r="BV20" s="10">
        <v>556326994.5</v>
      </c>
      <c r="BW20" s="10">
        <v>52518881.710000001</v>
      </c>
      <c r="BX20" s="10">
        <v>8925050.8800000008</v>
      </c>
      <c r="BY20" s="10">
        <v>6567422149.4799995</v>
      </c>
      <c r="BZ20" s="7">
        <v>0</v>
      </c>
      <c r="CA20" s="10">
        <v>228831101.16999999</v>
      </c>
      <c r="CB20" s="10"/>
      <c r="CC20" s="10"/>
      <c r="CD20" s="10">
        <v>5805313089.7399998</v>
      </c>
      <c r="CE20" s="10">
        <v>762109059.74000001</v>
      </c>
      <c r="CF20" s="10">
        <v>328331101.16999996</v>
      </c>
      <c r="CG20" s="10"/>
      <c r="CH20" s="10">
        <v>5448428960.9399996</v>
      </c>
      <c r="CI20" s="10">
        <v>6997043797</v>
      </c>
      <c r="CJ20" s="10">
        <v>6339418219.1800003</v>
      </c>
      <c r="CK20" s="10">
        <v>1451132</v>
      </c>
      <c r="CL20" s="10">
        <v>-228831101.16999999</v>
      </c>
      <c r="CM20" s="10">
        <v>654885200</v>
      </c>
      <c r="CN20" s="23">
        <f t="shared" si="1"/>
        <v>-3.5966065404893199</v>
      </c>
      <c r="CO20" s="23"/>
      <c r="CP20" s="23"/>
      <c r="CQ20" s="23">
        <f t="shared" si="2"/>
        <v>-0.6805598961876741</v>
      </c>
      <c r="CR20" s="23">
        <f t="shared" si="3"/>
        <v>-7.5848454063601949</v>
      </c>
      <c r="CS20" s="31"/>
      <c r="CT20" s="31">
        <f t="shared" si="4"/>
        <v>-2145.2423999401849</v>
      </c>
      <c r="CU20" s="31">
        <f t="shared" si="16"/>
        <v>-157.69144445164187</v>
      </c>
      <c r="CV20" s="31">
        <f t="shared" si="5"/>
        <v>54.49068251592373</v>
      </c>
      <c r="CW20" s="31">
        <f t="shared" si="6"/>
        <v>25.714807196154055</v>
      </c>
      <c r="CX20" s="31">
        <f t="shared" si="7"/>
        <v>48.548666842171137</v>
      </c>
      <c r="CY20" s="31">
        <f t="shared" si="8"/>
        <v>29.919985818054094</v>
      </c>
      <c r="CZ20" s="31">
        <f t="shared" si="9"/>
        <v>4368.6020425295565</v>
      </c>
      <c r="DA20" s="31">
        <f t="shared" si="10"/>
        <v>89.919816505262148</v>
      </c>
      <c r="DB20" s="31">
        <f t="shared" si="17"/>
        <v>9.3986202873556159</v>
      </c>
      <c r="DC20" s="31">
        <f t="shared" si="11"/>
        <v>18.958043893824424</v>
      </c>
    </row>
    <row r="21" spans="1:107" s="20" customFormat="1" ht="15" x14ac:dyDescent="0.25">
      <c r="A21" s="46" t="s">
        <v>58</v>
      </c>
      <c r="B21" s="53">
        <v>1412219664.6600001</v>
      </c>
      <c r="C21" s="10">
        <v>490858469.64999998</v>
      </c>
      <c r="D21" s="10">
        <v>355502407.66000003</v>
      </c>
      <c r="E21" s="10">
        <v>574658.57999999996</v>
      </c>
      <c r="F21" s="10">
        <v>1025523.82</v>
      </c>
      <c r="G21" s="10">
        <v>52430307.789999999</v>
      </c>
      <c r="H21" s="10">
        <v>143482817.41</v>
      </c>
      <c r="I21" s="8">
        <f t="shared" si="12"/>
        <v>143482817.41</v>
      </c>
      <c r="J21" s="7">
        <v>301360.71000000002</v>
      </c>
      <c r="K21" s="7">
        <v>5582647.79</v>
      </c>
      <c r="L21" s="7">
        <v>4381559.1500000004</v>
      </c>
      <c r="M21" s="7">
        <v>133217249.76000001</v>
      </c>
      <c r="N21" s="10">
        <v>7293566.71</v>
      </c>
      <c r="O21" s="10">
        <v>641634853.76999998</v>
      </c>
      <c r="P21" s="10">
        <v>762841040.50999999</v>
      </c>
      <c r="Q21" s="10">
        <v>271451695</v>
      </c>
      <c r="R21" s="8">
        <f t="shared" si="13"/>
        <v>271451695</v>
      </c>
      <c r="S21" s="7">
        <v>255542900</v>
      </c>
      <c r="T21" s="7">
        <v>5386895</v>
      </c>
      <c r="U21" s="7">
        <v>10521900</v>
      </c>
      <c r="V21" s="7">
        <v>491389345.50999999</v>
      </c>
      <c r="W21" s="7">
        <v>283973508.60000002</v>
      </c>
      <c r="X21" s="7">
        <v>37602588.700000003</v>
      </c>
      <c r="Y21" s="7">
        <v>19393499.699999999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8804782.4600000009</v>
      </c>
      <c r="AF21" s="7">
        <v>0</v>
      </c>
      <c r="AG21" s="7">
        <v>0</v>
      </c>
      <c r="AH21" s="7">
        <v>0</v>
      </c>
      <c r="AI21" s="7">
        <v>141197510.02000001</v>
      </c>
      <c r="AJ21" s="7">
        <v>417456.03</v>
      </c>
      <c r="AK21" s="8">
        <f t="shared" si="0"/>
        <v>491389345.50999999</v>
      </c>
      <c r="AL21" s="7">
        <v>1404475894.28</v>
      </c>
      <c r="AM21" s="7">
        <v>0</v>
      </c>
      <c r="AN21" s="7">
        <v>0</v>
      </c>
      <c r="AO21" s="7">
        <v>142940</v>
      </c>
      <c r="AP21" s="7">
        <v>0</v>
      </c>
      <c r="AQ21" s="7">
        <v>7166060.79</v>
      </c>
      <c r="AR21" s="7">
        <v>434769.59</v>
      </c>
      <c r="AS21" s="7">
        <v>0</v>
      </c>
      <c r="AT21" s="10">
        <v>29273600.719999999</v>
      </c>
      <c r="AU21" s="16">
        <v>422977660.47000003</v>
      </c>
      <c r="AV21" s="8">
        <f t="shared" si="14"/>
        <v>422977660.46999997</v>
      </c>
      <c r="AW21" s="7">
        <v>142248295.06</v>
      </c>
      <c r="AX21" s="7">
        <v>242003665.41999999</v>
      </c>
      <c r="AY21" s="7">
        <v>0</v>
      </c>
      <c r="AZ21" s="7">
        <v>0</v>
      </c>
      <c r="BA21" s="7">
        <v>6101085.8399999999</v>
      </c>
      <c r="BB21" s="7">
        <v>0</v>
      </c>
      <c r="BC21" s="7">
        <v>0</v>
      </c>
      <c r="BD21" s="7">
        <v>0</v>
      </c>
      <c r="BE21" s="7">
        <v>32624614.149999999</v>
      </c>
      <c r="BF21" s="16">
        <v>239608326.02000001</v>
      </c>
      <c r="BG21" s="8">
        <f t="shared" si="15"/>
        <v>239608326.02000001</v>
      </c>
      <c r="BH21" s="7">
        <v>194592085.33000001</v>
      </c>
      <c r="BI21" s="7">
        <v>3246028.57</v>
      </c>
      <c r="BJ21" s="7">
        <v>0</v>
      </c>
      <c r="BK21" s="7">
        <v>41770212.120000012</v>
      </c>
      <c r="BL21" s="7">
        <v>333194917.41000003</v>
      </c>
      <c r="BM21" s="7">
        <v>0</v>
      </c>
      <c r="BN21" s="7">
        <v>333194917.41000003</v>
      </c>
      <c r="BO21" s="10">
        <v>180132751.05000001</v>
      </c>
      <c r="BP21" s="10">
        <v>35051544.909999996</v>
      </c>
      <c r="BQ21" s="10">
        <v>441000.95</v>
      </c>
      <c r="BR21" s="10">
        <v>11368125.970000001</v>
      </c>
      <c r="BS21" s="10">
        <v>60392626.420000002</v>
      </c>
      <c r="BT21" s="10">
        <v>10815</v>
      </c>
      <c r="BU21" s="10">
        <v>199197.08</v>
      </c>
      <c r="BV21" s="10">
        <v>36017604.689999998</v>
      </c>
      <c r="BW21" s="10">
        <v>16827150.84</v>
      </c>
      <c r="BX21" s="10">
        <v>4456180.91</v>
      </c>
      <c r="BY21" s="10">
        <v>1403404904.1500001</v>
      </c>
      <c r="BZ21" s="10">
        <v>0</v>
      </c>
      <c r="CA21" s="10">
        <v>-8814760.5099999998</v>
      </c>
      <c r="CB21" s="10"/>
      <c r="CC21" s="10"/>
      <c r="CD21" s="10">
        <v>1274230665.45</v>
      </c>
      <c r="CE21" s="10">
        <v>129174238.7</v>
      </c>
      <c r="CF21" s="10">
        <v>-8814760.5099999998</v>
      </c>
      <c r="CG21" s="10"/>
      <c r="CH21" s="10">
        <v>1044546614.23</v>
      </c>
      <c r="CI21" s="10">
        <v>1330345229.79</v>
      </c>
      <c r="CJ21" s="10">
        <v>1412219664.6600001</v>
      </c>
      <c r="CK21" s="10">
        <v>297593</v>
      </c>
      <c r="CL21" s="10">
        <v>8814760.5099999998</v>
      </c>
      <c r="CM21" s="10">
        <v>67342080.519999996</v>
      </c>
      <c r="CN21" s="28">
        <f t="shared" si="1"/>
        <v>0.62417772040599928</v>
      </c>
      <c r="CO21" s="28"/>
      <c r="CP21" s="28"/>
      <c r="CQ21" s="28">
        <f t="shared" si="2"/>
        <v>-1.0087462245374474</v>
      </c>
      <c r="CR21" s="28">
        <f t="shared" si="3"/>
        <v>-16.710709154533806</v>
      </c>
      <c r="CS21" s="31"/>
      <c r="CT21" s="31">
        <f t="shared" si="4"/>
        <v>-2584.2799296018393</v>
      </c>
      <c r="CU21" s="31">
        <f t="shared" si="16"/>
        <v>29.620187672425089</v>
      </c>
      <c r="CV21" s="31">
        <f t="shared" si="5"/>
        <v>44.918032437448126</v>
      </c>
      <c r="CW21" s="31">
        <f t="shared" si="6"/>
        <v>54.01716599758992</v>
      </c>
      <c r="CX21" s="31">
        <f t="shared" si="7"/>
        <v>34.976254408010504</v>
      </c>
      <c r="CY21" s="31">
        <f t="shared" si="8"/>
        <v>73.030827932206492</v>
      </c>
      <c r="CZ21" s="31">
        <f t="shared" si="9"/>
        <v>4745.4733970893139</v>
      </c>
      <c r="DA21" s="31">
        <f t="shared" si="10"/>
        <v>76.501216660208541</v>
      </c>
      <c r="DB21" s="31">
        <f t="shared" si="17"/>
        <v>-6.1543750476652077</v>
      </c>
      <c r="DC21" s="31">
        <f t="shared" si="11"/>
        <v>10.616064552902159</v>
      </c>
    </row>
    <row r="22" spans="1:107" s="20" customFormat="1" ht="15" x14ac:dyDescent="0.25">
      <c r="A22" s="46" t="s">
        <v>59</v>
      </c>
      <c r="B22" s="53">
        <v>1234753868.52</v>
      </c>
      <c r="C22" s="10">
        <v>517026573.69999999</v>
      </c>
      <c r="D22" s="10">
        <v>347896365.29000002</v>
      </c>
      <c r="E22" s="10">
        <v>479250.99</v>
      </c>
      <c r="F22" s="10">
        <v>3735649.67</v>
      </c>
      <c r="G22" s="10">
        <v>73348281.840000004</v>
      </c>
      <c r="H22" s="10">
        <v>84177891.859999999</v>
      </c>
      <c r="I22" s="8">
        <f t="shared" si="12"/>
        <v>84177891.859999999</v>
      </c>
      <c r="J22" s="7">
        <v>704936.85</v>
      </c>
      <c r="K22" s="7">
        <v>6902715.6399999997</v>
      </c>
      <c r="L22" s="7">
        <v>11665776.34</v>
      </c>
      <c r="M22" s="7">
        <v>64904463.030000001</v>
      </c>
      <c r="N22" s="10">
        <v>7705589.8700000001</v>
      </c>
      <c r="O22" s="10">
        <v>612636596.12</v>
      </c>
      <c r="P22" s="10">
        <v>609856417.52999997</v>
      </c>
      <c r="Q22" s="10">
        <v>190273700</v>
      </c>
      <c r="R22" s="8">
        <f t="shared" si="13"/>
        <v>190273700</v>
      </c>
      <c r="S22" s="7">
        <v>180607200</v>
      </c>
      <c r="T22" s="7">
        <v>9666500</v>
      </c>
      <c r="U22" s="7">
        <v>0</v>
      </c>
      <c r="V22" s="7">
        <v>419582717.52999997</v>
      </c>
      <c r="W22" s="7">
        <v>220756984.5</v>
      </c>
      <c r="X22" s="7">
        <v>34121070.670000002</v>
      </c>
      <c r="Y22" s="7">
        <v>19983179.030000001</v>
      </c>
      <c r="Z22" s="7">
        <v>10993</v>
      </c>
      <c r="AA22" s="7">
        <v>0</v>
      </c>
      <c r="AB22" s="7">
        <v>0</v>
      </c>
      <c r="AC22" s="7">
        <v>0</v>
      </c>
      <c r="AD22" s="7">
        <v>0</v>
      </c>
      <c r="AE22" s="7">
        <v>10587086.470000001</v>
      </c>
      <c r="AF22" s="7">
        <v>5132269</v>
      </c>
      <c r="AG22" s="7">
        <v>0</v>
      </c>
      <c r="AH22" s="7">
        <v>767911.08</v>
      </c>
      <c r="AI22" s="7">
        <v>128223223.78</v>
      </c>
      <c r="AJ22" s="7">
        <v>0</v>
      </c>
      <c r="AK22" s="8">
        <f t="shared" si="0"/>
        <v>419582717.53000009</v>
      </c>
      <c r="AL22" s="7">
        <v>1222493013.6500001</v>
      </c>
      <c r="AM22" s="7">
        <v>0</v>
      </c>
      <c r="AN22" s="7">
        <v>608400</v>
      </c>
      <c r="AO22" s="7">
        <v>0</v>
      </c>
      <c r="AP22" s="7">
        <v>0</v>
      </c>
      <c r="AQ22" s="7">
        <v>11652454.869999999</v>
      </c>
      <c r="AR22" s="7">
        <v>0</v>
      </c>
      <c r="AS22" s="7">
        <v>0</v>
      </c>
      <c r="AT22" s="10">
        <v>34058834.659999996</v>
      </c>
      <c r="AU22" s="16">
        <v>353740533.88</v>
      </c>
      <c r="AV22" s="8">
        <f t="shared" si="14"/>
        <v>353740533.88</v>
      </c>
      <c r="AW22" s="7">
        <v>117617382.76000001</v>
      </c>
      <c r="AX22" s="7">
        <v>204489487.13</v>
      </c>
      <c r="AY22" s="7">
        <v>0</v>
      </c>
      <c r="AZ22" s="7">
        <v>0</v>
      </c>
      <c r="BA22" s="7">
        <v>5958857.5999999996</v>
      </c>
      <c r="BB22" s="7">
        <v>0</v>
      </c>
      <c r="BC22" s="7">
        <v>0</v>
      </c>
      <c r="BD22" s="7">
        <v>0</v>
      </c>
      <c r="BE22" s="7">
        <v>25674806.390000001</v>
      </c>
      <c r="BF22" s="16">
        <v>195119594.71000001</v>
      </c>
      <c r="BG22" s="8">
        <f t="shared" si="15"/>
        <v>195119594.70999998</v>
      </c>
      <c r="BH22" s="7">
        <v>97187869.329999998</v>
      </c>
      <c r="BI22" s="7">
        <v>0</v>
      </c>
      <c r="BJ22" s="7">
        <v>0</v>
      </c>
      <c r="BK22" s="7">
        <v>97931725.379999995</v>
      </c>
      <c r="BL22" s="7">
        <v>283960960.31999999</v>
      </c>
      <c r="BM22" s="7">
        <v>0</v>
      </c>
      <c r="BN22" s="16">
        <v>283960960.31999999</v>
      </c>
      <c r="BO22" s="10">
        <v>183815825.21000001</v>
      </c>
      <c r="BP22" s="10">
        <v>34850415.509999998</v>
      </c>
      <c r="BQ22" s="10">
        <v>1344611.48</v>
      </c>
      <c r="BR22" s="10">
        <v>8812288.6300000008</v>
      </c>
      <c r="BS22" s="10">
        <v>9892989.6199999992</v>
      </c>
      <c r="BT22" s="10">
        <v>0</v>
      </c>
      <c r="BU22" s="10">
        <v>1329244.33</v>
      </c>
      <c r="BV22" s="10">
        <v>46169805.950000003</v>
      </c>
      <c r="BW22" s="10">
        <v>21064131.390000001</v>
      </c>
      <c r="BX22" s="10">
        <v>6861238.79</v>
      </c>
      <c r="BY22" s="10">
        <v>1183306300.5</v>
      </c>
      <c r="BZ22" s="10">
        <v>0</v>
      </c>
      <c r="CA22" s="10">
        <v>-51280725.630000003</v>
      </c>
      <c r="CB22" s="10"/>
      <c r="CC22" s="10"/>
      <c r="CD22" s="10">
        <v>1096559978.98</v>
      </c>
      <c r="CE22" s="10">
        <v>86746321.519999996</v>
      </c>
      <c r="CF22" s="10">
        <v>-51280725.629999995</v>
      </c>
      <c r="CG22" s="10"/>
      <c r="CH22" s="10">
        <v>919694969.95000005</v>
      </c>
      <c r="CI22" s="10">
        <v>1204662380.2</v>
      </c>
      <c r="CJ22" s="10">
        <v>1234753868.52</v>
      </c>
      <c r="CK22" s="10">
        <v>266095</v>
      </c>
      <c r="CL22" s="10">
        <v>51280725.630000003</v>
      </c>
      <c r="CM22" s="10">
        <v>25683573.399999999</v>
      </c>
      <c r="CN22" s="23">
        <f t="shared" si="1"/>
        <v>4.1666253762513836</v>
      </c>
      <c r="CO22" s="23"/>
      <c r="CP22" s="23"/>
      <c r="CQ22" s="23">
        <f t="shared" si="2"/>
        <v>-0.82393851309569788</v>
      </c>
      <c r="CR22" s="23">
        <f t="shared" si="3"/>
        <v>-10.257583518391952</v>
      </c>
      <c r="CS22" s="31"/>
      <c r="CT22" s="31">
        <f t="shared" si="4"/>
        <v>-2187.5714874011164</v>
      </c>
      <c r="CU22" s="31">
        <f t="shared" si="16"/>
        <v>192.71585572821738</v>
      </c>
      <c r="CV22" s="31">
        <f t="shared" si="5"/>
        <v>48.690227330942918</v>
      </c>
      <c r="CW22" s="31">
        <f t="shared" si="6"/>
        <v>49.390929891232958</v>
      </c>
      <c r="CX22" s="31">
        <f t="shared" si="7"/>
        <v>43.693384669846942</v>
      </c>
      <c r="CY22" s="31">
        <f t="shared" si="8"/>
        <v>66.310726649201456</v>
      </c>
      <c r="CZ22" s="31">
        <f t="shared" si="9"/>
        <v>4640.2745956143481</v>
      </c>
      <c r="DA22" s="31">
        <f t="shared" si="10"/>
        <v>84.39368085002998</v>
      </c>
      <c r="DB22" s="31">
        <f t="shared" si="17"/>
        <v>-2.4979188206245881</v>
      </c>
      <c r="DC22" s="31">
        <f t="shared" si="11"/>
        <v>4.2720197322680713</v>
      </c>
    </row>
    <row r="23" spans="1:107" ht="15" x14ac:dyDescent="0.25">
      <c r="A23" s="46" t="s">
        <v>60</v>
      </c>
      <c r="B23" s="51">
        <v>1299034853.8299999</v>
      </c>
      <c r="C23" s="7">
        <v>572513505.44000006</v>
      </c>
      <c r="D23" s="7">
        <v>390088741.79000002</v>
      </c>
      <c r="E23" s="7">
        <v>-1180371.71</v>
      </c>
      <c r="F23" s="7">
        <v>1751320.46</v>
      </c>
      <c r="G23" s="7">
        <v>82071931.329999998</v>
      </c>
      <c r="H23" s="7">
        <v>60988913.409999996</v>
      </c>
      <c r="I23" s="8">
        <f t="shared" si="12"/>
        <v>60988913.409999996</v>
      </c>
      <c r="J23" s="7">
        <v>567277.11</v>
      </c>
      <c r="K23" s="7">
        <v>8228723.5999999996</v>
      </c>
      <c r="L23" s="7">
        <v>6379729.5300000003</v>
      </c>
      <c r="M23" s="7">
        <v>45813183.170000002</v>
      </c>
      <c r="N23" s="7">
        <v>6079724.3600000003</v>
      </c>
      <c r="O23" s="7">
        <v>639582143.21000004</v>
      </c>
      <c r="P23" s="7">
        <v>644833961.34000003</v>
      </c>
      <c r="Q23" s="7">
        <v>149972400</v>
      </c>
      <c r="R23" s="8">
        <f t="shared" si="13"/>
        <v>149972400</v>
      </c>
      <c r="S23" s="7">
        <v>106754700</v>
      </c>
      <c r="T23" s="7">
        <v>43217700</v>
      </c>
      <c r="U23" s="7">
        <v>0</v>
      </c>
      <c r="V23" s="7">
        <v>494861561.33999997</v>
      </c>
      <c r="W23" s="7">
        <v>231941822.81999999</v>
      </c>
      <c r="X23" s="7">
        <v>70783682.569999993</v>
      </c>
      <c r="Y23" s="7">
        <v>19029276.359999999</v>
      </c>
      <c r="Z23" s="7">
        <v>30748.49</v>
      </c>
      <c r="AA23" s="7">
        <v>0</v>
      </c>
      <c r="AB23" s="7">
        <v>0</v>
      </c>
      <c r="AC23" s="7">
        <v>0</v>
      </c>
      <c r="AD23" s="7">
        <v>0</v>
      </c>
      <c r="AE23" s="7">
        <v>2122734.59</v>
      </c>
      <c r="AF23" s="7">
        <v>0</v>
      </c>
      <c r="AG23" s="7">
        <v>0</v>
      </c>
      <c r="AH23" s="7">
        <v>2070693.71</v>
      </c>
      <c r="AI23" s="7">
        <v>168169967.46000001</v>
      </c>
      <c r="AJ23" s="7">
        <v>712635.34</v>
      </c>
      <c r="AK23" s="8">
        <f t="shared" si="0"/>
        <v>494861561.33999997</v>
      </c>
      <c r="AL23" s="7">
        <v>1284416104.55</v>
      </c>
      <c r="AM23" s="7">
        <v>0</v>
      </c>
      <c r="AN23" s="7">
        <v>0</v>
      </c>
      <c r="AO23" s="7">
        <v>0</v>
      </c>
      <c r="AP23" s="7">
        <v>0</v>
      </c>
      <c r="AQ23" s="7">
        <v>6567950.7000000002</v>
      </c>
      <c r="AR23" s="7">
        <v>8050798.5800000001</v>
      </c>
      <c r="AS23" s="7">
        <v>0</v>
      </c>
      <c r="AT23" s="7">
        <v>46002550.100000001</v>
      </c>
      <c r="AU23" s="7">
        <v>321180698.13999999</v>
      </c>
      <c r="AV23" s="8">
        <f t="shared" si="14"/>
        <v>321180698.13999999</v>
      </c>
      <c r="AW23" s="7">
        <v>122038252.43000001</v>
      </c>
      <c r="AX23" s="7">
        <v>175919187.44</v>
      </c>
      <c r="AY23" s="7">
        <v>0</v>
      </c>
      <c r="AZ23" s="7">
        <v>0</v>
      </c>
      <c r="BA23" s="7">
        <v>2942748.55</v>
      </c>
      <c r="BB23" s="7">
        <v>0</v>
      </c>
      <c r="BC23" s="7">
        <v>0</v>
      </c>
      <c r="BD23" s="7">
        <v>0</v>
      </c>
      <c r="BE23" s="7">
        <v>20280509.719999999</v>
      </c>
      <c r="BF23" s="7">
        <v>219685666.68000001</v>
      </c>
      <c r="BG23" s="8">
        <f t="shared" si="15"/>
        <v>219685666.68000001</v>
      </c>
      <c r="BH23" s="7">
        <v>111741358.36</v>
      </c>
      <c r="BI23" s="7">
        <v>0</v>
      </c>
      <c r="BJ23" s="7">
        <v>0</v>
      </c>
      <c r="BK23" s="7">
        <v>107944308.31999999</v>
      </c>
      <c r="BL23" s="7">
        <v>329535135.77999997</v>
      </c>
      <c r="BM23" s="7">
        <v>0</v>
      </c>
      <c r="BN23" s="7">
        <v>329535135.77999997</v>
      </c>
      <c r="BO23" s="7">
        <v>212759541.06</v>
      </c>
      <c r="BP23" s="7">
        <v>39124119.259999998</v>
      </c>
      <c r="BQ23" s="7">
        <v>605651.06000000006</v>
      </c>
      <c r="BR23" s="7">
        <v>12336057.449999999</v>
      </c>
      <c r="BS23" s="7">
        <v>21321136.48</v>
      </c>
      <c r="BT23" s="7">
        <v>0</v>
      </c>
      <c r="BU23" s="7">
        <v>997624.5</v>
      </c>
      <c r="BV23" s="7">
        <v>29166242.629999999</v>
      </c>
      <c r="BW23" s="7">
        <v>14629268.460000001</v>
      </c>
      <c r="BX23" s="7">
        <v>6227387.5899999999</v>
      </c>
      <c r="BY23" s="7">
        <v>1280097548.6900001</v>
      </c>
      <c r="BZ23" s="7">
        <v>0</v>
      </c>
      <c r="CA23" s="10">
        <v>-18341737.390000001</v>
      </c>
      <c r="CB23" s="10"/>
      <c r="CC23" s="10"/>
      <c r="CD23" s="10">
        <v>1202049682.2</v>
      </c>
      <c r="CE23" s="10">
        <v>78047866.489999995</v>
      </c>
      <c r="CF23" s="10">
        <v>-18341737.390000001</v>
      </c>
      <c r="CG23" s="10"/>
      <c r="CH23" s="10">
        <v>979645205.25999999</v>
      </c>
      <c r="CI23" s="10">
        <v>1326611107.9400001</v>
      </c>
      <c r="CJ23" s="10">
        <v>1299034853.8299999</v>
      </c>
      <c r="CK23" s="10">
        <v>285170</v>
      </c>
      <c r="CL23" s="10">
        <v>18341737.390000001</v>
      </c>
      <c r="CM23" s="10">
        <v>178695483.16</v>
      </c>
      <c r="CN23" s="23">
        <f t="shared" si="1"/>
        <v>1.4577980786401701</v>
      </c>
      <c r="CO23" s="23"/>
      <c r="CP23" s="23"/>
      <c r="CQ23" s="23">
        <f t="shared" si="2"/>
        <v>-0.89746660223032237</v>
      </c>
      <c r="CR23" s="23">
        <f t="shared" si="3"/>
        <v>-11.837402136763975</v>
      </c>
      <c r="CS23" s="31"/>
      <c r="CT23" s="31">
        <f t="shared" si="4"/>
        <v>-2267.4023559280431</v>
      </c>
      <c r="CU23" s="31">
        <f t="shared" si="16"/>
        <v>64.318607812883542</v>
      </c>
      <c r="CV23" s="31">
        <f t="shared" si="5"/>
        <v>48.767161018214239</v>
      </c>
      <c r="CW23" s="31">
        <f t="shared" si="6"/>
        <v>49.639465749422236</v>
      </c>
      <c r="CX23" s="31">
        <f t="shared" si="7"/>
        <v>44.724209184361548</v>
      </c>
      <c r="CY23" s="31">
        <f t="shared" si="8"/>
        <v>65.823214147091107</v>
      </c>
      <c r="CZ23" s="31">
        <f t="shared" si="9"/>
        <v>4555.2998345898932</v>
      </c>
      <c r="DA23" s="31">
        <f t="shared" si="10"/>
        <v>89.51367881639267</v>
      </c>
      <c r="DB23" s="31">
        <f t="shared" si="17"/>
        <v>2.0786991715169139</v>
      </c>
      <c r="DC23" s="31">
        <f t="shared" si="11"/>
        <v>28.207545518829551</v>
      </c>
    </row>
    <row r="24" spans="1:107" ht="15" x14ac:dyDescent="0.25">
      <c r="A24" s="46" t="s">
        <v>61</v>
      </c>
      <c r="B24" s="51">
        <v>1070216636.12</v>
      </c>
      <c r="C24" s="7">
        <v>464685461.74000001</v>
      </c>
      <c r="D24" s="7">
        <v>293143436.17000002</v>
      </c>
      <c r="E24" s="7">
        <v>3757876.51</v>
      </c>
      <c r="F24" s="7">
        <v>9248339.3200000003</v>
      </c>
      <c r="G24" s="7">
        <v>79170932.709999993</v>
      </c>
      <c r="H24" s="7">
        <v>61830249.170000002</v>
      </c>
      <c r="I24" s="8">
        <f t="shared" si="12"/>
        <v>61830249.169999994</v>
      </c>
      <c r="J24" s="7">
        <v>2671744.42</v>
      </c>
      <c r="K24" s="7">
        <v>16856920.52</v>
      </c>
      <c r="L24" s="7">
        <v>5719344.75</v>
      </c>
      <c r="M24" s="7">
        <v>36582239.479999997</v>
      </c>
      <c r="N24" s="7">
        <v>13099178.25</v>
      </c>
      <c r="O24" s="7">
        <v>544836252.70000005</v>
      </c>
      <c r="P24" s="7">
        <v>482774577.57999998</v>
      </c>
      <c r="Q24" s="7">
        <v>201606000</v>
      </c>
      <c r="R24" s="8">
        <f t="shared" si="13"/>
        <v>201606000</v>
      </c>
      <c r="S24" s="7">
        <v>201606000</v>
      </c>
      <c r="T24" s="7">
        <v>0</v>
      </c>
      <c r="U24" s="7">
        <v>0</v>
      </c>
      <c r="V24" s="7">
        <v>281168577.57999998</v>
      </c>
      <c r="W24" s="7">
        <v>200252584</v>
      </c>
      <c r="X24" s="7">
        <v>23668162.149999999</v>
      </c>
      <c r="Y24" s="7">
        <v>18641710.199999999</v>
      </c>
      <c r="Z24" s="7">
        <v>59328.23</v>
      </c>
      <c r="AA24" s="7">
        <v>0</v>
      </c>
      <c r="AB24" s="7">
        <v>0</v>
      </c>
      <c r="AC24" s="7">
        <v>0</v>
      </c>
      <c r="AD24" s="7">
        <v>0</v>
      </c>
      <c r="AE24" s="7">
        <v>3854669</v>
      </c>
      <c r="AF24" s="7">
        <v>0</v>
      </c>
      <c r="AG24" s="7">
        <v>0</v>
      </c>
      <c r="AH24" s="7">
        <v>612183.4</v>
      </c>
      <c r="AI24" s="7">
        <v>33866540.600000001</v>
      </c>
      <c r="AJ24" s="7">
        <v>213400</v>
      </c>
      <c r="AK24" s="8">
        <f t="shared" si="0"/>
        <v>281168577.57999998</v>
      </c>
      <c r="AL24" s="7">
        <v>1027610830.28</v>
      </c>
      <c r="AM24" s="7">
        <v>34215300</v>
      </c>
      <c r="AN24" s="7">
        <v>0</v>
      </c>
      <c r="AO24" s="7">
        <v>0</v>
      </c>
      <c r="AP24" s="7">
        <v>0</v>
      </c>
      <c r="AQ24" s="7">
        <v>8390505.8399999999</v>
      </c>
      <c r="AR24" s="7">
        <v>0</v>
      </c>
      <c r="AS24" s="7">
        <v>0</v>
      </c>
      <c r="AT24" s="7">
        <v>40668934.75</v>
      </c>
      <c r="AU24" s="7">
        <v>309360775.29000002</v>
      </c>
      <c r="AV24" s="8">
        <f t="shared" si="14"/>
        <v>309360775.29000002</v>
      </c>
      <c r="AW24" s="7">
        <v>117648334.98999999</v>
      </c>
      <c r="AX24" s="7">
        <v>170409776.55000001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21302663.75</v>
      </c>
      <c r="BF24" s="7">
        <v>157728981.56</v>
      </c>
      <c r="BG24" s="8">
        <f t="shared" si="15"/>
        <v>157728981.56</v>
      </c>
      <c r="BH24" s="7">
        <v>39300360.549999997</v>
      </c>
      <c r="BI24" s="7">
        <v>0</v>
      </c>
      <c r="BJ24" s="7">
        <v>0</v>
      </c>
      <c r="BK24" s="7">
        <v>118428621.01000001</v>
      </c>
      <c r="BL24" s="7">
        <v>237516445.52000001</v>
      </c>
      <c r="BM24" s="7">
        <v>0</v>
      </c>
      <c r="BN24" s="7">
        <v>237516445.52000001</v>
      </c>
      <c r="BO24" s="7">
        <v>89299604.180000007</v>
      </c>
      <c r="BP24" s="7">
        <v>27614628.16</v>
      </c>
      <c r="BQ24" s="7">
        <v>645978.97</v>
      </c>
      <c r="BR24" s="7">
        <v>6669094.1799999997</v>
      </c>
      <c r="BS24" s="7">
        <v>17186271.789999999</v>
      </c>
      <c r="BT24" s="7">
        <v>15590</v>
      </c>
      <c r="BU24" s="7">
        <v>1168423.2</v>
      </c>
      <c r="BV24" s="7">
        <v>48537098.759999998</v>
      </c>
      <c r="BW24" s="7">
        <v>140418.28</v>
      </c>
      <c r="BX24" s="7">
        <v>7435760.4100000001</v>
      </c>
      <c r="BY24" s="7">
        <v>997861902.15999997</v>
      </c>
      <c r="BZ24" s="7">
        <v>0</v>
      </c>
      <c r="CA24" s="10">
        <v>-72378152.959999993</v>
      </c>
      <c r="CB24" s="10"/>
      <c r="CC24" s="10"/>
      <c r="CD24" s="10">
        <v>933523868.13999999</v>
      </c>
      <c r="CE24" s="10">
        <v>64338034.020000003</v>
      </c>
      <c r="CF24" s="10">
        <v>-72378152.959999993</v>
      </c>
      <c r="CG24" s="10"/>
      <c r="CH24" s="10">
        <v>882932893.71000004</v>
      </c>
      <c r="CI24" s="10">
        <v>1034842886.6</v>
      </c>
      <c r="CJ24" s="10">
        <v>1070216636.12</v>
      </c>
      <c r="CK24" s="10">
        <v>262129.00000000003</v>
      </c>
      <c r="CL24" s="10">
        <v>72378152.959999993</v>
      </c>
      <c r="CM24" s="10">
        <v>41910706.030000001</v>
      </c>
      <c r="CN24" s="23">
        <f t="shared" si="1"/>
        <v>6.7607558617587316</v>
      </c>
      <c r="CO24" s="23"/>
      <c r="CP24" s="23"/>
      <c r="CQ24" s="23">
        <f t="shared" si="2"/>
        <v>-0.77302186581773613</v>
      </c>
      <c r="CR24" s="23">
        <f t="shared" si="3"/>
        <v>-3.9116084071914972</v>
      </c>
      <c r="CS24" s="31"/>
      <c r="CT24" s="31">
        <f t="shared" si="4"/>
        <v>-1798.1459176588621</v>
      </c>
      <c r="CU24" s="31">
        <f t="shared" si="16"/>
        <v>276.11654170274937</v>
      </c>
      <c r="CV24" s="31">
        <f t="shared" si="5"/>
        <v>49.197115157810302</v>
      </c>
      <c r="CW24" s="31">
        <f t="shared" si="6"/>
        <v>45.109986266917645</v>
      </c>
      <c r="CX24" s="31">
        <f t="shared" si="7"/>
        <v>46.568113356580582</v>
      </c>
      <c r="CY24" s="31">
        <f t="shared" si="8"/>
        <v>54.678513057932086</v>
      </c>
      <c r="CZ24" s="31">
        <f t="shared" si="9"/>
        <v>4082.7860943276014</v>
      </c>
      <c r="DA24" s="31">
        <f t="shared" si="10"/>
        <v>85.289012879961021</v>
      </c>
      <c r="DB24" s="31">
        <f t="shared" si="17"/>
        <v>-3.4182724718938977</v>
      </c>
      <c r="DC24" s="31">
        <f t="shared" si="11"/>
        <v>7.9600105298973709</v>
      </c>
    </row>
    <row r="25" spans="1:107" ht="15" x14ac:dyDescent="0.25">
      <c r="A25" s="46" t="s">
        <v>62</v>
      </c>
      <c r="B25" s="51">
        <v>1383620251.8699999</v>
      </c>
      <c r="C25" s="7">
        <v>489063271.36000001</v>
      </c>
      <c r="D25" s="7">
        <v>323041853.54000002</v>
      </c>
      <c r="E25" s="7">
        <v>1178013.78</v>
      </c>
      <c r="F25" s="7">
        <v>1156345.95</v>
      </c>
      <c r="G25" s="7">
        <v>79139328.900000006</v>
      </c>
      <c r="H25" s="7">
        <v>63152643.280000001</v>
      </c>
      <c r="I25" s="8">
        <f t="shared" si="12"/>
        <v>63152643.280000001</v>
      </c>
      <c r="J25" s="7">
        <v>211334.37</v>
      </c>
      <c r="K25" s="7">
        <v>20366025.859999999</v>
      </c>
      <c r="L25" s="7">
        <v>3242112.64</v>
      </c>
      <c r="M25" s="7">
        <v>39333170.409999996</v>
      </c>
      <c r="N25" s="7">
        <v>1799746.67</v>
      </c>
      <c r="O25" s="7">
        <v>556287497.49000001</v>
      </c>
      <c r="P25" s="7">
        <v>789293441.11000001</v>
      </c>
      <c r="Q25" s="7">
        <v>252563900</v>
      </c>
      <c r="R25" s="8">
        <f t="shared" si="13"/>
        <v>252563900</v>
      </c>
      <c r="S25" s="7">
        <v>203837700</v>
      </c>
      <c r="T25" s="7">
        <v>48335100</v>
      </c>
      <c r="U25" s="7">
        <v>391100</v>
      </c>
      <c r="V25" s="7">
        <v>536729541.11000001</v>
      </c>
      <c r="W25" s="7">
        <v>234296534.59</v>
      </c>
      <c r="X25" s="7">
        <v>61830485.119999997</v>
      </c>
      <c r="Y25" s="7">
        <v>26027399</v>
      </c>
      <c r="Z25" s="7">
        <v>33033.1</v>
      </c>
      <c r="AA25" s="7">
        <v>0</v>
      </c>
      <c r="AB25" s="7">
        <v>0</v>
      </c>
      <c r="AC25" s="7">
        <v>0</v>
      </c>
      <c r="AD25" s="7">
        <v>0</v>
      </c>
      <c r="AE25" s="7">
        <v>4089575.54</v>
      </c>
      <c r="AF25" s="7">
        <v>0</v>
      </c>
      <c r="AG25" s="7">
        <v>0</v>
      </c>
      <c r="AH25" s="7">
        <v>659483.74</v>
      </c>
      <c r="AI25" s="7">
        <v>209793030.02000001</v>
      </c>
      <c r="AJ25" s="7">
        <v>0</v>
      </c>
      <c r="AK25" s="8">
        <f t="shared" si="0"/>
        <v>536729541.11000001</v>
      </c>
      <c r="AL25" s="7">
        <v>1345580938.5999999</v>
      </c>
      <c r="AM25" s="7">
        <v>0</v>
      </c>
      <c r="AN25" s="7">
        <v>27338097.620000001</v>
      </c>
      <c r="AO25" s="7">
        <v>0</v>
      </c>
      <c r="AP25" s="7">
        <v>0</v>
      </c>
      <c r="AQ25" s="7">
        <v>10701215.65</v>
      </c>
      <c r="AR25" s="7">
        <v>0</v>
      </c>
      <c r="AS25" s="7">
        <v>0</v>
      </c>
      <c r="AT25" s="7">
        <v>38386716.149999999</v>
      </c>
      <c r="AU25" s="7">
        <v>342548616.22000003</v>
      </c>
      <c r="AV25" s="8">
        <f t="shared" si="14"/>
        <v>342548616.22000003</v>
      </c>
      <c r="AW25" s="7">
        <v>142281352.15000001</v>
      </c>
      <c r="AX25" s="7">
        <v>180337440.46000001</v>
      </c>
      <c r="AY25" s="7">
        <v>0</v>
      </c>
      <c r="AZ25" s="7">
        <v>0</v>
      </c>
      <c r="BA25" s="7">
        <v>8081032.9699999997</v>
      </c>
      <c r="BB25" s="7">
        <v>0</v>
      </c>
      <c r="BC25" s="7">
        <v>0</v>
      </c>
      <c r="BD25" s="7">
        <v>0</v>
      </c>
      <c r="BE25" s="7">
        <v>11848790.639999986</v>
      </c>
      <c r="BF25" s="7">
        <v>254336331.75999999</v>
      </c>
      <c r="BG25" s="8">
        <f t="shared" si="15"/>
        <v>254336331.75999999</v>
      </c>
      <c r="BH25" s="7">
        <v>160782449.05000001</v>
      </c>
      <c r="BI25" s="7">
        <v>0</v>
      </c>
      <c r="BJ25" s="7">
        <v>0</v>
      </c>
      <c r="BK25" s="7">
        <v>93553882.709999979</v>
      </c>
      <c r="BL25" s="7">
        <v>313976160.24000001</v>
      </c>
      <c r="BM25" s="7">
        <v>0</v>
      </c>
      <c r="BN25" s="7">
        <v>313976160.24000001</v>
      </c>
      <c r="BO25" s="7">
        <v>260061422.61000001</v>
      </c>
      <c r="BP25" s="7">
        <v>28989378.77</v>
      </c>
      <c r="BQ25" s="7">
        <v>1567563.96</v>
      </c>
      <c r="BR25" s="7">
        <v>11777984.470000001</v>
      </c>
      <c r="BS25" s="7">
        <v>11198220.359999999</v>
      </c>
      <c r="BT25" s="7">
        <v>253444.9</v>
      </c>
      <c r="BU25" s="7">
        <v>215136.02</v>
      </c>
      <c r="BV25" s="7">
        <v>38051592.299999997</v>
      </c>
      <c r="BW25" s="7">
        <v>31574526.219999999</v>
      </c>
      <c r="BX25" s="7">
        <v>5473812.9299999997</v>
      </c>
      <c r="BY25" s="7">
        <v>1374344924.79</v>
      </c>
      <c r="BZ25" s="7">
        <v>0</v>
      </c>
      <c r="CA25" s="10">
        <v>-10034105.939999999</v>
      </c>
      <c r="CB25" s="10"/>
      <c r="CC25" s="10"/>
      <c r="CD25" s="10">
        <v>380852516.53999996</v>
      </c>
      <c r="CE25" s="10">
        <v>64553609.25</v>
      </c>
      <c r="CF25" s="10">
        <v>-10034105.939999999</v>
      </c>
      <c r="CG25" s="10"/>
      <c r="CH25" s="10">
        <v>1039677405.14</v>
      </c>
      <c r="CI25" s="10">
        <v>1390332165.6400001</v>
      </c>
      <c r="CJ25" s="10">
        <v>1383620251.8699999</v>
      </c>
      <c r="CK25" s="10">
        <v>295670</v>
      </c>
      <c r="CL25" s="10">
        <v>8793573.1400000006</v>
      </c>
      <c r="CM25" s="10">
        <v>66421040.670000002</v>
      </c>
      <c r="CN25" s="23">
        <f t="shared" si="1"/>
        <v>67.808643651462774</v>
      </c>
      <c r="CO25" s="23"/>
      <c r="CP25" s="23"/>
      <c r="CQ25" s="23">
        <f t="shared" si="2"/>
        <v>0.31031955718211246</v>
      </c>
      <c r="CR25" s="23">
        <f t="shared" si="3"/>
        <v>-34.868164295589445</v>
      </c>
      <c r="CS25" s="31"/>
      <c r="CT25" s="31">
        <f t="shared" si="4"/>
        <v>361.24662241688378</v>
      </c>
      <c r="CU25" s="31">
        <f t="shared" si="16"/>
        <v>29.741174755639737</v>
      </c>
      <c r="CV25" s="31">
        <f t="shared" si="5"/>
        <v>39.910944776477891</v>
      </c>
      <c r="CW25" s="31">
        <f t="shared" si="6"/>
        <v>57.045525319772437</v>
      </c>
      <c r="CX25" s="31">
        <f t="shared" si="7"/>
        <v>35.585191354690593</v>
      </c>
      <c r="CY25" s="31">
        <f t="shared" si="8"/>
        <v>75.917148647057118</v>
      </c>
      <c r="CZ25" s="31">
        <f t="shared" si="9"/>
        <v>4679.6098754354516</v>
      </c>
      <c r="DA25" s="31">
        <f t="shared" si="10"/>
        <v>87.91556049105553</v>
      </c>
      <c r="DB25" s="31">
        <f t="shared" si="17"/>
        <v>0.48275613093584585</v>
      </c>
      <c r="DC25" s="31">
        <f t="shared" si="11"/>
        <v>12.028092437955385</v>
      </c>
    </row>
    <row r="26" spans="1:107" ht="15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</row>
    <row r="28" spans="1:107" ht="15" x14ac:dyDescent="0.2">
      <c r="A28" s="3"/>
      <c r="B28" s="3"/>
      <c r="K28" s="62"/>
    </row>
    <row r="29" spans="1:107" ht="15" x14ac:dyDescent="0.2">
      <c r="K29" s="62"/>
    </row>
    <row r="30" spans="1:107" ht="15" x14ac:dyDescent="0.25">
      <c r="K30" s="63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30"/>
  <sheetViews>
    <sheetView view="pageBreakPreview" zoomScale="60" zoomScaleNormal="100" workbookViewId="0">
      <selection activeCell="C12" sqref="C12"/>
    </sheetView>
  </sheetViews>
  <sheetFormatPr defaultColWidth="9.109375" defaultRowHeight="14.4" x14ac:dyDescent="0.3"/>
  <cols>
    <col min="1" max="1" width="14.77734375" style="11" bestFit="1" customWidth="1"/>
    <col min="2" max="2" width="15" style="1" bestFit="1" customWidth="1"/>
    <col min="3" max="3" width="16" style="1" bestFit="1" customWidth="1"/>
    <col min="4" max="4" width="14.77734375" style="1" bestFit="1" customWidth="1"/>
    <col min="5" max="5" width="15.33203125" style="1" bestFit="1" customWidth="1"/>
    <col min="6" max="6" width="11.77734375" style="1" bestFit="1" customWidth="1"/>
    <col min="7" max="7" width="17" style="1" bestFit="1" customWidth="1"/>
    <col min="8" max="8" width="15.109375" style="1" bestFit="1" customWidth="1"/>
    <col min="9" max="13" width="15.109375" style="1" customWidth="1"/>
    <col min="14" max="14" width="12.77734375" style="1" bestFit="1" customWidth="1"/>
    <col min="15" max="15" width="15.109375" style="1" bestFit="1" customWidth="1"/>
    <col min="16" max="16" width="14.33203125" style="1" bestFit="1" customWidth="1"/>
    <col min="17" max="17" width="12.77734375" style="1" bestFit="1" customWidth="1"/>
    <col min="18" max="22" width="12.77734375" style="1" customWidth="1"/>
    <col min="23" max="23" width="13.88671875" style="1" bestFit="1" customWidth="1"/>
    <col min="24" max="49" width="13.88671875" style="1" customWidth="1"/>
    <col min="50" max="50" width="12.77734375" style="1" bestFit="1" customWidth="1"/>
    <col min="51" max="51" width="16" style="1" bestFit="1" customWidth="1"/>
    <col min="52" max="61" width="16" style="1" customWidth="1"/>
    <col min="62" max="62" width="13.88671875" style="1" bestFit="1" customWidth="1"/>
    <col min="63" max="67" width="13.88671875" style="1" customWidth="1"/>
    <col min="68" max="68" width="15.6640625" style="1" bestFit="1" customWidth="1"/>
    <col min="69" max="70" width="15.6640625" style="1" customWidth="1"/>
    <col min="71" max="71" width="16" style="1" bestFit="1" customWidth="1"/>
    <col min="72" max="72" width="13.33203125" style="1" bestFit="1" customWidth="1"/>
    <col min="73" max="73" width="11.77734375" style="1" bestFit="1" customWidth="1"/>
    <col min="74" max="74" width="13.109375" style="1" bestFit="1" customWidth="1"/>
    <col min="75" max="75" width="13.88671875" style="1" bestFit="1" customWidth="1"/>
    <col min="76" max="77" width="11" style="1" bestFit="1" customWidth="1"/>
    <col min="78" max="79" width="12.77734375" style="1" bestFit="1" customWidth="1"/>
    <col min="80" max="80" width="13.109375" style="1" bestFit="1" customWidth="1"/>
    <col min="81" max="81" width="15.21875" style="1" bestFit="1" customWidth="1"/>
    <col min="82" max="82" width="8.6640625" style="1" bestFit="1" customWidth="1"/>
    <col min="83" max="83" width="13.88671875" style="1" bestFit="1" customWidth="1"/>
    <col min="84" max="85" width="7.109375" style="1" hidden="1" customWidth="1"/>
    <col min="86" max="86" width="16.33203125" style="1" bestFit="1" customWidth="1"/>
    <col min="87" max="87" width="16.109375" style="1" bestFit="1" customWidth="1"/>
    <col min="88" max="88" width="13.88671875" style="1" bestFit="1" customWidth="1"/>
    <col min="89" max="89" width="10" style="1" hidden="1" customWidth="1"/>
    <col min="90" max="90" width="18.109375" style="1" bestFit="1" customWidth="1"/>
    <col min="91" max="91" width="16.33203125" style="1" bestFit="1" customWidth="1"/>
    <col min="92" max="92" width="17" style="1" bestFit="1" customWidth="1"/>
    <col min="93" max="93" width="10.77734375" style="1" bestFit="1" customWidth="1"/>
    <col min="94" max="94" width="14.6640625" style="1" bestFit="1" customWidth="1"/>
    <col min="95" max="95" width="13.88671875" style="1" bestFit="1" customWidth="1"/>
    <col min="96" max="96" width="12.88671875" style="1" bestFit="1" customWidth="1"/>
    <col min="97" max="97" width="10.77734375" style="1" hidden="1" customWidth="1"/>
    <col min="98" max="98" width="9.33203125" style="1" hidden="1" customWidth="1"/>
    <col min="99" max="99" width="12.88671875" style="1" bestFit="1" customWidth="1"/>
    <col min="100" max="100" width="8.21875" style="1" bestFit="1" customWidth="1"/>
    <col min="101" max="101" width="9.88671875" style="1" hidden="1" customWidth="1"/>
    <col min="102" max="102" width="14.6640625" style="1" bestFit="1" customWidth="1"/>
    <col min="103" max="103" width="12.88671875" style="1" bestFit="1" customWidth="1"/>
    <col min="104" max="109" width="12.21875" style="1" bestFit="1" customWidth="1"/>
    <col min="110" max="110" width="12.88671875" style="1" bestFit="1" customWidth="1"/>
    <col min="111" max="111" width="12.21875" style="1" bestFit="1" customWidth="1"/>
    <col min="112" max="16384" width="9.109375" style="1"/>
  </cols>
  <sheetData>
    <row r="1" spans="1:111" s="15" customFormat="1" ht="130.5" customHeight="1" x14ac:dyDescent="0.3">
      <c r="A1" s="44" t="s">
        <v>1</v>
      </c>
      <c r="B1" s="41" t="s">
        <v>40</v>
      </c>
      <c r="C1" s="41" t="s">
        <v>29</v>
      </c>
      <c r="D1" s="41" t="s">
        <v>30</v>
      </c>
      <c r="E1" s="41" t="s">
        <v>31</v>
      </c>
      <c r="F1" s="41" t="s">
        <v>32</v>
      </c>
      <c r="G1" s="41" t="s">
        <v>33</v>
      </c>
      <c r="H1" s="41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41" t="s">
        <v>35</v>
      </c>
      <c r="O1" s="41" t="s">
        <v>36</v>
      </c>
      <c r="P1" s="41" t="s">
        <v>37</v>
      </c>
      <c r="Q1" s="41" t="s">
        <v>38</v>
      </c>
      <c r="R1" s="55" t="s">
        <v>88</v>
      </c>
      <c r="S1" s="56" t="s">
        <v>89</v>
      </c>
      <c r="T1" s="56" t="s">
        <v>90</v>
      </c>
      <c r="U1" s="56" t="s">
        <v>93</v>
      </c>
      <c r="V1" s="56" t="s">
        <v>98</v>
      </c>
      <c r="W1" s="41" t="s">
        <v>39</v>
      </c>
      <c r="X1" s="56" t="s">
        <v>91</v>
      </c>
      <c r="Y1" s="56">
        <v>41030800</v>
      </c>
      <c r="Z1" s="56">
        <v>41030900</v>
      </c>
      <c r="AA1" s="56">
        <v>41031000</v>
      </c>
      <c r="AB1" s="56">
        <v>41031400</v>
      </c>
      <c r="AC1" s="56">
        <v>41031900</v>
      </c>
      <c r="AD1" s="56">
        <v>41032100</v>
      </c>
      <c r="AE1" s="56">
        <v>41032600</v>
      </c>
      <c r="AF1" s="56">
        <v>41033700</v>
      </c>
      <c r="AG1" s="56">
        <v>41034400</v>
      </c>
      <c r="AH1" s="56">
        <v>41034500</v>
      </c>
      <c r="AI1" s="56">
        <v>41034800</v>
      </c>
      <c r="AJ1" s="56">
        <v>41035500</v>
      </c>
      <c r="AK1" s="56">
        <v>41035800</v>
      </c>
      <c r="AL1" s="56">
        <v>41036600</v>
      </c>
      <c r="AM1" s="56">
        <v>41037600</v>
      </c>
      <c r="AN1" s="54" t="s">
        <v>88</v>
      </c>
      <c r="AO1" s="56">
        <v>90010200</v>
      </c>
      <c r="AP1" s="56">
        <v>41010900</v>
      </c>
      <c r="AQ1" s="56">
        <v>41020300</v>
      </c>
      <c r="AR1" s="56">
        <v>41020900</v>
      </c>
      <c r="AS1" s="56">
        <v>41030300</v>
      </c>
      <c r="AT1" s="56">
        <v>41030400</v>
      </c>
      <c r="AU1" s="56">
        <v>41035000</v>
      </c>
      <c r="AV1" s="56">
        <v>41035200</v>
      </c>
      <c r="AW1" s="56">
        <v>41035600</v>
      </c>
      <c r="AX1" s="41" t="s">
        <v>5</v>
      </c>
      <c r="AY1" s="41" t="s">
        <v>6</v>
      </c>
      <c r="AZ1" s="54" t="s">
        <v>88</v>
      </c>
      <c r="BA1" s="14">
        <v>70101</v>
      </c>
      <c r="BB1" s="14">
        <v>70201</v>
      </c>
      <c r="BC1" s="14">
        <v>70301</v>
      </c>
      <c r="BD1" s="14">
        <v>70302</v>
      </c>
      <c r="BE1" s="14">
        <v>70304</v>
      </c>
      <c r="BF1" s="14">
        <v>70501</v>
      </c>
      <c r="BG1" s="14">
        <v>70601</v>
      </c>
      <c r="BH1" s="14">
        <v>70701</v>
      </c>
      <c r="BI1" s="14" t="s">
        <v>92</v>
      </c>
      <c r="BJ1" s="41" t="s">
        <v>7</v>
      </c>
      <c r="BK1" s="54" t="s">
        <v>88</v>
      </c>
      <c r="BL1" s="14">
        <v>80101</v>
      </c>
      <c r="BM1" s="14">
        <v>80201</v>
      </c>
      <c r="BN1" s="14">
        <v>80209</v>
      </c>
      <c r="BO1" s="14" t="s">
        <v>92</v>
      </c>
      <c r="BP1" s="41" t="s">
        <v>8</v>
      </c>
      <c r="BQ1" s="14">
        <v>90901</v>
      </c>
      <c r="BR1" s="14" t="s">
        <v>92</v>
      </c>
      <c r="BS1" s="41" t="s">
        <v>9</v>
      </c>
      <c r="BT1" s="41" t="s">
        <v>10</v>
      </c>
      <c r="BU1" s="41" t="s">
        <v>11</v>
      </c>
      <c r="BV1" s="41" t="s">
        <v>12</v>
      </c>
      <c r="BW1" s="41" t="s">
        <v>13</v>
      </c>
      <c r="BX1" s="41" t="s">
        <v>14</v>
      </c>
      <c r="BY1" s="41" t="s">
        <v>15</v>
      </c>
      <c r="BZ1" s="41" t="s">
        <v>16</v>
      </c>
      <c r="CA1" s="41" t="s">
        <v>17</v>
      </c>
      <c r="CB1" s="41" t="s">
        <v>18</v>
      </c>
      <c r="CC1" s="41" t="s">
        <v>19</v>
      </c>
      <c r="CD1" s="41" t="s">
        <v>21</v>
      </c>
      <c r="CE1" s="41" t="s">
        <v>22</v>
      </c>
      <c r="CF1" s="41" t="s">
        <v>2</v>
      </c>
      <c r="CG1" s="41" t="s">
        <v>3</v>
      </c>
      <c r="CH1" s="41" t="s">
        <v>64</v>
      </c>
      <c r="CI1" s="41" t="s">
        <v>65</v>
      </c>
      <c r="CJ1" s="41" t="s">
        <v>28</v>
      </c>
      <c r="CK1" s="41" t="s">
        <v>4</v>
      </c>
      <c r="CL1" s="41" t="s">
        <v>25</v>
      </c>
      <c r="CM1" s="41" t="s">
        <v>26</v>
      </c>
      <c r="CN1" s="41" t="s">
        <v>27</v>
      </c>
      <c r="CO1" s="41" t="s">
        <v>69</v>
      </c>
      <c r="CP1" s="41" t="s">
        <v>70</v>
      </c>
      <c r="CQ1" s="41" t="s">
        <v>71</v>
      </c>
      <c r="CR1" s="50" t="s">
        <v>72</v>
      </c>
      <c r="CS1" s="50" t="s">
        <v>73</v>
      </c>
      <c r="CT1" s="50" t="s">
        <v>74</v>
      </c>
      <c r="CU1" s="50" t="s">
        <v>75</v>
      </c>
      <c r="CV1" s="50" t="s">
        <v>76</v>
      </c>
      <c r="CW1" s="50" t="s">
        <v>77</v>
      </c>
      <c r="CX1" s="50" t="s">
        <v>78</v>
      </c>
      <c r="CY1" s="50" t="s">
        <v>79</v>
      </c>
      <c r="CZ1" s="50" t="s">
        <v>80</v>
      </c>
      <c r="DA1" s="50" t="s">
        <v>81</v>
      </c>
      <c r="DB1" s="50" t="s">
        <v>82</v>
      </c>
      <c r="DC1" s="50" t="s">
        <v>83</v>
      </c>
      <c r="DD1" s="50" t="s">
        <v>84</v>
      </c>
      <c r="DE1" s="50" t="s">
        <v>85</v>
      </c>
      <c r="DF1" s="50" t="s">
        <v>86</v>
      </c>
      <c r="DG1" s="50" t="s">
        <v>87</v>
      </c>
    </row>
    <row r="2" spans="1:111" ht="15" x14ac:dyDescent="0.25">
      <c r="A2" s="45" t="s">
        <v>0</v>
      </c>
      <c r="B2" s="7">
        <v>1354773096.02</v>
      </c>
      <c r="C2" s="7">
        <v>508388047</v>
      </c>
      <c r="D2" s="7">
        <v>314729592</v>
      </c>
      <c r="E2" s="7">
        <v>5670280.4500000002</v>
      </c>
      <c r="F2" s="7">
        <v>7381785.4299999997</v>
      </c>
      <c r="G2" s="7">
        <v>79341343</v>
      </c>
      <c r="H2" s="7">
        <v>57472203.640000001</v>
      </c>
      <c r="I2" s="8">
        <f>SUM(J2:M2)</f>
        <v>57472203.640000001</v>
      </c>
      <c r="J2" s="16">
        <v>2040409.37</v>
      </c>
      <c r="K2" s="16">
        <v>3788743.08</v>
      </c>
      <c r="L2" s="16">
        <v>4354953.5199999996</v>
      </c>
      <c r="M2" s="16">
        <v>47288097.670000002</v>
      </c>
      <c r="N2" s="7">
        <v>15319628</v>
      </c>
      <c r="O2" s="7">
        <v>588139710</v>
      </c>
      <c r="P2" s="7">
        <v>592474611</v>
      </c>
      <c r="Q2" s="7">
        <v>182705063</v>
      </c>
      <c r="R2" s="59">
        <f>SUM(S2:V2)</f>
        <v>182705063</v>
      </c>
      <c r="S2" s="16">
        <v>144617500</v>
      </c>
      <c r="T2" s="16">
        <v>36224000</v>
      </c>
      <c r="U2" s="16">
        <v>1091000</v>
      </c>
      <c r="V2" s="16">
        <v>772563</v>
      </c>
      <c r="W2" s="16">
        <v>409769548</v>
      </c>
      <c r="X2" s="16">
        <v>281608454.14999998</v>
      </c>
      <c r="Y2" s="16">
        <v>68881339.370000005</v>
      </c>
      <c r="Z2" s="16">
        <v>38007351.700000003</v>
      </c>
      <c r="AA2" s="16">
        <v>33429.279999999999</v>
      </c>
      <c r="AB2" s="16">
        <v>832398.78</v>
      </c>
      <c r="AC2" s="16">
        <v>0</v>
      </c>
      <c r="AD2" s="16">
        <v>0</v>
      </c>
      <c r="AE2" s="16">
        <v>832398.78</v>
      </c>
      <c r="AF2" s="16">
        <v>0</v>
      </c>
      <c r="AG2" s="16">
        <v>19779030.940000001</v>
      </c>
      <c r="AH2" s="16">
        <v>0</v>
      </c>
      <c r="AI2" s="16">
        <v>0</v>
      </c>
      <c r="AJ2" s="16">
        <v>0</v>
      </c>
      <c r="AK2" s="16">
        <v>627543.78</v>
      </c>
      <c r="AL2" s="16">
        <v>0</v>
      </c>
      <c r="AM2" s="16">
        <v>0</v>
      </c>
      <c r="AN2" s="8">
        <f>SUM(X2:AM2)</f>
        <v>410601946.77999985</v>
      </c>
      <c r="AO2" s="16">
        <v>1180614321.6800001</v>
      </c>
      <c r="AP2" s="16">
        <v>0</v>
      </c>
      <c r="AQ2" s="16">
        <v>0</v>
      </c>
      <c r="AR2" s="16">
        <v>0</v>
      </c>
      <c r="AS2" s="16">
        <v>0</v>
      </c>
      <c r="AT2" s="16">
        <v>0</v>
      </c>
      <c r="AU2" s="16">
        <v>13749814.74</v>
      </c>
      <c r="AV2" s="16">
        <v>160408959.59999999</v>
      </c>
      <c r="AW2" s="16">
        <v>0</v>
      </c>
      <c r="AX2" s="7">
        <v>61594372.560000002</v>
      </c>
      <c r="AY2" s="16">
        <v>380305676.11000001</v>
      </c>
      <c r="AZ2" s="8">
        <f>SUM(BA2:BI2)</f>
        <v>380305676.11000007</v>
      </c>
      <c r="BA2" s="16">
        <v>153320206.69</v>
      </c>
      <c r="BB2" s="16">
        <v>198270152.27000001</v>
      </c>
      <c r="BC2" s="16">
        <v>0</v>
      </c>
      <c r="BD2" s="16">
        <v>0</v>
      </c>
      <c r="BE2" s="16">
        <v>5112980.6100000003</v>
      </c>
      <c r="BF2" s="16">
        <v>0</v>
      </c>
      <c r="BG2" s="16">
        <v>0</v>
      </c>
      <c r="BH2" s="16">
        <v>0</v>
      </c>
      <c r="BI2" s="16">
        <v>23602336.539999999</v>
      </c>
      <c r="BJ2" s="16">
        <v>241911577.31999999</v>
      </c>
      <c r="BK2" s="8">
        <f>SUM(BL2:BO2)</f>
        <v>241911577.32000002</v>
      </c>
      <c r="BL2" s="16">
        <v>106465273.04000001</v>
      </c>
      <c r="BM2" s="16">
        <v>0</v>
      </c>
      <c r="BN2" s="16">
        <v>30269485.010000002</v>
      </c>
      <c r="BO2" s="16">
        <v>105176819.27000001</v>
      </c>
      <c r="BP2" s="16">
        <v>381803817.38999999</v>
      </c>
      <c r="BQ2" s="16">
        <v>0</v>
      </c>
      <c r="BR2" s="16">
        <v>381803817.38999999</v>
      </c>
      <c r="BS2" s="7">
        <v>63418882.93</v>
      </c>
      <c r="BT2" s="7">
        <v>38279721.130000003</v>
      </c>
      <c r="BU2" s="7">
        <v>5598715.8899999997</v>
      </c>
      <c r="BV2" s="7">
        <v>12216727.57</v>
      </c>
      <c r="BW2" s="7">
        <v>32973056.579999998</v>
      </c>
      <c r="BX2" s="7">
        <v>371678</v>
      </c>
      <c r="BY2" s="7">
        <v>1016250.12</v>
      </c>
      <c r="BZ2" s="7">
        <v>85589959.939999998</v>
      </c>
      <c r="CA2" s="7">
        <v>16752539.449999999</v>
      </c>
      <c r="CB2" s="7">
        <v>9240802.6799999997</v>
      </c>
      <c r="CC2" s="7">
        <v>1345631925.3800001</v>
      </c>
      <c r="CD2" s="7">
        <v>0</v>
      </c>
      <c r="CE2" s="7">
        <v>164617445.87</v>
      </c>
      <c r="CF2" s="7"/>
      <c r="CG2" s="7"/>
      <c r="CH2" s="10">
        <v>1236944782.9100001</v>
      </c>
      <c r="CI2" s="10">
        <v>108687142.47</v>
      </c>
      <c r="CJ2" s="7">
        <v>1081577.1100000001</v>
      </c>
      <c r="CK2" s="7"/>
      <c r="CL2" s="7">
        <v>1155646425.4400001</v>
      </c>
      <c r="CM2" s="7">
        <v>1360831685.5999999</v>
      </c>
      <c r="CN2" s="7">
        <v>1354773096.02</v>
      </c>
      <c r="CO2" s="10">
        <v>371698</v>
      </c>
      <c r="CP2" s="10">
        <v>9193422.8900000006</v>
      </c>
      <c r="CQ2" s="10">
        <v>68007700</v>
      </c>
      <c r="CR2" s="22">
        <f t="shared" ref="CR2:CR25" si="0">(B2-CH2-CI2)/B2*100</f>
        <v>0.67473812897927143</v>
      </c>
      <c r="CS2" s="22"/>
      <c r="CT2" s="22"/>
      <c r="CU2" s="22">
        <f t="shared" ref="CU2:CU25" si="1">((C2+H2)-CH2)/(C2+H2)</f>
        <v>-1.1859545382645083</v>
      </c>
      <c r="CV2" s="23">
        <f t="shared" ref="CV2:CV25" si="2">(N2-CI2)/N2</f>
        <v>-6.094633268510175</v>
      </c>
      <c r="CW2" s="23"/>
      <c r="CX2" s="26">
        <f t="shared" ref="CX2:CX25" si="3">(C2+H2-CH2-CI2)/CO2</f>
        <v>-2097.8635202234077</v>
      </c>
      <c r="CY2" s="26">
        <f>CP2/CO2</f>
        <v>24.733581805659433</v>
      </c>
      <c r="CZ2" s="26">
        <f t="shared" ref="CZ2:CZ25" si="4">(C2+H2)/B2*100</f>
        <v>41.7678984253793</v>
      </c>
      <c r="DA2" s="26">
        <f t="shared" ref="DA2:DA25" si="5">P2/B2*100</f>
        <v>43.732386828506485</v>
      </c>
      <c r="DB2" s="26">
        <f t="shared" ref="DB2:DB25" si="6">C2/CC2*100</f>
        <v>37.780617226098705</v>
      </c>
      <c r="DC2" s="26">
        <f t="shared" ref="DC2:DC25" si="7">P2/CL2*100</f>
        <v>51.267809769274507</v>
      </c>
      <c r="DD2" s="26">
        <f t="shared" ref="DD2:DD25" si="8">B2/CO2</f>
        <v>3644.8221298473491</v>
      </c>
      <c r="DE2" s="22">
        <f t="shared" ref="DE2:DE25" si="9">C2/O2*100</f>
        <v>86.440013887176576</v>
      </c>
      <c r="DF2" s="22">
        <f>(CM2-CN2)/CM2*100</f>
        <v>0.44521226571298206</v>
      </c>
      <c r="DG2" s="22">
        <f t="shared" ref="DG2:DG25" si="10">CQ2/(C2+H2)*100</f>
        <v>12.018462142036279</v>
      </c>
    </row>
    <row r="3" spans="1:111" ht="15" x14ac:dyDescent="0.25">
      <c r="A3" s="45" t="s">
        <v>41</v>
      </c>
      <c r="B3" s="7">
        <v>863570586.71000004</v>
      </c>
      <c r="C3" s="7">
        <v>370190162.23000002</v>
      </c>
      <c r="D3" s="7">
        <v>264874137.47</v>
      </c>
      <c r="E3" s="7">
        <v>7796919.0099999998</v>
      </c>
      <c r="F3" s="7">
        <v>14964481.460000001</v>
      </c>
      <c r="G3" s="7">
        <v>42156698.439999998</v>
      </c>
      <c r="H3" s="7">
        <v>51426255.950000003</v>
      </c>
      <c r="I3" s="8">
        <f t="shared" ref="I3:I25" si="11">SUM(J3:M3)</f>
        <v>51426255.950000003</v>
      </c>
      <c r="J3" s="16">
        <v>226534.84</v>
      </c>
      <c r="K3" s="16">
        <v>2508660.41</v>
      </c>
      <c r="L3" s="16">
        <v>2741998.23</v>
      </c>
      <c r="M3" s="16">
        <v>45949062.469999999</v>
      </c>
      <c r="N3" s="7">
        <v>4981045.17</v>
      </c>
      <c r="O3" s="7">
        <v>426665654.19</v>
      </c>
      <c r="P3" s="7">
        <v>414430663.41000003</v>
      </c>
      <c r="Q3" s="7">
        <v>148039800</v>
      </c>
      <c r="R3" s="8">
        <f t="shared" ref="R3:R25" si="12">SUM(S3:V3)</f>
        <v>148039800</v>
      </c>
      <c r="S3" s="16">
        <v>114954400</v>
      </c>
      <c r="T3" s="16">
        <v>32335000</v>
      </c>
      <c r="U3" s="16">
        <v>750400</v>
      </c>
      <c r="V3" s="16">
        <v>0</v>
      </c>
      <c r="W3" s="16">
        <v>266390863.41</v>
      </c>
      <c r="X3" s="16">
        <v>194877252.90000001</v>
      </c>
      <c r="Y3" s="16">
        <v>37109575.380000003</v>
      </c>
      <c r="Z3" s="16">
        <v>15365915.25</v>
      </c>
      <c r="AA3" s="16">
        <v>42571.69</v>
      </c>
      <c r="AB3" s="16">
        <v>0</v>
      </c>
      <c r="AC3" s="16">
        <v>0</v>
      </c>
      <c r="AD3" s="16">
        <v>0</v>
      </c>
      <c r="AE3" s="16">
        <v>0</v>
      </c>
      <c r="AF3" s="16">
        <v>1102299.17</v>
      </c>
      <c r="AG3" s="16">
        <v>15379747.08</v>
      </c>
      <c r="AH3" s="16">
        <v>0</v>
      </c>
      <c r="AI3" s="16">
        <v>0</v>
      </c>
      <c r="AJ3" s="16">
        <v>0</v>
      </c>
      <c r="AK3" s="16">
        <v>376878.27</v>
      </c>
      <c r="AL3" s="16">
        <v>2136623.67</v>
      </c>
      <c r="AM3" s="16">
        <v>0</v>
      </c>
      <c r="AN3" s="8">
        <f t="shared" ref="AN3:AN24" si="13">SUM(X3:AM3)</f>
        <v>266390863.41</v>
      </c>
      <c r="AO3" s="16">
        <v>841096317.60000002</v>
      </c>
      <c r="AP3" s="16">
        <v>0</v>
      </c>
      <c r="AQ3" s="16">
        <v>0</v>
      </c>
      <c r="AR3" s="16">
        <v>0</v>
      </c>
      <c r="AS3" s="16">
        <v>0</v>
      </c>
      <c r="AT3" s="16">
        <v>0</v>
      </c>
      <c r="AU3" s="16">
        <v>22474269.109999999</v>
      </c>
      <c r="AV3" s="16">
        <v>0</v>
      </c>
      <c r="AW3" s="16">
        <v>0</v>
      </c>
      <c r="AX3" s="7">
        <v>32834981.960000001</v>
      </c>
      <c r="AY3" s="16">
        <v>306900256.94</v>
      </c>
      <c r="AZ3" s="8">
        <f t="shared" ref="AZ3:AZ25" si="14">SUM(BA3:BI3)</f>
        <v>306900256.93999994</v>
      </c>
      <c r="BA3" s="16">
        <v>102737099.70999999</v>
      </c>
      <c r="BB3" s="16">
        <v>165484470</v>
      </c>
      <c r="BC3" s="16">
        <v>11923735.32</v>
      </c>
      <c r="BD3" s="16">
        <v>0</v>
      </c>
      <c r="BE3" s="16">
        <v>8798923.3399999999</v>
      </c>
      <c r="BF3" s="16">
        <v>0</v>
      </c>
      <c r="BG3" s="16">
        <v>0</v>
      </c>
      <c r="BH3" s="16">
        <v>0</v>
      </c>
      <c r="BI3" s="16">
        <v>17956028.57</v>
      </c>
      <c r="BJ3" s="16">
        <v>161483294.13</v>
      </c>
      <c r="BK3" s="8">
        <f t="shared" ref="BK3:BK25" si="15">SUM(BL3:BO3)</f>
        <v>161483294.13</v>
      </c>
      <c r="BL3" s="16">
        <v>56464737.039999999</v>
      </c>
      <c r="BM3" s="16">
        <v>0</v>
      </c>
      <c r="BN3" s="16">
        <v>3894054.53</v>
      </c>
      <c r="BO3" s="16">
        <v>101124502.56</v>
      </c>
      <c r="BP3" s="16">
        <v>247914467.16</v>
      </c>
      <c r="BQ3" s="16">
        <v>0</v>
      </c>
      <c r="BR3" s="16">
        <v>247914467.16</v>
      </c>
      <c r="BS3" s="7">
        <v>19350725.719999999</v>
      </c>
      <c r="BT3" s="7">
        <v>27647803.98</v>
      </c>
      <c r="BU3" s="7">
        <v>657848.54</v>
      </c>
      <c r="BV3" s="7">
        <v>7287381.1200000001</v>
      </c>
      <c r="BW3" s="7">
        <v>19941189.239999998</v>
      </c>
      <c r="BX3" s="7">
        <v>48248.82</v>
      </c>
      <c r="BY3" s="7">
        <v>0</v>
      </c>
      <c r="BZ3" s="7">
        <v>47588131.850000001</v>
      </c>
      <c r="CA3" s="7">
        <v>3196766</v>
      </c>
      <c r="CB3" s="7">
        <v>259412.8</v>
      </c>
      <c r="CC3" s="7">
        <v>879537334.74000001</v>
      </c>
      <c r="CD3" s="7">
        <v>0</v>
      </c>
      <c r="CE3" s="7">
        <v>14693646</v>
      </c>
      <c r="CF3" s="7"/>
      <c r="CG3" s="7"/>
      <c r="CH3" s="7">
        <v>820851588.86999989</v>
      </c>
      <c r="CI3" s="7">
        <v>58685745.869999997</v>
      </c>
      <c r="CJ3" s="7">
        <v>34693646</v>
      </c>
      <c r="CK3" s="7"/>
      <c r="CL3" s="7">
        <v>743653539.17999995</v>
      </c>
      <c r="CM3" s="7">
        <v>911555778.35000002</v>
      </c>
      <c r="CN3" s="7">
        <v>863570586.71000004</v>
      </c>
      <c r="CO3" s="10">
        <v>214727</v>
      </c>
      <c r="CP3" s="10">
        <v>-15917907.460000001</v>
      </c>
      <c r="CQ3" s="10">
        <v>69722378.859999999</v>
      </c>
      <c r="CR3" s="22">
        <f t="shared" si="0"/>
        <v>-1.8489221698517295</v>
      </c>
      <c r="CS3" s="22"/>
      <c r="CT3" s="22"/>
      <c r="CU3" s="22">
        <f t="shared" si="1"/>
        <v>-0.94691561683813519</v>
      </c>
      <c r="CV3" s="23">
        <f t="shared" si="2"/>
        <v>-10.781813628885441</v>
      </c>
      <c r="CW3" s="22"/>
      <c r="CX3" s="26">
        <f t="shared" si="3"/>
        <v>-2132.5725994402187</v>
      </c>
      <c r="CY3" s="26">
        <f t="shared" ref="CY3:CY25" si="16">CP3/CO3</f>
        <v>-74.130907897004107</v>
      </c>
      <c r="CZ3" s="26">
        <f t="shared" si="4"/>
        <v>48.822461610956317</v>
      </c>
      <c r="DA3" s="26">
        <f t="shared" si="5"/>
        <v>47.990363473226083</v>
      </c>
      <c r="DB3" s="26">
        <f t="shared" si="6"/>
        <v>42.089192534326237</v>
      </c>
      <c r="DC3" s="26">
        <f t="shared" si="7"/>
        <v>55.7289976548727</v>
      </c>
      <c r="DD3" s="26">
        <f t="shared" si="8"/>
        <v>4021.7140215715772</v>
      </c>
      <c r="DE3" s="22">
        <f t="shared" si="9"/>
        <v>86.763525161823623</v>
      </c>
      <c r="DF3" s="22">
        <f t="shared" ref="DF3:DF25" si="17">(CM3-CN3)/CM3*100</f>
        <v>5.2640982350918346</v>
      </c>
      <c r="DG3" s="22">
        <f t="shared" si="10"/>
        <v>16.53692215330987</v>
      </c>
    </row>
    <row r="4" spans="1:111" x14ac:dyDescent="0.3">
      <c r="A4" s="46" t="s">
        <v>42</v>
      </c>
      <c r="B4" s="7">
        <v>2582855477.1100001</v>
      </c>
      <c r="C4" s="7">
        <v>1411769479.78</v>
      </c>
      <c r="D4" s="7">
        <v>828862097.84000003</v>
      </c>
      <c r="E4" s="7">
        <v>52774508.600000001</v>
      </c>
      <c r="F4" s="7">
        <v>7012896.4500000002</v>
      </c>
      <c r="G4" s="7">
        <v>265542370.44999999</v>
      </c>
      <c r="H4" s="7">
        <v>64400268.939999998</v>
      </c>
      <c r="I4" s="8">
        <f t="shared" si="11"/>
        <v>64400268.939999998</v>
      </c>
      <c r="J4" s="16">
        <v>10372126.76</v>
      </c>
      <c r="K4" s="16">
        <v>12954088.52</v>
      </c>
      <c r="L4" s="16">
        <v>14389315.220000001</v>
      </c>
      <c r="M4" s="16">
        <v>26684738.440000001</v>
      </c>
      <c r="N4" s="7">
        <v>967843.55</v>
      </c>
      <c r="O4" s="7">
        <v>1510933128.3199999</v>
      </c>
      <c r="P4" s="7">
        <v>1043003896.9400001</v>
      </c>
      <c r="Q4" s="7">
        <v>52861000</v>
      </c>
      <c r="R4" s="8">
        <f t="shared" si="12"/>
        <v>52861000</v>
      </c>
      <c r="S4" s="16">
        <v>0</v>
      </c>
      <c r="T4" s="16">
        <v>0</v>
      </c>
      <c r="U4" s="16">
        <v>52861000</v>
      </c>
      <c r="V4" s="16">
        <v>0</v>
      </c>
      <c r="W4" s="16">
        <v>990142896.94000006</v>
      </c>
      <c r="X4" s="16">
        <v>680646329.19000006</v>
      </c>
      <c r="Y4" s="16">
        <v>123009321.91</v>
      </c>
      <c r="Z4" s="16">
        <v>62027925.219999999</v>
      </c>
      <c r="AA4" s="16">
        <v>267727.13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44472785.5</v>
      </c>
      <c r="AH4" s="16">
        <v>2101821.2999999998</v>
      </c>
      <c r="AI4" s="16">
        <v>2478438.7799999998</v>
      </c>
      <c r="AJ4" s="16">
        <v>6676376.3499999996</v>
      </c>
      <c r="AK4" s="16">
        <v>0</v>
      </c>
      <c r="AL4" s="16">
        <v>68462171.560000002</v>
      </c>
      <c r="AM4" s="16">
        <v>0</v>
      </c>
      <c r="AN4" s="8">
        <f t="shared" si="13"/>
        <v>990142896.94000006</v>
      </c>
      <c r="AO4" s="16">
        <v>2553937025.2600002</v>
      </c>
      <c r="AP4" s="16">
        <v>-486900</v>
      </c>
      <c r="AQ4" s="16">
        <v>0</v>
      </c>
      <c r="AR4" s="16">
        <v>3411285</v>
      </c>
      <c r="AS4" s="16">
        <v>0</v>
      </c>
      <c r="AT4" s="16">
        <v>0</v>
      </c>
      <c r="AU4" s="16">
        <v>25994066.850000001</v>
      </c>
      <c r="AV4" s="16">
        <v>0</v>
      </c>
      <c r="AW4" s="16">
        <v>0</v>
      </c>
      <c r="AX4" s="7">
        <v>38670194.280000001</v>
      </c>
      <c r="AY4" s="16">
        <v>104192913.90000001</v>
      </c>
      <c r="AZ4" s="8">
        <f t="shared" si="14"/>
        <v>104192913.90000001</v>
      </c>
      <c r="BA4" s="16">
        <v>3126679.46</v>
      </c>
      <c r="BB4" s="16">
        <v>58467771.710000001</v>
      </c>
      <c r="BC4" s="16">
        <v>4479892.84</v>
      </c>
      <c r="BD4" s="16">
        <v>0</v>
      </c>
      <c r="BE4" s="16">
        <v>4967455.04</v>
      </c>
      <c r="BF4" s="16">
        <v>0</v>
      </c>
      <c r="BG4" s="16">
        <v>0</v>
      </c>
      <c r="BH4" s="16">
        <v>0</v>
      </c>
      <c r="BI4" s="16">
        <v>33151114.849999998</v>
      </c>
      <c r="BJ4" s="16">
        <v>223202887.99000001</v>
      </c>
      <c r="BK4" s="8">
        <f t="shared" si="15"/>
        <v>223202887.99000001</v>
      </c>
      <c r="BL4" s="16">
        <v>0</v>
      </c>
      <c r="BM4" s="16">
        <v>0</v>
      </c>
      <c r="BN4" s="16">
        <v>0</v>
      </c>
      <c r="BO4" s="16">
        <v>223202887.99000001</v>
      </c>
      <c r="BP4" s="16">
        <v>36090162.82</v>
      </c>
      <c r="BQ4" s="16">
        <v>0</v>
      </c>
      <c r="BR4" s="16">
        <v>36090162.82</v>
      </c>
      <c r="BS4" s="7">
        <v>387811521.82999998</v>
      </c>
      <c r="BT4" s="7">
        <v>111318428.17</v>
      </c>
      <c r="BU4" s="7">
        <v>4089061.21</v>
      </c>
      <c r="BV4" s="7">
        <v>48100910.359999999</v>
      </c>
      <c r="BW4" s="7">
        <v>28477960.59</v>
      </c>
      <c r="BX4" s="7">
        <v>1681279.95</v>
      </c>
      <c r="BY4" s="7">
        <v>1137795.9099999999</v>
      </c>
      <c r="BZ4" s="7">
        <v>199569674.69999999</v>
      </c>
      <c r="CA4" s="7">
        <v>75754208.409999996</v>
      </c>
      <c r="CB4" s="7">
        <v>29668059.84</v>
      </c>
      <c r="CC4" s="7">
        <v>2500786916.8099999</v>
      </c>
      <c r="CD4" s="7">
        <v>0</v>
      </c>
      <c r="CE4" s="7">
        <v>-82230090</v>
      </c>
      <c r="CF4" s="7"/>
      <c r="CG4" s="7"/>
      <c r="CH4" s="7">
        <v>2314442700.3699999</v>
      </c>
      <c r="CI4" s="7">
        <v>186344216.44</v>
      </c>
      <c r="CJ4" s="7">
        <v>-69618474.5</v>
      </c>
      <c r="CK4" s="7"/>
      <c r="CL4" s="7">
        <v>2168032984.8600001</v>
      </c>
      <c r="CM4" s="7">
        <v>3039457672.3000002</v>
      </c>
      <c r="CN4" s="7">
        <v>2582855477.1100001</v>
      </c>
      <c r="CO4" s="10">
        <v>997754</v>
      </c>
      <c r="CP4" s="10">
        <v>82230090.5</v>
      </c>
      <c r="CQ4" s="10">
        <v>230900208</v>
      </c>
      <c r="CR4" s="22">
        <f t="shared" si="0"/>
        <v>3.1774352466607279</v>
      </c>
      <c r="CS4" s="22"/>
      <c r="CT4" s="22"/>
      <c r="CU4" s="22">
        <f t="shared" si="1"/>
        <v>-0.56787029566001734</v>
      </c>
      <c r="CV4" s="23">
        <f t="shared" si="2"/>
        <v>-191.53547377569441</v>
      </c>
      <c r="CW4" s="22"/>
      <c r="CX4" s="26">
        <f t="shared" si="3"/>
        <v>-1026.9236385822558</v>
      </c>
      <c r="CY4" s="26">
        <f t="shared" si="16"/>
        <v>82.415195028032969</v>
      </c>
      <c r="CZ4" s="26">
        <f t="shared" si="4"/>
        <v>57.152626687874573</v>
      </c>
      <c r="DA4" s="26">
        <f t="shared" si="5"/>
        <v>40.381814088453545</v>
      </c>
      <c r="DB4" s="26">
        <f t="shared" si="6"/>
        <v>56.453009662288657</v>
      </c>
      <c r="DC4" s="26">
        <f t="shared" si="7"/>
        <v>48.1083038968317</v>
      </c>
      <c r="DD4" s="26">
        <f t="shared" si="8"/>
        <v>2588.6696290969517</v>
      </c>
      <c r="DE4" s="22">
        <f t="shared" si="9"/>
        <v>93.436926712285427</v>
      </c>
      <c r="DF4" s="22">
        <f t="shared" si="17"/>
        <v>15.022489023329047</v>
      </c>
      <c r="DG4" s="22">
        <f t="shared" si="10"/>
        <v>15.641846623683737</v>
      </c>
    </row>
    <row r="5" spans="1:111" s="4" customFormat="1" x14ac:dyDescent="0.3">
      <c r="A5" s="46" t="s">
        <v>43</v>
      </c>
      <c r="B5" s="9"/>
      <c r="C5" s="9"/>
      <c r="D5" s="9"/>
      <c r="E5" s="9"/>
      <c r="F5" s="9"/>
      <c r="G5" s="9"/>
      <c r="H5" s="9"/>
      <c r="I5" s="8">
        <f t="shared" si="11"/>
        <v>0</v>
      </c>
      <c r="J5" s="16">
        <v>0</v>
      </c>
      <c r="K5" s="16">
        <v>0</v>
      </c>
      <c r="L5" s="16">
        <v>0</v>
      </c>
      <c r="M5" s="16">
        <v>0</v>
      </c>
      <c r="N5" s="9"/>
      <c r="O5" s="9"/>
      <c r="P5" s="9"/>
      <c r="Q5" s="9"/>
      <c r="R5" s="8">
        <f t="shared" si="12"/>
        <v>0</v>
      </c>
      <c r="S5" s="16">
        <v>0</v>
      </c>
      <c r="T5" s="16">
        <v>0</v>
      </c>
      <c r="U5" s="16">
        <v>0</v>
      </c>
      <c r="V5" s="16">
        <v>0</v>
      </c>
      <c r="W5" s="16"/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8">
        <f t="shared" si="13"/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9"/>
      <c r="AY5" s="16"/>
      <c r="AZ5" s="8">
        <f t="shared" si="14"/>
        <v>0</v>
      </c>
      <c r="BA5" s="16">
        <v>0</v>
      </c>
      <c r="BB5" s="16">
        <v>0</v>
      </c>
      <c r="BC5" s="16">
        <v>0</v>
      </c>
      <c r="BD5" s="16">
        <v>0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/>
      <c r="BK5" s="8">
        <f t="shared" si="15"/>
        <v>0</v>
      </c>
      <c r="BL5" s="16">
        <v>0</v>
      </c>
      <c r="BM5" s="16">
        <v>0</v>
      </c>
      <c r="BN5" s="16">
        <v>0</v>
      </c>
      <c r="BO5" s="16">
        <v>0</v>
      </c>
      <c r="BP5" s="16"/>
      <c r="BQ5" s="16">
        <v>0</v>
      </c>
      <c r="BR5" s="16">
        <v>0</v>
      </c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>
        <v>3499627326.3900003</v>
      </c>
      <c r="CI5" s="9">
        <v>618454102.75</v>
      </c>
      <c r="CJ5" s="9"/>
      <c r="CK5" s="9"/>
      <c r="CL5" s="9"/>
      <c r="CM5" s="9"/>
      <c r="CN5" s="9"/>
      <c r="CO5" s="10">
        <v>953217</v>
      </c>
      <c r="CP5" s="8"/>
      <c r="CQ5" s="8"/>
      <c r="CR5" s="22" t="e">
        <f t="shared" si="0"/>
        <v>#DIV/0!</v>
      </c>
      <c r="CS5" s="24"/>
      <c r="CT5" s="24"/>
      <c r="CU5" s="22" t="e">
        <f t="shared" si="1"/>
        <v>#DIV/0!</v>
      </c>
      <c r="CV5" s="23" t="e">
        <f t="shared" si="2"/>
        <v>#DIV/0!</v>
      </c>
      <c r="CW5" s="24"/>
      <c r="CX5" s="26">
        <f t="shared" si="3"/>
        <v>-4320.1930191551346</v>
      </c>
      <c r="CY5" s="26">
        <f t="shared" si="16"/>
        <v>0</v>
      </c>
      <c r="CZ5" s="26" t="e">
        <f t="shared" si="4"/>
        <v>#DIV/0!</v>
      </c>
      <c r="DA5" s="26" t="e">
        <f t="shared" si="5"/>
        <v>#DIV/0!</v>
      </c>
      <c r="DB5" s="26" t="e">
        <f t="shared" si="6"/>
        <v>#DIV/0!</v>
      </c>
      <c r="DC5" s="26" t="e">
        <f t="shared" si="7"/>
        <v>#DIV/0!</v>
      </c>
      <c r="DD5" s="26">
        <f t="shared" si="8"/>
        <v>0</v>
      </c>
      <c r="DE5" s="22" t="e">
        <f t="shared" si="9"/>
        <v>#DIV/0!</v>
      </c>
      <c r="DF5" s="22" t="e">
        <f t="shared" si="17"/>
        <v>#DIV/0!</v>
      </c>
      <c r="DG5" s="22" t="e">
        <f t="shared" si="10"/>
        <v>#DIV/0!</v>
      </c>
    </row>
    <row r="6" spans="1:111" s="2" customFormat="1" x14ac:dyDescent="0.3">
      <c r="A6" s="46" t="s">
        <v>44</v>
      </c>
      <c r="B6" s="10">
        <v>1033749018.53</v>
      </c>
      <c r="C6" s="10">
        <v>502256975.07999998</v>
      </c>
      <c r="D6" s="10">
        <v>357207494.42000002</v>
      </c>
      <c r="E6" s="10">
        <v>5950873.29</v>
      </c>
      <c r="F6" s="10">
        <v>4572988.6100000003</v>
      </c>
      <c r="G6" s="10">
        <v>46002829.07</v>
      </c>
      <c r="H6" s="21">
        <v>47974417.340000004</v>
      </c>
      <c r="I6" s="8">
        <f t="shared" si="11"/>
        <v>47974417.340000004</v>
      </c>
      <c r="J6" s="16">
        <v>15159227.369999999</v>
      </c>
      <c r="K6" s="16">
        <v>8574424.9100000001</v>
      </c>
      <c r="L6" s="16">
        <v>4152057.33</v>
      </c>
      <c r="M6" s="16">
        <v>20088707.73</v>
      </c>
      <c r="N6" s="10">
        <v>7141424.71</v>
      </c>
      <c r="O6" s="10">
        <v>557372817.13</v>
      </c>
      <c r="P6" s="10">
        <v>461992103.98000002</v>
      </c>
      <c r="Q6" s="10">
        <v>133077100</v>
      </c>
      <c r="R6" s="8">
        <f t="shared" si="12"/>
        <v>133077100</v>
      </c>
      <c r="S6" s="16">
        <v>113253100</v>
      </c>
      <c r="T6" s="16">
        <v>19824000</v>
      </c>
      <c r="U6" s="16">
        <v>0</v>
      </c>
      <c r="V6" s="16">
        <v>0</v>
      </c>
      <c r="W6" s="16">
        <v>328915003.98000002</v>
      </c>
      <c r="X6" s="16">
        <v>216751524.25999999</v>
      </c>
      <c r="Y6" s="16">
        <v>46788414.359999999</v>
      </c>
      <c r="Z6" s="16">
        <v>29776921.420000002</v>
      </c>
      <c r="AA6" s="16">
        <v>49282.14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14458918.35</v>
      </c>
      <c r="AH6" s="16">
        <v>0</v>
      </c>
      <c r="AI6" s="16">
        <v>0</v>
      </c>
      <c r="AJ6" s="16">
        <v>0</v>
      </c>
      <c r="AK6" s="16">
        <v>2326997.4500000002</v>
      </c>
      <c r="AL6" s="16">
        <v>18762946</v>
      </c>
      <c r="AM6" s="16">
        <v>0</v>
      </c>
      <c r="AN6" s="8">
        <f t="shared" si="13"/>
        <v>328915003.98000002</v>
      </c>
      <c r="AO6" s="16">
        <v>1019364921.11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14384097.42</v>
      </c>
      <c r="AV6" s="16">
        <v>0</v>
      </c>
      <c r="AW6" s="16">
        <v>0</v>
      </c>
      <c r="AX6" s="10">
        <v>36557803.130000003</v>
      </c>
      <c r="AY6" s="16">
        <v>340935220.49000001</v>
      </c>
      <c r="AZ6" s="8">
        <f t="shared" si="14"/>
        <v>340935220.49000001</v>
      </c>
      <c r="BA6" s="16">
        <v>117077992.48999999</v>
      </c>
      <c r="BB6" s="16">
        <v>201781791.99000001</v>
      </c>
      <c r="BC6" s="16">
        <v>0</v>
      </c>
      <c r="BD6" s="16">
        <v>0</v>
      </c>
      <c r="BE6" s="16">
        <v>0</v>
      </c>
      <c r="BF6" s="16">
        <v>0</v>
      </c>
      <c r="BG6" s="16">
        <v>0</v>
      </c>
      <c r="BH6" s="16">
        <v>0</v>
      </c>
      <c r="BI6" s="16">
        <v>22075436.009999998</v>
      </c>
      <c r="BJ6" s="16">
        <v>165276919.11000001</v>
      </c>
      <c r="BK6" s="8">
        <f t="shared" si="15"/>
        <v>165276919.11000001</v>
      </c>
      <c r="BL6" s="16">
        <v>154553800.68000001</v>
      </c>
      <c r="BM6" s="16">
        <v>0</v>
      </c>
      <c r="BN6" s="16">
        <v>123186.77</v>
      </c>
      <c r="BO6" s="16">
        <v>10599931.66</v>
      </c>
      <c r="BP6" s="16">
        <v>282582205.85000002</v>
      </c>
      <c r="BQ6" s="16">
        <v>0</v>
      </c>
      <c r="BR6" s="16">
        <v>282582205.85000002</v>
      </c>
      <c r="BS6" s="10">
        <v>45895888.240000002</v>
      </c>
      <c r="BT6" s="10">
        <v>30434827.109999999</v>
      </c>
      <c r="BU6" s="10">
        <v>429956.8</v>
      </c>
      <c r="BV6" s="10">
        <v>3957664.46</v>
      </c>
      <c r="BW6" s="10">
        <v>2617036.13</v>
      </c>
      <c r="BX6" s="10">
        <v>0</v>
      </c>
      <c r="BY6" s="10">
        <v>676765.42</v>
      </c>
      <c r="BZ6" s="10">
        <v>48574046.689999998</v>
      </c>
      <c r="CA6" s="10">
        <v>36443020.359999999</v>
      </c>
      <c r="CB6" s="10">
        <v>11918566.390000001</v>
      </c>
      <c r="CC6" s="10">
        <v>1022632489.22</v>
      </c>
      <c r="CD6" s="10">
        <v>0</v>
      </c>
      <c r="CE6" s="10">
        <v>-10909244.1</v>
      </c>
      <c r="CF6" s="8"/>
      <c r="CG6" s="8"/>
      <c r="CH6" s="10">
        <v>961276016.03999996</v>
      </c>
      <c r="CI6" s="10">
        <v>79554443.189999998</v>
      </c>
      <c r="CJ6" s="10">
        <v>-10909244.1</v>
      </c>
      <c r="CK6" s="10"/>
      <c r="CL6" s="10">
        <v>882586188.78999996</v>
      </c>
      <c r="CM6" s="10">
        <v>1095270723.4100001</v>
      </c>
      <c r="CN6" s="19">
        <v>1033749018.53</v>
      </c>
      <c r="CO6" s="10">
        <v>271303</v>
      </c>
      <c r="CP6" s="10">
        <v>11103115.890000001</v>
      </c>
      <c r="CQ6" s="10">
        <v>72289200</v>
      </c>
      <c r="CR6" s="22">
        <f t="shared" si="0"/>
        <v>-0.6850251437307151</v>
      </c>
      <c r="CS6" s="22"/>
      <c r="CT6" s="22"/>
      <c r="CU6" s="22">
        <f t="shared" si="1"/>
        <v>-0.74703957150129929</v>
      </c>
      <c r="CV6" s="23">
        <f t="shared" si="2"/>
        <v>-10.139856040014179</v>
      </c>
      <c r="CW6" s="22"/>
      <c r="CX6" s="26">
        <f t="shared" si="3"/>
        <v>-1808.3068259842316</v>
      </c>
      <c r="CY6" s="26">
        <f t="shared" si="16"/>
        <v>40.92514970346808</v>
      </c>
      <c r="CZ6" s="26">
        <f t="shared" si="4"/>
        <v>53.226787407492168</v>
      </c>
      <c r="DA6" s="26">
        <f t="shared" si="5"/>
        <v>44.690935197883604</v>
      </c>
      <c r="DB6" s="26">
        <f t="shared" si="6"/>
        <v>49.114122656428613</v>
      </c>
      <c r="DC6" s="26">
        <f t="shared" si="7"/>
        <v>52.345267787770148</v>
      </c>
      <c r="DD6" s="26">
        <f t="shared" si="8"/>
        <v>3810.3117861947712</v>
      </c>
      <c r="DE6" s="22">
        <f t="shared" si="9"/>
        <v>90.111494433151563</v>
      </c>
      <c r="DF6" s="22">
        <f t="shared" si="17"/>
        <v>5.6170318045623757</v>
      </c>
      <c r="DG6" s="22">
        <f t="shared" si="10"/>
        <v>13.137963590565288</v>
      </c>
    </row>
    <row r="7" spans="1:111" s="20" customFormat="1" ht="15" x14ac:dyDescent="0.25">
      <c r="A7" s="46" t="s">
        <v>63</v>
      </c>
      <c r="B7" s="10">
        <v>462486223.31999999</v>
      </c>
      <c r="C7" s="10">
        <v>242926430.78999999</v>
      </c>
      <c r="D7" s="10">
        <v>191165416.46000001</v>
      </c>
      <c r="E7" s="10">
        <v>435861.6</v>
      </c>
      <c r="F7" s="10">
        <v>932128.1</v>
      </c>
      <c r="G7" s="10">
        <v>11129393.630000001</v>
      </c>
      <c r="H7" s="10">
        <v>22112047.899999999</v>
      </c>
      <c r="I7" s="8">
        <f t="shared" si="11"/>
        <v>22112047.900000002</v>
      </c>
      <c r="J7" s="16">
        <v>121950.76</v>
      </c>
      <c r="K7" s="16">
        <v>1802956.68</v>
      </c>
      <c r="L7" s="16">
        <v>1797930.04</v>
      </c>
      <c r="M7" s="16">
        <v>18389210.420000002</v>
      </c>
      <c r="N7" s="10">
        <v>14032656.689999999</v>
      </c>
      <c r="O7" s="10">
        <v>281163781.35000002</v>
      </c>
      <c r="P7" s="10">
        <v>178022986.16</v>
      </c>
      <c r="Q7" s="10">
        <v>40418500</v>
      </c>
      <c r="R7" s="8">
        <f t="shared" si="12"/>
        <v>40418500</v>
      </c>
      <c r="S7" s="16">
        <v>28671000</v>
      </c>
      <c r="T7" s="16">
        <v>11747500</v>
      </c>
      <c r="U7" s="16">
        <v>0</v>
      </c>
      <c r="V7" s="16">
        <v>0</v>
      </c>
      <c r="W7" s="16">
        <v>137604486.16</v>
      </c>
      <c r="X7" s="16">
        <v>103870581.38</v>
      </c>
      <c r="Y7" s="16">
        <v>9096972.5600000005</v>
      </c>
      <c r="Z7" s="16">
        <v>5363339.1900000004</v>
      </c>
      <c r="AA7" s="16">
        <v>27684.82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4875308.05</v>
      </c>
      <c r="AH7" s="16">
        <v>124081.76</v>
      </c>
      <c r="AI7" s="16">
        <v>0</v>
      </c>
      <c r="AJ7" s="16">
        <v>0</v>
      </c>
      <c r="AK7" s="16">
        <v>78818.399999999994</v>
      </c>
      <c r="AL7" s="16">
        <v>14167700</v>
      </c>
      <c r="AM7" s="16">
        <v>0</v>
      </c>
      <c r="AN7" s="8">
        <f t="shared" si="13"/>
        <v>137604486.16</v>
      </c>
      <c r="AO7" s="16">
        <v>459186767.50999999</v>
      </c>
      <c r="AP7" s="16">
        <v>0</v>
      </c>
      <c r="AQ7" s="16">
        <v>0</v>
      </c>
      <c r="AR7" s="16">
        <v>1017200</v>
      </c>
      <c r="AS7" s="16">
        <v>0</v>
      </c>
      <c r="AT7" s="16">
        <v>0</v>
      </c>
      <c r="AU7" s="16">
        <v>2247854.7999999998</v>
      </c>
      <c r="AV7" s="16">
        <v>34401.01</v>
      </c>
      <c r="AW7" s="16">
        <v>0</v>
      </c>
      <c r="AX7" s="10">
        <v>15591596.51</v>
      </c>
      <c r="AY7" s="16">
        <v>157498197.25999999</v>
      </c>
      <c r="AZ7" s="8">
        <f t="shared" si="14"/>
        <v>157498197.26000002</v>
      </c>
      <c r="BA7" s="16">
        <v>49943866.200000003</v>
      </c>
      <c r="BB7" s="16">
        <v>104595290.08</v>
      </c>
      <c r="BC7" s="16">
        <v>0</v>
      </c>
      <c r="BD7" s="16">
        <v>0</v>
      </c>
      <c r="BE7" s="16">
        <v>0</v>
      </c>
      <c r="BF7" s="16">
        <v>0</v>
      </c>
      <c r="BG7" s="16">
        <v>0</v>
      </c>
      <c r="BH7" s="16">
        <v>37320.120000000003</v>
      </c>
      <c r="BI7" s="16">
        <v>2921720.86</v>
      </c>
      <c r="BJ7" s="16">
        <v>74163302.829999998</v>
      </c>
      <c r="BK7" s="8">
        <f t="shared" si="15"/>
        <v>74163302.829999998</v>
      </c>
      <c r="BL7" s="16">
        <v>40866154.619999997</v>
      </c>
      <c r="BM7" s="16">
        <v>0</v>
      </c>
      <c r="BN7" s="16">
        <v>0</v>
      </c>
      <c r="BO7" s="16">
        <v>33297148.210000001</v>
      </c>
      <c r="BP7" s="16">
        <v>118789324.84</v>
      </c>
      <c r="BQ7" s="16">
        <v>0</v>
      </c>
      <c r="BR7" s="16">
        <v>118789324.84</v>
      </c>
      <c r="BS7" s="10">
        <v>21412190.260000002</v>
      </c>
      <c r="BT7" s="10">
        <v>13594795.08</v>
      </c>
      <c r="BU7" s="10">
        <v>162000</v>
      </c>
      <c r="BV7" s="10">
        <v>1539360.85</v>
      </c>
      <c r="BW7" s="10">
        <v>15591368.720000001</v>
      </c>
      <c r="BX7" s="10">
        <v>273924.77</v>
      </c>
      <c r="BY7" s="10">
        <v>0</v>
      </c>
      <c r="BZ7" s="10">
        <v>8138360.3799999999</v>
      </c>
      <c r="CA7" s="10">
        <v>1615525.15</v>
      </c>
      <c r="CB7" s="10">
        <v>1327539.45</v>
      </c>
      <c r="CC7" s="10">
        <v>430738123.70999998</v>
      </c>
      <c r="CD7" s="10">
        <v>0</v>
      </c>
      <c r="CE7" s="10">
        <v>-31901512.800000001</v>
      </c>
      <c r="CF7" s="10"/>
      <c r="CG7" s="10"/>
      <c r="CH7" s="8"/>
      <c r="CI7" s="8"/>
      <c r="CJ7" s="10">
        <v>-31901512.800000001</v>
      </c>
      <c r="CK7" s="10"/>
      <c r="CL7" s="10">
        <v>369625402.98000002</v>
      </c>
      <c r="CM7" s="10">
        <v>470565858.00999999</v>
      </c>
      <c r="CN7" s="10">
        <v>462486223.31999999</v>
      </c>
      <c r="CO7" s="10">
        <v>116349</v>
      </c>
      <c r="CP7" s="10">
        <v>31901512.800000001</v>
      </c>
      <c r="CQ7" s="10">
        <v>0</v>
      </c>
      <c r="CR7" s="22">
        <f t="shared" si="0"/>
        <v>100</v>
      </c>
      <c r="CS7" s="25"/>
      <c r="CT7" s="25"/>
      <c r="CU7" s="22">
        <f t="shared" si="1"/>
        <v>1</v>
      </c>
      <c r="CV7" s="23">
        <f t="shared" si="2"/>
        <v>1</v>
      </c>
      <c r="CW7" s="25"/>
      <c r="CX7" s="26">
        <f t="shared" si="3"/>
        <v>2277.9609510180576</v>
      </c>
      <c r="CY7" s="26">
        <f t="shared" si="16"/>
        <v>274.18811334863216</v>
      </c>
      <c r="CZ7" s="26">
        <f t="shared" si="4"/>
        <v>57.307324051167811</v>
      </c>
      <c r="DA7" s="26">
        <f t="shared" si="5"/>
        <v>38.492603062215686</v>
      </c>
      <c r="DB7" s="26">
        <f t="shared" si="6"/>
        <v>56.397708356447538</v>
      </c>
      <c r="DC7" s="26">
        <f t="shared" si="7"/>
        <v>48.16308206220139</v>
      </c>
      <c r="DD7" s="26">
        <f t="shared" si="8"/>
        <v>3974.9909609880619</v>
      </c>
      <c r="DE7" s="22">
        <f t="shared" si="9"/>
        <v>86.400328528658818</v>
      </c>
      <c r="DF7" s="22">
        <f t="shared" si="17"/>
        <v>1.7170040181343327</v>
      </c>
      <c r="DG7" s="22">
        <f t="shared" si="10"/>
        <v>0</v>
      </c>
    </row>
    <row r="8" spans="1:111" s="20" customFormat="1" ht="15" x14ac:dyDescent="0.25">
      <c r="A8" s="46" t="s">
        <v>45</v>
      </c>
      <c r="B8" s="10">
        <v>2687591307.6799998</v>
      </c>
      <c r="C8" s="10">
        <v>1793374390.7</v>
      </c>
      <c r="D8" s="10">
        <v>1235186079.0699999</v>
      </c>
      <c r="E8" s="10">
        <v>35548912.189999998</v>
      </c>
      <c r="F8" s="10">
        <v>2692530.65</v>
      </c>
      <c r="G8" s="10">
        <v>361940370.14999998</v>
      </c>
      <c r="H8" s="7">
        <v>134637369.38999999</v>
      </c>
      <c r="I8" s="8">
        <f t="shared" si="11"/>
        <v>134637369.38999999</v>
      </c>
      <c r="J8" s="16">
        <v>5027661.96</v>
      </c>
      <c r="K8" s="16">
        <v>17598522.649999999</v>
      </c>
      <c r="L8" s="16">
        <v>2698521.46</v>
      </c>
      <c r="M8" s="16">
        <v>109312663.31999999</v>
      </c>
      <c r="N8" s="10">
        <v>5172701.5599999996</v>
      </c>
      <c r="O8" s="10">
        <v>1933486403.77</v>
      </c>
      <c r="P8" s="10">
        <v>749727005.59000003</v>
      </c>
      <c r="Q8" s="10">
        <v>46774600</v>
      </c>
      <c r="R8" s="8">
        <f t="shared" si="12"/>
        <v>46774600</v>
      </c>
      <c r="S8" s="16">
        <v>0</v>
      </c>
      <c r="T8" s="16">
        <v>42657400</v>
      </c>
      <c r="U8" s="16">
        <v>4117200</v>
      </c>
      <c r="V8" s="16">
        <v>0</v>
      </c>
      <c r="W8" s="16">
        <v>702952405.59000003</v>
      </c>
      <c r="X8" s="16">
        <v>501517997.60000002</v>
      </c>
      <c r="Y8" s="16">
        <v>124357315.25</v>
      </c>
      <c r="Z8" s="16">
        <v>50433093.619999997</v>
      </c>
      <c r="AA8" s="16">
        <v>262116.95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22751637.510000002</v>
      </c>
      <c r="AH8" s="16">
        <v>2954900.27</v>
      </c>
      <c r="AI8" s="16">
        <v>0</v>
      </c>
      <c r="AJ8" s="16">
        <v>0</v>
      </c>
      <c r="AK8" s="16">
        <v>675344.39</v>
      </c>
      <c r="AL8" s="16">
        <v>0</v>
      </c>
      <c r="AM8" s="16">
        <v>0</v>
      </c>
      <c r="AN8" s="8">
        <f t="shared" si="13"/>
        <v>702952405.59000003</v>
      </c>
      <c r="AO8" s="16">
        <v>2683213409.3600001</v>
      </c>
      <c r="AP8" s="16">
        <v>0</v>
      </c>
      <c r="AQ8" s="16">
        <v>0</v>
      </c>
      <c r="AR8" s="16">
        <v>4093568</v>
      </c>
      <c r="AS8" s="16">
        <v>0</v>
      </c>
      <c r="AT8" s="16">
        <v>0</v>
      </c>
      <c r="AU8" s="16">
        <v>284330.32</v>
      </c>
      <c r="AV8" s="16">
        <v>0</v>
      </c>
      <c r="AW8" s="16">
        <v>0</v>
      </c>
      <c r="AX8" s="10">
        <v>95693638.400000006</v>
      </c>
      <c r="AY8" s="16">
        <v>833486593.03999996</v>
      </c>
      <c r="AZ8" s="8">
        <f t="shared" si="14"/>
        <v>833486593.04000008</v>
      </c>
      <c r="BA8" s="16">
        <v>238933244.78</v>
      </c>
      <c r="BB8" s="16">
        <v>527101460.16000003</v>
      </c>
      <c r="BC8" s="16">
        <v>0</v>
      </c>
      <c r="BD8" s="16">
        <v>0</v>
      </c>
      <c r="BE8" s="16">
        <v>4491694.38</v>
      </c>
      <c r="BF8" s="16">
        <v>0</v>
      </c>
      <c r="BG8" s="16">
        <v>0</v>
      </c>
      <c r="BH8" s="16">
        <v>0</v>
      </c>
      <c r="BI8" s="16">
        <v>62960193.719999999</v>
      </c>
      <c r="BJ8" s="16">
        <v>571033932.07000005</v>
      </c>
      <c r="BK8" s="8">
        <f t="shared" si="15"/>
        <v>571033932.06999993</v>
      </c>
      <c r="BL8" s="16">
        <v>382641510.27999997</v>
      </c>
      <c r="BM8" s="16">
        <v>0</v>
      </c>
      <c r="BN8" s="16">
        <v>0</v>
      </c>
      <c r="BO8" s="16">
        <v>188392421.78999999</v>
      </c>
      <c r="BP8" s="16">
        <v>672193638.67999995</v>
      </c>
      <c r="BQ8" s="16">
        <v>0</v>
      </c>
      <c r="BR8" s="16">
        <v>672193638.67999995</v>
      </c>
      <c r="BS8" s="10">
        <v>101213535.73999999</v>
      </c>
      <c r="BT8" s="10">
        <v>79796882.659999996</v>
      </c>
      <c r="BU8" s="10">
        <v>2706454.1</v>
      </c>
      <c r="BV8" s="16">
        <v>27008864.850000001</v>
      </c>
      <c r="BW8" s="16">
        <v>39036575.799999997</v>
      </c>
      <c r="BX8" s="10">
        <v>0</v>
      </c>
      <c r="BY8" s="16">
        <v>6674995.0999999996</v>
      </c>
      <c r="BZ8" s="10">
        <v>99581709.599999994</v>
      </c>
      <c r="CA8" s="16">
        <v>6299064.1600000001</v>
      </c>
      <c r="CB8" s="16">
        <v>10606925.300000001</v>
      </c>
      <c r="CC8" s="16">
        <v>2789332694.8099999</v>
      </c>
      <c r="CD8" s="10">
        <v>0</v>
      </c>
      <c r="CE8" s="16">
        <v>101707763.77</v>
      </c>
      <c r="CF8" s="10"/>
      <c r="CG8" s="10"/>
      <c r="CH8" s="10">
        <v>2673289897.9699998</v>
      </c>
      <c r="CI8" s="10">
        <v>116042796.84</v>
      </c>
      <c r="CJ8" s="10">
        <v>176707763.77000001</v>
      </c>
      <c r="CK8" s="10"/>
      <c r="CL8" s="16">
        <v>2399879051.3099999</v>
      </c>
      <c r="CM8" s="16">
        <v>2875685939</v>
      </c>
      <c r="CN8" s="16">
        <v>2674630116.4000001</v>
      </c>
      <c r="CO8" s="10">
        <v>770672</v>
      </c>
      <c r="CP8" s="10">
        <v>-101707763.77</v>
      </c>
      <c r="CQ8" s="10">
        <v>296502000</v>
      </c>
      <c r="CR8" s="22">
        <f t="shared" si="0"/>
        <v>-3.7855974172585722</v>
      </c>
      <c r="CS8" s="22"/>
      <c r="CT8" s="22"/>
      <c r="CU8" s="22">
        <f t="shared" si="1"/>
        <v>-0.38655269293855854</v>
      </c>
      <c r="CV8" s="23">
        <f t="shared" si="2"/>
        <v>-21.433692625406366</v>
      </c>
      <c r="CW8" s="22"/>
      <c r="CX8" s="26">
        <f t="shared" si="3"/>
        <v>-1117.6232362405792</v>
      </c>
      <c r="CY8" s="26">
        <f t="shared" si="16"/>
        <v>-131.97282860931759</v>
      </c>
      <c r="CZ8" s="26">
        <f t="shared" si="4"/>
        <v>71.7375351892439</v>
      </c>
      <c r="DA8" s="26">
        <f t="shared" si="5"/>
        <v>27.895871051807514</v>
      </c>
      <c r="DB8" s="26">
        <f t="shared" si="6"/>
        <v>64.294029680893217</v>
      </c>
      <c r="DC8" s="26">
        <f t="shared" si="7"/>
        <v>31.24019959175665</v>
      </c>
      <c r="DD8" s="26">
        <f t="shared" si="8"/>
        <v>3487.3348294475468</v>
      </c>
      <c r="DE8" s="22">
        <f t="shared" si="9"/>
        <v>92.753400655065221</v>
      </c>
      <c r="DF8" s="22">
        <f t="shared" si="17"/>
        <v>6.9915779005379042</v>
      </c>
      <c r="DG8" s="22">
        <f t="shared" si="10"/>
        <v>15.378640635789441</v>
      </c>
    </row>
    <row r="9" spans="1:111" ht="15" x14ac:dyDescent="0.25">
      <c r="A9" s="45" t="s">
        <v>46</v>
      </c>
      <c r="B9" s="7">
        <v>853371836.45000005</v>
      </c>
      <c r="C9" s="16">
        <v>428746932.25</v>
      </c>
      <c r="D9" s="16">
        <v>315520755.36000001</v>
      </c>
      <c r="E9" s="16">
        <v>1295647.81</v>
      </c>
      <c r="F9" s="16">
        <v>4108326.83</v>
      </c>
      <c r="G9" s="16">
        <v>52478173.270000003</v>
      </c>
      <c r="H9" s="7">
        <v>47940957.109999999</v>
      </c>
      <c r="I9" s="8">
        <f t="shared" si="11"/>
        <v>47940957.109999999</v>
      </c>
      <c r="J9" s="7">
        <v>1403214.77</v>
      </c>
      <c r="K9" s="7">
        <v>8601641.3300000001</v>
      </c>
      <c r="L9" s="7">
        <v>10179797.310000001</v>
      </c>
      <c r="M9" s="7">
        <v>27756303.699999999</v>
      </c>
      <c r="N9" s="7">
        <v>8569281.9299999997</v>
      </c>
      <c r="O9" s="7">
        <v>486095500.19999999</v>
      </c>
      <c r="P9" s="7">
        <v>336151427.25</v>
      </c>
      <c r="Q9" s="7">
        <v>82989116</v>
      </c>
      <c r="R9" s="8">
        <f t="shared" si="12"/>
        <v>82989116</v>
      </c>
      <c r="S9" s="16">
        <v>67410200</v>
      </c>
      <c r="T9" s="16">
        <v>13397000</v>
      </c>
      <c r="U9" s="16">
        <v>0</v>
      </c>
      <c r="V9" s="16">
        <v>2181916</v>
      </c>
      <c r="W9" s="16">
        <v>253162311.25</v>
      </c>
      <c r="X9" s="16">
        <v>189753551</v>
      </c>
      <c r="Y9" s="16">
        <v>24095948.800000001</v>
      </c>
      <c r="Z9" s="16">
        <v>18587963.300000001</v>
      </c>
      <c r="AA9" s="16">
        <v>1097.6099999999999</v>
      </c>
      <c r="AB9" s="16">
        <v>0</v>
      </c>
      <c r="AC9" s="16">
        <v>0</v>
      </c>
      <c r="AD9" s="16">
        <v>0</v>
      </c>
      <c r="AE9" s="16">
        <v>1711400</v>
      </c>
      <c r="AF9" s="16">
        <v>0</v>
      </c>
      <c r="AG9" s="16">
        <v>9550439.6500000004</v>
      </c>
      <c r="AH9" s="16">
        <v>554715.69999999995</v>
      </c>
      <c r="AI9" s="16">
        <v>862339.16</v>
      </c>
      <c r="AJ9" s="16">
        <v>0</v>
      </c>
      <c r="AK9" s="16">
        <v>457093.6</v>
      </c>
      <c r="AL9" s="16">
        <v>7587762.4299999997</v>
      </c>
      <c r="AM9" s="16">
        <v>0</v>
      </c>
      <c r="AN9" s="8">
        <f t="shared" si="13"/>
        <v>253162311.25000003</v>
      </c>
      <c r="AO9" s="16">
        <v>822246927.45000005</v>
      </c>
      <c r="AP9" s="16">
        <v>0</v>
      </c>
      <c r="AQ9" s="16">
        <v>250000</v>
      </c>
      <c r="AR9" s="16">
        <v>0</v>
      </c>
      <c r="AS9" s="16">
        <v>0</v>
      </c>
      <c r="AT9" s="16">
        <v>0</v>
      </c>
      <c r="AU9" s="16">
        <v>30874909</v>
      </c>
      <c r="AV9" s="16">
        <v>0</v>
      </c>
      <c r="AW9" s="16">
        <v>0</v>
      </c>
      <c r="AX9" s="16">
        <v>30690737.559999999</v>
      </c>
      <c r="AY9" s="16">
        <v>259090887.31</v>
      </c>
      <c r="AZ9" s="8">
        <f t="shared" si="14"/>
        <v>259090887.31</v>
      </c>
      <c r="BA9" s="16">
        <v>71030316.719999999</v>
      </c>
      <c r="BB9" s="16">
        <v>159622582.87</v>
      </c>
      <c r="BC9" s="16">
        <v>4395576.66</v>
      </c>
      <c r="BD9" s="16">
        <v>0</v>
      </c>
      <c r="BE9" s="16">
        <v>6713760.7300000004</v>
      </c>
      <c r="BF9" s="16">
        <v>0</v>
      </c>
      <c r="BG9" s="16">
        <v>0</v>
      </c>
      <c r="BH9" s="16">
        <v>6330.9</v>
      </c>
      <c r="BI9" s="16">
        <v>17322319.43</v>
      </c>
      <c r="BJ9" s="16">
        <v>173850872.06</v>
      </c>
      <c r="BK9" s="8">
        <f t="shared" si="15"/>
        <v>173850872.06</v>
      </c>
      <c r="BL9" s="16">
        <v>77050012.819999993</v>
      </c>
      <c r="BM9" s="16">
        <v>0</v>
      </c>
      <c r="BN9" s="16">
        <v>24249323.390000001</v>
      </c>
      <c r="BO9" s="16">
        <v>72551535.849999994</v>
      </c>
      <c r="BP9" s="16">
        <v>229409729.75999999</v>
      </c>
      <c r="BQ9" s="16">
        <v>0</v>
      </c>
      <c r="BR9" s="16">
        <v>229409729.75999999</v>
      </c>
      <c r="BS9" s="16">
        <v>34023519.350000001</v>
      </c>
      <c r="BT9" s="16">
        <v>30900798.399999999</v>
      </c>
      <c r="BU9" s="16">
        <v>2555420</v>
      </c>
      <c r="BV9" s="16">
        <v>7378857.5999999996</v>
      </c>
      <c r="BW9" s="16">
        <v>30059410.02</v>
      </c>
      <c r="BX9" s="7">
        <v>0</v>
      </c>
      <c r="BY9" s="7">
        <v>0</v>
      </c>
      <c r="BZ9" s="16">
        <v>36847713.890000001</v>
      </c>
      <c r="CA9" s="16">
        <v>26383294.640000001</v>
      </c>
      <c r="CB9" s="16">
        <v>2572135.8199999998</v>
      </c>
      <c r="CC9" s="18">
        <v>900203</v>
      </c>
      <c r="CD9" s="7">
        <v>0</v>
      </c>
      <c r="CE9" s="16">
        <v>23245294.739999998</v>
      </c>
      <c r="CF9" s="7"/>
      <c r="CG9" s="7"/>
      <c r="CH9" s="7">
        <v>790583141.73000002</v>
      </c>
      <c r="CI9" s="7">
        <v>86621544.420000002</v>
      </c>
      <c r="CJ9" s="7">
        <v>23245294.739999998</v>
      </c>
      <c r="CK9" s="7"/>
      <c r="CL9" s="16">
        <v>733438191.21000004</v>
      </c>
      <c r="CM9" s="16">
        <v>900574512.59000003</v>
      </c>
      <c r="CN9" s="16">
        <v>853371836.45000005</v>
      </c>
      <c r="CO9" s="10">
        <v>226018</v>
      </c>
      <c r="CP9" s="10">
        <v>-23628485.039999999</v>
      </c>
      <c r="CQ9" s="10">
        <v>67458700</v>
      </c>
      <c r="CR9" s="22">
        <f t="shared" si="0"/>
        <v>-2.7927860613661539</v>
      </c>
      <c r="CS9" s="26"/>
      <c r="CT9" s="26"/>
      <c r="CU9" s="22">
        <f t="shared" si="1"/>
        <v>-0.65849219033324924</v>
      </c>
      <c r="CV9" s="23">
        <f t="shared" si="2"/>
        <v>-9.1083784064506812</v>
      </c>
      <c r="CW9" s="26"/>
      <c r="CX9" s="26">
        <f t="shared" si="3"/>
        <v>-1772.0570785955101</v>
      </c>
      <c r="CY9" s="26">
        <f t="shared" si="16"/>
        <v>-104.5424923678645</v>
      </c>
      <c r="CZ9" s="26">
        <f t="shared" si="4"/>
        <v>55.859341613968262</v>
      </c>
      <c r="DA9" s="26">
        <f t="shared" si="5"/>
        <v>39.390968027299721</v>
      </c>
      <c r="DB9" s="26">
        <f t="shared" si="6"/>
        <v>47627.805311690812</v>
      </c>
      <c r="DC9" s="26">
        <f t="shared" si="7"/>
        <v>45.832277522313014</v>
      </c>
      <c r="DD9" s="26">
        <f t="shared" si="8"/>
        <v>3775.6808592678462</v>
      </c>
      <c r="DE9" s="22">
        <f t="shared" si="9"/>
        <v>88.202201434408593</v>
      </c>
      <c r="DF9" s="22">
        <f t="shared" si="17"/>
        <v>5.241395962256119</v>
      </c>
      <c r="DG9" s="22">
        <f t="shared" si="10"/>
        <v>14.151544754067464</v>
      </c>
    </row>
    <row r="10" spans="1:111" ht="15" x14ac:dyDescent="0.25">
      <c r="A10" s="46" t="s">
        <v>47</v>
      </c>
      <c r="B10" s="7">
        <v>16510639301.799999</v>
      </c>
      <c r="C10" s="16">
        <v>10849534750.01</v>
      </c>
      <c r="D10" s="16">
        <v>7565122549.1999998</v>
      </c>
      <c r="E10" s="16">
        <v>65755595.219999999</v>
      </c>
      <c r="F10" s="16">
        <v>26123557.789999999</v>
      </c>
      <c r="G10" s="16">
        <v>1946257887.1700001</v>
      </c>
      <c r="H10" s="7">
        <v>1688461128.6400001</v>
      </c>
      <c r="I10" s="8">
        <f t="shared" si="11"/>
        <v>1688461128.6399999</v>
      </c>
      <c r="J10" s="7">
        <v>66818337.049999997</v>
      </c>
      <c r="K10" s="7">
        <v>478010259.73000002</v>
      </c>
      <c r="L10" s="7">
        <v>263659568.72</v>
      </c>
      <c r="M10" s="7">
        <v>879972963.13999999</v>
      </c>
      <c r="N10" s="7">
        <v>143631195.55000001</v>
      </c>
      <c r="O10" s="7">
        <v>12891335796.690001</v>
      </c>
      <c r="P10" s="7">
        <v>3619303505.1100001</v>
      </c>
      <c r="Q10" s="7">
        <v>653100100</v>
      </c>
      <c r="R10" s="8">
        <f t="shared" si="12"/>
        <v>653100100</v>
      </c>
      <c r="S10" s="16">
        <v>124748800</v>
      </c>
      <c r="T10" s="16">
        <v>488719800</v>
      </c>
      <c r="U10" s="16">
        <v>35017800</v>
      </c>
      <c r="V10" s="16">
        <v>4613700</v>
      </c>
      <c r="W10" s="16">
        <v>2966203405.1100001</v>
      </c>
      <c r="X10" s="16">
        <v>1543397422.22</v>
      </c>
      <c r="Y10" s="16">
        <v>470215415.62</v>
      </c>
      <c r="Z10" s="16">
        <v>279884473.20999998</v>
      </c>
      <c r="AA10" s="16">
        <v>176864.87</v>
      </c>
      <c r="AB10" s="16">
        <v>300000</v>
      </c>
      <c r="AC10" s="16">
        <v>35917903</v>
      </c>
      <c r="AD10" s="16">
        <v>0</v>
      </c>
      <c r="AE10" s="16">
        <v>18670562.27</v>
      </c>
      <c r="AF10" s="16">
        <v>12330745</v>
      </c>
      <c r="AG10" s="16">
        <v>119327690.12</v>
      </c>
      <c r="AH10" s="16">
        <v>11000000</v>
      </c>
      <c r="AI10" s="16">
        <v>9597108.4499999993</v>
      </c>
      <c r="AJ10" s="16">
        <v>32370335.059999999</v>
      </c>
      <c r="AK10" s="16">
        <v>5749086.9199999999</v>
      </c>
      <c r="AL10" s="16">
        <v>419324763.51999998</v>
      </c>
      <c r="AM10" s="16">
        <v>7941034.8499999996</v>
      </c>
      <c r="AN10" s="8">
        <f t="shared" si="13"/>
        <v>2966203405.1099997</v>
      </c>
      <c r="AO10" s="16">
        <v>16510639301.799999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577534844.74000001</v>
      </c>
      <c r="AY10" s="16">
        <v>4540280264.7600002</v>
      </c>
      <c r="AZ10" s="8">
        <f t="shared" si="14"/>
        <v>4540280264.7600002</v>
      </c>
      <c r="BA10" s="16">
        <v>1292609072.5799999</v>
      </c>
      <c r="BB10" s="16">
        <v>2290309792.7800002</v>
      </c>
      <c r="BC10" s="16">
        <v>60907288.140000001</v>
      </c>
      <c r="BD10" s="16">
        <v>0</v>
      </c>
      <c r="BE10" s="16">
        <v>122924769.48999999</v>
      </c>
      <c r="BF10" s="16">
        <v>182835012.93000001</v>
      </c>
      <c r="BG10" s="16">
        <v>126930256.51000001</v>
      </c>
      <c r="BH10" s="16">
        <v>12118956.5</v>
      </c>
      <c r="BI10" s="16">
        <v>451645115.82999992</v>
      </c>
      <c r="BJ10" s="16">
        <v>3635109755.2399998</v>
      </c>
      <c r="BK10" s="8">
        <f t="shared" si="15"/>
        <v>3635109755.2399998</v>
      </c>
      <c r="BL10" s="16">
        <v>1079373677.3699999</v>
      </c>
      <c r="BM10" s="16">
        <v>673763904.27999997</v>
      </c>
      <c r="BN10" s="16">
        <v>133789186.36</v>
      </c>
      <c r="BO10" s="16">
        <v>1748182987.2299998</v>
      </c>
      <c r="BP10" s="16">
        <v>2701155126.5500002</v>
      </c>
      <c r="BQ10" s="16">
        <v>100677736.97</v>
      </c>
      <c r="BR10" s="16">
        <v>2600477389.5800004</v>
      </c>
      <c r="BS10" s="16">
        <v>1260158508.53</v>
      </c>
      <c r="BT10" s="16">
        <v>611753375.72000003</v>
      </c>
      <c r="BU10" s="16">
        <v>29437115.18</v>
      </c>
      <c r="BV10" s="16">
        <v>135015387.63</v>
      </c>
      <c r="BW10" s="16">
        <v>1087811674.95</v>
      </c>
      <c r="BX10" s="16">
        <v>3811976.92</v>
      </c>
      <c r="BY10" s="16">
        <v>8759300</v>
      </c>
      <c r="BZ10" s="16">
        <v>664864148.44000006</v>
      </c>
      <c r="CA10" s="16">
        <v>710831013.44000006</v>
      </c>
      <c r="CB10" s="16">
        <v>272865994.88999999</v>
      </c>
      <c r="CC10" s="16">
        <v>17589887821.18</v>
      </c>
      <c r="CD10" s="7">
        <v>0</v>
      </c>
      <c r="CE10" s="16">
        <v>1076904161.3599999</v>
      </c>
      <c r="CF10" s="7"/>
      <c r="CG10" s="7"/>
      <c r="CH10" s="7">
        <v>15002906717.18</v>
      </c>
      <c r="CI10" s="7">
        <v>2586981104</v>
      </c>
      <c r="CJ10" s="7">
        <v>1306904161.3599999</v>
      </c>
      <c r="CK10" s="7"/>
      <c r="CL10" s="16">
        <v>13727153287.559999</v>
      </c>
      <c r="CM10" s="16">
        <v>19553446820</v>
      </c>
      <c r="CN10" s="16">
        <v>16510639301.799999</v>
      </c>
      <c r="CO10" s="10">
        <v>2845023</v>
      </c>
      <c r="CP10" s="10">
        <v>-1076904161.3599999</v>
      </c>
      <c r="CQ10" s="10">
        <v>9397007620.8899994</v>
      </c>
      <c r="CR10" s="22">
        <f t="shared" si="0"/>
        <v>-6.5366852224937215</v>
      </c>
      <c r="CS10" s="22"/>
      <c r="CT10" s="22"/>
      <c r="CU10" s="22">
        <f t="shared" si="1"/>
        <v>-0.19659528224341738</v>
      </c>
      <c r="CV10" s="23">
        <f t="shared" si="2"/>
        <v>-17.011275991220415</v>
      </c>
      <c r="CW10" s="22"/>
      <c r="CX10" s="26">
        <f t="shared" si="3"/>
        <v>-1775.6945875411202</v>
      </c>
      <c r="CY10" s="26">
        <f t="shared" si="16"/>
        <v>-378.52212841864542</v>
      </c>
      <c r="CZ10" s="26">
        <f t="shared" si="4"/>
        <v>75.938887946532148</v>
      </c>
      <c r="DA10" s="26">
        <f t="shared" si="5"/>
        <v>21.921037937734013</v>
      </c>
      <c r="DB10" s="26">
        <f t="shared" si="6"/>
        <v>61.680522697512977</v>
      </c>
      <c r="DC10" s="26">
        <f t="shared" si="7"/>
        <v>26.366016531555253</v>
      </c>
      <c r="DD10" s="26">
        <f t="shared" si="8"/>
        <v>5803.3412389987707</v>
      </c>
      <c r="DE10" s="22">
        <f t="shared" si="9"/>
        <v>84.161447045664133</v>
      </c>
      <c r="DF10" s="22">
        <f t="shared" si="17"/>
        <v>15.561489215741254</v>
      </c>
      <c r="DG10" s="22">
        <f t="shared" si="10"/>
        <v>74.948243019376406</v>
      </c>
    </row>
    <row r="11" spans="1:111" ht="15" x14ac:dyDescent="0.25">
      <c r="A11" s="46" t="s">
        <v>48</v>
      </c>
      <c r="B11" s="7">
        <v>855153125.44000006</v>
      </c>
      <c r="C11" s="7">
        <v>368090320.64999998</v>
      </c>
      <c r="D11" s="7">
        <v>273589369.38999999</v>
      </c>
      <c r="E11" s="7">
        <v>266161.84999999998</v>
      </c>
      <c r="F11" s="7">
        <v>1614285.38</v>
      </c>
      <c r="G11" s="7">
        <v>45373810.850000001</v>
      </c>
      <c r="H11" s="7">
        <v>42116342.979999997</v>
      </c>
      <c r="I11" s="7">
        <f t="shared" si="11"/>
        <v>42116342.979999997</v>
      </c>
      <c r="J11" s="7">
        <v>266659.34000000003</v>
      </c>
      <c r="K11" s="7">
        <v>4049487.06</v>
      </c>
      <c r="L11" s="7">
        <v>2147695.71</v>
      </c>
      <c r="M11" s="7">
        <v>35652500.869999997</v>
      </c>
      <c r="N11" s="7">
        <v>2310277.2999999998</v>
      </c>
      <c r="O11" s="7">
        <v>412579316.12</v>
      </c>
      <c r="P11" s="7">
        <v>433476600.72000003</v>
      </c>
      <c r="Q11" s="7">
        <v>173944800</v>
      </c>
      <c r="R11" s="8">
        <f t="shared" si="12"/>
        <v>173944800</v>
      </c>
      <c r="S11" s="16">
        <v>132488800</v>
      </c>
      <c r="T11" s="16">
        <v>41456000</v>
      </c>
      <c r="U11" s="16">
        <v>0</v>
      </c>
      <c r="V11" s="16">
        <v>0</v>
      </c>
      <c r="W11" s="16">
        <v>259531800.72</v>
      </c>
      <c r="X11" s="16">
        <v>190013171.59</v>
      </c>
      <c r="Y11" s="16">
        <v>42581639.509999998</v>
      </c>
      <c r="Z11" s="16">
        <v>16164488.02</v>
      </c>
      <c r="AA11" s="16">
        <v>198283.61</v>
      </c>
      <c r="AB11" s="16">
        <v>1136501.72</v>
      </c>
      <c r="AC11" s="16">
        <v>0</v>
      </c>
      <c r="AD11" s="16">
        <v>0</v>
      </c>
      <c r="AE11" s="16">
        <v>0</v>
      </c>
      <c r="AF11" s="16">
        <v>0</v>
      </c>
      <c r="AG11" s="16">
        <v>7112785.6500000004</v>
      </c>
      <c r="AH11" s="16">
        <v>0</v>
      </c>
      <c r="AI11" s="16">
        <v>0</v>
      </c>
      <c r="AJ11" s="16">
        <v>0</v>
      </c>
      <c r="AK11" s="16">
        <v>2324930.62</v>
      </c>
      <c r="AL11" s="16">
        <v>0</v>
      </c>
      <c r="AM11" s="16">
        <v>0</v>
      </c>
      <c r="AN11" s="8">
        <f t="shared" si="13"/>
        <v>259531800.72000003</v>
      </c>
      <c r="AO11" s="16">
        <v>846055916.84000003</v>
      </c>
      <c r="AP11" s="16">
        <v>0</v>
      </c>
      <c r="AQ11" s="16">
        <v>0</v>
      </c>
      <c r="AR11" s="16">
        <v>4206800</v>
      </c>
      <c r="AS11" s="16">
        <v>0</v>
      </c>
      <c r="AT11" s="16">
        <v>0</v>
      </c>
      <c r="AU11" s="16">
        <v>529804.93000000005</v>
      </c>
      <c r="AV11" s="16">
        <v>0</v>
      </c>
      <c r="AW11" s="16">
        <v>0</v>
      </c>
      <c r="AX11" s="7">
        <v>20593498.23</v>
      </c>
      <c r="AY11" s="16">
        <v>322012505.89999998</v>
      </c>
      <c r="AZ11" s="8">
        <f t="shared" si="14"/>
        <v>322012505.90000004</v>
      </c>
      <c r="BA11" s="16">
        <v>104459567.77</v>
      </c>
      <c r="BB11" s="16">
        <v>175978055.03</v>
      </c>
      <c r="BC11" s="16">
        <v>8465901.8300000001</v>
      </c>
      <c r="BD11" s="16">
        <v>0</v>
      </c>
      <c r="BE11" s="16">
        <v>10516206.73</v>
      </c>
      <c r="BF11" s="16">
        <v>0</v>
      </c>
      <c r="BG11" s="16">
        <v>2482149.06</v>
      </c>
      <c r="BH11" s="16">
        <v>0</v>
      </c>
      <c r="BI11" s="16">
        <v>20110625.480000004</v>
      </c>
      <c r="BJ11" s="16">
        <v>159652184.84</v>
      </c>
      <c r="BK11" s="8">
        <f t="shared" si="15"/>
        <v>159652184.84</v>
      </c>
      <c r="BL11" s="16">
        <v>71896851.640000001</v>
      </c>
      <c r="BM11" s="16">
        <v>0</v>
      </c>
      <c r="BN11" s="16">
        <v>4360603.67</v>
      </c>
      <c r="BO11" s="16">
        <v>83394729.530000001</v>
      </c>
      <c r="BP11" s="16">
        <v>8421617.6099999994</v>
      </c>
      <c r="BQ11" s="16">
        <v>0</v>
      </c>
      <c r="BR11" s="16">
        <v>8421617.6099999994</v>
      </c>
      <c r="BS11" s="7">
        <v>29159860.850000001</v>
      </c>
      <c r="BT11" s="7">
        <v>26047225.52</v>
      </c>
      <c r="BU11" s="7">
        <v>585010.02</v>
      </c>
      <c r="BV11" s="7">
        <v>5559866.9100000001</v>
      </c>
      <c r="BW11" s="7">
        <v>7028705.6200000001</v>
      </c>
      <c r="BX11" s="7">
        <v>0</v>
      </c>
      <c r="BY11" s="7">
        <v>137888.1</v>
      </c>
      <c r="BZ11" s="7">
        <v>26428771.140000001</v>
      </c>
      <c r="CA11" s="7">
        <v>417246.59</v>
      </c>
      <c r="CB11" s="7">
        <v>526039.35</v>
      </c>
      <c r="CC11" s="7">
        <v>853787930.91999996</v>
      </c>
      <c r="CD11" s="7">
        <v>0</v>
      </c>
      <c r="CE11" s="7">
        <v>-1365194.52</v>
      </c>
      <c r="CF11" s="7"/>
      <c r="CG11" s="7"/>
      <c r="CH11" s="7">
        <v>821102381.76999998</v>
      </c>
      <c r="CI11" s="7">
        <v>32685549.149999999</v>
      </c>
      <c r="CJ11" s="7">
        <v>-1365194.52</v>
      </c>
      <c r="CK11" s="7"/>
      <c r="CL11" s="16">
        <v>765296193.25</v>
      </c>
      <c r="CM11" s="16">
        <v>887280993.04999995</v>
      </c>
      <c r="CN11" s="16">
        <v>855153125.44000006</v>
      </c>
      <c r="CO11" s="10">
        <v>234322</v>
      </c>
      <c r="CP11" s="10">
        <v>1365194.52</v>
      </c>
      <c r="CQ11" s="10">
        <v>36779701.659999996</v>
      </c>
      <c r="CR11" s="22">
        <f t="shared" si="0"/>
        <v>0.15964328251711027</v>
      </c>
      <c r="CS11" s="22"/>
      <c r="CT11" s="22"/>
      <c r="CU11" s="22">
        <f t="shared" si="1"/>
        <v>-1.0016797740531624</v>
      </c>
      <c r="CV11" s="23">
        <f t="shared" si="2"/>
        <v>-13.147890017358522</v>
      </c>
      <c r="CW11" s="22"/>
      <c r="CX11" s="26">
        <f t="shared" si="3"/>
        <v>-1893.0414868855676</v>
      </c>
      <c r="CY11" s="26">
        <f t="shared" si="16"/>
        <v>5.8261474381406781</v>
      </c>
      <c r="CZ11" s="26">
        <f t="shared" si="4"/>
        <v>47.96879663147314</v>
      </c>
      <c r="DA11" s="26">
        <f t="shared" si="5"/>
        <v>50.689939359920402</v>
      </c>
      <c r="DB11" s="26">
        <f t="shared" si="6"/>
        <v>43.112617000027619</v>
      </c>
      <c r="DC11" s="26">
        <f t="shared" si="7"/>
        <v>56.64167737188729</v>
      </c>
      <c r="DD11" s="26">
        <f t="shared" si="8"/>
        <v>3649.4786039723117</v>
      </c>
      <c r="DE11" s="22">
        <f t="shared" si="9"/>
        <v>89.216862374879639</v>
      </c>
      <c r="DF11" s="22">
        <f t="shared" si="17"/>
        <v>3.6209349531495523</v>
      </c>
      <c r="DG11" s="22">
        <f t="shared" si="10"/>
        <v>8.9661394904044531</v>
      </c>
    </row>
    <row r="12" spans="1:111" s="4" customFormat="1" ht="15" x14ac:dyDescent="0.25">
      <c r="A12" s="46" t="s">
        <v>49</v>
      </c>
      <c r="B12" s="16">
        <v>1411744.9620000003</v>
      </c>
      <c r="C12" s="7">
        <v>840317.4</v>
      </c>
      <c r="D12" s="7">
        <v>634039.16899999999</v>
      </c>
      <c r="E12" s="7">
        <v>13892.434999999999</v>
      </c>
      <c r="F12" s="7">
        <v>2548.422</v>
      </c>
      <c r="G12" s="7">
        <v>101364.622</v>
      </c>
      <c r="H12" s="7">
        <v>75345.767999999996</v>
      </c>
      <c r="I12" s="8">
        <f t="shared" si="11"/>
        <v>75345.767999999996</v>
      </c>
      <c r="J12" s="7">
        <v>1777.049</v>
      </c>
      <c r="K12" s="7">
        <v>5505.7360000000008</v>
      </c>
      <c r="L12" s="7">
        <v>4022.7049999999999</v>
      </c>
      <c r="M12" s="7">
        <v>64040.277999999998</v>
      </c>
      <c r="N12" s="7">
        <v>11031.284000000001</v>
      </c>
      <c r="O12" s="7"/>
      <c r="P12" s="7">
        <v>484206.28500000003</v>
      </c>
      <c r="Q12" s="7">
        <v>18561.776999999998</v>
      </c>
      <c r="R12" s="8">
        <f t="shared" si="12"/>
        <v>18561.776999999998</v>
      </c>
      <c r="S12" s="16">
        <v>17366.2</v>
      </c>
      <c r="T12" s="16">
        <v>98.277000000000001</v>
      </c>
      <c r="U12" s="16">
        <v>1097.3</v>
      </c>
      <c r="V12" s="16">
        <v>0</v>
      </c>
      <c r="W12" s="16">
        <v>441858.97200000007</v>
      </c>
      <c r="X12" s="16">
        <v>278963.989</v>
      </c>
      <c r="Y12" s="16">
        <v>83682.566000000006</v>
      </c>
      <c r="Z12" s="16">
        <v>13288.852000000001</v>
      </c>
      <c r="AA12" s="16">
        <v>1237.423</v>
      </c>
      <c r="AB12" s="16">
        <v>3122.0169999999998</v>
      </c>
      <c r="AC12" s="16">
        <v>0</v>
      </c>
      <c r="AD12" s="16">
        <v>0</v>
      </c>
      <c r="AE12" s="16">
        <v>0</v>
      </c>
      <c r="AF12" s="16">
        <v>0</v>
      </c>
      <c r="AG12" s="16">
        <v>13672.125</v>
      </c>
      <c r="AH12" s="16">
        <v>45439.769</v>
      </c>
      <c r="AI12" s="16">
        <v>0</v>
      </c>
      <c r="AJ12" s="16">
        <v>0</v>
      </c>
      <c r="AK12" s="16">
        <v>2452.2310000000002</v>
      </c>
      <c r="AL12" s="16">
        <v>0</v>
      </c>
      <c r="AM12" s="16">
        <v>0</v>
      </c>
      <c r="AN12" s="8">
        <f t="shared" si="13"/>
        <v>441858.97200000007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17111.940999999999</v>
      </c>
      <c r="AV12" s="16">
        <v>0</v>
      </c>
      <c r="AW12" s="16">
        <v>0</v>
      </c>
      <c r="AX12" s="16">
        <v>52073.925000000003</v>
      </c>
      <c r="AY12" s="16">
        <v>400920.22200000001</v>
      </c>
      <c r="AZ12" s="8">
        <f t="shared" si="14"/>
        <v>400920.22200000001</v>
      </c>
      <c r="BA12" s="16">
        <v>112827.49400000001</v>
      </c>
      <c r="BB12" s="16">
        <v>245747.69699999999</v>
      </c>
      <c r="BC12" s="16">
        <v>0</v>
      </c>
      <c r="BD12" s="16">
        <v>0</v>
      </c>
      <c r="BE12" s="16">
        <v>8650.7389999999996</v>
      </c>
      <c r="BF12" s="16">
        <v>0</v>
      </c>
      <c r="BG12" s="16">
        <v>0</v>
      </c>
      <c r="BH12" s="16">
        <v>0</v>
      </c>
      <c r="BI12" s="16">
        <v>33694.292000000016</v>
      </c>
      <c r="BJ12" s="16">
        <v>272377.59100000001</v>
      </c>
      <c r="BK12" s="8">
        <f t="shared" si="15"/>
        <v>272377.59100000001</v>
      </c>
      <c r="BL12" s="16">
        <v>193139.897</v>
      </c>
      <c r="BM12" s="16">
        <v>0</v>
      </c>
      <c r="BN12" s="16">
        <v>0</v>
      </c>
      <c r="BO12" s="16">
        <v>79237.694000000018</v>
      </c>
      <c r="BP12" s="16">
        <v>360771.19199999998</v>
      </c>
      <c r="BQ12" s="16">
        <v>0</v>
      </c>
      <c r="BR12" s="16">
        <v>360771.19199999998</v>
      </c>
      <c r="BS12" s="16">
        <v>46972.957000000002</v>
      </c>
      <c r="BT12" s="16">
        <v>39426.597000000002</v>
      </c>
      <c r="BU12" s="16">
        <v>275</v>
      </c>
      <c r="BV12" s="16">
        <v>6328.8339999999998</v>
      </c>
      <c r="BW12" s="7">
        <v>0</v>
      </c>
      <c r="BX12" s="7">
        <v>0</v>
      </c>
      <c r="BY12" s="7">
        <v>3352.415</v>
      </c>
      <c r="BZ12" s="7">
        <v>33505.466999999997</v>
      </c>
      <c r="CA12" s="7">
        <v>60</v>
      </c>
      <c r="CB12" s="7">
        <v>0</v>
      </c>
      <c r="CC12" s="7">
        <v>1221593.8230000001</v>
      </c>
      <c r="CD12" s="7">
        <v>0</v>
      </c>
      <c r="CE12" s="16">
        <v>67417.87</v>
      </c>
      <c r="CF12" s="9"/>
      <c r="CG12" s="9"/>
      <c r="CH12" s="9"/>
      <c r="CI12" s="9"/>
      <c r="CJ12" s="16">
        <v>117417.87</v>
      </c>
      <c r="CK12" s="9"/>
      <c r="CL12" s="16">
        <v>1390142.3879999998</v>
      </c>
      <c r="CM12" s="16">
        <v>1576641.669</v>
      </c>
      <c r="CN12" s="16">
        <v>1411744.9620000003</v>
      </c>
      <c r="CO12" s="10">
        <v>425848</v>
      </c>
      <c r="CP12" s="8"/>
      <c r="CQ12" s="8"/>
      <c r="CR12" s="22">
        <f t="shared" si="0"/>
        <v>100</v>
      </c>
      <c r="CS12" s="27"/>
      <c r="CT12" s="27"/>
      <c r="CU12" s="22">
        <f t="shared" si="1"/>
        <v>1</v>
      </c>
      <c r="CV12" s="23">
        <f t="shared" si="2"/>
        <v>1</v>
      </c>
      <c r="CW12" s="27"/>
      <c r="CX12" s="26">
        <f t="shared" si="3"/>
        <v>2.1502112678702261</v>
      </c>
      <c r="CY12" s="26">
        <f t="shared" si="16"/>
        <v>0</v>
      </c>
      <c r="CZ12" s="26">
        <f t="shared" si="4"/>
        <v>64.860381488650205</v>
      </c>
      <c r="DA12" s="26">
        <f t="shared" si="5"/>
        <v>34.298424859546259</v>
      </c>
      <c r="DB12" s="26">
        <f t="shared" si="6"/>
        <v>68.788609125113425</v>
      </c>
      <c r="DC12" s="26">
        <f t="shared" si="7"/>
        <v>34.831416492279502</v>
      </c>
      <c r="DD12" s="26">
        <f t="shared" si="8"/>
        <v>3.3151381760628214</v>
      </c>
      <c r="DE12" s="22" t="e">
        <f t="shared" si="9"/>
        <v>#DIV/0!</v>
      </c>
      <c r="DF12" s="22">
        <f t="shared" si="17"/>
        <v>10.458730746637377</v>
      </c>
      <c r="DG12" s="22">
        <f t="shared" si="10"/>
        <v>0</v>
      </c>
    </row>
    <row r="13" spans="1:111" ht="15" x14ac:dyDescent="0.25">
      <c r="A13" s="46" t="s">
        <v>50</v>
      </c>
      <c r="B13" s="7">
        <v>2562385804.4699998</v>
      </c>
      <c r="C13" s="7">
        <v>1641035862.3499999</v>
      </c>
      <c r="D13" s="7">
        <v>1213151247.3199999</v>
      </c>
      <c r="E13" s="7">
        <v>38340589.549999997</v>
      </c>
      <c r="F13" s="7">
        <v>9315951.8900000006</v>
      </c>
      <c r="G13" s="7">
        <v>162812616.28999999</v>
      </c>
      <c r="H13" s="7">
        <v>127403312.91</v>
      </c>
      <c r="I13" s="8">
        <f t="shared" si="11"/>
        <v>127403312.91</v>
      </c>
      <c r="J13" s="7">
        <v>2294338.92</v>
      </c>
      <c r="K13" s="7">
        <v>24559496.949999999</v>
      </c>
      <c r="L13" s="7">
        <v>28900153.18</v>
      </c>
      <c r="M13" s="7">
        <v>71649323.859999999</v>
      </c>
      <c r="N13" s="7">
        <v>42998848.240000002</v>
      </c>
      <c r="O13" s="7">
        <v>1811590201.74</v>
      </c>
      <c r="P13" s="7">
        <v>734633419.88999999</v>
      </c>
      <c r="Q13" s="7">
        <v>5408500</v>
      </c>
      <c r="R13" s="8">
        <f t="shared" si="12"/>
        <v>5408500</v>
      </c>
      <c r="S13" s="16">
        <v>0</v>
      </c>
      <c r="T13" s="16">
        <v>5310500</v>
      </c>
      <c r="U13" s="16">
        <v>98000</v>
      </c>
      <c r="V13" s="16">
        <v>0</v>
      </c>
      <c r="W13" s="16">
        <v>729224919.88999999</v>
      </c>
      <c r="X13" s="16">
        <v>528383663.33999997</v>
      </c>
      <c r="Y13" s="16">
        <v>104373784.87</v>
      </c>
      <c r="Z13" s="16">
        <v>44512202.82</v>
      </c>
      <c r="AA13" s="16">
        <v>19088.509999999998</v>
      </c>
      <c r="AB13" s="16">
        <v>0</v>
      </c>
      <c r="AC13" s="16">
        <v>0</v>
      </c>
      <c r="AD13" s="16">
        <v>834585.36</v>
      </c>
      <c r="AE13" s="16">
        <v>0</v>
      </c>
      <c r="AF13" s="16">
        <v>0</v>
      </c>
      <c r="AG13" s="16">
        <v>30857988.199999999</v>
      </c>
      <c r="AH13" s="16">
        <v>0</v>
      </c>
      <c r="AI13" s="16">
        <v>0</v>
      </c>
      <c r="AJ13" s="16">
        <v>0</v>
      </c>
      <c r="AK13" s="16">
        <v>798225.84</v>
      </c>
      <c r="AL13" s="16">
        <v>0</v>
      </c>
      <c r="AM13" s="16">
        <v>19445380.949999999</v>
      </c>
      <c r="AN13" s="8">
        <f t="shared" si="13"/>
        <v>729224919.89000022</v>
      </c>
      <c r="AO13" s="16">
        <v>2546223621.6300001</v>
      </c>
      <c r="AP13" s="16">
        <v>0</v>
      </c>
      <c r="AQ13" s="16">
        <v>0</v>
      </c>
      <c r="AR13" s="16">
        <v>2653297</v>
      </c>
      <c r="AS13" s="16">
        <v>0</v>
      </c>
      <c r="AT13" s="16">
        <v>400000</v>
      </c>
      <c r="AU13" s="16">
        <v>13108885.84</v>
      </c>
      <c r="AV13" s="16">
        <v>0</v>
      </c>
      <c r="AW13" s="16">
        <v>0</v>
      </c>
      <c r="AX13" s="7">
        <v>99735125.260000005</v>
      </c>
      <c r="AY13" s="16">
        <v>779144850.16999996</v>
      </c>
      <c r="AZ13" s="8">
        <f t="shared" si="14"/>
        <v>779144850.17000008</v>
      </c>
      <c r="BA13" s="16">
        <v>226980996.84999999</v>
      </c>
      <c r="BB13" s="16">
        <v>490825590.61000001</v>
      </c>
      <c r="BC13" s="16">
        <v>4934365.72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56403896.99000001</v>
      </c>
      <c r="BJ13" s="16">
        <v>439884559.93000001</v>
      </c>
      <c r="BK13" s="8">
        <f t="shared" si="15"/>
        <v>439884559.93000007</v>
      </c>
      <c r="BL13" s="16">
        <v>284120354.74000001</v>
      </c>
      <c r="BM13" s="16">
        <v>0</v>
      </c>
      <c r="BN13" s="16">
        <v>0</v>
      </c>
      <c r="BO13" s="16">
        <v>155764205.19000003</v>
      </c>
      <c r="BP13" s="16">
        <v>692252418.32000005</v>
      </c>
      <c r="BQ13" s="16">
        <v>0</v>
      </c>
      <c r="BR13" s="16">
        <v>692252418.32000005</v>
      </c>
      <c r="BS13" s="16">
        <v>136901081.75999999</v>
      </c>
      <c r="BT13" s="16">
        <v>82106242.079999998</v>
      </c>
      <c r="BU13" s="16">
        <v>1013773.94</v>
      </c>
      <c r="BV13" s="16">
        <v>11195611.68</v>
      </c>
      <c r="BW13" s="7">
        <v>40440688.68</v>
      </c>
      <c r="BX13" s="7">
        <v>306500.88</v>
      </c>
      <c r="BY13" s="7">
        <v>116658.26</v>
      </c>
      <c r="BZ13" s="7">
        <v>99508767.329999998</v>
      </c>
      <c r="CA13" s="7">
        <v>89431735.459999993</v>
      </c>
      <c r="CB13" s="7">
        <v>5700243.7400000002</v>
      </c>
      <c r="CC13" s="7">
        <v>2591738501.9299998</v>
      </c>
      <c r="CD13" s="7">
        <v>0</v>
      </c>
      <c r="CE13" s="7">
        <v>46038730.020000003</v>
      </c>
      <c r="CF13" s="7"/>
      <c r="CG13" s="7"/>
      <c r="CH13" s="7">
        <v>2383385094.4400001</v>
      </c>
      <c r="CI13" s="7">
        <v>208353407.49000001</v>
      </c>
      <c r="CJ13" s="7">
        <v>46038730.020000003</v>
      </c>
      <c r="CK13" s="7"/>
      <c r="CL13" s="16">
        <v>2181211362.0100002</v>
      </c>
      <c r="CM13" s="16">
        <v>2836413715.9499998</v>
      </c>
      <c r="CN13" s="16">
        <v>2562385804.4699998</v>
      </c>
      <c r="CO13" s="10">
        <v>730272</v>
      </c>
      <c r="CP13" s="10">
        <v>-47111585.090000004</v>
      </c>
      <c r="CQ13" s="10">
        <v>383884621.20999998</v>
      </c>
      <c r="CR13" s="22">
        <f t="shared" si="0"/>
        <v>-1.1455221695653885</v>
      </c>
      <c r="CS13" s="22"/>
      <c r="CT13" s="22"/>
      <c r="CU13" s="22">
        <f t="shared" si="1"/>
        <v>-0.34773371218130206</v>
      </c>
      <c r="CV13" s="23">
        <f t="shared" si="2"/>
        <v>-3.8455578699937751</v>
      </c>
      <c r="CW13" s="22"/>
      <c r="CX13" s="26">
        <f t="shared" si="3"/>
        <v>-1127.387229237873</v>
      </c>
      <c r="CY13" s="26">
        <f t="shared" si="16"/>
        <v>-64.512380441807991</v>
      </c>
      <c r="CZ13" s="26">
        <f t="shared" si="4"/>
        <v>69.015336104930597</v>
      </c>
      <c r="DA13" s="26">
        <f t="shared" si="5"/>
        <v>28.66989891250785</v>
      </c>
      <c r="DB13" s="26">
        <f t="shared" si="6"/>
        <v>63.317956696941593</v>
      </c>
      <c r="DC13" s="26">
        <f t="shared" si="7"/>
        <v>33.680065705004878</v>
      </c>
      <c r="DD13" s="26">
        <f t="shared" si="8"/>
        <v>3508.8101480955038</v>
      </c>
      <c r="DE13" s="22">
        <f t="shared" si="9"/>
        <v>90.585379672169481</v>
      </c>
      <c r="DF13" s="22">
        <f t="shared" si="17"/>
        <v>9.6610698904415599</v>
      </c>
      <c r="DG13" s="22">
        <f t="shared" si="10"/>
        <v>21.70753886141209</v>
      </c>
    </row>
    <row r="14" spans="1:111" ht="15" x14ac:dyDescent="0.25">
      <c r="A14" s="45" t="s">
        <v>51</v>
      </c>
      <c r="B14" s="7">
        <v>1574837408.0699999</v>
      </c>
      <c r="C14" s="7">
        <v>836061919.94000006</v>
      </c>
      <c r="D14" s="7">
        <v>591948856.32000005</v>
      </c>
      <c r="E14" s="7">
        <v>1383951.16</v>
      </c>
      <c r="F14" s="7">
        <v>2580768.1</v>
      </c>
      <c r="G14" s="7">
        <v>136589891.59999999</v>
      </c>
      <c r="H14" s="7">
        <v>53750884.670000002</v>
      </c>
      <c r="I14" s="8">
        <f t="shared" si="11"/>
        <v>53750884.670000002</v>
      </c>
      <c r="J14" s="7">
        <v>-2045695.63</v>
      </c>
      <c r="K14" s="7">
        <v>8953490.5899999999</v>
      </c>
      <c r="L14" s="7">
        <v>5615934.7300000004</v>
      </c>
      <c r="M14" s="7">
        <v>41227154.979999997</v>
      </c>
      <c r="N14" s="7">
        <v>24364529.07</v>
      </c>
      <c r="O14" s="7">
        <v>914177333.67999995</v>
      </c>
      <c r="P14" s="7">
        <v>631535208.75</v>
      </c>
      <c r="Q14" s="7">
        <v>167454500</v>
      </c>
      <c r="R14" s="8">
        <f t="shared" si="12"/>
        <v>167454500</v>
      </c>
      <c r="S14" s="16">
        <v>131576500</v>
      </c>
      <c r="T14" s="16">
        <v>19380100</v>
      </c>
      <c r="U14" s="16">
        <v>12185600</v>
      </c>
      <c r="V14" s="16">
        <v>4312300</v>
      </c>
      <c r="W14" s="16">
        <v>464080708.75</v>
      </c>
      <c r="X14" s="16">
        <v>350960822.22000003</v>
      </c>
      <c r="Y14" s="16">
        <v>59462257.600000001</v>
      </c>
      <c r="Z14" s="16">
        <v>27407615.699999999</v>
      </c>
      <c r="AA14" s="16">
        <v>148700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13731053.08</v>
      </c>
      <c r="AH14" s="16">
        <v>42151</v>
      </c>
      <c r="AI14" s="16">
        <v>0</v>
      </c>
      <c r="AJ14" s="16">
        <v>0</v>
      </c>
      <c r="AK14" s="16">
        <v>1297274.72</v>
      </c>
      <c r="AL14" s="16">
        <v>11030834.43</v>
      </c>
      <c r="AM14" s="16">
        <v>0</v>
      </c>
      <c r="AN14" s="8">
        <f t="shared" si="13"/>
        <v>464080708.75000006</v>
      </c>
      <c r="AO14" s="16">
        <v>1545712542.4300001</v>
      </c>
      <c r="AP14" s="16">
        <v>0</v>
      </c>
      <c r="AQ14" s="16">
        <v>0</v>
      </c>
      <c r="AR14" s="16">
        <v>0</v>
      </c>
      <c r="AS14" s="16">
        <v>596790</v>
      </c>
      <c r="AT14" s="16">
        <v>0</v>
      </c>
      <c r="AU14" s="16">
        <v>4486384.8099999996</v>
      </c>
      <c r="AV14" s="16">
        <v>23093854.43</v>
      </c>
      <c r="AW14" s="16">
        <v>947836.4</v>
      </c>
      <c r="AX14" s="7">
        <v>58864729.530000001</v>
      </c>
      <c r="AY14" s="16">
        <v>474733307.30000001</v>
      </c>
      <c r="AZ14" s="8">
        <f t="shared" si="14"/>
        <v>474733307.30000001</v>
      </c>
      <c r="BA14" s="16">
        <v>179849080.72999999</v>
      </c>
      <c r="BB14" s="16">
        <v>255683545.22999999</v>
      </c>
      <c r="BC14" s="16">
        <v>0</v>
      </c>
      <c r="BD14" s="16">
        <v>0</v>
      </c>
      <c r="BE14" s="16">
        <v>6767669.6100000003</v>
      </c>
      <c r="BF14" s="16">
        <v>0</v>
      </c>
      <c r="BG14" s="16">
        <v>847320.63</v>
      </c>
      <c r="BH14" s="16">
        <v>0</v>
      </c>
      <c r="BI14" s="16">
        <v>31585691.100000001</v>
      </c>
      <c r="BJ14" s="16">
        <v>283648605.63</v>
      </c>
      <c r="BK14" s="8">
        <f t="shared" si="15"/>
        <v>283648605.63</v>
      </c>
      <c r="BL14" s="16">
        <v>140253005.38999999</v>
      </c>
      <c r="BM14" s="16">
        <v>0</v>
      </c>
      <c r="BN14" s="16">
        <v>11556455.359999999</v>
      </c>
      <c r="BO14" s="16">
        <v>131839144.88</v>
      </c>
      <c r="BP14" s="16">
        <v>449435836.35000002</v>
      </c>
      <c r="BQ14" s="16">
        <v>0</v>
      </c>
      <c r="BR14" s="16">
        <v>449435836.35000002</v>
      </c>
      <c r="BS14" s="7">
        <v>83532126.810000002</v>
      </c>
      <c r="BT14" s="7">
        <v>60515976.530000001</v>
      </c>
      <c r="BU14" s="7">
        <v>0</v>
      </c>
      <c r="BV14" s="7">
        <v>29425873.66</v>
      </c>
      <c r="BW14" s="7">
        <v>18702145.620000001</v>
      </c>
      <c r="BX14" s="7">
        <v>124803.8</v>
      </c>
      <c r="BY14" s="7">
        <v>2136739.06</v>
      </c>
      <c r="BZ14" s="7">
        <v>44664994.509999998</v>
      </c>
      <c r="CA14" s="7">
        <v>21733587.760000002</v>
      </c>
      <c r="CB14" s="7">
        <v>1520757.23</v>
      </c>
      <c r="CC14" s="7">
        <v>1565304269.3199999</v>
      </c>
      <c r="CD14" s="7">
        <v>0</v>
      </c>
      <c r="CE14" s="7">
        <v>-8562282.2200000007</v>
      </c>
      <c r="CF14" s="7"/>
      <c r="CG14" s="7"/>
      <c r="CH14" s="7">
        <v>1470299282.0700002</v>
      </c>
      <c r="CI14" s="7">
        <v>95004987.25</v>
      </c>
      <c r="CJ14" s="7">
        <v>-8562282.2200000007</v>
      </c>
      <c r="CK14" s="7"/>
      <c r="CL14" s="16">
        <v>1385918596.72</v>
      </c>
      <c r="CM14" s="16">
        <v>1620354056.47</v>
      </c>
      <c r="CN14" s="16">
        <v>1574837408.0699999</v>
      </c>
      <c r="CO14" s="10">
        <v>496188</v>
      </c>
      <c r="CP14" s="10">
        <v>8562282.2200000007</v>
      </c>
      <c r="CQ14" s="10">
        <v>107167600</v>
      </c>
      <c r="CR14" s="22">
        <f t="shared" si="0"/>
        <v>0.60534114195844801</v>
      </c>
      <c r="CS14" s="22"/>
      <c r="CT14" s="22"/>
      <c r="CU14" s="22">
        <f t="shared" si="1"/>
        <v>-0.65236921120102798</v>
      </c>
      <c r="CV14" s="23">
        <f t="shared" si="2"/>
        <v>-2.899315557343543</v>
      </c>
      <c r="CW14" s="22"/>
      <c r="CX14" s="26">
        <f t="shared" si="3"/>
        <v>-1361.3619529492858</v>
      </c>
      <c r="CY14" s="26">
        <f t="shared" si="16"/>
        <v>17.256125138052514</v>
      </c>
      <c r="CZ14" s="26">
        <f t="shared" si="4"/>
        <v>56.501883943720031</v>
      </c>
      <c r="DA14" s="26">
        <f t="shared" si="5"/>
        <v>40.101613380136882</v>
      </c>
      <c r="DB14" s="26">
        <f t="shared" si="6"/>
        <v>53.412102447225948</v>
      </c>
      <c r="DC14" s="26">
        <f t="shared" si="7"/>
        <v>45.567987199582284</v>
      </c>
      <c r="DD14" s="26">
        <f t="shared" si="8"/>
        <v>3173.8724194660085</v>
      </c>
      <c r="DE14" s="22">
        <f t="shared" si="9"/>
        <v>91.455113700364009</v>
      </c>
      <c r="DF14" s="22">
        <f t="shared" si="17"/>
        <v>2.8090557257072422</v>
      </c>
      <c r="DG14" s="22">
        <f t="shared" si="10"/>
        <v>12.043836573802842</v>
      </c>
    </row>
    <row r="15" spans="1:111" ht="15" x14ac:dyDescent="0.25">
      <c r="A15" s="45" t="s">
        <v>52</v>
      </c>
      <c r="B15" s="7">
        <v>3451158446.8299999</v>
      </c>
      <c r="C15" s="7">
        <v>2007171107.8</v>
      </c>
      <c r="D15" s="7">
        <v>1396617771.1400001</v>
      </c>
      <c r="E15" s="7">
        <v>19277165.420000002</v>
      </c>
      <c r="F15" s="7">
        <v>5834158.21</v>
      </c>
      <c r="G15" s="7">
        <v>295548324.38999999</v>
      </c>
      <c r="H15" s="7">
        <v>299507405.98000002</v>
      </c>
      <c r="I15" s="8">
        <f t="shared" si="11"/>
        <v>299507405.98000002</v>
      </c>
      <c r="J15" s="7">
        <v>16086413.82</v>
      </c>
      <c r="K15" s="7">
        <v>60852061.869999997</v>
      </c>
      <c r="L15" s="7">
        <v>62482895.630000003</v>
      </c>
      <c r="M15" s="7">
        <v>160086034.66</v>
      </c>
      <c r="N15" s="7">
        <v>63466692</v>
      </c>
      <c r="O15" s="7">
        <v>2370560206.21</v>
      </c>
      <c r="P15" s="7">
        <v>991914005.73000002</v>
      </c>
      <c r="Q15" s="7">
        <v>153581200</v>
      </c>
      <c r="R15" s="8">
        <f t="shared" si="12"/>
        <v>153581200</v>
      </c>
      <c r="S15" s="16">
        <v>151960900</v>
      </c>
      <c r="T15" s="16">
        <v>0</v>
      </c>
      <c r="U15" s="16">
        <v>1620300</v>
      </c>
      <c r="V15" s="16">
        <v>0</v>
      </c>
      <c r="W15" s="16">
        <v>838332805.73000002</v>
      </c>
      <c r="X15" s="16">
        <v>595966193.75999999</v>
      </c>
      <c r="Y15" s="16">
        <v>116096662.58</v>
      </c>
      <c r="Z15" s="16">
        <v>58344921.130000003</v>
      </c>
      <c r="AA15" s="16">
        <v>149969.29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44304104.219999999</v>
      </c>
      <c r="AH15" s="16">
        <v>21545166.190000001</v>
      </c>
      <c r="AI15" s="16">
        <v>0</v>
      </c>
      <c r="AJ15" s="16">
        <v>0</v>
      </c>
      <c r="AK15" s="16">
        <v>1925788.56</v>
      </c>
      <c r="AL15" s="16">
        <v>0</v>
      </c>
      <c r="AM15" s="16">
        <v>0</v>
      </c>
      <c r="AN15" s="8">
        <f t="shared" si="13"/>
        <v>838332805.73000002</v>
      </c>
      <c r="AO15" s="16">
        <v>3362474211.9400001</v>
      </c>
      <c r="AP15" s="16">
        <v>0</v>
      </c>
      <c r="AQ15" s="16">
        <v>0</v>
      </c>
      <c r="AR15" s="16">
        <v>745100</v>
      </c>
      <c r="AS15" s="16">
        <v>0</v>
      </c>
      <c r="AT15" s="16">
        <v>0</v>
      </c>
      <c r="AU15" s="16">
        <v>87939134.890000001</v>
      </c>
      <c r="AV15" s="16">
        <v>0</v>
      </c>
      <c r="AW15" s="16">
        <v>0</v>
      </c>
      <c r="AX15" s="7">
        <v>100227555.59999999</v>
      </c>
      <c r="AY15" s="16">
        <v>925133144.58000004</v>
      </c>
      <c r="AZ15" s="8">
        <f t="shared" si="14"/>
        <v>925133144.58000004</v>
      </c>
      <c r="BA15" s="16">
        <v>274286166.42000002</v>
      </c>
      <c r="BB15" s="16">
        <v>538186788.75999999</v>
      </c>
      <c r="BC15" s="16">
        <v>27439665.670000002</v>
      </c>
      <c r="BD15" s="16">
        <v>0</v>
      </c>
      <c r="BE15" s="16">
        <v>14568631.08</v>
      </c>
      <c r="BF15" s="16">
        <v>0</v>
      </c>
      <c r="BG15" s="16">
        <v>0</v>
      </c>
      <c r="BH15" s="16">
        <v>0</v>
      </c>
      <c r="BI15" s="16">
        <v>70651892.650000006</v>
      </c>
      <c r="BJ15" s="16">
        <v>696593537.53999996</v>
      </c>
      <c r="BK15" s="8">
        <f t="shared" si="15"/>
        <v>696593537.5400002</v>
      </c>
      <c r="BL15" s="16">
        <v>223301252.28999999</v>
      </c>
      <c r="BM15" s="16">
        <v>37888712.25</v>
      </c>
      <c r="BN15" s="16">
        <v>59108934.649999999</v>
      </c>
      <c r="BO15" s="16">
        <v>376294638.35000014</v>
      </c>
      <c r="BP15" s="16">
        <v>835205036.44000006</v>
      </c>
      <c r="BQ15" s="16">
        <v>0</v>
      </c>
      <c r="BR15" s="16">
        <v>835205036.44000006</v>
      </c>
      <c r="BS15" s="7">
        <v>107460896.2</v>
      </c>
      <c r="BT15" s="7">
        <v>95578296.799999997</v>
      </c>
      <c r="BU15" s="7">
        <v>2917661.25</v>
      </c>
      <c r="BV15" s="7">
        <v>15675474.539999999</v>
      </c>
      <c r="BW15" s="7">
        <v>209388994.69</v>
      </c>
      <c r="BX15" s="7">
        <v>154946.6</v>
      </c>
      <c r="BY15" s="7">
        <v>2221453.5</v>
      </c>
      <c r="BZ15" s="7">
        <v>207521810.84999999</v>
      </c>
      <c r="CA15" s="7">
        <v>22128539.289999999</v>
      </c>
      <c r="CB15" s="7">
        <v>9805656.8100000005</v>
      </c>
      <c r="CC15" s="7">
        <v>3310166715.9000001</v>
      </c>
      <c r="CD15" s="7">
        <v>0</v>
      </c>
      <c r="CE15" s="7">
        <v>-98685330.810000002</v>
      </c>
      <c r="CF15" s="7"/>
      <c r="CG15" s="7"/>
      <c r="CH15" s="7">
        <v>3024338794.48</v>
      </c>
      <c r="CI15" s="7">
        <v>285827921.42000002</v>
      </c>
      <c r="CJ15" s="7">
        <v>-57285330.810000002</v>
      </c>
      <c r="CK15" s="7"/>
      <c r="CL15" s="16">
        <v>2864752663.6999998</v>
      </c>
      <c r="CM15" s="16">
        <v>3422092832.21</v>
      </c>
      <c r="CN15" s="16">
        <v>3451158446.8299999</v>
      </c>
      <c r="CO15" s="10">
        <v>1014852</v>
      </c>
      <c r="CP15" s="10">
        <v>141113080.81</v>
      </c>
      <c r="CQ15" s="10">
        <v>288193884.18000001</v>
      </c>
      <c r="CR15" s="22">
        <f t="shared" si="0"/>
        <v>4.0853450544846854</v>
      </c>
      <c r="CS15" s="22"/>
      <c r="CT15" s="22"/>
      <c r="CU15" s="22">
        <f t="shared" si="1"/>
        <v>-0.31112280121080083</v>
      </c>
      <c r="CV15" s="23">
        <f t="shared" si="2"/>
        <v>-3.5035894011933064</v>
      </c>
      <c r="CW15" s="22"/>
      <c r="CX15" s="26">
        <f t="shared" si="3"/>
        <v>-988.80250728185035</v>
      </c>
      <c r="CY15" s="26">
        <f t="shared" si="16"/>
        <v>139.04794079333735</v>
      </c>
      <c r="CZ15" s="26">
        <f t="shared" si="4"/>
        <v>66.837803865503716</v>
      </c>
      <c r="DA15" s="26">
        <f t="shared" si="5"/>
        <v>28.741479738234126</v>
      </c>
      <c r="DB15" s="26">
        <f t="shared" si="6"/>
        <v>60.636556405415696</v>
      </c>
      <c r="DC15" s="26">
        <f t="shared" si="7"/>
        <v>34.624769471333124</v>
      </c>
      <c r="DD15" s="26">
        <f t="shared" si="8"/>
        <v>3400.651963862711</v>
      </c>
      <c r="DE15" s="22">
        <f t="shared" si="9"/>
        <v>84.670750084387066</v>
      </c>
      <c r="DF15" s="22">
        <f t="shared" si="17"/>
        <v>-0.84935202068230298</v>
      </c>
      <c r="DG15" s="22">
        <f t="shared" si="10"/>
        <v>12.493890347455959</v>
      </c>
    </row>
    <row r="16" spans="1:111" ht="15" x14ac:dyDescent="0.25">
      <c r="A16" s="46" t="s">
        <v>53</v>
      </c>
      <c r="B16" s="7">
        <v>1045179026.88</v>
      </c>
      <c r="C16" s="7">
        <v>672772233.74000001</v>
      </c>
      <c r="D16" s="7">
        <v>512309523.72000003</v>
      </c>
      <c r="E16" s="7">
        <v>3152681.61</v>
      </c>
      <c r="F16" s="7">
        <v>2777262.27</v>
      </c>
      <c r="G16" s="7">
        <v>83082353.129999995</v>
      </c>
      <c r="H16" s="7">
        <v>79787857.150000006</v>
      </c>
      <c r="I16" s="8">
        <f t="shared" si="11"/>
        <v>79787857.150000006</v>
      </c>
      <c r="J16" s="7">
        <v>1983277.34</v>
      </c>
      <c r="K16" s="7">
        <v>7572669.75</v>
      </c>
      <c r="L16" s="7">
        <v>8500245.1600000001</v>
      </c>
      <c r="M16" s="7">
        <v>61731664.899999999</v>
      </c>
      <c r="N16" s="7">
        <v>4457698.42</v>
      </c>
      <c r="O16" s="7">
        <v>757067499.67999995</v>
      </c>
      <c r="P16" s="7">
        <v>283586100.31</v>
      </c>
      <c r="Q16" s="7">
        <v>13258600</v>
      </c>
      <c r="R16" s="8">
        <f t="shared" si="12"/>
        <v>13258600</v>
      </c>
      <c r="S16" s="16">
        <v>0</v>
      </c>
      <c r="T16" s="16">
        <v>13258600</v>
      </c>
      <c r="U16" s="16">
        <v>0</v>
      </c>
      <c r="V16" s="16">
        <v>0</v>
      </c>
      <c r="W16" s="16">
        <v>270327500.31</v>
      </c>
      <c r="X16" s="16">
        <v>198025418.58000001</v>
      </c>
      <c r="Y16" s="16">
        <v>45076458.350000001</v>
      </c>
      <c r="Z16" s="16">
        <v>17110627.609999999</v>
      </c>
      <c r="AA16" s="16">
        <v>30919.11</v>
      </c>
      <c r="AB16" s="16">
        <v>354998.32</v>
      </c>
      <c r="AC16" s="16">
        <v>0</v>
      </c>
      <c r="AD16" s="16">
        <v>0</v>
      </c>
      <c r="AE16" s="16">
        <v>0</v>
      </c>
      <c r="AF16" s="16">
        <v>0</v>
      </c>
      <c r="AG16" s="16">
        <v>9385600.2400000002</v>
      </c>
      <c r="AH16" s="16">
        <v>0</v>
      </c>
      <c r="AI16" s="16">
        <v>0</v>
      </c>
      <c r="AJ16" s="16">
        <v>0</v>
      </c>
      <c r="AK16" s="16">
        <v>343478.1</v>
      </c>
      <c r="AL16" s="16">
        <v>0</v>
      </c>
      <c r="AM16" s="16">
        <v>0</v>
      </c>
      <c r="AN16" s="8">
        <f t="shared" si="13"/>
        <v>270327500.31000006</v>
      </c>
      <c r="AO16" s="16">
        <v>1040653599.99</v>
      </c>
      <c r="AP16" s="16">
        <v>0</v>
      </c>
      <c r="AQ16" s="16">
        <v>0</v>
      </c>
      <c r="AR16" s="16">
        <v>1795400</v>
      </c>
      <c r="AS16" s="16">
        <v>228227.66</v>
      </c>
      <c r="AT16" s="16">
        <v>0</v>
      </c>
      <c r="AU16" s="16">
        <v>2501799.23</v>
      </c>
      <c r="AV16" s="16">
        <v>0</v>
      </c>
      <c r="AW16" s="16">
        <v>0</v>
      </c>
      <c r="AX16" s="7">
        <v>30272660.93</v>
      </c>
      <c r="AY16" s="16">
        <v>294122304.93000001</v>
      </c>
      <c r="AZ16" s="8">
        <f t="shared" si="14"/>
        <v>294122304.93000001</v>
      </c>
      <c r="BA16" s="16">
        <v>86523634.75</v>
      </c>
      <c r="BB16" s="16">
        <v>183055569.18000001</v>
      </c>
      <c r="BC16" s="16">
        <v>0</v>
      </c>
      <c r="BD16" s="16">
        <v>0</v>
      </c>
      <c r="BE16" s="16">
        <v>7797582.4500000002</v>
      </c>
      <c r="BF16" s="16">
        <v>0</v>
      </c>
      <c r="BG16" s="16">
        <v>0</v>
      </c>
      <c r="BH16" s="16">
        <v>0</v>
      </c>
      <c r="BI16" s="16">
        <v>16745518.549999999</v>
      </c>
      <c r="BJ16" s="16">
        <v>183937958</v>
      </c>
      <c r="BK16" s="8">
        <f t="shared" si="15"/>
        <v>183937958</v>
      </c>
      <c r="BL16" s="16">
        <v>126771019.48999999</v>
      </c>
      <c r="BM16" s="16">
        <v>0</v>
      </c>
      <c r="BN16" s="16">
        <v>0</v>
      </c>
      <c r="BO16" s="16">
        <v>57166938.510000005</v>
      </c>
      <c r="BP16" s="16">
        <v>6400821.6299999999</v>
      </c>
      <c r="BQ16" s="16">
        <v>0</v>
      </c>
      <c r="BR16" s="16">
        <v>6400821.6299999999</v>
      </c>
      <c r="BS16" s="7">
        <v>45810855.039999999</v>
      </c>
      <c r="BT16" s="7">
        <v>39746094.770000003</v>
      </c>
      <c r="BU16" s="7">
        <v>597926</v>
      </c>
      <c r="BV16" s="7">
        <v>12467625.880000001</v>
      </c>
      <c r="BW16" s="7">
        <v>33142827.969999999</v>
      </c>
      <c r="BX16" s="7">
        <v>4809</v>
      </c>
      <c r="BY16" s="7">
        <v>998547.28</v>
      </c>
      <c r="BZ16" s="7">
        <v>17004187.609999999</v>
      </c>
      <c r="CA16" s="7">
        <v>2602038.2000000002</v>
      </c>
      <c r="CB16" s="7">
        <v>1080832.97</v>
      </c>
      <c r="CC16" s="7">
        <v>1020618636.2</v>
      </c>
      <c r="CD16" s="7">
        <v>0</v>
      </c>
      <c r="CE16" s="7">
        <v>-24638027.059999999</v>
      </c>
      <c r="CF16" s="7"/>
      <c r="CG16" s="7"/>
      <c r="CH16" s="7">
        <v>948591185.8900001</v>
      </c>
      <c r="CI16" s="7">
        <v>72027450.310000002</v>
      </c>
      <c r="CJ16" s="7">
        <v>-24638027.059999999</v>
      </c>
      <c r="CK16" s="7"/>
      <c r="CL16" s="7">
        <v>893379482.65999997</v>
      </c>
      <c r="CM16" s="7">
        <v>1039291386</v>
      </c>
      <c r="CN16" s="7">
        <v>1045179026.88</v>
      </c>
      <c r="CO16" s="10">
        <v>296852</v>
      </c>
      <c r="CP16" s="10">
        <v>24638027.059999999</v>
      </c>
      <c r="CQ16" s="10">
        <v>62796220.740000002</v>
      </c>
      <c r="CR16" s="22">
        <f t="shared" si="0"/>
        <v>2.349874045340917</v>
      </c>
      <c r="CS16" s="22"/>
      <c r="CT16" s="22"/>
      <c r="CU16" s="22">
        <f t="shared" si="1"/>
        <v>-0.26048563745676162</v>
      </c>
      <c r="CV16" s="23">
        <f t="shared" si="2"/>
        <v>-15.157990856187171</v>
      </c>
      <c r="CW16" s="22"/>
      <c r="CX16" s="26">
        <f t="shared" si="3"/>
        <v>-903.00400640723365</v>
      </c>
      <c r="CY16" s="26">
        <f t="shared" si="16"/>
        <v>82.997679180197537</v>
      </c>
      <c r="CZ16" s="26">
        <f t="shared" si="4"/>
        <v>72.002984324751822</v>
      </c>
      <c r="DA16" s="26">
        <f t="shared" si="5"/>
        <v>27.132777544966878</v>
      </c>
      <c r="DB16" s="26">
        <f t="shared" si="6"/>
        <v>65.918082413710096</v>
      </c>
      <c r="DC16" s="26">
        <f t="shared" si="7"/>
        <v>31.743072883835911</v>
      </c>
      <c r="DD16" s="26">
        <f t="shared" si="8"/>
        <v>3520.8758131324698</v>
      </c>
      <c r="DE16" s="22">
        <f t="shared" si="9"/>
        <v>88.865554791926726</v>
      </c>
      <c r="DF16" s="22">
        <f t="shared" si="17"/>
        <v>-0.56650530922422127</v>
      </c>
      <c r="DG16" s="22">
        <f t="shared" si="10"/>
        <v>8.3443463851152817</v>
      </c>
    </row>
    <row r="17" spans="1:111" ht="15" x14ac:dyDescent="0.25">
      <c r="A17" s="46" t="s">
        <v>54</v>
      </c>
      <c r="B17" s="7">
        <v>924859925.69000006</v>
      </c>
      <c r="C17" s="7">
        <v>449901848.33999997</v>
      </c>
      <c r="D17" s="7">
        <v>325501718.41000003</v>
      </c>
      <c r="E17" s="7">
        <v>6933542.5599999996</v>
      </c>
      <c r="F17" s="7">
        <v>8266022.0300000003</v>
      </c>
      <c r="G17" s="7">
        <v>45823036.25</v>
      </c>
      <c r="H17" s="7">
        <v>57176065.850000001</v>
      </c>
      <c r="I17" s="8">
        <f t="shared" si="11"/>
        <v>57176065.849999994</v>
      </c>
      <c r="J17" s="7">
        <v>209636.11</v>
      </c>
      <c r="K17" s="7">
        <v>7280073.4800000004</v>
      </c>
      <c r="L17" s="7">
        <v>4024949.71</v>
      </c>
      <c r="M17" s="7">
        <v>45661406.549999997</v>
      </c>
      <c r="N17" s="7">
        <v>4855679.2699999996</v>
      </c>
      <c r="O17" s="7">
        <v>511933593.45999998</v>
      </c>
      <c r="P17" s="7">
        <v>410622073.38</v>
      </c>
      <c r="Q17" s="7">
        <v>146286725</v>
      </c>
      <c r="R17" s="8">
        <f t="shared" si="12"/>
        <v>146286725</v>
      </c>
      <c r="S17" s="16">
        <v>108148300</v>
      </c>
      <c r="T17" s="16">
        <v>38138425</v>
      </c>
      <c r="U17" s="16">
        <v>0</v>
      </c>
      <c r="V17" s="16">
        <v>0</v>
      </c>
      <c r="W17" s="16">
        <v>264335348.38</v>
      </c>
      <c r="X17" s="16">
        <v>195653740.65000001</v>
      </c>
      <c r="Y17" s="16">
        <v>38520917.689999998</v>
      </c>
      <c r="Z17" s="16">
        <v>13290051.43</v>
      </c>
      <c r="AA17" s="16">
        <v>12619.19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16015613.34</v>
      </c>
      <c r="AH17" s="16">
        <v>0</v>
      </c>
      <c r="AI17" s="16">
        <v>0</v>
      </c>
      <c r="AJ17" s="16">
        <v>0</v>
      </c>
      <c r="AK17" s="16">
        <v>842406.08</v>
      </c>
      <c r="AL17" s="16">
        <v>0</v>
      </c>
      <c r="AM17" s="16">
        <v>0</v>
      </c>
      <c r="AN17" s="8">
        <f t="shared" si="13"/>
        <v>264335348.38000003</v>
      </c>
      <c r="AO17" s="16">
        <v>922555666.84000003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845394.27</v>
      </c>
      <c r="AV17" s="16">
        <v>1458864.58</v>
      </c>
      <c r="AW17" s="16">
        <v>0</v>
      </c>
      <c r="AX17" s="7">
        <v>30820317.199999999</v>
      </c>
      <c r="AY17" s="16">
        <v>303326143.57999998</v>
      </c>
      <c r="AZ17" s="8">
        <f t="shared" si="14"/>
        <v>303326143.58000004</v>
      </c>
      <c r="BA17" s="16">
        <v>99708174.480000004</v>
      </c>
      <c r="BB17" s="16">
        <v>178863254.88</v>
      </c>
      <c r="BC17" s="16">
        <v>0</v>
      </c>
      <c r="BD17" s="16">
        <v>0</v>
      </c>
      <c r="BE17" s="16">
        <v>5369394.4100000001</v>
      </c>
      <c r="BF17" s="16">
        <v>0</v>
      </c>
      <c r="BG17" s="16">
        <v>0</v>
      </c>
      <c r="BH17" s="16">
        <v>0</v>
      </c>
      <c r="BI17" s="16">
        <v>19385319.810000002</v>
      </c>
      <c r="BJ17" s="16">
        <v>160589004.56</v>
      </c>
      <c r="BK17" s="8">
        <f t="shared" si="15"/>
        <v>160589004.56</v>
      </c>
      <c r="BL17" s="16">
        <v>89341009.049999997</v>
      </c>
      <c r="BM17" s="16">
        <v>0</v>
      </c>
      <c r="BN17" s="16">
        <v>0</v>
      </c>
      <c r="BO17" s="16">
        <v>71247995.50999999</v>
      </c>
      <c r="BP17" s="16">
        <v>251173511.12</v>
      </c>
      <c r="BQ17" s="16">
        <v>0</v>
      </c>
      <c r="BR17" s="16">
        <v>251173511.12</v>
      </c>
      <c r="BS17" s="7">
        <v>44525141.880000003</v>
      </c>
      <c r="BT17" s="7">
        <v>31196955.850000001</v>
      </c>
      <c r="BU17" s="7">
        <v>613451.55000000005</v>
      </c>
      <c r="BV17" s="7">
        <v>18652179.780000001</v>
      </c>
      <c r="BW17" s="7">
        <v>16475142.390000001</v>
      </c>
      <c r="BX17" s="7">
        <v>30403.38</v>
      </c>
      <c r="BY17" s="7">
        <v>0</v>
      </c>
      <c r="BZ17" s="7">
        <v>41462844.149999999</v>
      </c>
      <c r="CA17" s="7">
        <v>4156466.57</v>
      </c>
      <c r="CB17" s="7">
        <v>1167209</v>
      </c>
      <c r="CC17" s="7">
        <v>911405530.13</v>
      </c>
      <c r="CD17" s="7">
        <v>0</v>
      </c>
      <c r="CE17" s="7">
        <v>-13357067.58</v>
      </c>
      <c r="CF17" s="7"/>
      <c r="CG17" s="7"/>
      <c r="CH17" s="7">
        <v>839478850.41999996</v>
      </c>
      <c r="CI17" s="7">
        <v>71926679.709999993</v>
      </c>
      <c r="CJ17" s="7">
        <v>-13357067.58</v>
      </c>
      <c r="CK17" s="7"/>
      <c r="CL17" s="7">
        <v>791537496.29999995</v>
      </c>
      <c r="CM17" s="7">
        <v>895025598.28999996</v>
      </c>
      <c r="CN17" s="7">
        <v>924859925.69000006</v>
      </c>
      <c r="CO17" s="10">
        <v>250333</v>
      </c>
      <c r="CP17" s="10">
        <v>13357067.58</v>
      </c>
      <c r="CQ17" s="10">
        <v>6444626.4000000004</v>
      </c>
      <c r="CR17" s="22">
        <f t="shared" si="0"/>
        <v>1.454749544906742</v>
      </c>
      <c r="CS17" s="22"/>
      <c r="CT17" s="22"/>
      <c r="CU17" s="22">
        <f t="shared" si="1"/>
        <v>-0.65552240972863729</v>
      </c>
      <c r="CV17" s="23">
        <f t="shared" si="2"/>
        <v>-13.812897580445012</v>
      </c>
      <c r="CW17" s="22"/>
      <c r="CX17" s="26">
        <f t="shared" si="3"/>
        <v>-1615.1590718762607</v>
      </c>
      <c r="CY17" s="26">
        <f t="shared" si="16"/>
        <v>53.357198531555966</v>
      </c>
      <c r="CZ17" s="26">
        <f t="shared" si="4"/>
        <v>54.827536592818639</v>
      </c>
      <c r="DA17" s="26">
        <f t="shared" si="5"/>
        <v>44.398298809806434</v>
      </c>
      <c r="DB17" s="26">
        <f t="shared" si="6"/>
        <v>49.363519692032966</v>
      </c>
      <c r="DC17" s="26">
        <f t="shared" si="7"/>
        <v>51.876515679854847</v>
      </c>
      <c r="DD17" s="26">
        <f t="shared" si="8"/>
        <v>3694.5186039794994</v>
      </c>
      <c r="DE17" s="22">
        <f t="shared" si="9"/>
        <v>87.882853183994683</v>
      </c>
      <c r="DF17" s="22">
        <f t="shared" si="17"/>
        <v>-3.3333490636469358</v>
      </c>
      <c r="DG17" s="22">
        <f t="shared" si="10"/>
        <v>1.2709341542304335</v>
      </c>
    </row>
    <row r="18" spans="1:111" ht="15" x14ac:dyDescent="0.25">
      <c r="A18" s="46" t="s">
        <v>55</v>
      </c>
      <c r="B18" s="7">
        <v>996682143.57000005</v>
      </c>
      <c r="C18" s="7">
        <v>621860559.37</v>
      </c>
      <c r="D18" s="7">
        <v>442235296.54000002</v>
      </c>
      <c r="E18" s="7">
        <v>410757</v>
      </c>
      <c r="F18" s="7">
        <v>1722476.93</v>
      </c>
      <c r="G18" s="7">
        <v>109550475.54000001</v>
      </c>
      <c r="H18" s="7">
        <v>56042970.32</v>
      </c>
      <c r="I18" s="8">
        <f t="shared" si="11"/>
        <v>56042970.32</v>
      </c>
      <c r="J18" s="7">
        <v>564720.06000000006</v>
      </c>
      <c r="K18" s="7">
        <v>10539463.1</v>
      </c>
      <c r="L18" s="7">
        <v>3387804.56</v>
      </c>
      <c r="M18" s="7">
        <v>41550982.600000001</v>
      </c>
      <c r="N18" s="7">
        <v>12165455.82</v>
      </c>
      <c r="O18" s="7">
        <v>692812331.76999998</v>
      </c>
      <c r="P18" s="7">
        <v>292759151.31</v>
      </c>
      <c r="Q18" s="7">
        <v>2412337.4700000002</v>
      </c>
      <c r="R18" s="8">
        <f t="shared" si="12"/>
        <v>2412337.4699999997</v>
      </c>
      <c r="S18" s="16">
        <v>0</v>
      </c>
      <c r="T18" s="16">
        <v>1493300</v>
      </c>
      <c r="U18" s="16">
        <v>0</v>
      </c>
      <c r="V18" s="16">
        <v>919037.47</v>
      </c>
      <c r="W18" s="16">
        <v>290346813.83999997</v>
      </c>
      <c r="X18" s="16">
        <v>211093092.09</v>
      </c>
      <c r="Y18" s="16">
        <v>49851477.369999997</v>
      </c>
      <c r="Z18" s="16">
        <v>16327985.800000001</v>
      </c>
      <c r="AA18" s="16">
        <v>72968.63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7960673.9699999997</v>
      </c>
      <c r="AH18" s="16">
        <v>0</v>
      </c>
      <c r="AI18" s="16">
        <v>0</v>
      </c>
      <c r="AJ18" s="16">
        <v>0</v>
      </c>
      <c r="AK18" s="16">
        <v>939232.37</v>
      </c>
      <c r="AL18" s="16">
        <v>4101383.61</v>
      </c>
      <c r="AM18" s="16">
        <v>0</v>
      </c>
      <c r="AN18" s="8">
        <f t="shared" si="13"/>
        <v>290346813.84000003</v>
      </c>
      <c r="AO18" s="16">
        <v>985571483.08000004</v>
      </c>
      <c r="AP18" s="16">
        <v>26753</v>
      </c>
      <c r="AQ18" s="16">
        <v>0</v>
      </c>
      <c r="AR18" s="16">
        <v>0</v>
      </c>
      <c r="AS18" s="16">
        <v>80800</v>
      </c>
      <c r="AT18" s="16">
        <v>0</v>
      </c>
      <c r="AU18" s="16">
        <v>437575.6</v>
      </c>
      <c r="AV18" s="16">
        <v>10510231.890000001</v>
      </c>
      <c r="AW18" s="16">
        <v>55300</v>
      </c>
      <c r="AX18" s="7">
        <v>45505542.090000004</v>
      </c>
      <c r="AY18" s="16">
        <v>311074903.5</v>
      </c>
      <c r="AZ18" s="8">
        <f t="shared" si="14"/>
        <v>311074903.5</v>
      </c>
      <c r="BA18" s="16">
        <v>101977631.81</v>
      </c>
      <c r="BB18" s="16">
        <v>187777809.56999999</v>
      </c>
      <c r="BC18" s="16">
        <v>0</v>
      </c>
      <c r="BD18" s="16">
        <v>0</v>
      </c>
      <c r="BE18" s="16">
        <v>3396450.27</v>
      </c>
      <c r="BF18" s="16">
        <v>0</v>
      </c>
      <c r="BG18" s="16">
        <v>0</v>
      </c>
      <c r="BH18" s="16">
        <v>0</v>
      </c>
      <c r="BI18" s="16">
        <v>17923011.849999998</v>
      </c>
      <c r="BJ18" s="16">
        <v>175160546.19999999</v>
      </c>
      <c r="BK18" s="8">
        <f t="shared" si="15"/>
        <v>175160546.20000002</v>
      </c>
      <c r="BL18" s="16">
        <v>143098820.53</v>
      </c>
      <c r="BM18" s="16">
        <v>0</v>
      </c>
      <c r="BN18" s="16">
        <v>4123583.36</v>
      </c>
      <c r="BO18" s="16">
        <v>27938142.310000002</v>
      </c>
      <c r="BP18" s="16">
        <v>281262537.99000001</v>
      </c>
      <c r="BQ18" s="16">
        <v>0</v>
      </c>
      <c r="BR18" s="16">
        <v>281262537.99000001</v>
      </c>
      <c r="BS18" s="7">
        <v>55982609.950000003</v>
      </c>
      <c r="BT18" s="7">
        <v>26385929.920000002</v>
      </c>
      <c r="BU18" s="7">
        <v>0</v>
      </c>
      <c r="BV18" s="7">
        <v>10401795.140000001</v>
      </c>
      <c r="BW18" s="7">
        <v>17297778.510000002</v>
      </c>
      <c r="BX18" s="7">
        <v>55552.6</v>
      </c>
      <c r="BY18" s="7">
        <v>671434.14</v>
      </c>
      <c r="BZ18" s="7">
        <v>31290835.399999999</v>
      </c>
      <c r="CA18" s="7">
        <v>255434.42</v>
      </c>
      <c r="CB18" s="7">
        <v>2178525.11</v>
      </c>
      <c r="CC18" s="7">
        <v>986687989.86000001</v>
      </c>
      <c r="CD18" s="7">
        <v>0</v>
      </c>
      <c r="CE18" s="7">
        <v>-10217916.33</v>
      </c>
      <c r="CF18" s="7"/>
      <c r="CG18" s="7"/>
      <c r="CH18" s="7">
        <v>937663682.4799999</v>
      </c>
      <c r="CI18" s="7">
        <v>49024307.380000003</v>
      </c>
      <c r="CJ18" s="7">
        <v>-10217916.33</v>
      </c>
      <c r="CK18" s="7"/>
      <c r="CL18" s="7">
        <v>862748826.96000004</v>
      </c>
      <c r="CM18" s="7">
        <v>1048938676.58</v>
      </c>
      <c r="CN18" s="7">
        <v>996682143.57000005</v>
      </c>
      <c r="CO18" s="10">
        <v>269177</v>
      </c>
      <c r="CP18" s="10">
        <v>10217916.33</v>
      </c>
      <c r="CQ18" s="10">
        <v>82820724.569999993</v>
      </c>
      <c r="CR18" s="22">
        <f t="shared" si="0"/>
        <v>1.0027423260742134</v>
      </c>
      <c r="CS18" s="22"/>
      <c r="CT18" s="22"/>
      <c r="CU18" s="22">
        <f t="shared" si="1"/>
        <v>-0.38318159061479751</v>
      </c>
      <c r="CV18" s="23">
        <f t="shared" si="2"/>
        <v>-3.0297961790633505</v>
      </c>
      <c r="CW18" s="22"/>
      <c r="CX18" s="26">
        <f t="shared" si="3"/>
        <v>-1147.1428100097698</v>
      </c>
      <c r="CY18" s="26">
        <f t="shared" si="16"/>
        <v>37.959841776972027</v>
      </c>
      <c r="CZ18" s="26">
        <f t="shared" si="4"/>
        <v>68.016020359492757</v>
      </c>
      <c r="DA18" s="26">
        <f t="shared" si="5"/>
        <v>29.373371761369238</v>
      </c>
      <c r="DB18" s="26">
        <f t="shared" si="6"/>
        <v>63.02504598826981</v>
      </c>
      <c r="DC18" s="26">
        <f t="shared" si="7"/>
        <v>33.93330041856705</v>
      </c>
      <c r="DD18" s="26">
        <f t="shared" si="8"/>
        <v>3702.70172997693</v>
      </c>
      <c r="DE18" s="22">
        <f t="shared" si="9"/>
        <v>89.758875651255792</v>
      </c>
      <c r="DF18" s="22">
        <f t="shared" si="17"/>
        <v>4.9818482411554506</v>
      </c>
      <c r="DG18" s="22">
        <f t="shared" si="10"/>
        <v>12.217184443319429</v>
      </c>
    </row>
    <row r="19" spans="1:111" s="4" customFormat="1" ht="15" x14ac:dyDescent="0.25">
      <c r="A19" s="46" t="s">
        <v>56</v>
      </c>
      <c r="B19" s="7">
        <v>801864461.42999995</v>
      </c>
      <c r="C19" s="7">
        <v>375119540.14999998</v>
      </c>
      <c r="D19" s="7">
        <v>271185644.17000002</v>
      </c>
      <c r="E19" s="7">
        <v>893645.9</v>
      </c>
      <c r="F19" s="7">
        <v>4211676.8</v>
      </c>
      <c r="G19" s="7">
        <v>40181562.719999999</v>
      </c>
      <c r="H19" s="7">
        <v>43444225.549999997</v>
      </c>
      <c r="I19" s="8">
        <f t="shared" si="11"/>
        <v>43444225.549999997</v>
      </c>
      <c r="J19" s="7">
        <v>5632147.7599999998</v>
      </c>
      <c r="K19" s="7">
        <v>5851511.75</v>
      </c>
      <c r="L19" s="7">
        <v>3641483.25</v>
      </c>
      <c r="M19" s="7">
        <v>28319082.789999999</v>
      </c>
      <c r="N19" s="7">
        <v>6872916.9500000002</v>
      </c>
      <c r="O19" s="7">
        <v>429346375.68000001</v>
      </c>
      <c r="P19" s="7">
        <v>370824034.75</v>
      </c>
      <c r="Q19" s="7">
        <v>133331700</v>
      </c>
      <c r="R19" s="8">
        <f t="shared" si="12"/>
        <v>133331700</v>
      </c>
      <c r="S19" s="16">
        <v>123452700</v>
      </c>
      <c r="T19" s="16">
        <v>9879000</v>
      </c>
      <c r="U19" s="16">
        <v>0</v>
      </c>
      <c r="V19" s="16">
        <v>0</v>
      </c>
      <c r="W19" s="16">
        <v>237492334.75</v>
      </c>
      <c r="X19" s="16">
        <v>179721938.84999999</v>
      </c>
      <c r="Y19" s="16">
        <v>25993652.940000001</v>
      </c>
      <c r="Z19" s="16">
        <v>19766338.760000002</v>
      </c>
      <c r="AA19" s="16">
        <v>5839.68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10504439.050000001</v>
      </c>
      <c r="AH19" s="16">
        <v>81856.179999999993</v>
      </c>
      <c r="AI19" s="16">
        <v>0</v>
      </c>
      <c r="AJ19" s="16">
        <v>0</v>
      </c>
      <c r="AK19" s="16">
        <v>418269.29</v>
      </c>
      <c r="AL19" s="16">
        <v>0</v>
      </c>
      <c r="AM19" s="16">
        <v>0</v>
      </c>
      <c r="AN19" s="8">
        <f t="shared" si="13"/>
        <v>236492334.75</v>
      </c>
      <c r="AO19" s="16">
        <v>800170410.42999995</v>
      </c>
      <c r="AP19" s="16">
        <v>0</v>
      </c>
      <c r="AQ19" s="16">
        <v>0</v>
      </c>
      <c r="AR19" s="16">
        <v>1694051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7">
        <v>29141142.289999999</v>
      </c>
      <c r="AY19" s="16">
        <v>285699699.75</v>
      </c>
      <c r="AZ19" s="8">
        <f t="shared" si="14"/>
        <v>285699699.75</v>
      </c>
      <c r="BA19" s="16">
        <v>74791563.760000005</v>
      </c>
      <c r="BB19" s="16">
        <v>178753805.40000001</v>
      </c>
      <c r="BC19" s="16">
        <v>0</v>
      </c>
      <c r="BD19" s="16">
        <v>0</v>
      </c>
      <c r="BE19" s="16">
        <v>4050138.44</v>
      </c>
      <c r="BF19" s="16">
        <v>0</v>
      </c>
      <c r="BG19" s="16">
        <v>14361517.18</v>
      </c>
      <c r="BH19" s="16">
        <v>0</v>
      </c>
      <c r="BI19" s="16">
        <v>13742674.969999969</v>
      </c>
      <c r="BJ19" s="16">
        <v>131437274.58</v>
      </c>
      <c r="BK19" s="8">
        <f t="shared" si="15"/>
        <v>131437274.57999998</v>
      </c>
      <c r="BL19" s="16">
        <v>114010643.54000001</v>
      </c>
      <c r="BM19" s="16">
        <v>0</v>
      </c>
      <c r="BN19" s="16">
        <v>308432.57</v>
      </c>
      <c r="BO19" s="16">
        <v>17118198.469999991</v>
      </c>
      <c r="BP19" s="16">
        <v>219590817.05000001</v>
      </c>
      <c r="BQ19" s="16">
        <v>0</v>
      </c>
      <c r="BR19" s="16">
        <v>219590817.05000001</v>
      </c>
      <c r="BS19" s="7">
        <v>49639238.68</v>
      </c>
      <c r="BT19" s="7">
        <v>29348316.710000001</v>
      </c>
      <c r="BU19" s="7">
        <v>651453.93999999994</v>
      </c>
      <c r="BV19" s="7">
        <v>13917876.960000001</v>
      </c>
      <c r="BW19" s="7">
        <v>4607939.3099999996</v>
      </c>
      <c r="BX19" s="7">
        <v>161474.57</v>
      </c>
      <c r="BY19" s="7">
        <v>196397.11</v>
      </c>
      <c r="BZ19" s="7">
        <v>37425915.469999999</v>
      </c>
      <c r="CA19" s="7">
        <v>8420747.7899999991</v>
      </c>
      <c r="CB19" s="7">
        <v>6533374.1100000003</v>
      </c>
      <c r="CC19" s="7">
        <v>823093705.36000001</v>
      </c>
      <c r="CD19" s="7">
        <v>0</v>
      </c>
      <c r="CE19" s="7">
        <v>21199159.52</v>
      </c>
      <c r="CF19" s="7"/>
      <c r="CG19" s="7"/>
      <c r="CH19" s="7">
        <v>746339309.06000006</v>
      </c>
      <c r="CI19" s="7">
        <v>76754396.299999997</v>
      </c>
      <c r="CJ19" s="7">
        <v>21199159.52</v>
      </c>
      <c r="CK19" s="7"/>
      <c r="CL19" s="7">
        <v>693578887.62</v>
      </c>
      <c r="CM19" s="7">
        <v>819534552</v>
      </c>
      <c r="CN19" s="7">
        <v>801864461.42999995</v>
      </c>
      <c r="CO19" s="10">
        <v>217118</v>
      </c>
      <c r="CP19" s="10">
        <v>-21199159.52</v>
      </c>
      <c r="CQ19" s="10">
        <v>28023400</v>
      </c>
      <c r="CR19" s="22">
        <f t="shared" si="0"/>
        <v>-2.6474853234100277</v>
      </c>
      <c r="CS19" s="22"/>
      <c r="CT19" s="22"/>
      <c r="CU19" s="22">
        <f t="shared" si="1"/>
        <v>-0.78309583920106651</v>
      </c>
      <c r="CV19" s="23">
        <f t="shared" si="2"/>
        <v>-10.167659504455381</v>
      </c>
      <c r="CW19" s="22"/>
      <c r="CX19" s="26">
        <f t="shared" si="3"/>
        <v>-1863.180112473402</v>
      </c>
      <c r="CY19" s="26">
        <f t="shared" si="16"/>
        <v>-97.638885398723275</v>
      </c>
      <c r="CZ19" s="26">
        <f t="shared" si="4"/>
        <v>52.19881736042484</v>
      </c>
      <c r="DA19" s="26">
        <f t="shared" si="5"/>
        <v>46.245226292819275</v>
      </c>
      <c r="DB19" s="26">
        <f t="shared" si="6"/>
        <v>45.574341986485287</v>
      </c>
      <c r="DC19" s="26">
        <f t="shared" si="7"/>
        <v>53.465300251925797</v>
      </c>
      <c r="DD19" s="26">
        <f t="shared" si="8"/>
        <v>3693.2196383072796</v>
      </c>
      <c r="DE19" s="22">
        <f t="shared" si="9"/>
        <v>87.369909564482668</v>
      </c>
      <c r="DF19" s="22">
        <f t="shared" si="17"/>
        <v>2.1561129456809103</v>
      </c>
      <c r="DG19" s="22">
        <f t="shared" si="10"/>
        <v>6.6951328080523345</v>
      </c>
    </row>
    <row r="20" spans="1:111" s="20" customFormat="1" ht="15" x14ac:dyDescent="0.25">
      <c r="A20" s="46" t="s">
        <v>57</v>
      </c>
      <c r="B20" s="8"/>
      <c r="C20" s="10">
        <v>3096965610.6100001</v>
      </c>
      <c r="D20" s="8"/>
      <c r="E20" s="8"/>
      <c r="F20" s="10">
        <v>7129482.54</v>
      </c>
      <c r="G20" s="10">
        <v>569509724.58000004</v>
      </c>
      <c r="H20" s="10">
        <v>277606838.67000002</v>
      </c>
      <c r="I20" s="8">
        <f t="shared" si="11"/>
        <v>0</v>
      </c>
      <c r="J20" s="16">
        <v>0</v>
      </c>
      <c r="K20" s="16">
        <v>0</v>
      </c>
      <c r="L20" s="16">
        <v>0</v>
      </c>
      <c r="M20" s="16">
        <v>0</v>
      </c>
      <c r="N20" s="10">
        <v>65412343.340000004</v>
      </c>
      <c r="O20" s="8"/>
      <c r="P20" s="10">
        <v>2409378606.0799999</v>
      </c>
      <c r="Q20" s="8"/>
      <c r="R20" s="8">
        <f t="shared" si="12"/>
        <v>0</v>
      </c>
      <c r="S20" s="16">
        <v>0</v>
      </c>
      <c r="T20" s="16">
        <v>0</v>
      </c>
      <c r="U20" s="16">
        <v>0</v>
      </c>
      <c r="V20" s="16">
        <v>0</v>
      </c>
      <c r="W20" s="16"/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8">
        <f t="shared" si="13"/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7">
        <v>175023489.44999999</v>
      </c>
      <c r="AY20" s="16">
        <v>1156517861.1900001</v>
      </c>
      <c r="AZ20" s="8">
        <f t="shared" si="14"/>
        <v>0</v>
      </c>
      <c r="BA20" s="16">
        <v>0</v>
      </c>
      <c r="BB20" s="16">
        <v>0</v>
      </c>
      <c r="BC20" s="16">
        <v>0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883264859.92999995</v>
      </c>
      <c r="BK20" s="8">
        <f t="shared" si="15"/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1106706507.98</v>
      </c>
      <c r="BQ20" s="16">
        <v>0</v>
      </c>
      <c r="BR20" s="16">
        <v>0</v>
      </c>
      <c r="BS20" s="10">
        <v>271916184.57999998</v>
      </c>
      <c r="BT20" s="10">
        <v>192027010.99000001</v>
      </c>
      <c r="BU20" s="10">
        <v>6333220.0899999999</v>
      </c>
      <c r="BV20" s="10">
        <v>63406125.350000001</v>
      </c>
      <c r="BW20" s="10">
        <v>170778997.31999999</v>
      </c>
      <c r="BX20" s="10">
        <v>0</v>
      </c>
      <c r="BY20" s="10">
        <v>1811721.62</v>
      </c>
      <c r="BZ20" s="10">
        <v>383298070.47000003</v>
      </c>
      <c r="CA20" s="10">
        <v>33089047.600000001</v>
      </c>
      <c r="CB20" s="10">
        <v>7981344.5300000003</v>
      </c>
      <c r="CC20" s="8"/>
      <c r="CD20" s="8"/>
      <c r="CE20" s="8"/>
      <c r="CF20" s="10"/>
      <c r="CG20" s="10"/>
      <c r="CH20" s="10">
        <v>5123171503.2200003</v>
      </c>
      <c r="CI20" s="10">
        <v>550390953.10000002</v>
      </c>
      <c r="CJ20" s="10">
        <v>-174916982.99000001</v>
      </c>
      <c r="CK20" s="10"/>
      <c r="CL20" s="10"/>
      <c r="CM20" s="10"/>
      <c r="CN20" s="10"/>
      <c r="CO20" s="10">
        <v>1451028</v>
      </c>
      <c r="CP20" s="10">
        <v>176416982.99000001</v>
      </c>
      <c r="CQ20" s="10">
        <v>754385200</v>
      </c>
      <c r="CR20" s="22" t="e">
        <f t="shared" si="0"/>
        <v>#DIV/0!</v>
      </c>
      <c r="CS20" s="22"/>
      <c r="CT20" s="22"/>
      <c r="CU20" s="22">
        <f t="shared" si="1"/>
        <v>-0.51816906592510159</v>
      </c>
      <c r="CV20" s="23">
        <f t="shared" si="2"/>
        <v>-7.4141757502736176</v>
      </c>
      <c r="CW20" s="22"/>
      <c r="CX20" s="26">
        <f t="shared" si="3"/>
        <v>-1584.3870738814137</v>
      </c>
      <c r="CY20" s="26">
        <f t="shared" si="16"/>
        <v>121.58068830511885</v>
      </c>
      <c r="CZ20" s="26" t="e">
        <f t="shared" si="4"/>
        <v>#DIV/0!</v>
      </c>
      <c r="DA20" s="26" t="e">
        <f t="shared" si="5"/>
        <v>#DIV/0!</v>
      </c>
      <c r="DB20" s="26" t="e">
        <f t="shared" si="6"/>
        <v>#DIV/0!</v>
      </c>
      <c r="DC20" s="26" t="e">
        <f t="shared" si="7"/>
        <v>#DIV/0!</v>
      </c>
      <c r="DD20" s="26">
        <f t="shared" si="8"/>
        <v>0</v>
      </c>
      <c r="DE20" s="22" t="e">
        <f t="shared" si="9"/>
        <v>#DIV/0!</v>
      </c>
      <c r="DF20" s="22" t="e">
        <f t="shared" si="17"/>
        <v>#DIV/0!</v>
      </c>
      <c r="DG20" s="22">
        <f t="shared" si="10"/>
        <v>22.354986041593385</v>
      </c>
    </row>
    <row r="21" spans="1:111" s="20" customFormat="1" ht="15" x14ac:dyDescent="0.25">
      <c r="A21" s="46" t="s">
        <v>58</v>
      </c>
      <c r="B21" s="10">
        <v>1167575921.5799999</v>
      </c>
      <c r="C21" s="10">
        <v>475048594.24000001</v>
      </c>
      <c r="D21" s="10">
        <v>329992625.18000001</v>
      </c>
      <c r="E21" s="10">
        <v>1790457.48</v>
      </c>
      <c r="F21" s="10">
        <v>1563594.38</v>
      </c>
      <c r="G21" s="10">
        <v>63002518.899999999</v>
      </c>
      <c r="H21" s="10">
        <v>87443038.200000003</v>
      </c>
      <c r="I21" s="8">
        <f t="shared" si="11"/>
        <v>87443038.200000003</v>
      </c>
      <c r="J21" s="16">
        <v>467049.18</v>
      </c>
      <c r="K21" s="16">
        <v>6334226.04</v>
      </c>
      <c r="L21" s="16">
        <v>8742362.4800000004</v>
      </c>
      <c r="M21" s="16">
        <v>71899400.5</v>
      </c>
      <c r="N21" s="10">
        <v>12280896.539999999</v>
      </c>
      <c r="O21" s="10">
        <v>574792673.98000002</v>
      </c>
      <c r="P21" s="10">
        <v>584203857</v>
      </c>
      <c r="Q21" s="10">
        <v>256827200</v>
      </c>
      <c r="R21" s="8">
        <f t="shared" si="12"/>
        <v>256827200</v>
      </c>
      <c r="S21" s="16">
        <v>205520400</v>
      </c>
      <c r="T21" s="16">
        <v>40785000</v>
      </c>
      <c r="U21" s="16">
        <v>10521800</v>
      </c>
      <c r="V21" s="16">
        <v>0</v>
      </c>
      <c r="W21" s="16">
        <v>327376657</v>
      </c>
      <c r="X21" s="16">
        <v>259045351.47999999</v>
      </c>
      <c r="Y21" s="16">
        <v>33914578.229999997</v>
      </c>
      <c r="Z21" s="16">
        <v>17397100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10539676.060000001</v>
      </c>
      <c r="AH21" s="16">
        <v>0</v>
      </c>
      <c r="AI21" s="16">
        <v>0</v>
      </c>
      <c r="AJ21" s="16">
        <v>0</v>
      </c>
      <c r="AK21" s="16">
        <v>0</v>
      </c>
      <c r="AL21" s="16">
        <v>6479951.2300000004</v>
      </c>
      <c r="AM21" s="16">
        <v>0</v>
      </c>
      <c r="AN21" s="8">
        <f t="shared" si="13"/>
        <v>327376657</v>
      </c>
      <c r="AO21" s="16">
        <v>1158996530.98</v>
      </c>
      <c r="AP21" s="16">
        <v>0</v>
      </c>
      <c r="AQ21" s="16">
        <v>0</v>
      </c>
      <c r="AR21" s="16">
        <v>0</v>
      </c>
      <c r="AS21" s="16">
        <v>244107</v>
      </c>
      <c r="AT21" s="16">
        <v>0</v>
      </c>
      <c r="AU21" s="16">
        <v>0</v>
      </c>
      <c r="AV21" s="16">
        <v>8335283.5999999996</v>
      </c>
      <c r="AW21" s="16">
        <v>0</v>
      </c>
      <c r="AX21" s="10">
        <v>27836815.129999999</v>
      </c>
      <c r="AY21" s="16">
        <v>409429659.92000002</v>
      </c>
      <c r="AZ21" s="8">
        <f t="shared" si="14"/>
        <v>409429659.92000002</v>
      </c>
      <c r="BA21" s="16">
        <v>135554921.08000001</v>
      </c>
      <c r="BB21" s="16">
        <v>235884928.66</v>
      </c>
      <c r="BC21" s="16">
        <v>0</v>
      </c>
      <c r="BD21" s="16">
        <v>0</v>
      </c>
      <c r="BE21" s="16">
        <v>7613876.5499999998</v>
      </c>
      <c r="BF21" s="16">
        <v>0</v>
      </c>
      <c r="BG21" s="16">
        <v>0</v>
      </c>
      <c r="BH21" s="16">
        <v>0</v>
      </c>
      <c r="BI21" s="16">
        <v>30375933.629999999</v>
      </c>
      <c r="BJ21" s="16">
        <v>229167342.08000001</v>
      </c>
      <c r="BK21" s="8">
        <f t="shared" si="15"/>
        <v>229167342.07999998</v>
      </c>
      <c r="BL21" s="16">
        <v>180446395.25</v>
      </c>
      <c r="BM21" s="16">
        <v>2975394.76</v>
      </c>
      <c r="BN21" s="16">
        <v>5734332.7800000003</v>
      </c>
      <c r="BO21" s="16">
        <v>40011219.289999999</v>
      </c>
      <c r="BP21" s="16">
        <v>304034256.58999997</v>
      </c>
      <c r="BQ21" s="16">
        <v>0</v>
      </c>
      <c r="BR21" s="16">
        <v>304034256.58999997</v>
      </c>
      <c r="BS21" s="10">
        <v>37058594.280000001</v>
      </c>
      <c r="BT21" s="10">
        <v>33272935.940000001</v>
      </c>
      <c r="BU21" s="10">
        <v>507555.71</v>
      </c>
      <c r="BV21" s="10">
        <v>9046054.8800000008</v>
      </c>
      <c r="BW21" s="10">
        <v>8368796.3899999997</v>
      </c>
      <c r="BX21" s="10">
        <v>121846.32</v>
      </c>
      <c r="BY21" s="10">
        <v>143672.79999999999</v>
      </c>
      <c r="BZ21" s="10">
        <v>23759198.399999999</v>
      </c>
      <c r="CA21" s="10">
        <v>6050755.3700000001</v>
      </c>
      <c r="CB21" s="10">
        <v>3286869.55</v>
      </c>
      <c r="CC21" s="10">
        <v>1123631853.8399999</v>
      </c>
      <c r="CD21" s="10">
        <v>0</v>
      </c>
      <c r="CE21" s="10">
        <v>-43952167.740000002</v>
      </c>
      <c r="CF21" s="10"/>
      <c r="CG21" s="10"/>
      <c r="CH21" s="10">
        <v>1069516159.11</v>
      </c>
      <c r="CI21" s="10">
        <v>54115694.729999997</v>
      </c>
      <c r="CJ21" s="10">
        <v>-43952167.740000002</v>
      </c>
      <c r="CK21" s="10"/>
      <c r="CL21" s="10">
        <v>989844264.41999996</v>
      </c>
      <c r="CM21" s="10">
        <v>1178918624.8099999</v>
      </c>
      <c r="CN21" s="10">
        <v>1167575921.5799999</v>
      </c>
      <c r="CO21" s="10">
        <v>299052</v>
      </c>
      <c r="CP21" s="10">
        <v>43952167.740000002</v>
      </c>
      <c r="CQ21" s="10">
        <v>74538860.010000005</v>
      </c>
      <c r="CR21" s="25">
        <f t="shared" si="0"/>
        <v>3.7637010945321174</v>
      </c>
      <c r="CS21" s="25"/>
      <c r="CT21" s="25"/>
      <c r="CU21" s="25">
        <f t="shared" si="1"/>
        <v>-0.90139034508052585</v>
      </c>
      <c r="CV21" s="28">
        <f t="shared" si="2"/>
        <v>-3.406493821826464</v>
      </c>
      <c r="CW21" s="25"/>
      <c r="CX21" s="26">
        <f t="shared" si="3"/>
        <v>-1876.3968186134853</v>
      </c>
      <c r="CY21" s="26">
        <f t="shared" si="16"/>
        <v>146.9716562336985</v>
      </c>
      <c r="CZ21" s="26">
        <f t="shared" si="4"/>
        <v>48.176021965134311</v>
      </c>
      <c r="DA21" s="26">
        <f t="shared" si="5"/>
        <v>50.035620485341738</v>
      </c>
      <c r="DB21" s="26">
        <f t="shared" si="6"/>
        <v>42.27795719892832</v>
      </c>
      <c r="DC21" s="26">
        <f t="shared" si="7"/>
        <v>59.019774928161524</v>
      </c>
      <c r="DD21" s="26">
        <f t="shared" si="8"/>
        <v>3904.2571913245856</v>
      </c>
      <c r="DE21" s="25">
        <f t="shared" si="9"/>
        <v>82.646946585218544</v>
      </c>
      <c r="DF21" s="25">
        <f t="shared" si="17"/>
        <v>0.96212774921831967</v>
      </c>
      <c r="DG21" s="25">
        <f t="shared" si="10"/>
        <v>13.251550016248629</v>
      </c>
    </row>
    <row r="22" spans="1:111" s="20" customFormat="1" ht="15" x14ac:dyDescent="0.25">
      <c r="A22" s="46" t="s">
        <v>59</v>
      </c>
      <c r="B22" s="10">
        <v>1001279503.49</v>
      </c>
      <c r="C22" s="10">
        <v>487820152.31999999</v>
      </c>
      <c r="D22" s="10">
        <v>319560215.23000002</v>
      </c>
      <c r="E22" s="10">
        <v>14639561.060000001</v>
      </c>
      <c r="F22" s="10">
        <v>5440917.8399999999</v>
      </c>
      <c r="G22" s="10">
        <v>70413033.349999994</v>
      </c>
      <c r="H22" s="10">
        <v>79975586.060000002</v>
      </c>
      <c r="I22" s="8">
        <f t="shared" si="11"/>
        <v>79975586.060000002</v>
      </c>
      <c r="J22" s="16">
        <v>5613198.54</v>
      </c>
      <c r="K22" s="16">
        <v>7690624.8600000003</v>
      </c>
      <c r="L22" s="16">
        <v>6987763.2199999997</v>
      </c>
      <c r="M22" s="16">
        <v>59683999.439999998</v>
      </c>
      <c r="N22" s="10">
        <v>7123070.1900000004</v>
      </c>
      <c r="O22" s="10">
        <v>579853476.36000001</v>
      </c>
      <c r="P22" s="10">
        <v>412493313.25999999</v>
      </c>
      <c r="Q22" s="10">
        <v>128763100</v>
      </c>
      <c r="R22" s="8">
        <f t="shared" si="12"/>
        <v>128763100</v>
      </c>
      <c r="S22" s="16">
        <v>124367600</v>
      </c>
      <c r="T22" s="16">
        <v>2755200</v>
      </c>
      <c r="U22" s="16">
        <v>0</v>
      </c>
      <c r="V22" s="16">
        <v>1640300</v>
      </c>
      <c r="W22" s="16">
        <v>283730213.25999999</v>
      </c>
      <c r="X22" s="16">
        <v>207190249.31</v>
      </c>
      <c r="Y22" s="16">
        <v>35225592.689999998</v>
      </c>
      <c r="Z22" s="16">
        <v>21993040.32</v>
      </c>
      <c r="AA22" s="16">
        <v>10435.91</v>
      </c>
      <c r="AB22" s="16">
        <v>277679.76</v>
      </c>
      <c r="AC22" s="16">
        <v>0</v>
      </c>
      <c r="AD22" s="16">
        <v>0</v>
      </c>
      <c r="AE22" s="16">
        <v>0</v>
      </c>
      <c r="AF22" s="16">
        <v>0</v>
      </c>
      <c r="AG22" s="16">
        <v>11116713.98</v>
      </c>
      <c r="AH22" s="16">
        <v>0</v>
      </c>
      <c r="AI22" s="16">
        <v>0</v>
      </c>
      <c r="AJ22" s="16">
        <v>0</v>
      </c>
      <c r="AK22" s="16">
        <v>709150.51</v>
      </c>
      <c r="AL22" s="16">
        <v>7207350.7800000003</v>
      </c>
      <c r="AM22" s="16">
        <v>0</v>
      </c>
      <c r="AN22" s="8">
        <f t="shared" si="13"/>
        <v>283730213.25999993</v>
      </c>
      <c r="AO22" s="16">
        <v>992346789.62</v>
      </c>
      <c r="AP22" s="16">
        <v>0</v>
      </c>
      <c r="AQ22" s="16">
        <v>0</v>
      </c>
      <c r="AR22" s="16">
        <v>2894608</v>
      </c>
      <c r="AS22" s="16">
        <v>0</v>
      </c>
      <c r="AT22" s="16">
        <v>0</v>
      </c>
      <c r="AU22" s="16">
        <v>6038105.8700000001</v>
      </c>
      <c r="AV22" s="16">
        <v>0</v>
      </c>
      <c r="AW22" s="16">
        <v>0</v>
      </c>
      <c r="AX22" s="10">
        <v>30403872.690000001</v>
      </c>
      <c r="AY22" s="16">
        <v>334725981.93000001</v>
      </c>
      <c r="AZ22" s="8">
        <f t="shared" si="14"/>
        <v>334725981.93000007</v>
      </c>
      <c r="BA22" s="16">
        <v>111868966.48999999</v>
      </c>
      <c r="BB22" s="16">
        <v>192281333.05000001</v>
      </c>
      <c r="BC22" s="16">
        <v>0</v>
      </c>
      <c r="BD22" s="16">
        <v>0</v>
      </c>
      <c r="BE22" s="16">
        <v>13970128.539999999</v>
      </c>
      <c r="BF22" s="16">
        <v>0</v>
      </c>
      <c r="BG22" s="16">
        <v>0</v>
      </c>
      <c r="BH22" s="16">
        <v>0</v>
      </c>
      <c r="BI22" s="16">
        <v>16605553.850000001</v>
      </c>
      <c r="BJ22" s="16">
        <v>175041230.34</v>
      </c>
      <c r="BK22" s="8">
        <f t="shared" si="15"/>
        <v>175041230.33999997</v>
      </c>
      <c r="BL22" s="16">
        <v>85605380.709999993</v>
      </c>
      <c r="BM22" s="16">
        <v>0</v>
      </c>
      <c r="BN22" s="16">
        <v>547337.94999999995</v>
      </c>
      <c r="BO22" s="16">
        <v>88888511.679999992</v>
      </c>
      <c r="BP22" s="16">
        <v>266947028.22999999</v>
      </c>
      <c r="BQ22" s="16">
        <v>0</v>
      </c>
      <c r="BR22" s="16">
        <v>266947028.22999999</v>
      </c>
      <c r="BS22" s="10">
        <v>39839861.18</v>
      </c>
      <c r="BT22" s="10">
        <v>32464254.350000001</v>
      </c>
      <c r="BU22" s="10">
        <v>1028284.03</v>
      </c>
      <c r="BV22" s="10">
        <v>8486612.6600000001</v>
      </c>
      <c r="BW22" s="10">
        <v>4024845.27</v>
      </c>
      <c r="BX22" s="10">
        <v>0</v>
      </c>
      <c r="BY22" s="10">
        <v>809381.39</v>
      </c>
      <c r="BZ22" s="10">
        <v>43917792.359999999</v>
      </c>
      <c r="CA22" s="10">
        <v>35509433.920000002</v>
      </c>
      <c r="CB22" s="10">
        <v>6114735.4199999999</v>
      </c>
      <c r="CC22" s="10">
        <v>980273580.98000002</v>
      </c>
      <c r="CD22" s="10">
        <v>0</v>
      </c>
      <c r="CE22" s="10">
        <v>-21191179.789999999</v>
      </c>
      <c r="CF22" s="10"/>
      <c r="CG22" s="10"/>
      <c r="CH22" s="10">
        <v>913790490.88</v>
      </c>
      <c r="CI22" s="10">
        <v>66483090.100000001</v>
      </c>
      <c r="CJ22" s="10">
        <v>-21191179.789999999</v>
      </c>
      <c r="CK22" s="10"/>
      <c r="CL22" s="10">
        <v>829978564.74000001</v>
      </c>
      <c r="CM22" s="10">
        <v>1005867801.0599999</v>
      </c>
      <c r="CN22" s="10">
        <v>1001279503.49</v>
      </c>
      <c r="CO22" s="10">
        <v>264988</v>
      </c>
      <c r="CP22" s="10">
        <v>21191179.789999999</v>
      </c>
      <c r="CQ22" s="10">
        <v>49375379.770000003</v>
      </c>
      <c r="CR22" s="22">
        <f t="shared" si="0"/>
        <v>2.0979079704301373</v>
      </c>
      <c r="CS22" s="22"/>
      <c r="CT22" s="22"/>
      <c r="CU22" s="22">
        <f t="shared" si="1"/>
        <v>-0.60936482807562276</v>
      </c>
      <c r="CV22" s="23">
        <f t="shared" si="2"/>
        <v>-8.333487994170671</v>
      </c>
      <c r="CW22" s="22"/>
      <c r="CX22" s="26">
        <f t="shared" si="3"/>
        <v>-1556.5906478783945</v>
      </c>
      <c r="CY22" s="26">
        <f t="shared" si="16"/>
        <v>79.97033748698054</v>
      </c>
      <c r="CZ22" s="26">
        <f t="shared" si="4"/>
        <v>56.707017011825876</v>
      </c>
      <c r="DA22" s="26">
        <f t="shared" si="5"/>
        <v>41.196620106797148</v>
      </c>
      <c r="DB22" s="26">
        <f t="shared" si="6"/>
        <v>49.763674323683802</v>
      </c>
      <c r="DC22" s="26">
        <f t="shared" si="7"/>
        <v>49.699273063662567</v>
      </c>
      <c r="DD22" s="26">
        <f t="shared" si="8"/>
        <v>3778.5843264223286</v>
      </c>
      <c r="DE22" s="22">
        <f t="shared" si="9"/>
        <v>84.128175859575009</v>
      </c>
      <c r="DF22" s="22">
        <f t="shared" si="17"/>
        <v>0.45615314111503619</v>
      </c>
      <c r="DG22" s="22">
        <f t="shared" si="10"/>
        <v>8.695975758971846</v>
      </c>
    </row>
    <row r="23" spans="1:111" ht="15" x14ac:dyDescent="0.25">
      <c r="A23" s="46" t="s">
        <v>60</v>
      </c>
      <c r="B23" s="7">
        <v>1043649303.02</v>
      </c>
      <c r="C23" s="7">
        <v>551322749.89999998</v>
      </c>
      <c r="D23" s="7">
        <v>372115618.19</v>
      </c>
      <c r="E23" s="7">
        <v>7565925.5199999996</v>
      </c>
      <c r="F23" s="7">
        <v>3322370.4</v>
      </c>
      <c r="G23" s="7">
        <v>80798262.549999997</v>
      </c>
      <c r="H23" s="7">
        <v>69710999.329999998</v>
      </c>
      <c r="I23" s="8">
        <f t="shared" si="11"/>
        <v>69710999.329999998</v>
      </c>
      <c r="J23" s="16">
        <v>6473248.3399999999</v>
      </c>
      <c r="K23" s="16">
        <v>8517000.4000000004</v>
      </c>
      <c r="L23" s="16">
        <v>6991770.1200000001</v>
      </c>
      <c r="M23" s="16">
        <v>47728980.469999999</v>
      </c>
      <c r="N23" s="7">
        <v>31810771.260000002</v>
      </c>
      <c r="O23" s="7">
        <v>652844520.49000001</v>
      </c>
      <c r="P23" s="7">
        <v>376347877.39999998</v>
      </c>
      <c r="Q23" s="7">
        <v>84152742</v>
      </c>
      <c r="R23" s="8">
        <f t="shared" si="12"/>
        <v>84152742</v>
      </c>
      <c r="S23" s="16">
        <v>47803700</v>
      </c>
      <c r="T23" s="16">
        <v>35503500</v>
      </c>
      <c r="U23" s="16">
        <v>0</v>
      </c>
      <c r="V23" s="16">
        <v>845542</v>
      </c>
      <c r="W23" s="16">
        <v>292195135.39999998</v>
      </c>
      <c r="X23" s="16">
        <v>213251057.15000001</v>
      </c>
      <c r="Y23" s="16">
        <v>51177704.75</v>
      </c>
      <c r="Z23" s="16">
        <v>17210950.699999999</v>
      </c>
      <c r="AA23" s="16">
        <v>33542.1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8655568.6099999994</v>
      </c>
      <c r="AH23" s="16">
        <v>0</v>
      </c>
      <c r="AI23" s="16">
        <v>0</v>
      </c>
      <c r="AJ23" s="16">
        <v>0</v>
      </c>
      <c r="AK23" s="16">
        <v>1866312.09</v>
      </c>
      <c r="AL23" s="16">
        <v>0</v>
      </c>
      <c r="AM23" s="16">
        <v>0</v>
      </c>
      <c r="AN23" s="8">
        <f t="shared" si="13"/>
        <v>292195135.40000004</v>
      </c>
      <c r="AO23" s="16">
        <v>1029192397.89</v>
      </c>
      <c r="AP23" s="16">
        <v>0</v>
      </c>
      <c r="AQ23" s="16">
        <v>0</v>
      </c>
      <c r="AR23" s="16">
        <v>0</v>
      </c>
      <c r="AS23" s="16">
        <v>0</v>
      </c>
      <c r="AT23" s="16">
        <v>384563.66</v>
      </c>
      <c r="AU23" s="16">
        <v>3479185.78</v>
      </c>
      <c r="AV23" s="16">
        <v>10593155.689999999</v>
      </c>
      <c r="AW23" s="16">
        <v>0</v>
      </c>
      <c r="AX23" s="7">
        <v>48778669.18</v>
      </c>
      <c r="AY23" s="16">
        <v>311087125.07999998</v>
      </c>
      <c r="AZ23" s="8">
        <f t="shared" si="14"/>
        <v>311087125.08000004</v>
      </c>
      <c r="BA23" s="16">
        <v>118376086.34999999</v>
      </c>
      <c r="BB23" s="16">
        <v>172247014.00999999</v>
      </c>
      <c r="BC23" s="16">
        <v>0</v>
      </c>
      <c r="BD23" s="16">
        <v>0</v>
      </c>
      <c r="BE23" s="16">
        <v>2734618.74</v>
      </c>
      <c r="BF23" s="16">
        <v>0</v>
      </c>
      <c r="BG23" s="16">
        <v>0</v>
      </c>
      <c r="BH23" s="16">
        <v>0</v>
      </c>
      <c r="BI23" s="16">
        <v>17729405.98</v>
      </c>
      <c r="BJ23" s="16">
        <v>212878453.91</v>
      </c>
      <c r="BK23" s="8">
        <f t="shared" si="15"/>
        <v>212878453.91</v>
      </c>
      <c r="BL23" s="16">
        <v>108989411.61</v>
      </c>
      <c r="BM23" s="16">
        <v>0</v>
      </c>
      <c r="BN23" s="16">
        <v>4871557.87</v>
      </c>
      <c r="BO23" s="16">
        <v>99017484.429999992</v>
      </c>
      <c r="BP23" s="16">
        <v>288443611.32999998</v>
      </c>
      <c r="BQ23" s="16">
        <v>0</v>
      </c>
      <c r="BR23" s="16">
        <v>288443611.32999998</v>
      </c>
      <c r="BS23" s="7">
        <v>32843546.239999998</v>
      </c>
      <c r="BT23" s="7">
        <v>38392660.390000001</v>
      </c>
      <c r="BU23" s="7">
        <v>729577.67</v>
      </c>
      <c r="BV23" s="7">
        <v>12736982.15</v>
      </c>
      <c r="BW23" s="7">
        <v>26536912.760000002</v>
      </c>
      <c r="BX23" s="7">
        <v>0</v>
      </c>
      <c r="BY23" s="7">
        <v>818448.01</v>
      </c>
      <c r="BZ23" s="7">
        <v>24110804.079999998</v>
      </c>
      <c r="CA23" s="7">
        <v>2187457.42</v>
      </c>
      <c r="CB23" s="7">
        <v>2723483.36</v>
      </c>
      <c r="CC23" s="7">
        <v>1024766513.14</v>
      </c>
      <c r="CD23" s="7">
        <v>0</v>
      </c>
      <c r="CE23" s="7">
        <v>-18341803.649999999</v>
      </c>
      <c r="CF23" s="7"/>
      <c r="CG23" s="7"/>
      <c r="CH23" s="7">
        <v>962249069.26999998</v>
      </c>
      <c r="CI23" s="7">
        <v>62517443.869999997</v>
      </c>
      <c r="CJ23" s="7">
        <v>-18341803.649999999</v>
      </c>
      <c r="CK23" s="7"/>
      <c r="CL23" s="7">
        <v>868145032.46000004</v>
      </c>
      <c r="CM23" s="7">
        <v>1134311624.6700001</v>
      </c>
      <c r="CN23" s="7">
        <v>1043649303.02</v>
      </c>
      <c r="CO23" s="10">
        <v>285605</v>
      </c>
      <c r="CP23" s="10">
        <v>18341803.649999999</v>
      </c>
      <c r="CQ23" s="10">
        <v>185345154.56999999</v>
      </c>
      <c r="CR23" s="22">
        <f t="shared" si="0"/>
        <v>1.809304124034675</v>
      </c>
      <c r="CS23" s="22"/>
      <c r="CT23" s="22"/>
      <c r="CU23" s="22">
        <f t="shared" si="1"/>
        <v>-0.54943120315612792</v>
      </c>
      <c r="CV23" s="23">
        <f t="shared" si="2"/>
        <v>-0.96529167303188468</v>
      </c>
      <c r="CW23" s="22"/>
      <c r="CX23" s="26">
        <f t="shared" si="3"/>
        <v>-1413.6053777419861</v>
      </c>
      <c r="CY23" s="26">
        <f t="shared" si="16"/>
        <v>64.220877260552157</v>
      </c>
      <c r="CZ23" s="26">
        <f t="shared" si="4"/>
        <v>59.50598035498318</v>
      </c>
      <c r="DA23" s="26">
        <f t="shared" si="5"/>
        <v>36.060760670367429</v>
      </c>
      <c r="DB23" s="26">
        <f t="shared" si="6"/>
        <v>53.799840532521401</v>
      </c>
      <c r="DC23" s="26">
        <f t="shared" si="7"/>
        <v>43.350806988271316</v>
      </c>
      <c r="DD23" s="26">
        <f t="shared" si="8"/>
        <v>3654.1702807023685</v>
      </c>
      <c r="DE23" s="22">
        <f t="shared" si="9"/>
        <v>84.449318726945634</v>
      </c>
      <c r="DF23" s="22">
        <f t="shared" si="17"/>
        <v>7.9927173166700154</v>
      </c>
      <c r="DG23" s="22">
        <f t="shared" si="10"/>
        <v>29.84461871835525</v>
      </c>
    </row>
    <row r="24" spans="1:111" ht="15" x14ac:dyDescent="0.25">
      <c r="A24" s="46" t="s">
        <v>61</v>
      </c>
      <c r="B24" s="7">
        <v>1044477840.17</v>
      </c>
      <c r="C24" s="7">
        <v>437602625.49000001</v>
      </c>
      <c r="D24" s="7">
        <v>274153733.75</v>
      </c>
      <c r="E24" s="7">
        <v>4525001.3099999996</v>
      </c>
      <c r="F24" s="7">
        <v>11424932.380000001</v>
      </c>
      <c r="G24" s="7">
        <v>79240476.700000003</v>
      </c>
      <c r="H24" s="7">
        <v>145349722</v>
      </c>
      <c r="I24" s="8">
        <f t="shared" si="11"/>
        <v>145349722</v>
      </c>
      <c r="J24" s="16">
        <v>2607716.2999999998</v>
      </c>
      <c r="K24" s="16">
        <v>16078151.92</v>
      </c>
      <c r="L24" s="16">
        <v>4349880.4400000004</v>
      </c>
      <c r="M24" s="16">
        <v>122313973.34</v>
      </c>
      <c r="N24" s="7">
        <v>8914299.9800000004</v>
      </c>
      <c r="O24" s="7">
        <v>597585996.67999995</v>
      </c>
      <c r="P24" s="7">
        <v>397697143.16000003</v>
      </c>
      <c r="Q24" s="7">
        <v>148561600</v>
      </c>
      <c r="R24" s="8">
        <f t="shared" si="12"/>
        <v>148561600</v>
      </c>
      <c r="S24" s="16">
        <v>0</v>
      </c>
      <c r="T24" s="16">
        <v>0</v>
      </c>
      <c r="U24" s="16">
        <v>148561600</v>
      </c>
      <c r="V24" s="16">
        <v>0</v>
      </c>
      <c r="W24" s="16">
        <v>249135543.16</v>
      </c>
      <c r="X24" s="16">
        <v>182520006</v>
      </c>
      <c r="Y24" s="16">
        <v>27915529.449999999</v>
      </c>
      <c r="Z24" s="16">
        <v>14927414.800000001</v>
      </c>
      <c r="AA24" s="16">
        <v>65358.54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14461184.699999999</v>
      </c>
      <c r="AH24" s="16">
        <v>0</v>
      </c>
      <c r="AI24" s="16">
        <v>0</v>
      </c>
      <c r="AJ24" s="16">
        <v>0</v>
      </c>
      <c r="AK24" s="16">
        <v>619485.1</v>
      </c>
      <c r="AL24" s="16">
        <v>8626564.5700000003</v>
      </c>
      <c r="AM24" s="16">
        <v>0</v>
      </c>
      <c r="AN24" s="8">
        <f t="shared" si="13"/>
        <v>249135543.15999997</v>
      </c>
      <c r="AO24" s="16">
        <v>995283139.84000003</v>
      </c>
      <c r="AP24" s="16">
        <v>0</v>
      </c>
      <c r="AQ24" s="16">
        <v>33532300</v>
      </c>
      <c r="AR24" s="16">
        <v>718200</v>
      </c>
      <c r="AS24" s="16">
        <v>0</v>
      </c>
      <c r="AT24" s="16">
        <v>0</v>
      </c>
      <c r="AU24" s="16">
        <v>14944200.33</v>
      </c>
      <c r="AV24" s="16">
        <v>0</v>
      </c>
      <c r="AW24" s="16">
        <v>0</v>
      </c>
      <c r="AX24" s="7">
        <v>38658896.960000001</v>
      </c>
      <c r="AY24" s="16">
        <v>302987391.81999999</v>
      </c>
      <c r="AZ24" s="8">
        <f t="shared" si="14"/>
        <v>302987391.81999999</v>
      </c>
      <c r="BA24" s="16">
        <v>115970390.06999999</v>
      </c>
      <c r="BB24" s="16">
        <v>166005699.30000001</v>
      </c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21011302.449999999</v>
      </c>
      <c r="BJ24" s="16">
        <v>161342282.84</v>
      </c>
      <c r="BK24" s="8">
        <f t="shared" si="15"/>
        <v>161342282.84</v>
      </c>
      <c r="BL24" s="16">
        <v>42446555.18</v>
      </c>
      <c r="BM24" s="16">
        <v>0</v>
      </c>
      <c r="BN24" s="16">
        <v>6857420.4800000004</v>
      </c>
      <c r="BO24" s="16">
        <v>112038307.18000001</v>
      </c>
      <c r="BP24" s="16">
        <v>223329789.59</v>
      </c>
      <c r="BQ24" s="16">
        <v>0</v>
      </c>
      <c r="BR24" s="16">
        <v>223329789.59</v>
      </c>
      <c r="BS24" s="7">
        <v>51829172.539999999</v>
      </c>
      <c r="BT24" s="7">
        <v>27296350.539999999</v>
      </c>
      <c r="BU24" s="7">
        <v>628220.97</v>
      </c>
      <c r="BV24" s="7">
        <v>6310295.8799999999</v>
      </c>
      <c r="BW24" s="7">
        <v>19660649.379999999</v>
      </c>
      <c r="BX24" s="7">
        <v>16377</v>
      </c>
      <c r="BY24" s="7">
        <v>1095628.98</v>
      </c>
      <c r="BZ24" s="7">
        <v>46203951.439999998</v>
      </c>
      <c r="CA24" s="7">
        <v>144872.19</v>
      </c>
      <c r="CB24" s="7">
        <v>10895730.43</v>
      </c>
      <c r="CC24" s="7">
        <v>1035370524.66</v>
      </c>
      <c r="CD24" s="7">
        <v>0</v>
      </c>
      <c r="CE24" s="7">
        <v>-9398963.3599999994</v>
      </c>
      <c r="CF24" s="7"/>
      <c r="CG24" s="7"/>
      <c r="CH24" s="7">
        <v>877878324.79000008</v>
      </c>
      <c r="CI24" s="7">
        <v>157492199.87</v>
      </c>
      <c r="CJ24" s="7">
        <v>-9398963.3599999994</v>
      </c>
      <c r="CK24" s="7"/>
      <c r="CL24" s="7">
        <v>800486168.70000005</v>
      </c>
      <c r="CM24" s="7">
        <v>985525033.37</v>
      </c>
      <c r="CN24" s="7">
        <v>1044477840.17</v>
      </c>
      <c r="CO24" s="10">
        <v>258841.99999999997</v>
      </c>
      <c r="CP24" s="10">
        <v>9398963.3599999994</v>
      </c>
      <c r="CQ24" s="10">
        <v>44870270.909999996</v>
      </c>
      <c r="CR24" s="22">
        <f t="shared" si="0"/>
        <v>0.87194913666311558</v>
      </c>
      <c r="CS24" s="22"/>
      <c r="CT24" s="22"/>
      <c r="CU24" s="22">
        <f t="shared" si="1"/>
        <v>-0.50591781398574653</v>
      </c>
      <c r="CV24" s="23">
        <f t="shared" si="2"/>
        <v>-16.667365942737774</v>
      </c>
      <c r="CW24" s="22"/>
      <c r="CX24" s="26">
        <f t="shared" si="3"/>
        <v>-1747.8545876248836</v>
      </c>
      <c r="CY24" s="26">
        <f t="shared" si="16"/>
        <v>36.311585291413294</v>
      </c>
      <c r="CZ24" s="26">
        <f t="shared" si="4"/>
        <v>55.812801868072015</v>
      </c>
      <c r="DA24" s="26">
        <f t="shared" si="5"/>
        <v>38.076168575799613</v>
      </c>
      <c r="DB24" s="26">
        <f t="shared" si="6"/>
        <v>42.265316142132022</v>
      </c>
      <c r="DC24" s="26">
        <f t="shared" si="7"/>
        <v>49.681950633308922</v>
      </c>
      <c r="DD24" s="26">
        <f t="shared" si="8"/>
        <v>4035.1945981332242</v>
      </c>
      <c r="DE24" s="22">
        <f t="shared" si="9"/>
        <v>73.228393556941214</v>
      </c>
      <c r="DF24" s="22">
        <f t="shared" si="17"/>
        <v>-5.9818680199741854</v>
      </c>
      <c r="DG24" s="22">
        <f t="shared" si="10"/>
        <v>7.6970735435231612</v>
      </c>
    </row>
    <row r="25" spans="1:111" ht="15" x14ac:dyDescent="0.25">
      <c r="A25" s="46" t="s">
        <v>62</v>
      </c>
      <c r="B25" s="7">
        <v>1103939176</v>
      </c>
      <c r="C25" s="7">
        <v>524037770</v>
      </c>
      <c r="D25" s="7">
        <v>381659370</v>
      </c>
      <c r="E25" s="7">
        <v>1401100</v>
      </c>
      <c r="F25" s="7">
        <v>2660000</v>
      </c>
      <c r="G25" s="7">
        <v>79486200</v>
      </c>
      <c r="H25" s="7">
        <v>45532335</v>
      </c>
      <c r="I25" s="8">
        <f t="shared" si="11"/>
        <v>45532335</v>
      </c>
      <c r="J25" s="16">
        <v>6157500</v>
      </c>
      <c r="K25" s="16">
        <v>13835400</v>
      </c>
      <c r="L25" s="16">
        <v>2748000</v>
      </c>
      <c r="M25" s="16">
        <v>22791435</v>
      </c>
      <c r="N25" s="7">
        <v>1251000</v>
      </c>
      <c r="O25" s="7">
        <v>571507805</v>
      </c>
      <c r="P25" s="7">
        <v>491426820</v>
      </c>
      <c r="Q25" s="7">
        <v>175538700</v>
      </c>
      <c r="R25" s="8">
        <f t="shared" si="12"/>
        <v>175538700</v>
      </c>
      <c r="S25" s="16">
        <v>161025900</v>
      </c>
      <c r="T25" s="16">
        <v>14200000</v>
      </c>
      <c r="U25" s="16">
        <v>312800</v>
      </c>
      <c r="V25" s="16">
        <v>0</v>
      </c>
      <c r="W25" s="16">
        <v>315888120</v>
      </c>
      <c r="X25" s="16">
        <v>215561700</v>
      </c>
      <c r="Y25" s="16">
        <v>58061720</v>
      </c>
      <c r="Z25" s="16">
        <v>25328000</v>
      </c>
      <c r="AA25" s="16">
        <v>39200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11125400</v>
      </c>
      <c r="AH25" s="16">
        <v>5000000</v>
      </c>
      <c r="AI25" s="16">
        <v>0</v>
      </c>
      <c r="AJ25" s="16">
        <v>0</v>
      </c>
      <c r="AK25" s="16">
        <v>772100</v>
      </c>
      <c r="AL25" s="16">
        <v>0</v>
      </c>
      <c r="AM25" s="16">
        <v>0</v>
      </c>
      <c r="AN25" s="8">
        <f>SUM(X25:AM25)</f>
        <v>315888120</v>
      </c>
      <c r="AO25" s="16">
        <v>1062934625</v>
      </c>
      <c r="AP25" s="16">
        <v>0</v>
      </c>
      <c r="AQ25" s="16">
        <v>0</v>
      </c>
      <c r="AR25" s="16">
        <v>28932644</v>
      </c>
      <c r="AS25" s="16">
        <v>0</v>
      </c>
      <c r="AT25" s="16">
        <v>0</v>
      </c>
      <c r="AU25" s="16">
        <v>12071907</v>
      </c>
      <c r="AV25" s="16">
        <v>0</v>
      </c>
      <c r="AW25" s="16">
        <v>0</v>
      </c>
      <c r="AX25" s="7">
        <v>42484186.399999999</v>
      </c>
      <c r="AY25" s="16">
        <v>344980056.32999998</v>
      </c>
      <c r="AZ25" s="8">
        <f t="shared" si="14"/>
        <v>344980056.32999998</v>
      </c>
      <c r="BA25" s="16">
        <v>142555453.36000001</v>
      </c>
      <c r="BB25" s="16">
        <v>185747919.91</v>
      </c>
      <c r="BC25" s="16">
        <v>0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16676683.060000002</v>
      </c>
      <c r="BJ25" s="16">
        <v>240029345.81999999</v>
      </c>
      <c r="BK25" s="8">
        <f t="shared" si="15"/>
        <v>240029345.81999999</v>
      </c>
      <c r="BL25" s="16">
        <v>149357680.36000001</v>
      </c>
      <c r="BM25" s="16">
        <v>0</v>
      </c>
      <c r="BN25" s="16">
        <v>506898.25</v>
      </c>
      <c r="BO25" s="16">
        <v>90164767.209999979</v>
      </c>
      <c r="BP25" s="16">
        <v>294179307.72000003</v>
      </c>
      <c r="BQ25" s="16">
        <v>0</v>
      </c>
      <c r="BR25" s="16">
        <v>294179307.72000003</v>
      </c>
      <c r="BS25" s="7">
        <v>55129295.130000003</v>
      </c>
      <c r="BT25" s="7">
        <v>32744013.510000002</v>
      </c>
      <c r="BU25" s="7">
        <v>1890000</v>
      </c>
      <c r="BV25" s="7">
        <v>12216244</v>
      </c>
      <c r="BW25" s="7">
        <v>25675568.16</v>
      </c>
      <c r="BX25" s="7">
        <v>208301</v>
      </c>
      <c r="BY25" s="7">
        <v>304679.51</v>
      </c>
      <c r="BZ25" s="7">
        <v>46397739.049999997</v>
      </c>
      <c r="CA25" s="7">
        <v>31591864.82</v>
      </c>
      <c r="CB25" s="7">
        <v>20457355.359999999</v>
      </c>
      <c r="CC25" s="7">
        <v>1184168885.8699999</v>
      </c>
      <c r="CD25" s="7">
        <v>0</v>
      </c>
      <c r="CE25" s="7">
        <v>77734949.870000005</v>
      </c>
      <c r="CF25" s="7"/>
      <c r="CG25" s="7"/>
      <c r="CH25" s="7">
        <v>1022042272.9400001</v>
      </c>
      <c r="CI25" s="7">
        <v>36184157.600000001</v>
      </c>
      <c r="CJ25" s="7">
        <v>8977594.3699999992</v>
      </c>
      <c r="CK25" s="7"/>
      <c r="CL25" s="7">
        <v>0</v>
      </c>
      <c r="CM25" s="7">
        <v>123702792.33</v>
      </c>
      <c r="CN25" s="7">
        <v>1103939176</v>
      </c>
      <c r="CO25" s="10">
        <v>296089</v>
      </c>
      <c r="CP25" s="10">
        <v>80734909.870000005</v>
      </c>
      <c r="CQ25" s="10">
        <v>70550998.959999993</v>
      </c>
      <c r="CR25" s="22">
        <f t="shared" si="0"/>
        <v>4.1408753719235651</v>
      </c>
      <c r="CS25" s="22"/>
      <c r="CT25" s="22"/>
      <c r="CU25" s="22">
        <f t="shared" si="1"/>
        <v>-0.79440996633768213</v>
      </c>
      <c r="CV25" s="23">
        <f t="shared" si="2"/>
        <v>-27.92418673061551</v>
      </c>
      <c r="CW25" s="22"/>
      <c r="CX25" s="26">
        <f t="shared" si="3"/>
        <v>-1650.3697386258864</v>
      </c>
      <c r="CY25" s="26">
        <f t="shared" si="16"/>
        <v>272.6710883214169</v>
      </c>
      <c r="CZ25" s="26">
        <f t="shared" si="4"/>
        <v>51.594337567018279</v>
      </c>
      <c r="DA25" s="26">
        <f t="shared" si="5"/>
        <v>44.515751472887302</v>
      </c>
      <c r="DB25" s="26">
        <f t="shared" si="6"/>
        <v>44.253634448011482</v>
      </c>
      <c r="DC25" s="26" t="e">
        <f t="shared" si="7"/>
        <v>#DIV/0!</v>
      </c>
      <c r="DD25" s="26">
        <f t="shared" si="8"/>
        <v>3728.4032030909625</v>
      </c>
      <c r="DE25" s="22">
        <f t="shared" si="9"/>
        <v>91.693895589054989</v>
      </c>
      <c r="DF25" s="22">
        <f t="shared" si="17"/>
        <v>-792.41249547143514</v>
      </c>
      <c r="DG25" s="22">
        <f t="shared" si="10"/>
        <v>12.386710317248829</v>
      </c>
    </row>
    <row r="26" spans="1:111" ht="15" x14ac:dyDescent="0.25">
      <c r="BN26" s="60"/>
    </row>
    <row r="29" spans="1:111" ht="15" x14ac:dyDescent="0.25">
      <c r="AN29" s="60"/>
    </row>
    <row r="30" spans="1:111" ht="15" x14ac:dyDescent="0.2">
      <c r="A30" s="3"/>
      <c r="B30" s="3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6"/>
  <sheetViews>
    <sheetView view="pageBreakPreview" topLeftCell="BF1" zoomScale="60" zoomScaleNormal="90" workbookViewId="0">
      <selection activeCell="BH40" sqref="BH40"/>
    </sheetView>
  </sheetViews>
  <sheetFormatPr defaultColWidth="9.109375" defaultRowHeight="14.4" x14ac:dyDescent="0.3"/>
  <cols>
    <col min="1" max="1" width="24.6640625" style="11" customWidth="1"/>
    <col min="2" max="2" width="14" style="1" customWidth="1"/>
    <col min="3" max="3" width="16.21875" style="1" customWidth="1"/>
    <col min="4" max="4" width="17.109375" style="1" customWidth="1"/>
    <col min="5" max="5" width="14.21875" style="1" customWidth="1"/>
    <col min="6" max="6" width="11" style="1" customWidth="1"/>
    <col min="7" max="7" width="13" style="1" customWidth="1"/>
    <col min="8" max="13" width="12.77734375" style="1" customWidth="1"/>
    <col min="14" max="14" width="12.88671875" style="1" customWidth="1"/>
    <col min="15" max="15" width="13.6640625" style="1" customWidth="1"/>
    <col min="16" max="16" width="12.88671875" style="1" customWidth="1"/>
    <col min="17" max="25" width="13.6640625" style="1" customWidth="1"/>
    <col min="26" max="60" width="15.109375" style="1" customWidth="1"/>
    <col min="61" max="61" width="12.88671875" style="1" customWidth="1"/>
    <col min="62" max="81" width="14" style="1" customWidth="1"/>
    <col min="82" max="82" width="12.6640625" style="1" customWidth="1"/>
    <col min="83" max="83" width="14" style="1" customWidth="1"/>
    <col min="84" max="84" width="11.77734375" style="1" customWidth="1"/>
    <col min="85" max="86" width="12.88671875" style="1" customWidth="1"/>
    <col min="87" max="87" width="12.77734375" style="1" customWidth="1"/>
    <col min="88" max="88" width="11.77734375" style="1" customWidth="1"/>
    <col min="89" max="89" width="14" style="1" customWidth="1"/>
    <col min="90" max="90" width="14.88671875" style="1" customWidth="1"/>
    <col min="91" max="91" width="12.88671875" style="1" customWidth="1"/>
    <col min="92" max="92" width="15.109375" style="1" customWidth="1"/>
    <col min="93" max="93" width="11.77734375" style="1" hidden="1" customWidth="1"/>
    <col min="94" max="94" width="14.77734375" style="1" customWidth="1"/>
    <col min="95" max="96" width="9.109375" style="1" hidden="1" customWidth="1"/>
    <col min="97" max="98" width="13.77734375" style="1" customWidth="1"/>
    <col min="99" max="99" width="12.77734375" style="1" customWidth="1"/>
    <col min="100" max="100" width="9.109375" style="1" hidden="1" customWidth="1"/>
    <col min="101" max="101" width="14.21875" style="1" customWidth="1"/>
    <col min="102" max="103" width="15.109375" style="1" customWidth="1"/>
    <col min="104" max="104" width="11.21875" style="1" customWidth="1"/>
    <col min="105" max="105" width="13.6640625" style="1" customWidth="1"/>
    <col min="106" max="106" width="12.6640625" style="1" customWidth="1"/>
    <col min="107" max="107" width="9.109375" style="1"/>
    <col min="108" max="109" width="0" style="1" hidden="1" customWidth="1"/>
    <col min="110" max="111" width="9.109375" style="1"/>
    <col min="112" max="112" width="0" style="1" hidden="1" customWidth="1"/>
    <col min="113" max="16384" width="9.109375" style="1"/>
  </cols>
  <sheetData>
    <row r="1" spans="1:122" s="14" customFormat="1" ht="108" customHeight="1" x14ac:dyDescent="0.3">
      <c r="A1" s="44" t="s">
        <v>1</v>
      </c>
      <c r="B1" s="38" t="s">
        <v>20</v>
      </c>
      <c r="C1" s="38" t="s">
        <v>29</v>
      </c>
      <c r="D1" s="38" t="s">
        <v>30</v>
      </c>
      <c r="E1" s="38" t="s">
        <v>31</v>
      </c>
      <c r="F1" s="38" t="s">
        <v>32</v>
      </c>
      <c r="G1" s="38" t="s">
        <v>33</v>
      </c>
      <c r="H1" s="38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38" t="s">
        <v>35</v>
      </c>
      <c r="O1" s="38" t="s">
        <v>36</v>
      </c>
      <c r="P1" s="38" t="s">
        <v>37</v>
      </c>
      <c r="Q1" s="38" t="s">
        <v>38</v>
      </c>
      <c r="R1" s="55" t="s">
        <v>88</v>
      </c>
      <c r="S1" s="56" t="s">
        <v>89</v>
      </c>
      <c r="T1" s="56" t="s">
        <v>90</v>
      </c>
      <c r="U1" s="56" t="s">
        <v>93</v>
      </c>
      <c r="V1" s="56" t="s">
        <v>97</v>
      </c>
      <c r="W1" s="56" t="s">
        <v>98</v>
      </c>
      <c r="X1" s="56" t="s">
        <v>99</v>
      </c>
      <c r="Y1" s="56" t="s">
        <v>100</v>
      </c>
      <c r="Z1" s="38" t="s">
        <v>39</v>
      </c>
      <c r="AA1" s="56" t="s">
        <v>91</v>
      </c>
      <c r="AB1" s="56">
        <v>41030800</v>
      </c>
      <c r="AC1" s="56">
        <v>41030900</v>
      </c>
      <c r="AD1" s="56">
        <v>41031000</v>
      </c>
      <c r="AE1" s="56">
        <v>41031200</v>
      </c>
      <c r="AF1" s="56">
        <v>41031400</v>
      </c>
      <c r="AG1" s="56">
        <v>41031700</v>
      </c>
      <c r="AH1" s="56">
        <v>41031800</v>
      </c>
      <c r="AI1" s="56">
        <v>41031900</v>
      </c>
      <c r="AJ1" s="56">
        <v>41032100</v>
      </c>
      <c r="AK1" s="56">
        <v>41032600</v>
      </c>
      <c r="AL1" s="56">
        <v>41033100</v>
      </c>
      <c r="AM1" s="56">
        <v>41033400</v>
      </c>
      <c r="AN1" s="56">
        <v>41033600</v>
      </c>
      <c r="AO1" s="56">
        <v>41033700</v>
      </c>
      <c r="AP1" s="56">
        <v>41033900</v>
      </c>
      <c r="AQ1" s="56">
        <v>41034300</v>
      </c>
      <c r="AR1" s="56">
        <v>41034400</v>
      </c>
      <c r="AS1" s="56">
        <v>41034500</v>
      </c>
      <c r="AT1" s="56">
        <v>41034800</v>
      </c>
      <c r="AU1" s="56">
        <v>41035800</v>
      </c>
      <c r="AV1" s="56">
        <v>41036300</v>
      </c>
      <c r="AW1" s="56">
        <v>41036600</v>
      </c>
      <c r="AX1" s="54" t="s">
        <v>88</v>
      </c>
      <c r="AY1" s="56">
        <v>90010200</v>
      </c>
      <c r="AZ1" s="56">
        <v>41010600</v>
      </c>
      <c r="BA1" s="56">
        <v>41010900</v>
      </c>
      <c r="BB1" s="56">
        <v>41020300</v>
      </c>
      <c r="BC1" s="56">
        <v>41020900</v>
      </c>
      <c r="BD1" s="56">
        <v>41030300</v>
      </c>
      <c r="BE1" s="56">
        <v>41030400</v>
      </c>
      <c r="BF1" s="56">
        <v>41035000</v>
      </c>
      <c r="BG1" s="56">
        <v>41035200</v>
      </c>
      <c r="BH1" s="56">
        <v>41035600</v>
      </c>
      <c r="BI1" s="38" t="s">
        <v>5</v>
      </c>
      <c r="BJ1" s="38" t="s">
        <v>6</v>
      </c>
      <c r="BK1" s="54" t="s">
        <v>88</v>
      </c>
      <c r="BL1" s="14">
        <v>70101</v>
      </c>
      <c r="BM1" s="14">
        <v>70201</v>
      </c>
      <c r="BN1" s="14">
        <v>70301</v>
      </c>
      <c r="BO1" s="14">
        <v>70302</v>
      </c>
      <c r="BP1" s="14">
        <v>70304</v>
      </c>
      <c r="BQ1" s="14">
        <v>70501</v>
      </c>
      <c r="BR1" s="14">
        <v>70601</v>
      </c>
      <c r="BS1" s="14">
        <v>70701</v>
      </c>
      <c r="BT1" s="14" t="s">
        <v>92</v>
      </c>
      <c r="BU1" s="38" t="s">
        <v>7</v>
      </c>
      <c r="BV1" s="54" t="s">
        <v>88</v>
      </c>
      <c r="BW1" s="14">
        <v>80101</v>
      </c>
      <c r="BX1" s="14">
        <v>80201</v>
      </c>
      <c r="BY1" s="14">
        <v>80209</v>
      </c>
      <c r="BZ1" s="14" t="s">
        <v>92</v>
      </c>
      <c r="CA1" s="38" t="s">
        <v>8</v>
      </c>
      <c r="CB1" s="14">
        <v>90901</v>
      </c>
      <c r="CC1" s="14" t="s">
        <v>92</v>
      </c>
      <c r="CD1" s="38" t="s">
        <v>9</v>
      </c>
      <c r="CE1" s="38" t="s">
        <v>10</v>
      </c>
      <c r="CF1" s="38" t="s">
        <v>11</v>
      </c>
      <c r="CG1" s="38" t="s">
        <v>12</v>
      </c>
      <c r="CH1" s="38" t="s">
        <v>13</v>
      </c>
      <c r="CI1" s="38" t="s">
        <v>14</v>
      </c>
      <c r="CJ1" s="38" t="s">
        <v>15</v>
      </c>
      <c r="CK1" s="38" t="s">
        <v>16</v>
      </c>
      <c r="CL1" s="38" t="s">
        <v>17</v>
      </c>
      <c r="CM1" s="38" t="s">
        <v>18</v>
      </c>
      <c r="CN1" s="38" t="s">
        <v>19</v>
      </c>
      <c r="CO1" s="39" t="s">
        <v>21</v>
      </c>
      <c r="CP1" s="38" t="s">
        <v>22</v>
      </c>
      <c r="CQ1" s="40" t="s">
        <v>2</v>
      </c>
      <c r="CR1" s="38" t="s">
        <v>3</v>
      </c>
      <c r="CS1" s="38" t="s">
        <v>23</v>
      </c>
      <c r="CT1" s="38" t="s">
        <v>24</v>
      </c>
      <c r="CU1" s="38" t="s">
        <v>28</v>
      </c>
      <c r="CV1" s="38" t="s">
        <v>4</v>
      </c>
      <c r="CW1" s="38" t="s">
        <v>25</v>
      </c>
      <c r="CX1" s="38" t="s">
        <v>26</v>
      </c>
      <c r="CY1" s="38" t="s">
        <v>27</v>
      </c>
      <c r="CZ1" s="41" t="s">
        <v>69</v>
      </c>
      <c r="DA1" s="41" t="s">
        <v>70</v>
      </c>
      <c r="DB1" s="41" t="s">
        <v>71</v>
      </c>
      <c r="DC1" s="37" t="s">
        <v>72</v>
      </c>
      <c r="DD1" s="37" t="s">
        <v>73</v>
      </c>
      <c r="DE1" s="37" t="s">
        <v>74</v>
      </c>
      <c r="DF1" s="37" t="s">
        <v>75</v>
      </c>
      <c r="DG1" s="37" t="s">
        <v>76</v>
      </c>
      <c r="DH1" s="37" t="s">
        <v>77</v>
      </c>
      <c r="DI1" s="37" t="s">
        <v>78</v>
      </c>
      <c r="DJ1" s="37" t="s">
        <v>79</v>
      </c>
      <c r="DK1" s="37" t="s">
        <v>80</v>
      </c>
      <c r="DL1" s="37" t="s">
        <v>81</v>
      </c>
      <c r="DM1" s="37" t="s">
        <v>82</v>
      </c>
      <c r="DN1" s="37" t="s">
        <v>83</v>
      </c>
      <c r="DO1" s="37" t="s">
        <v>84</v>
      </c>
      <c r="DP1" s="37" t="s">
        <v>85</v>
      </c>
      <c r="DQ1" s="37" t="s">
        <v>86</v>
      </c>
      <c r="DR1" s="37" t="s">
        <v>87</v>
      </c>
    </row>
    <row r="2" spans="1:122" ht="15" x14ac:dyDescent="0.2">
      <c r="A2" s="45" t="s">
        <v>0</v>
      </c>
      <c r="B2" s="42">
        <v>1487189849.53</v>
      </c>
      <c r="C2" s="33">
        <v>458566097</v>
      </c>
      <c r="D2" s="33">
        <v>298597175</v>
      </c>
      <c r="E2" s="33">
        <v>1031520</v>
      </c>
      <c r="F2" s="33">
        <v>8246334</v>
      </c>
      <c r="G2" s="33">
        <v>77162695</v>
      </c>
      <c r="H2" s="7">
        <v>103094415.63</v>
      </c>
      <c r="I2" s="8">
        <f>SUM(J2:M2)</f>
        <v>103094415.63</v>
      </c>
      <c r="J2" s="7">
        <v>1800545.33</v>
      </c>
      <c r="K2" s="7">
        <v>2817098.34</v>
      </c>
      <c r="L2" s="7">
        <v>2489124.2599999998</v>
      </c>
      <c r="M2" s="7">
        <v>95987647.700000003</v>
      </c>
      <c r="N2" s="33">
        <v>14904714</v>
      </c>
      <c r="O2" s="33">
        <v>584000002</v>
      </c>
      <c r="P2" s="33">
        <v>757847071</v>
      </c>
      <c r="Q2" s="33">
        <v>219457508</v>
      </c>
      <c r="R2" s="8">
        <f t="shared" ref="R2:R25" si="0">SUM(S2:Y2)</f>
        <v>219457508</v>
      </c>
      <c r="S2" s="7">
        <v>165627800</v>
      </c>
      <c r="T2" s="7">
        <v>21971400</v>
      </c>
      <c r="U2" s="7">
        <v>2365000</v>
      </c>
      <c r="V2" s="7">
        <v>729500</v>
      </c>
      <c r="W2" s="7">
        <v>1668501</v>
      </c>
      <c r="X2" s="7">
        <v>27095307</v>
      </c>
      <c r="Y2" s="7">
        <v>0</v>
      </c>
      <c r="Z2" s="7">
        <v>538389563</v>
      </c>
      <c r="AA2" s="7">
        <v>233312110.30000001</v>
      </c>
      <c r="AB2" s="7">
        <v>69876880.659999996</v>
      </c>
      <c r="AC2" s="7">
        <v>42927771.479999997</v>
      </c>
      <c r="AD2" s="7">
        <v>40904.480000000003</v>
      </c>
      <c r="AE2" s="7">
        <v>0</v>
      </c>
      <c r="AF2" s="7">
        <v>0</v>
      </c>
      <c r="AG2" s="7">
        <v>8004000</v>
      </c>
      <c r="AH2" s="7">
        <v>0</v>
      </c>
      <c r="AI2" s="7">
        <v>0</v>
      </c>
      <c r="AJ2" s="7">
        <v>0</v>
      </c>
      <c r="AK2" s="7">
        <v>0</v>
      </c>
      <c r="AL2" s="7">
        <v>0</v>
      </c>
      <c r="AM2" s="7">
        <v>0</v>
      </c>
      <c r="AN2" s="7">
        <v>0</v>
      </c>
      <c r="AO2" s="7">
        <v>0</v>
      </c>
      <c r="AP2" s="7">
        <v>0</v>
      </c>
      <c r="AQ2" s="7">
        <v>0</v>
      </c>
      <c r="AR2" s="7">
        <v>23514200</v>
      </c>
      <c r="AS2" s="7">
        <v>25576821.170000002</v>
      </c>
      <c r="AT2" s="7">
        <v>0</v>
      </c>
      <c r="AU2" s="7">
        <v>393339.19</v>
      </c>
      <c r="AV2" s="7">
        <v>310600</v>
      </c>
      <c r="AW2" s="7">
        <v>134432935.72</v>
      </c>
      <c r="AX2" s="8">
        <f t="shared" ref="AX2:AX25" si="1">SUM(AA2:AW2)</f>
        <v>538389563.00000012</v>
      </c>
      <c r="AY2" s="7">
        <v>1341847073.49</v>
      </c>
      <c r="AZ2" s="7">
        <v>0</v>
      </c>
      <c r="BA2" s="7">
        <v>0</v>
      </c>
      <c r="BB2" s="7">
        <v>0</v>
      </c>
      <c r="BC2" s="7">
        <v>0</v>
      </c>
      <c r="BD2" s="7">
        <v>0</v>
      </c>
      <c r="BE2" s="7">
        <v>0</v>
      </c>
      <c r="BF2" s="7">
        <v>7779716.1200000001</v>
      </c>
      <c r="BG2" s="7">
        <v>137563059.91999999</v>
      </c>
      <c r="BH2" s="7">
        <v>0</v>
      </c>
      <c r="BI2" s="33">
        <v>59669618</v>
      </c>
      <c r="BJ2" s="7">
        <v>391384240.83999997</v>
      </c>
      <c r="BK2" s="8">
        <f>SUM(BL2:BT2)</f>
        <v>391384240.83999997</v>
      </c>
      <c r="BL2" s="7">
        <v>170000547.28</v>
      </c>
      <c r="BM2" s="7">
        <v>195664978.25</v>
      </c>
      <c r="BN2" s="7">
        <v>0</v>
      </c>
      <c r="BO2" s="7">
        <v>0</v>
      </c>
      <c r="BP2" s="7">
        <v>4716946</v>
      </c>
      <c r="BQ2" s="7">
        <v>0</v>
      </c>
      <c r="BR2" s="7">
        <v>0</v>
      </c>
      <c r="BS2" s="7">
        <v>0</v>
      </c>
      <c r="BT2" s="7">
        <v>21001769.309999999</v>
      </c>
      <c r="BU2" s="7">
        <v>257089127.24000001</v>
      </c>
      <c r="BV2" s="8">
        <f>SUM(BW2:BZ2)</f>
        <v>257089127.24000001</v>
      </c>
      <c r="BW2" s="7">
        <v>87700819</v>
      </c>
      <c r="BX2" s="7">
        <v>0</v>
      </c>
      <c r="BY2" s="7">
        <v>28434433.600000001</v>
      </c>
      <c r="BZ2" s="7">
        <v>140953874.64000002</v>
      </c>
      <c r="CA2" s="7">
        <v>328823938.83999997</v>
      </c>
      <c r="CB2" s="7">
        <v>0</v>
      </c>
      <c r="CC2" s="7">
        <v>328823938.83999997</v>
      </c>
      <c r="CD2" s="33">
        <v>195949324</v>
      </c>
      <c r="CE2" s="33">
        <v>37694476</v>
      </c>
      <c r="CF2" s="33">
        <v>5283903</v>
      </c>
      <c r="CG2" s="33">
        <v>12901807</v>
      </c>
      <c r="CH2" s="33">
        <v>58060215</v>
      </c>
      <c r="CI2" s="33">
        <v>19660</v>
      </c>
      <c r="CJ2" s="33">
        <v>840420</v>
      </c>
      <c r="CK2" s="33">
        <v>86135076</v>
      </c>
      <c r="CL2" s="33">
        <v>17504823</v>
      </c>
      <c r="CM2" s="33">
        <v>15877384</v>
      </c>
      <c r="CN2" s="33">
        <v>1484167700</v>
      </c>
      <c r="CO2" s="33">
        <v>0</v>
      </c>
      <c r="CP2" s="33">
        <v>140618101</v>
      </c>
      <c r="CQ2" s="33"/>
      <c r="CR2" s="33"/>
      <c r="CS2" s="33">
        <v>1292485851.3</v>
      </c>
      <c r="CT2" s="34">
        <f>CQ2+CS2</f>
        <v>1292485851.3</v>
      </c>
      <c r="CU2" s="33">
        <v>-8766683.2699999996</v>
      </c>
      <c r="CV2" s="33"/>
      <c r="CW2" s="33">
        <v>1262949512.5999999</v>
      </c>
      <c r="CX2" s="33">
        <v>1446016916.72</v>
      </c>
      <c r="CY2" s="33">
        <v>1487189849.53</v>
      </c>
      <c r="CZ2" s="33">
        <v>370814</v>
      </c>
      <c r="DA2" s="33">
        <v>3116683.27</v>
      </c>
      <c r="DB2" s="33">
        <v>32910600</v>
      </c>
      <c r="DC2" s="33">
        <f t="shared" ref="DC2:DC25" si="2">(B2-CS2-CT2)/B2*100</f>
        <v>-73.815851649131034</v>
      </c>
      <c r="DD2" s="33"/>
      <c r="DE2" s="33"/>
      <c r="DF2" s="33">
        <f t="shared" ref="DF2:DF25" si="3">((C2+H2)-CS2)/(C2+H2)</f>
        <v>-1.3011869665678975</v>
      </c>
      <c r="DG2" s="33">
        <f t="shared" ref="DG2:DG25" si="4">(N2-CT2)/N2</f>
        <v>-85.716581834445122</v>
      </c>
      <c r="DH2" s="33"/>
      <c r="DI2" s="33">
        <f t="shared" ref="DI2:DI25" si="5">(C2+H2-CS2-CT2)/CZ2</f>
        <v>-5456.4045315710837</v>
      </c>
      <c r="DJ2" s="33">
        <f>DA2/CZ2</f>
        <v>8.4049773471336042</v>
      </c>
      <c r="DK2" s="33">
        <f t="shared" ref="DK2:DK25" si="6">(C2+H2)/B2*100</f>
        <v>37.766564424004294</v>
      </c>
      <c r="DL2" s="33">
        <f t="shared" ref="DL2:DL25" si="7">P2/B2*100</f>
        <v>50.958327293553282</v>
      </c>
      <c r="DM2" s="33">
        <f t="shared" ref="DM2:DM25" si="8">C2/CN2*100</f>
        <v>30.897188841934774</v>
      </c>
      <c r="DN2" s="33">
        <f t="shared" ref="DN2:DN25" si="9">P2/CW2*100</f>
        <v>60.006125616204621</v>
      </c>
      <c r="DO2" s="33">
        <f t="shared" ref="DO2:DO25" si="10">B2/CZ2</f>
        <v>4010.6086866461351</v>
      </c>
      <c r="DP2" s="33">
        <f t="shared" ref="DP2:DP25" si="11">C2/O2*100</f>
        <v>78.521591683145232</v>
      </c>
      <c r="DQ2" s="33">
        <f>(CX2-CY2)/CX2*100</f>
        <v>-2.847334103351467</v>
      </c>
      <c r="DR2" s="33">
        <f t="shared" ref="DR2:DR25" si="12">DB2/(C2+H2)*100</f>
        <v>5.8595182071630196</v>
      </c>
    </row>
    <row r="3" spans="1:122" ht="15" x14ac:dyDescent="0.25">
      <c r="A3" s="45" t="s">
        <v>41</v>
      </c>
      <c r="B3" s="42">
        <v>936059835.05999994</v>
      </c>
      <c r="C3" s="33">
        <v>339472266.24000001</v>
      </c>
      <c r="D3" s="33">
        <v>257604529.97</v>
      </c>
      <c r="E3" s="33">
        <v>691556.46</v>
      </c>
      <c r="F3" s="33">
        <v>8853061.1400000006</v>
      </c>
      <c r="G3" s="33">
        <v>40457766.270000003</v>
      </c>
      <c r="H3" s="7">
        <v>44045463.560000002</v>
      </c>
      <c r="I3" s="8">
        <f t="shared" ref="I3:I25" si="13">SUM(J3:M3)</f>
        <v>44045463.560000002</v>
      </c>
      <c r="J3" s="7">
        <v>434728.87</v>
      </c>
      <c r="K3" s="7">
        <v>2757947.29</v>
      </c>
      <c r="L3" s="7">
        <v>2132792.4700000002</v>
      </c>
      <c r="M3" s="7">
        <v>38719994.93</v>
      </c>
      <c r="N3" s="33">
        <v>12850748.710000001</v>
      </c>
      <c r="O3" s="33">
        <v>396603770.10000002</v>
      </c>
      <c r="P3" s="33">
        <v>531123612.35000002</v>
      </c>
      <c r="Q3" s="33">
        <v>179181510</v>
      </c>
      <c r="R3" s="8">
        <f t="shared" si="0"/>
        <v>179181510</v>
      </c>
      <c r="S3" s="7">
        <v>146161300</v>
      </c>
      <c r="T3" s="7">
        <v>10490300</v>
      </c>
      <c r="U3" s="7">
        <v>795000</v>
      </c>
      <c r="V3" s="7">
        <v>317310</v>
      </c>
      <c r="W3" s="7">
        <v>0</v>
      </c>
      <c r="X3" s="7">
        <v>21417600</v>
      </c>
      <c r="Y3" s="7">
        <v>0</v>
      </c>
      <c r="Z3" s="7">
        <v>351942102.35000002</v>
      </c>
      <c r="AA3" s="7">
        <v>167943114.40000001</v>
      </c>
      <c r="AB3" s="7">
        <v>39839952.509999998</v>
      </c>
      <c r="AC3" s="7">
        <v>15887309.07</v>
      </c>
      <c r="AD3" s="7">
        <v>33758.04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1469410.33</v>
      </c>
      <c r="AL3" s="7">
        <v>0</v>
      </c>
      <c r="AM3" s="7">
        <v>0</v>
      </c>
      <c r="AN3" s="7">
        <v>0</v>
      </c>
      <c r="AO3" s="7">
        <v>928222.65</v>
      </c>
      <c r="AP3" s="7">
        <v>0</v>
      </c>
      <c r="AQ3" s="7">
        <v>0</v>
      </c>
      <c r="AR3" s="7">
        <v>19270000</v>
      </c>
      <c r="AS3" s="7">
        <v>0</v>
      </c>
      <c r="AT3" s="7">
        <v>0</v>
      </c>
      <c r="AU3" s="7">
        <v>289139.73</v>
      </c>
      <c r="AV3" s="7">
        <v>0</v>
      </c>
      <c r="AW3" s="7">
        <v>106281195.62</v>
      </c>
      <c r="AX3" s="8">
        <f t="shared" si="1"/>
        <v>351942102.35000002</v>
      </c>
      <c r="AY3" s="7">
        <v>927727382.45000005</v>
      </c>
      <c r="AZ3" s="7">
        <v>0</v>
      </c>
      <c r="BA3" s="7">
        <v>0</v>
      </c>
      <c r="BB3" s="7">
        <v>0</v>
      </c>
      <c r="BC3" s="7">
        <v>0</v>
      </c>
      <c r="BD3" s="7">
        <v>0</v>
      </c>
      <c r="BE3" s="7">
        <v>0</v>
      </c>
      <c r="BF3" s="7">
        <v>8332452.6100000003</v>
      </c>
      <c r="BG3" s="7">
        <v>0</v>
      </c>
      <c r="BH3" s="7">
        <v>0</v>
      </c>
      <c r="BI3" s="33">
        <v>29242833.23</v>
      </c>
      <c r="BJ3" s="7">
        <v>275896980.47000003</v>
      </c>
      <c r="BK3" s="8">
        <f t="shared" ref="BK3:BK25" si="14">SUM(BL3:BT3)</f>
        <v>275896980.46999997</v>
      </c>
      <c r="BL3" s="7">
        <v>90665317.700000003</v>
      </c>
      <c r="BM3" s="7">
        <v>151026048.88999999</v>
      </c>
      <c r="BN3" s="7">
        <v>10229927.449999999</v>
      </c>
      <c r="BO3" s="7">
        <v>0</v>
      </c>
      <c r="BP3" s="7">
        <v>7580305.0199999996</v>
      </c>
      <c r="BQ3" s="7">
        <v>0</v>
      </c>
      <c r="BR3" s="7">
        <v>0</v>
      </c>
      <c r="BS3" s="7">
        <v>0</v>
      </c>
      <c r="BT3" s="7">
        <v>16395381.41</v>
      </c>
      <c r="BU3" s="7">
        <v>160810489.28999999</v>
      </c>
      <c r="BV3" s="8">
        <f t="shared" ref="BV3:BV25" si="15">SUM(BW3:BZ3)</f>
        <v>160810489.28999999</v>
      </c>
      <c r="BW3" s="7">
        <v>50357305.219999999</v>
      </c>
      <c r="BX3" s="7">
        <v>0</v>
      </c>
      <c r="BY3" s="7">
        <v>14286959.25</v>
      </c>
      <c r="BZ3" s="7">
        <v>96166224.819999993</v>
      </c>
      <c r="CA3" s="7">
        <v>219645626.65000001</v>
      </c>
      <c r="CB3" s="7">
        <v>0</v>
      </c>
      <c r="CC3" s="7">
        <v>219645626.65000001</v>
      </c>
      <c r="CD3" s="33">
        <v>118177148.73</v>
      </c>
      <c r="CE3" s="33">
        <v>25868023.059999999</v>
      </c>
      <c r="CF3" s="33">
        <v>389997.15</v>
      </c>
      <c r="CG3" s="33">
        <v>6562296.8399999999</v>
      </c>
      <c r="CH3" s="33">
        <v>16183281.939999999</v>
      </c>
      <c r="CI3" s="33">
        <v>27535.38</v>
      </c>
      <c r="CJ3" s="33">
        <v>149625.71</v>
      </c>
      <c r="CK3" s="33">
        <v>39983959.490000002</v>
      </c>
      <c r="CL3" s="33">
        <v>1263298</v>
      </c>
      <c r="CM3" s="33">
        <v>823879.67</v>
      </c>
      <c r="CN3" s="33">
        <v>900717281.64999998</v>
      </c>
      <c r="CO3" s="33">
        <v>0</v>
      </c>
      <c r="CP3" s="33">
        <v>-35426205</v>
      </c>
      <c r="CQ3" s="33"/>
      <c r="CR3" s="33"/>
      <c r="CS3" s="33">
        <v>860468970.31999993</v>
      </c>
      <c r="CT3" s="33">
        <v>40248311.329999998</v>
      </c>
      <c r="CU3" s="33">
        <v>-25426205.210000001</v>
      </c>
      <c r="CV3" s="33"/>
      <c r="CW3" s="33">
        <v>808439873.35000002</v>
      </c>
      <c r="CX3" s="33">
        <v>929413001.03999996</v>
      </c>
      <c r="CY3" s="33">
        <v>936059835.05999994</v>
      </c>
      <c r="CZ3" s="33">
        <v>213063</v>
      </c>
      <c r="DA3" s="33">
        <v>35426205.210000001</v>
      </c>
      <c r="DB3" s="33">
        <v>68398045.099999994</v>
      </c>
      <c r="DC3" s="33">
        <f t="shared" si="2"/>
        <v>3.7756724609100027</v>
      </c>
      <c r="DD3" s="33"/>
      <c r="DE3" s="33"/>
      <c r="DF3" s="33">
        <f t="shared" si="3"/>
        <v>-1.2436224024603098</v>
      </c>
      <c r="DG3" s="33">
        <f t="shared" si="4"/>
        <v>-2.1319818197581109</v>
      </c>
      <c r="DH3" s="33"/>
      <c r="DI3" s="33">
        <f t="shared" si="5"/>
        <v>-2427.4489322406985</v>
      </c>
      <c r="DJ3" s="33">
        <f t="shared" ref="DJ3:DJ25" si="16">DA3/CZ3</f>
        <v>166.27103349713465</v>
      </c>
      <c r="DK3" s="33">
        <f t="shared" si="6"/>
        <v>40.971497273506792</v>
      </c>
      <c r="DL3" s="33">
        <f t="shared" si="7"/>
        <v>56.740348475261293</v>
      </c>
      <c r="DM3" s="33">
        <f t="shared" si="8"/>
        <v>37.689103246484819</v>
      </c>
      <c r="DN3" s="33">
        <f t="shared" si="9"/>
        <v>65.697354850786695</v>
      </c>
      <c r="DO3" s="33">
        <f t="shared" si="10"/>
        <v>4393.3476720969848</v>
      </c>
      <c r="DP3" s="33">
        <f t="shared" si="11"/>
        <v>85.594815741263673</v>
      </c>
      <c r="DQ3" s="33">
        <f t="shared" ref="DQ3:DQ25" si="17">(CX3-CY3)/CX3*100</f>
        <v>-0.71516473436053385</v>
      </c>
      <c r="DR3" s="33">
        <f t="shared" si="12"/>
        <v>17.834389334664859</v>
      </c>
    </row>
    <row r="4" spans="1:122" x14ac:dyDescent="0.25">
      <c r="A4" s="46" t="s">
        <v>42</v>
      </c>
      <c r="B4" s="42">
        <v>3044715897.2600002</v>
      </c>
      <c r="C4" s="33">
        <v>1285528081.52</v>
      </c>
      <c r="D4" s="33">
        <v>787584374.32000005</v>
      </c>
      <c r="E4" s="33">
        <v>30498814.309999999</v>
      </c>
      <c r="F4" s="33">
        <v>8327515.3200000003</v>
      </c>
      <c r="G4" s="33">
        <v>271769900.00999999</v>
      </c>
      <c r="H4" s="7">
        <v>77073826.489999995</v>
      </c>
      <c r="I4" s="8">
        <f t="shared" si="13"/>
        <v>77073826.49000001</v>
      </c>
      <c r="J4" s="7">
        <v>10528084.59</v>
      </c>
      <c r="K4" s="7">
        <v>13553573.4</v>
      </c>
      <c r="L4" s="7">
        <v>27094596.57</v>
      </c>
      <c r="M4" s="7">
        <v>25897571.93</v>
      </c>
      <c r="N4" s="33">
        <v>77073826.489999995</v>
      </c>
      <c r="O4" s="33">
        <v>1384833789.5799999</v>
      </c>
      <c r="P4" s="33">
        <v>1638862784.76</v>
      </c>
      <c r="Q4" s="33">
        <v>129447419</v>
      </c>
      <c r="R4" s="8">
        <f t="shared" si="0"/>
        <v>129447419</v>
      </c>
      <c r="S4" s="7">
        <v>0</v>
      </c>
      <c r="T4" s="7">
        <v>2500000</v>
      </c>
      <c r="U4" s="7">
        <v>53791900</v>
      </c>
      <c r="V4" s="7">
        <v>2477319</v>
      </c>
      <c r="W4" s="7">
        <v>0</v>
      </c>
      <c r="X4" s="7">
        <v>70678200</v>
      </c>
      <c r="Y4" s="7">
        <v>0</v>
      </c>
      <c r="Z4" s="7">
        <v>1509415365.76</v>
      </c>
      <c r="AA4" s="7">
        <v>581747051.39999998</v>
      </c>
      <c r="AB4" s="7">
        <v>142519193.31</v>
      </c>
      <c r="AC4" s="7">
        <v>73184618.780000001</v>
      </c>
      <c r="AD4" s="7">
        <v>261802.18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95403523.659999996</v>
      </c>
      <c r="AN4" s="7">
        <v>0</v>
      </c>
      <c r="AO4" s="7">
        <v>0</v>
      </c>
      <c r="AP4" s="7">
        <v>0</v>
      </c>
      <c r="AQ4" s="7">
        <v>0</v>
      </c>
      <c r="AR4" s="7">
        <v>50288197.640000001</v>
      </c>
      <c r="AS4" s="7">
        <v>0</v>
      </c>
      <c r="AT4" s="7">
        <v>0</v>
      </c>
      <c r="AU4" s="7">
        <v>4908924.8600000003</v>
      </c>
      <c r="AV4" s="7">
        <v>0</v>
      </c>
      <c r="AW4" s="7">
        <v>561102053.92999995</v>
      </c>
      <c r="AX4" s="8">
        <f t="shared" si="1"/>
        <v>1509415365.7599998</v>
      </c>
      <c r="AY4" s="7">
        <v>3023696574.3400002</v>
      </c>
      <c r="AZ4" s="7">
        <v>0</v>
      </c>
      <c r="BA4" s="7">
        <v>264296.14</v>
      </c>
      <c r="BB4" s="7">
        <v>0</v>
      </c>
      <c r="BC4" s="7">
        <v>0</v>
      </c>
      <c r="BD4" s="7">
        <v>0</v>
      </c>
      <c r="BE4" s="7">
        <v>0</v>
      </c>
      <c r="BF4" s="7">
        <v>20755026.780000001</v>
      </c>
      <c r="BG4" s="7">
        <v>0</v>
      </c>
      <c r="BH4" s="7">
        <v>0</v>
      </c>
      <c r="BI4" s="33">
        <v>47809145.289999999</v>
      </c>
      <c r="BJ4" s="7">
        <v>102117608.22</v>
      </c>
      <c r="BK4" s="8">
        <f t="shared" si="14"/>
        <v>102117608.22</v>
      </c>
      <c r="BL4" s="7">
        <v>2918686.51</v>
      </c>
      <c r="BM4" s="7">
        <v>56439136.280000001</v>
      </c>
      <c r="BN4" s="7">
        <v>4110671.17</v>
      </c>
      <c r="BO4" s="7">
        <v>0</v>
      </c>
      <c r="BP4" s="7">
        <v>4702906.87</v>
      </c>
      <c r="BQ4" s="7">
        <v>0</v>
      </c>
      <c r="BR4" s="7">
        <v>0</v>
      </c>
      <c r="BS4" s="7">
        <v>0</v>
      </c>
      <c r="BT4" s="7">
        <v>33946207.390000008</v>
      </c>
      <c r="BU4" s="7">
        <v>183815561.84</v>
      </c>
      <c r="BV4" s="8">
        <f t="shared" si="15"/>
        <v>183815561.84</v>
      </c>
      <c r="BW4" s="7">
        <v>0</v>
      </c>
      <c r="BX4" s="7">
        <v>0</v>
      </c>
      <c r="BY4" s="7">
        <v>0</v>
      </c>
      <c r="BZ4" s="7">
        <v>183815561.84</v>
      </c>
      <c r="CA4" s="7">
        <v>31711249.57</v>
      </c>
      <c r="CB4" s="7">
        <v>0</v>
      </c>
      <c r="CC4" s="7">
        <v>31711249.57</v>
      </c>
      <c r="CD4" s="33">
        <v>889923651.96000004</v>
      </c>
      <c r="CE4" s="33">
        <v>100973860.31999999</v>
      </c>
      <c r="CF4" s="33">
        <v>3432751.57</v>
      </c>
      <c r="CG4" s="33">
        <v>44022030.829999998</v>
      </c>
      <c r="CH4" s="33">
        <v>51354919.619999997</v>
      </c>
      <c r="CI4" s="33">
        <v>294611.67</v>
      </c>
      <c r="CJ4" s="33">
        <v>1198530.1200000001</v>
      </c>
      <c r="CK4" s="33">
        <v>289546165.64999998</v>
      </c>
      <c r="CL4" s="33">
        <v>42421458.5</v>
      </c>
      <c r="CM4" s="33">
        <v>43010280.280000001</v>
      </c>
      <c r="CN4" s="33">
        <v>2901570708</v>
      </c>
      <c r="CO4" s="33">
        <v>0</v>
      </c>
      <c r="CP4" s="33">
        <v>-142887228</v>
      </c>
      <c r="CQ4" s="33"/>
      <c r="CR4" s="33"/>
      <c r="CS4" s="33">
        <v>2488038685.21</v>
      </c>
      <c r="CT4" s="33">
        <v>413532022.79000002</v>
      </c>
      <c r="CU4" s="33">
        <v>-135530452.19</v>
      </c>
      <c r="CV4" s="33"/>
      <c r="CW4" s="33">
        <v>2533713808.5500002</v>
      </c>
      <c r="CX4" s="33">
        <v>3394166960.8899999</v>
      </c>
      <c r="CY4" s="17">
        <v>3044715897.2600002</v>
      </c>
      <c r="CZ4" s="33">
        <v>999577</v>
      </c>
      <c r="DA4" s="33">
        <v>142887228.19</v>
      </c>
      <c r="DB4" s="33">
        <v>25223224</v>
      </c>
      <c r="DC4" s="33">
        <f t="shared" si="2"/>
        <v>4.7014300870836374</v>
      </c>
      <c r="DD4" s="33"/>
      <c r="DE4" s="33"/>
      <c r="DF4" s="33">
        <f t="shared" si="3"/>
        <v>-0.82594686722817989</v>
      </c>
      <c r="DG4" s="33">
        <f t="shared" si="4"/>
        <v>-4.3654014809249677</v>
      </c>
      <c r="DH4" s="33"/>
      <c r="DI4" s="33">
        <f t="shared" si="5"/>
        <v>-1539.6200592750733</v>
      </c>
      <c r="DJ4" s="33">
        <f t="shared" si="16"/>
        <v>142.94769506501251</v>
      </c>
      <c r="DK4" s="33">
        <f t="shared" si="6"/>
        <v>44.753006651170054</v>
      </c>
      <c r="DL4" s="33">
        <f t="shared" si="7"/>
        <v>53.826460006821819</v>
      </c>
      <c r="DM4" s="33">
        <f t="shared" si="8"/>
        <v>44.304558147614166</v>
      </c>
      <c r="DN4" s="33">
        <f t="shared" si="9"/>
        <v>64.682237560914274</v>
      </c>
      <c r="DO4" s="33">
        <f t="shared" si="10"/>
        <v>3046.0043571030546</v>
      </c>
      <c r="DP4" s="33">
        <f t="shared" si="11"/>
        <v>92.829052207765812</v>
      </c>
      <c r="DQ4" s="33">
        <f t="shared" si="17"/>
        <v>10.295635649531173</v>
      </c>
      <c r="DR4" s="33">
        <f t="shared" si="12"/>
        <v>1.8511073448324342</v>
      </c>
    </row>
    <row r="5" spans="1:122" s="4" customFormat="1" x14ac:dyDescent="0.3">
      <c r="A5" s="61" t="s">
        <v>43</v>
      </c>
      <c r="B5" s="52"/>
      <c r="C5" s="9"/>
      <c r="D5" s="9"/>
      <c r="E5" s="9"/>
      <c r="F5" s="9"/>
      <c r="G5" s="9"/>
      <c r="H5" s="9"/>
      <c r="I5" s="9">
        <f t="shared" si="13"/>
        <v>0</v>
      </c>
      <c r="J5" s="9">
        <v>0</v>
      </c>
      <c r="K5" s="9">
        <v>0</v>
      </c>
      <c r="L5" s="9">
        <v>0</v>
      </c>
      <c r="M5" s="9">
        <v>0</v>
      </c>
      <c r="N5" s="9"/>
      <c r="O5" s="9"/>
      <c r="P5" s="9"/>
      <c r="Q5" s="9"/>
      <c r="R5" s="9">
        <f t="shared" si="0"/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/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f t="shared" si="1"/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/>
      <c r="BJ5" s="9"/>
      <c r="BK5" s="9">
        <f t="shared" si="14"/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/>
      <c r="BV5" s="9">
        <f t="shared" si="15"/>
        <v>0</v>
      </c>
      <c r="BW5" s="9">
        <v>0</v>
      </c>
      <c r="BX5" s="9">
        <v>0</v>
      </c>
      <c r="BY5" s="9">
        <v>0</v>
      </c>
      <c r="BZ5" s="9">
        <v>0</v>
      </c>
      <c r="CA5" s="9"/>
      <c r="CB5" s="9">
        <v>0</v>
      </c>
      <c r="CC5" s="9">
        <v>0</v>
      </c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>
        <v>955041</v>
      </c>
      <c r="DA5" s="9"/>
      <c r="DB5" s="9"/>
      <c r="DC5" s="33" t="e">
        <f t="shared" si="2"/>
        <v>#DIV/0!</v>
      </c>
      <c r="DD5" s="33"/>
      <c r="DE5" s="33"/>
      <c r="DF5" s="33" t="e">
        <f t="shared" si="3"/>
        <v>#DIV/0!</v>
      </c>
      <c r="DG5" s="33" t="e">
        <f t="shared" si="4"/>
        <v>#DIV/0!</v>
      </c>
      <c r="DH5" s="33"/>
      <c r="DI5" s="33">
        <f t="shared" si="5"/>
        <v>0</v>
      </c>
      <c r="DJ5" s="33">
        <f t="shared" si="16"/>
        <v>0</v>
      </c>
      <c r="DK5" s="33" t="e">
        <f t="shared" si="6"/>
        <v>#DIV/0!</v>
      </c>
      <c r="DL5" s="33" t="e">
        <f t="shared" si="7"/>
        <v>#DIV/0!</v>
      </c>
      <c r="DM5" s="33" t="e">
        <f t="shared" si="8"/>
        <v>#DIV/0!</v>
      </c>
      <c r="DN5" s="33" t="e">
        <f t="shared" si="9"/>
        <v>#DIV/0!</v>
      </c>
      <c r="DO5" s="33">
        <f t="shared" si="10"/>
        <v>0</v>
      </c>
      <c r="DP5" s="33" t="e">
        <f t="shared" si="11"/>
        <v>#DIV/0!</v>
      </c>
      <c r="DQ5" s="33" t="e">
        <f t="shared" si="17"/>
        <v>#DIV/0!</v>
      </c>
      <c r="DR5" s="33" t="e">
        <f t="shared" si="12"/>
        <v>#DIV/0!</v>
      </c>
    </row>
    <row r="6" spans="1:122" s="20" customFormat="1" x14ac:dyDescent="0.25">
      <c r="A6" s="46" t="s">
        <v>44</v>
      </c>
      <c r="B6" s="42">
        <v>1065866032.1900001</v>
      </c>
      <c r="C6" s="33">
        <v>460643302.70999998</v>
      </c>
      <c r="D6" s="33">
        <v>330996503.25</v>
      </c>
      <c r="E6" s="33">
        <v>4557678.9800000004</v>
      </c>
      <c r="F6" s="33">
        <v>4583228.37</v>
      </c>
      <c r="G6" s="33">
        <v>43497314.039999999</v>
      </c>
      <c r="H6" s="10">
        <v>55570714.899999999</v>
      </c>
      <c r="I6" s="8">
        <f t="shared" si="13"/>
        <v>55570714.900000006</v>
      </c>
      <c r="J6" s="7">
        <v>16276441.810000001</v>
      </c>
      <c r="K6" s="7">
        <v>10082150.550000001</v>
      </c>
      <c r="L6" s="7">
        <v>8299867.4199999999</v>
      </c>
      <c r="M6" s="7">
        <v>20912255.120000001</v>
      </c>
      <c r="N6" s="33">
        <v>9417625.1099999994</v>
      </c>
      <c r="O6" s="33">
        <v>525631642.72000003</v>
      </c>
      <c r="P6" s="33">
        <v>530661867.75</v>
      </c>
      <c r="Q6" s="33">
        <v>155996300</v>
      </c>
      <c r="R6" s="8">
        <f t="shared" si="0"/>
        <v>155996300</v>
      </c>
      <c r="S6" s="7">
        <v>90644300</v>
      </c>
      <c r="T6" s="7">
        <v>44226900</v>
      </c>
      <c r="U6" s="7">
        <v>0</v>
      </c>
      <c r="V6" s="7">
        <v>794200</v>
      </c>
      <c r="W6" s="7">
        <v>0</v>
      </c>
      <c r="X6" s="7">
        <v>19112000</v>
      </c>
      <c r="Y6" s="7">
        <v>1218900</v>
      </c>
      <c r="Z6" s="7">
        <v>374665567.75</v>
      </c>
      <c r="AA6" s="7">
        <v>187990183.16</v>
      </c>
      <c r="AB6" s="7">
        <v>48761514</v>
      </c>
      <c r="AC6" s="7">
        <v>23557795.059999999</v>
      </c>
      <c r="AD6" s="7">
        <v>55539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1271120.97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18059100</v>
      </c>
      <c r="AS6" s="7">
        <v>0</v>
      </c>
      <c r="AT6" s="7">
        <v>0</v>
      </c>
      <c r="AU6" s="7">
        <v>2121677.41</v>
      </c>
      <c r="AV6" s="7">
        <v>0</v>
      </c>
      <c r="AW6" s="7">
        <v>92848638.150000006</v>
      </c>
      <c r="AX6" s="8">
        <f t="shared" si="1"/>
        <v>374665567.75</v>
      </c>
      <c r="AY6" s="7">
        <v>1056293510.47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9572521.7200000007</v>
      </c>
      <c r="BG6" s="7">
        <v>0</v>
      </c>
      <c r="BH6" s="7">
        <v>0</v>
      </c>
      <c r="BI6" s="33">
        <v>31636003.579999998</v>
      </c>
      <c r="BJ6" s="7">
        <v>335338638.11000001</v>
      </c>
      <c r="BK6" s="8">
        <f t="shared" si="14"/>
        <v>335338638.11000001</v>
      </c>
      <c r="BL6" s="7">
        <v>115186747.83</v>
      </c>
      <c r="BM6" s="7">
        <v>198854294.59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21297595.690000001</v>
      </c>
      <c r="BU6" s="7">
        <v>174382061.40000001</v>
      </c>
      <c r="BV6" s="8">
        <f t="shared" si="15"/>
        <v>174382061.40000001</v>
      </c>
      <c r="BW6" s="7">
        <v>143017198.84</v>
      </c>
      <c r="BX6" s="7">
        <v>0</v>
      </c>
      <c r="BY6" s="7">
        <v>21161162.329999998</v>
      </c>
      <c r="BZ6" s="7">
        <v>10203700.229999999</v>
      </c>
      <c r="CA6" s="7">
        <v>253202810.96000001</v>
      </c>
      <c r="CB6" s="7">
        <v>0</v>
      </c>
      <c r="CC6" s="7">
        <v>253202810.96000001</v>
      </c>
      <c r="CD6" s="33">
        <v>117239035.70999999</v>
      </c>
      <c r="CE6" s="33">
        <v>27870913.420000002</v>
      </c>
      <c r="CF6" s="33">
        <v>306981.39</v>
      </c>
      <c r="CG6" s="33">
        <v>3649548</v>
      </c>
      <c r="CH6" s="33">
        <v>5170248.2300000004</v>
      </c>
      <c r="CI6" s="33">
        <v>0</v>
      </c>
      <c r="CJ6" s="33">
        <v>641643.34</v>
      </c>
      <c r="CK6" s="33">
        <v>45415317.210000001</v>
      </c>
      <c r="CL6" s="33">
        <v>31390003.940000001</v>
      </c>
      <c r="CM6" s="33">
        <v>8252929.3099999996</v>
      </c>
      <c r="CN6" s="33">
        <v>1047049745.17</v>
      </c>
      <c r="CO6" s="33">
        <v>0</v>
      </c>
      <c r="CP6" s="33">
        <v>-21653105.260000002</v>
      </c>
      <c r="CQ6" s="33"/>
      <c r="CR6" s="33"/>
      <c r="CS6" s="33">
        <v>1004191992.5599999</v>
      </c>
      <c r="CT6" s="33">
        <v>42857752.609999999</v>
      </c>
      <c r="CU6" s="33">
        <v>-21653105.260000002</v>
      </c>
      <c r="CV6" s="33"/>
      <c r="CW6" s="33">
        <v>887025775.57000005</v>
      </c>
      <c r="CX6" s="33">
        <v>1071454538.5700001</v>
      </c>
      <c r="CY6" s="34">
        <v>1065866032.1900001</v>
      </c>
      <c r="CZ6" s="33">
        <v>271895</v>
      </c>
      <c r="DA6" s="33">
        <v>18835991.460000001</v>
      </c>
      <c r="DB6" s="33">
        <v>51417100</v>
      </c>
      <c r="DC6" s="33">
        <f t="shared" si="2"/>
        <v>1.7653519721741113</v>
      </c>
      <c r="DD6" s="33"/>
      <c r="DE6" s="33"/>
      <c r="DF6" s="33">
        <f t="shared" si="3"/>
        <v>-0.94530167392445297</v>
      </c>
      <c r="DG6" s="33">
        <f t="shared" si="4"/>
        <v>-3.5508025759585586</v>
      </c>
      <c r="DH6" s="33"/>
      <c r="DI6" s="33">
        <f t="shared" si="5"/>
        <v>-1952.3556062450577</v>
      </c>
      <c r="DJ6" s="33">
        <f t="shared" si="16"/>
        <v>69.276711451111652</v>
      </c>
      <c r="DK6" s="33">
        <f t="shared" si="6"/>
        <v>48.431416521394524</v>
      </c>
      <c r="DL6" s="33">
        <f t="shared" si="7"/>
        <v>49.786919905840925</v>
      </c>
      <c r="DM6" s="33">
        <f t="shared" si="8"/>
        <v>43.994404739118629</v>
      </c>
      <c r="DN6" s="33">
        <f t="shared" si="9"/>
        <v>59.824853162693984</v>
      </c>
      <c r="DO6" s="33">
        <f t="shared" si="10"/>
        <v>3920.1384070689055</v>
      </c>
      <c r="DP6" s="33">
        <f t="shared" si="11"/>
        <v>87.636143883251933</v>
      </c>
      <c r="DQ6" s="33">
        <f t="shared" si="17"/>
        <v>0.52158128775660484</v>
      </c>
      <c r="DR6" s="33">
        <f t="shared" si="12"/>
        <v>9.9604230505119027</v>
      </c>
    </row>
    <row r="7" spans="1:122" s="20" customFormat="1" ht="15" x14ac:dyDescent="0.25">
      <c r="A7" s="46" t="s">
        <v>63</v>
      </c>
      <c r="B7" s="42">
        <v>433434912.79000002</v>
      </c>
      <c r="C7" s="33">
        <v>220594620.84999999</v>
      </c>
      <c r="D7" s="33">
        <v>177421581.99000001</v>
      </c>
      <c r="E7" s="33">
        <v>687414.24</v>
      </c>
      <c r="F7" s="33">
        <v>727708.4</v>
      </c>
      <c r="G7" s="33">
        <v>11639191.689999999</v>
      </c>
      <c r="H7" s="10">
        <v>21121642.510000002</v>
      </c>
      <c r="I7" s="8">
        <f t="shared" si="13"/>
        <v>21121642.510000002</v>
      </c>
      <c r="J7" s="7">
        <v>445942.63</v>
      </c>
      <c r="K7" s="7">
        <v>2391908.5499999998</v>
      </c>
      <c r="L7" s="7">
        <v>1259325.23</v>
      </c>
      <c r="M7" s="7">
        <v>17024466.100000001</v>
      </c>
      <c r="N7" s="33">
        <v>2558404.29</v>
      </c>
      <c r="O7" s="33">
        <v>245362174.36000001</v>
      </c>
      <c r="P7" s="33">
        <v>185739479.03</v>
      </c>
      <c r="Q7" s="33">
        <v>47763500</v>
      </c>
      <c r="R7" s="8">
        <f t="shared" si="0"/>
        <v>47763500</v>
      </c>
      <c r="S7" s="7">
        <v>39747400</v>
      </c>
      <c r="T7" s="7">
        <v>5984200</v>
      </c>
      <c r="U7" s="7">
        <v>0</v>
      </c>
      <c r="V7" s="7">
        <v>277200</v>
      </c>
      <c r="W7" s="7">
        <v>0</v>
      </c>
      <c r="X7" s="7">
        <v>1504700</v>
      </c>
      <c r="Y7" s="7">
        <v>250000</v>
      </c>
      <c r="Z7" s="7">
        <v>137975979.03</v>
      </c>
      <c r="AA7" s="7">
        <v>87141500</v>
      </c>
      <c r="AB7" s="7">
        <v>9813986.9000000004</v>
      </c>
      <c r="AC7" s="7">
        <v>4048916.47</v>
      </c>
      <c r="AD7" s="7">
        <v>24123.14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6093800</v>
      </c>
      <c r="AS7" s="7">
        <v>0</v>
      </c>
      <c r="AT7" s="7">
        <v>0</v>
      </c>
      <c r="AU7" s="7">
        <v>65452.52</v>
      </c>
      <c r="AV7" s="7">
        <v>0</v>
      </c>
      <c r="AW7" s="7">
        <v>30788200</v>
      </c>
      <c r="AX7" s="8">
        <f t="shared" si="1"/>
        <v>137975979.03</v>
      </c>
      <c r="AY7" s="7">
        <v>431101653.38999999</v>
      </c>
      <c r="AZ7" s="7">
        <v>0</v>
      </c>
      <c r="BA7" s="7">
        <v>0</v>
      </c>
      <c r="BB7" s="7">
        <v>0</v>
      </c>
      <c r="BC7" s="7">
        <v>153624</v>
      </c>
      <c r="BD7" s="7">
        <v>0</v>
      </c>
      <c r="BE7" s="7">
        <v>1331487.56</v>
      </c>
      <c r="BF7" s="7">
        <v>812225.73</v>
      </c>
      <c r="BG7" s="7">
        <v>35922.11</v>
      </c>
      <c r="BH7" s="7">
        <v>0</v>
      </c>
      <c r="BI7" s="33">
        <v>15590335.51</v>
      </c>
      <c r="BJ7" s="7">
        <v>142903314.44</v>
      </c>
      <c r="BK7" s="8">
        <f t="shared" si="14"/>
        <v>142903314.44000003</v>
      </c>
      <c r="BL7" s="7">
        <v>43341385.579999998</v>
      </c>
      <c r="BM7" s="7">
        <v>97068442.400000006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27622.3</v>
      </c>
      <c r="BT7" s="7">
        <v>2465864.16</v>
      </c>
      <c r="BU7" s="7">
        <v>79538925.870000005</v>
      </c>
      <c r="BV7" s="8">
        <f t="shared" si="15"/>
        <v>79538925.86999999</v>
      </c>
      <c r="BW7" s="7">
        <v>38391128.719999999</v>
      </c>
      <c r="BX7" s="7">
        <v>0</v>
      </c>
      <c r="BY7" s="7">
        <v>9646809.8000000007</v>
      </c>
      <c r="BZ7" s="7">
        <v>31500987.349999998</v>
      </c>
      <c r="CA7" s="7">
        <v>101781931.48</v>
      </c>
      <c r="CB7" s="7">
        <v>0</v>
      </c>
      <c r="CC7" s="7">
        <v>101781931.48</v>
      </c>
      <c r="CD7" s="33">
        <v>37028444.670000002</v>
      </c>
      <c r="CE7" s="33">
        <v>12240746.26</v>
      </c>
      <c r="CF7" s="33">
        <v>186000</v>
      </c>
      <c r="CG7" s="33">
        <v>1559086.99</v>
      </c>
      <c r="CH7" s="33">
        <v>17411228.210000001</v>
      </c>
      <c r="CI7" s="33">
        <v>20667.25</v>
      </c>
      <c r="CJ7" s="33">
        <v>0</v>
      </c>
      <c r="CK7" s="33">
        <v>7664652.4699999997</v>
      </c>
      <c r="CL7" s="33">
        <v>2340318.66</v>
      </c>
      <c r="CM7" s="33">
        <v>2373007.73</v>
      </c>
      <c r="CN7" s="33">
        <v>420817582.01999998</v>
      </c>
      <c r="CO7" s="33">
        <v>0</v>
      </c>
      <c r="CP7" s="33">
        <v>-12736281.130000001</v>
      </c>
      <c r="CQ7" s="33"/>
      <c r="CR7" s="33"/>
      <c r="CS7" s="33"/>
      <c r="CT7" s="33"/>
      <c r="CU7" s="33">
        <v>-12736281.130000001</v>
      </c>
      <c r="CV7" s="33"/>
      <c r="CW7" s="33">
        <v>348809214.25</v>
      </c>
      <c r="CX7" s="33">
        <v>446829238.13999999</v>
      </c>
      <c r="CY7" s="33">
        <v>433434912.79000002</v>
      </c>
      <c r="CZ7" s="33">
        <v>116556</v>
      </c>
      <c r="DA7" s="33">
        <v>12736281.130000001</v>
      </c>
      <c r="DB7" s="33">
        <v>0</v>
      </c>
      <c r="DC7" s="33">
        <f t="shared" si="2"/>
        <v>100</v>
      </c>
      <c r="DD7" s="33"/>
      <c r="DE7" s="33"/>
      <c r="DF7" s="33">
        <f t="shared" si="3"/>
        <v>1</v>
      </c>
      <c r="DG7" s="33">
        <f t="shared" si="4"/>
        <v>1</v>
      </c>
      <c r="DH7" s="33"/>
      <c r="DI7" s="33">
        <f t="shared" si="5"/>
        <v>2073.8208531521327</v>
      </c>
      <c r="DJ7" s="33">
        <f t="shared" si="16"/>
        <v>109.27177605614469</v>
      </c>
      <c r="DK7" s="33">
        <f t="shared" si="6"/>
        <v>55.767603445713185</v>
      </c>
      <c r="DL7" s="33">
        <f t="shared" si="7"/>
        <v>42.852911371260745</v>
      </c>
      <c r="DM7" s="33">
        <f t="shared" si="8"/>
        <v>52.420485805537439</v>
      </c>
      <c r="DN7" s="33">
        <f t="shared" si="9"/>
        <v>53.249590733826203</v>
      </c>
      <c r="DO7" s="33">
        <f t="shared" si="10"/>
        <v>3718.6838325783315</v>
      </c>
      <c r="DP7" s="33">
        <f t="shared" si="11"/>
        <v>89.905716488450821</v>
      </c>
      <c r="DQ7" s="33">
        <f t="shared" si="17"/>
        <v>2.9976385175142166</v>
      </c>
      <c r="DR7" s="33">
        <f t="shared" si="12"/>
        <v>0</v>
      </c>
    </row>
    <row r="8" spans="1:122" s="20" customFormat="1" ht="15" x14ac:dyDescent="0.25">
      <c r="A8" s="46" t="s">
        <v>45</v>
      </c>
      <c r="B8" s="42">
        <v>2674630116.4000001</v>
      </c>
      <c r="C8" s="33">
        <v>1713162108.7</v>
      </c>
      <c r="D8" s="33">
        <v>1211184956.75</v>
      </c>
      <c r="E8" s="33">
        <v>31516809.739999998</v>
      </c>
      <c r="F8" s="33">
        <v>3431888.13</v>
      </c>
      <c r="G8" s="33">
        <v>345737463.11000001</v>
      </c>
      <c r="H8" s="10">
        <v>140706905.83000001</v>
      </c>
      <c r="I8" s="8">
        <f t="shared" si="13"/>
        <v>140706905.82999998</v>
      </c>
      <c r="J8" s="7">
        <v>6701491.9299999997</v>
      </c>
      <c r="K8" s="7">
        <v>18728026.640000001</v>
      </c>
      <c r="L8" s="7">
        <v>9397829.1199999992</v>
      </c>
      <c r="M8" s="7">
        <v>105879558.14</v>
      </c>
      <c r="N8" s="33">
        <v>7962033.6900000004</v>
      </c>
      <c r="O8" s="33">
        <v>1862459909.3900001</v>
      </c>
      <c r="P8" s="33">
        <v>811566562.63</v>
      </c>
      <c r="Q8" s="33">
        <v>58019114</v>
      </c>
      <c r="R8" s="8">
        <f t="shared" si="0"/>
        <v>58019114</v>
      </c>
      <c r="S8" s="7">
        <v>0</v>
      </c>
      <c r="T8" s="7">
        <v>12023700</v>
      </c>
      <c r="U8" s="7">
        <v>5386000</v>
      </c>
      <c r="V8" s="7">
        <v>1843714</v>
      </c>
      <c r="W8" s="7">
        <v>0</v>
      </c>
      <c r="X8" s="7">
        <v>34153300</v>
      </c>
      <c r="Y8" s="7">
        <v>4612400</v>
      </c>
      <c r="Z8" s="7">
        <v>753547448.63</v>
      </c>
      <c r="AA8" s="7">
        <v>427081379.22000003</v>
      </c>
      <c r="AB8" s="7">
        <v>121081327.18000001</v>
      </c>
      <c r="AC8" s="7">
        <v>54288285.810000002</v>
      </c>
      <c r="AD8" s="7">
        <v>278552.44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28491900</v>
      </c>
      <c r="AS8" s="7">
        <v>0</v>
      </c>
      <c r="AT8" s="7">
        <v>0</v>
      </c>
      <c r="AU8" s="7">
        <v>444791.98</v>
      </c>
      <c r="AV8" s="7">
        <v>0</v>
      </c>
      <c r="AW8" s="7">
        <v>121881212</v>
      </c>
      <c r="AX8" s="8">
        <f t="shared" si="1"/>
        <v>753547448.63000011</v>
      </c>
      <c r="AY8" s="7">
        <v>2674026472.02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603644.38</v>
      </c>
      <c r="BG8" s="7">
        <v>0</v>
      </c>
      <c r="BH8" s="7">
        <v>0</v>
      </c>
      <c r="BI8" s="33">
        <v>92071987.170000002</v>
      </c>
      <c r="BJ8" s="7">
        <v>789357059.34000003</v>
      </c>
      <c r="BK8" s="8">
        <f t="shared" si="14"/>
        <v>789357059.34000003</v>
      </c>
      <c r="BL8" s="7">
        <v>223744058.66999999</v>
      </c>
      <c r="BM8" s="7">
        <v>500427463.56</v>
      </c>
      <c r="BN8" s="7">
        <v>0</v>
      </c>
      <c r="BO8" s="7">
        <v>4084232.2</v>
      </c>
      <c r="BP8" s="7">
        <v>0</v>
      </c>
      <c r="BQ8" s="7">
        <v>0</v>
      </c>
      <c r="BR8" s="7">
        <v>0</v>
      </c>
      <c r="BS8" s="7">
        <v>0</v>
      </c>
      <c r="BT8" s="7">
        <v>61101304.909999996</v>
      </c>
      <c r="BU8" s="7">
        <v>608545975.50999999</v>
      </c>
      <c r="BV8" s="8">
        <f t="shared" si="15"/>
        <v>608545975.50999999</v>
      </c>
      <c r="BW8" s="7">
        <v>423329608.36000001</v>
      </c>
      <c r="BX8" s="7">
        <v>0</v>
      </c>
      <c r="BY8" s="7">
        <v>0</v>
      </c>
      <c r="BZ8" s="7">
        <v>185216367.14999998</v>
      </c>
      <c r="CA8" s="7">
        <v>588442905</v>
      </c>
      <c r="CB8" s="7">
        <v>0</v>
      </c>
      <c r="CC8" s="7">
        <v>588442905</v>
      </c>
      <c r="CD8" s="33">
        <v>211887472.88</v>
      </c>
      <c r="CE8" s="33">
        <v>73012855.489999995</v>
      </c>
      <c r="CF8" s="33">
        <v>3001169.76</v>
      </c>
      <c r="CG8" s="33">
        <v>24369672.449999999</v>
      </c>
      <c r="CH8" s="33">
        <v>38469787.710000001</v>
      </c>
      <c r="CI8" s="33">
        <v>0</v>
      </c>
      <c r="CJ8" s="33">
        <v>5132339.6399999997</v>
      </c>
      <c r="CK8" s="33">
        <v>99287580.230000004</v>
      </c>
      <c r="CL8" s="33">
        <v>8786643.2400000002</v>
      </c>
      <c r="CM8" s="33">
        <v>18123892.07</v>
      </c>
      <c r="CN8" s="33">
        <v>2719389684.5999999</v>
      </c>
      <c r="CO8" s="33">
        <v>0</v>
      </c>
      <c r="CP8" s="33">
        <v>44701916.189999998</v>
      </c>
      <c r="CQ8" s="33"/>
      <c r="CR8" s="33"/>
      <c r="CS8" s="33">
        <v>2592243576.2599998</v>
      </c>
      <c r="CT8" s="33">
        <v>127146108.34</v>
      </c>
      <c r="CU8" s="33">
        <v>-5298083.8099999996</v>
      </c>
      <c r="CV8" s="33"/>
      <c r="CW8" s="33">
        <v>2412270901.77</v>
      </c>
      <c r="CX8" s="33">
        <v>2709057352</v>
      </c>
      <c r="CY8" s="33">
        <v>2674630116.4000001</v>
      </c>
      <c r="CZ8" s="33">
        <v>772627</v>
      </c>
      <c r="DA8" s="33">
        <v>-44701916.189999998</v>
      </c>
      <c r="DB8" s="33">
        <v>145704500</v>
      </c>
      <c r="DC8" s="33">
        <f t="shared" si="2"/>
        <v>-1.6734862860306516</v>
      </c>
      <c r="DD8" s="33"/>
      <c r="DE8" s="33"/>
      <c r="DF8" s="33">
        <f t="shared" si="3"/>
        <v>-0.39828842056416558</v>
      </c>
      <c r="DG8" s="33">
        <f t="shared" si="4"/>
        <v>-14.969049276906539</v>
      </c>
      <c r="DH8" s="33"/>
      <c r="DI8" s="33">
        <f t="shared" si="5"/>
        <v>-1120.2309394701451</v>
      </c>
      <c r="DJ8" s="33">
        <f t="shared" si="16"/>
        <v>-57.857046401433031</v>
      </c>
      <c r="DK8" s="33">
        <f t="shared" si="6"/>
        <v>69.313098778132044</v>
      </c>
      <c r="DL8" s="33">
        <f t="shared" si="7"/>
        <v>30.343132594437122</v>
      </c>
      <c r="DM8" s="33">
        <f t="shared" si="8"/>
        <v>62.998036596288422</v>
      </c>
      <c r="DN8" s="33">
        <f t="shared" si="9"/>
        <v>33.643259636988297</v>
      </c>
      <c r="DO8" s="33">
        <f t="shared" si="10"/>
        <v>3461.7352440440213</v>
      </c>
      <c r="DP8" s="33">
        <f t="shared" si="11"/>
        <v>91.983838152043845</v>
      </c>
      <c r="DQ8" s="33">
        <f t="shared" si="17"/>
        <v>1.2708197401056684</v>
      </c>
      <c r="DR8" s="33">
        <f t="shared" si="12"/>
        <v>7.8594819190577798</v>
      </c>
    </row>
    <row r="9" spans="1:122" ht="15" x14ac:dyDescent="0.2">
      <c r="A9" s="45" t="s">
        <v>46</v>
      </c>
      <c r="B9" s="42">
        <v>866335384.65999997</v>
      </c>
      <c r="C9" s="17">
        <v>402082955.30000001</v>
      </c>
      <c r="D9" s="17">
        <v>294486159.54000002</v>
      </c>
      <c r="E9" s="17">
        <v>650806.53</v>
      </c>
      <c r="F9" s="17">
        <v>6438225.2199999997</v>
      </c>
      <c r="G9" s="17">
        <v>55795458.289999999</v>
      </c>
      <c r="H9" s="17">
        <v>46080083.960000001</v>
      </c>
      <c r="I9" s="8">
        <f t="shared" si="13"/>
        <v>46080083.960000001</v>
      </c>
      <c r="J9" s="17">
        <v>1158132.3899999999</v>
      </c>
      <c r="K9" s="17">
        <v>8706363.5700000003</v>
      </c>
      <c r="L9" s="17">
        <v>10883860.77</v>
      </c>
      <c r="M9" s="17">
        <v>25331727.23</v>
      </c>
      <c r="N9" s="17">
        <v>12843733.789999999</v>
      </c>
      <c r="O9" s="17">
        <v>464710175.50999999</v>
      </c>
      <c r="P9" s="17">
        <v>398174447.25999999</v>
      </c>
      <c r="Q9" s="17">
        <v>126899003.33</v>
      </c>
      <c r="R9" s="8">
        <f t="shared" si="0"/>
        <v>126899003.33</v>
      </c>
      <c r="S9" s="7">
        <v>83173500</v>
      </c>
      <c r="T9" s="7">
        <v>38140400</v>
      </c>
      <c r="U9" s="7">
        <v>0</v>
      </c>
      <c r="V9" s="7">
        <v>178403.33</v>
      </c>
      <c r="W9" s="7">
        <v>859000</v>
      </c>
      <c r="X9" s="7">
        <v>4547700</v>
      </c>
      <c r="Y9" s="7">
        <v>0</v>
      </c>
      <c r="Z9" s="7">
        <v>271275443.93000001</v>
      </c>
      <c r="AA9" s="7">
        <v>158803563</v>
      </c>
      <c r="AB9" s="7">
        <v>35443274.600000001</v>
      </c>
      <c r="AC9" s="7">
        <v>16022988.300000001</v>
      </c>
      <c r="AD9" s="7">
        <v>0</v>
      </c>
      <c r="AE9" s="7">
        <v>2966779.2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1705600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11936800</v>
      </c>
      <c r="AS9" s="7">
        <v>1000000</v>
      </c>
      <c r="AT9" s="7">
        <v>0</v>
      </c>
      <c r="AU9" s="7">
        <v>463582.67</v>
      </c>
      <c r="AV9" s="7">
        <v>0</v>
      </c>
      <c r="AW9" s="7">
        <v>42932856.159999996</v>
      </c>
      <c r="AX9" s="8">
        <f t="shared" si="1"/>
        <v>271275443.92999995</v>
      </c>
      <c r="AY9" s="7">
        <v>862884622.76999998</v>
      </c>
      <c r="AZ9" s="7">
        <v>0</v>
      </c>
      <c r="BA9" s="7">
        <v>0</v>
      </c>
      <c r="BB9" s="7">
        <v>250000</v>
      </c>
      <c r="BC9" s="7">
        <v>0</v>
      </c>
      <c r="BD9" s="7">
        <v>0</v>
      </c>
      <c r="BE9" s="7">
        <v>0</v>
      </c>
      <c r="BF9" s="7">
        <v>3200761.89</v>
      </c>
      <c r="BG9" s="7">
        <v>0</v>
      </c>
      <c r="BH9" s="7">
        <v>0</v>
      </c>
      <c r="BI9" s="17">
        <v>30536195.010000002</v>
      </c>
      <c r="BJ9" s="7">
        <v>248158330.94999999</v>
      </c>
      <c r="BK9" s="8">
        <f t="shared" si="14"/>
        <v>248158330.95000002</v>
      </c>
      <c r="BL9" s="7">
        <v>65364420.560000002</v>
      </c>
      <c r="BM9" s="7">
        <v>153167877.99000001</v>
      </c>
      <c r="BN9" s="7">
        <v>6604904.9500000002</v>
      </c>
      <c r="BO9" s="7">
        <v>0</v>
      </c>
      <c r="BP9" s="7">
        <v>6388284.6600000001</v>
      </c>
      <c r="BQ9" s="7">
        <v>0</v>
      </c>
      <c r="BR9" s="7">
        <v>0</v>
      </c>
      <c r="BS9" s="7">
        <v>11129.74</v>
      </c>
      <c r="BT9" s="7">
        <v>16621713.050000001</v>
      </c>
      <c r="BU9" s="7">
        <v>164546652.28</v>
      </c>
      <c r="BV9" s="8">
        <f t="shared" si="15"/>
        <v>164546652.28</v>
      </c>
      <c r="BW9" s="7">
        <v>73201790.629999995</v>
      </c>
      <c r="BX9" s="7">
        <v>0</v>
      </c>
      <c r="BY9" s="7">
        <v>23749447.140000001</v>
      </c>
      <c r="BZ9" s="7">
        <v>67595414.510000005</v>
      </c>
      <c r="CA9" s="7">
        <v>205917641.46000001</v>
      </c>
      <c r="CB9" s="7">
        <v>0</v>
      </c>
      <c r="CC9" s="7">
        <v>205917641.46000001</v>
      </c>
      <c r="CD9" s="17">
        <v>69246299.150000006</v>
      </c>
      <c r="CE9" s="17">
        <v>29214057.18</v>
      </c>
      <c r="CF9" s="17">
        <v>2478219.8199999998</v>
      </c>
      <c r="CG9" s="17">
        <v>6793750.9299999997</v>
      </c>
      <c r="CH9" s="17">
        <v>39423578.75</v>
      </c>
      <c r="CI9" s="33">
        <v>0</v>
      </c>
      <c r="CJ9" s="33">
        <v>0</v>
      </c>
      <c r="CK9" s="17">
        <v>27281109.710000001</v>
      </c>
      <c r="CL9" s="17">
        <v>8577367.0500000007</v>
      </c>
      <c r="CM9" s="17">
        <v>4988131.17</v>
      </c>
      <c r="CN9" s="17">
        <v>848355931.98000002</v>
      </c>
      <c r="CO9" s="33">
        <v>0</v>
      </c>
      <c r="CP9" s="17">
        <v>-19307902.699999999</v>
      </c>
      <c r="CQ9" s="33"/>
      <c r="CR9" s="33"/>
      <c r="CS9" s="33">
        <v>778865856.47000003</v>
      </c>
      <c r="CT9" s="33">
        <v>69490075.510000005</v>
      </c>
      <c r="CU9" s="33">
        <v>-19307902.699999999</v>
      </c>
      <c r="CV9" s="33"/>
      <c r="CW9" s="17">
        <v>748378331.15999997</v>
      </c>
      <c r="CX9" s="17">
        <v>882451895.97000003</v>
      </c>
      <c r="CY9" s="17">
        <v>866335384.65999997</v>
      </c>
      <c r="CZ9" s="33">
        <v>224660</v>
      </c>
      <c r="DA9" s="33">
        <v>17636620.100000001</v>
      </c>
      <c r="DB9" s="33">
        <v>39458700</v>
      </c>
      <c r="DC9" s="33">
        <f t="shared" si="2"/>
        <v>2.0753455299596366</v>
      </c>
      <c r="DD9" s="33"/>
      <c r="DE9" s="33"/>
      <c r="DF9" s="33">
        <f t="shared" si="3"/>
        <v>-0.73790738691002167</v>
      </c>
      <c r="DG9" s="33">
        <f t="shared" si="4"/>
        <v>-4.410426332886491</v>
      </c>
      <c r="DH9" s="33"/>
      <c r="DI9" s="33">
        <f t="shared" si="5"/>
        <v>-1781.3268615685927</v>
      </c>
      <c r="DJ9" s="33">
        <f t="shared" si="16"/>
        <v>78.503605893349956</v>
      </c>
      <c r="DK9" s="33">
        <f t="shared" si="6"/>
        <v>51.730893969647219</v>
      </c>
      <c r="DL9" s="33">
        <f t="shared" si="7"/>
        <v>45.96077388854048</v>
      </c>
      <c r="DM9" s="33">
        <f t="shared" si="8"/>
        <v>47.395549455470672</v>
      </c>
      <c r="DN9" s="33">
        <f t="shared" si="9"/>
        <v>53.204967418394169</v>
      </c>
      <c r="DO9" s="33">
        <f t="shared" si="10"/>
        <v>3856.2066440843942</v>
      </c>
      <c r="DP9" s="33">
        <f t="shared" si="11"/>
        <v>86.523380913432931</v>
      </c>
      <c r="DQ9" s="33">
        <f t="shared" si="17"/>
        <v>1.8263331274601242</v>
      </c>
      <c r="DR9" s="33">
        <f t="shared" si="12"/>
        <v>8.8045413261106056</v>
      </c>
    </row>
    <row r="10" spans="1:122" ht="15" x14ac:dyDescent="0.2">
      <c r="A10" s="46" t="s">
        <v>47</v>
      </c>
      <c r="B10" s="42">
        <v>21128057245.23</v>
      </c>
      <c r="C10" s="17">
        <v>10169692952.91</v>
      </c>
      <c r="D10" s="17">
        <v>7026415168.0100002</v>
      </c>
      <c r="E10" s="17">
        <v>86960045.189999998</v>
      </c>
      <c r="F10" s="17">
        <v>26187567.18</v>
      </c>
      <c r="G10" s="17">
        <v>2195182708.1999998</v>
      </c>
      <c r="H10" s="17">
        <v>1667923777.23</v>
      </c>
      <c r="I10" s="8">
        <f t="shared" si="13"/>
        <v>1667923777.23</v>
      </c>
      <c r="J10" s="33">
        <v>95804435.629999995</v>
      </c>
      <c r="K10" s="33">
        <v>220664330.56999999</v>
      </c>
      <c r="L10" s="33">
        <v>234799525.31</v>
      </c>
      <c r="M10" s="33">
        <v>1116655485.72</v>
      </c>
      <c r="N10" s="33">
        <v>329970719.19</v>
      </c>
      <c r="O10" s="17">
        <v>12389858696.219999</v>
      </c>
      <c r="P10" s="17">
        <v>8738198549.0100002</v>
      </c>
      <c r="Q10" s="17">
        <v>1614438600</v>
      </c>
      <c r="R10" s="8">
        <f t="shared" si="0"/>
        <v>1614438600</v>
      </c>
      <c r="S10" s="7">
        <v>0</v>
      </c>
      <c r="T10" s="7">
        <v>1178890500</v>
      </c>
      <c r="U10" s="7">
        <v>33327000</v>
      </c>
      <c r="V10" s="7">
        <v>6373100</v>
      </c>
      <c r="W10" s="7">
        <v>2506400</v>
      </c>
      <c r="X10" s="7">
        <v>140469300</v>
      </c>
      <c r="Y10" s="7">
        <v>252872300</v>
      </c>
      <c r="Z10" s="7">
        <v>7123759949.0100002</v>
      </c>
      <c r="AA10" s="7">
        <v>1295112698.8699999</v>
      </c>
      <c r="AB10" s="7">
        <v>495485987.69</v>
      </c>
      <c r="AC10" s="7">
        <v>279275109.13999999</v>
      </c>
      <c r="AD10" s="7">
        <v>186794.36</v>
      </c>
      <c r="AE10" s="7">
        <v>0</v>
      </c>
      <c r="AF10" s="7">
        <v>0</v>
      </c>
      <c r="AG10" s="7">
        <v>0</v>
      </c>
      <c r="AH10" s="7">
        <v>9865000</v>
      </c>
      <c r="AI10" s="7">
        <v>36995485.210000001</v>
      </c>
      <c r="AJ10" s="7">
        <v>0</v>
      </c>
      <c r="AK10" s="7">
        <v>19757389.52</v>
      </c>
      <c r="AL10" s="7">
        <v>46746527.799999997</v>
      </c>
      <c r="AM10" s="7">
        <v>0</v>
      </c>
      <c r="AN10" s="7">
        <v>1151780.93</v>
      </c>
      <c r="AO10" s="7">
        <v>20332706.260000002</v>
      </c>
      <c r="AP10" s="7">
        <v>2105600</v>
      </c>
      <c r="AQ10" s="7">
        <v>437.5</v>
      </c>
      <c r="AR10" s="7">
        <v>139168400</v>
      </c>
      <c r="AS10" s="7">
        <v>0</v>
      </c>
      <c r="AT10" s="7">
        <v>146212.20000000001</v>
      </c>
      <c r="AU10" s="7">
        <v>4572729.57</v>
      </c>
      <c r="AV10" s="7">
        <v>0</v>
      </c>
      <c r="AW10" s="7">
        <v>4772857089.96</v>
      </c>
      <c r="AX10" s="8">
        <f t="shared" si="1"/>
        <v>7123759949.0100002</v>
      </c>
      <c r="AY10" s="7">
        <v>21128057245.23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17">
        <v>615562855.07000005</v>
      </c>
      <c r="BJ10" s="7">
        <v>4626622899.6700001</v>
      </c>
      <c r="BK10" s="8">
        <f t="shared" si="14"/>
        <v>4626622899.6699991</v>
      </c>
      <c r="BL10" s="7">
        <v>1235094141.1600001</v>
      </c>
      <c r="BM10" s="7">
        <v>2358140308.54</v>
      </c>
      <c r="BN10" s="7">
        <v>55746315.200000003</v>
      </c>
      <c r="BO10" s="7">
        <v>9865688.2100000009</v>
      </c>
      <c r="BP10" s="7">
        <v>130065007.47</v>
      </c>
      <c r="BQ10" s="7">
        <v>164005778.33000001</v>
      </c>
      <c r="BR10" s="7">
        <v>125292695.73</v>
      </c>
      <c r="BS10" s="7">
        <v>11688408.42</v>
      </c>
      <c r="BT10" s="7">
        <v>536724556.61000007</v>
      </c>
      <c r="BU10" s="7">
        <v>3786150850.1100001</v>
      </c>
      <c r="BV10" s="8">
        <f t="shared" si="15"/>
        <v>3786150850.1099997</v>
      </c>
      <c r="BW10" s="7">
        <v>1097938700.99</v>
      </c>
      <c r="BX10" s="7">
        <v>784086171.57000005</v>
      </c>
      <c r="BY10" s="7">
        <v>137663797.11000001</v>
      </c>
      <c r="BZ10" s="7">
        <v>1766462180.4399998</v>
      </c>
      <c r="CA10" s="7">
        <v>2550384965.48</v>
      </c>
      <c r="CB10" s="7">
        <v>101223358.93000001</v>
      </c>
      <c r="CC10" s="7">
        <v>2449161606.5500002</v>
      </c>
      <c r="CD10" s="17">
        <v>5372381592.2299995</v>
      </c>
      <c r="CE10" s="17">
        <v>598619574.69000006</v>
      </c>
      <c r="CF10" s="17">
        <v>27698852.539999999</v>
      </c>
      <c r="CG10" s="17">
        <v>112898366.54000001</v>
      </c>
      <c r="CH10" s="17">
        <v>856976108.16999996</v>
      </c>
      <c r="CI10" s="17">
        <v>1083673</v>
      </c>
      <c r="CJ10" s="17">
        <v>8478700</v>
      </c>
      <c r="CK10" s="17">
        <v>751360387.85000002</v>
      </c>
      <c r="CL10" s="17">
        <v>3190139698.3000002</v>
      </c>
      <c r="CM10" s="17">
        <v>290109791.43000001</v>
      </c>
      <c r="CN10" s="17">
        <v>23695549502.68</v>
      </c>
      <c r="CO10" s="33">
        <v>0</v>
      </c>
      <c r="CP10" s="17">
        <v>4617429847.0500002</v>
      </c>
      <c r="CQ10" s="33"/>
      <c r="CR10" s="33"/>
      <c r="CS10" s="33">
        <v>21423206768.759998</v>
      </c>
      <c r="CT10" s="33">
        <v>2272342733.9200001</v>
      </c>
      <c r="CU10" s="17">
        <v>-536999005.44000006</v>
      </c>
      <c r="CV10" s="33"/>
      <c r="CW10" s="17">
        <v>14918634786.690001</v>
      </c>
      <c r="CX10" s="17">
        <v>22232497790</v>
      </c>
      <c r="CY10" s="17">
        <v>21128057245.23</v>
      </c>
      <c r="CZ10" s="33">
        <v>2814258</v>
      </c>
      <c r="DA10" s="33">
        <v>-2564860614.1799998</v>
      </c>
      <c r="DB10" s="33">
        <v>8781325620.8899994</v>
      </c>
      <c r="DC10" s="33">
        <f t="shared" si="2"/>
        <v>-12.152050837658781</v>
      </c>
      <c r="DD10" s="33"/>
      <c r="DE10" s="33"/>
      <c r="DF10" s="33">
        <f t="shared" si="3"/>
        <v>-0.8097567489420342</v>
      </c>
      <c r="DG10" s="33">
        <f t="shared" si="4"/>
        <v>-5.8864981095839761</v>
      </c>
      <c r="DH10" s="33"/>
      <c r="DI10" s="33">
        <f t="shared" si="5"/>
        <v>-4213.5201436897396</v>
      </c>
      <c r="DJ10" s="33">
        <f t="shared" si="16"/>
        <v>-911.38076685932845</v>
      </c>
      <c r="DK10" s="33">
        <f t="shared" si="6"/>
        <v>56.027947069352692</v>
      </c>
      <c r="DL10" s="33">
        <f t="shared" si="7"/>
        <v>41.358268048912969</v>
      </c>
      <c r="DM10" s="33">
        <f t="shared" si="8"/>
        <v>42.918156220685212</v>
      </c>
      <c r="DN10" s="33">
        <f t="shared" si="9"/>
        <v>58.572373906531872</v>
      </c>
      <c r="DO10" s="33">
        <f t="shared" si="10"/>
        <v>7507.5054402368223</v>
      </c>
      <c r="DP10" s="33">
        <f t="shared" si="11"/>
        <v>82.080782374157778</v>
      </c>
      <c r="DQ10" s="33">
        <f t="shared" si="17"/>
        <v>4.967685391007973</v>
      </c>
      <c r="DR10" s="33">
        <f t="shared" si="12"/>
        <v>74.181533505234086</v>
      </c>
    </row>
    <row r="11" spans="1:122" ht="15" x14ac:dyDescent="0.2">
      <c r="A11" s="46" t="s">
        <v>48</v>
      </c>
      <c r="B11" s="43">
        <v>892699136.77999997</v>
      </c>
      <c r="C11" s="33">
        <v>340117721.19</v>
      </c>
      <c r="D11" s="33">
        <v>256431333.72</v>
      </c>
      <c r="E11" s="33">
        <v>260501.47</v>
      </c>
      <c r="F11" s="33">
        <v>1644161.85</v>
      </c>
      <c r="G11" s="33">
        <v>44034702.479999997</v>
      </c>
      <c r="H11" s="33">
        <v>39819919.710000001</v>
      </c>
      <c r="I11" s="8">
        <f t="shared" si="13"/>
        <v>39819919.709999993</v>
      </c>
      <c r="J11" s="33">
        <v>438160.12</v>
      </c>
      <c r="K11" s="33">
        <v>2595515.14</v>
      </c>
      <c r="L11" s="33">
        <v>1557879.72</v>
      </c>
      <c r="M11" s="33">
        <v>35228364.729999997</v>
      </c>
      <c r="N11" s="33">
        <v>6170386.0499999998</v>
      </c>
      <c r="O11" s="17">
        <v>386410145.95999998</v>
      </c>
      <c r="P11" s="33">
        <v>505389239.93000001</v>
      </c>
      <c r="Q11" s="33">
        <v>181952000</v>
      </c>
      <c r="R11" s="8">
        <f t="shared" si="0"/>
        <v>181952000</v>
      </c>
      <c r="S11" s="7">
        <v>136980700</v>
      </c>
      <c r="T11" s="7">
        <v>26410000</v>
      </c>
      <c r="U11" s="7">
        <v>0</v>
      </c>
      <c r="V11" s="7">
        <v>2570300</v>
      </c>
      <c r="W11" s="7">
        <v>0</v>
      </c>
      <c r="X11" s="7">
        <v>15991000</v>
      </c>
      <c r="Y11" s="7">
        <v>0</v>
      </c>
      <c r="Z11" s="7">
        <v>323437239.93000001</v>
      </c>
      <c r="AA11" s="7">
        <v>162250102.72999999</v>
      </c>
      <c r="AB11" s="7">
        <v>40596344.43</v>
      </c>
      <c r="AC11" s="7">
        <v>14969784.439999999</v>
      </c>
      <c r="AD11" s="7">
        <v>214784</v>
      </c>
      <c r="AE11" s="7">
        <v>0</v>
      </c>
      <c r="AF11" s="7">
        <v>372708.11</v>
      </c>
      <c r="AG11" s="7">
        <v>0</v>
      </c>
      <c r="AH11" s="7">
        <v>0</v>
      </c>
      <c r="AI11" s="7">
        <v>0</v>
      </c>
      <c r="AJ11" s="7">
        <v>0</v>
      </c>
      <c r="AK11" s="7">
        <v>1723200</v>
      </c>
      <c r="AL11" s="7">
        <v>0</v>
      </c>
      <c r="AM11" s="7">
        <v>0</v>
      </c>
      <c r="AN11" s="7">
        <v>0</v>
      </c>
      <c r="AO11" s="7">
        <v>47311</v>
      </c>
      <c r="AP11" s="7">
        <v>0</v>
      </c>
      <c r="AQ11" s="7">
        <v>0</v>
      </c>
      <c r="AR11" s="7">
        <v>11097300</v>
      </c>
      <c r="AS11" s="7">
        <v>7208228.1699999999</v>
      </c>
      <c r="AT11" s="7">
        <v>0</v>
      </c>
      <c r="AU11" s="7">
        <v>1871091.39</v>
      </c>
      <c r="AV11" s="7">
        <v>0</v>
      </c>
      <c r="AW11" s="7">
        <v>83086385.659999996</v>
      </c>
      <c r="AX11" s="8">
        <f t="shared" si="1"/>
        <v>323437239.92999995</v>
      </c>
      <c r="AY11" s="7">
        <v>891799385.88999999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481673</v>
      </c>
      <c r="BG11" s="7">
        <v>418077.89</v>
      </c>
      <c r="BH11" s="7">
        <v>0</v>
      </c>
      <c r="BI11" s="33">
        <v>20212206.98</v>
      </c>
      <c r="BJ11" s="7">
        <v>294564593.75</v>
      </c>
      <c r="BK11" s="8">
        <f t="shared" si="14"/>
        <v>294564593.75</v>
      </c>
      <c r="BL11" s="7">
        <v>95411838.950000003</v>
      </c>
      <c r="BM11" s="7">
        <v>160324170.56999999</v>
      </c>
      <c r="BN11" s="7">
        <v>7531303.2699999996</v>
      </c>
      <c r="BO11" s="7">
        <v>0</v>
      </c>
      <c r="BP11" s="7">
        <v>10299019.84</v>
      </c>
      <c r="BQ11" s="7">
        <v>0</v>
      </c>
      <c r="BR11" s="7">
        <v>0</v>
      </c>
      <c r="BS11" s="7">
        <v>0</v>
      </c>
      <c r="BT11" s="7">
        <v>20998261.120000001</v>
      </c>
      <c r="BU11" s="7">
        <v>166945229.38</v>
      </c>
      <c r="BV11" s="8">
        <f t="shared" si="15"/>
        <v>166945229.38</v>
      </c>
      <c r="BW11" s="7">
        <v>68229910.140000001</v>
      </c>
      <c r="BX11" s="7">
        <v>0</v>
      </c>
      <c r="BY11" s="7">
        <v>19750723.629999999</v>
      </c>
      <c r="BZ11" s="7">
        <v>78964595.609999999</v>
      </c>
      <c r="CA11" s="7">
        <v>7910569.6500000004</v>
      </c>
      <c r="CB11" s="7">
        <v>0</v>
      </c>
      <c r="CC11" s="7">
        <v>7910569.6500000004</v>
      </c>
      <c r="CD11" s="33">
        <v>112337647.59999999</v>
      </c>
      <c r="CE11" s="33">
        <v>24670462.010000002</v>
      </c>
      <c r="CF11" s="33">
        <v>616373.85</v>
      </c>
      <c r="CG11" s="33">
        <v>5813065.6200000001</v>
      </c>
      <c r="CH11" s="33">
        <v>9326533.7400000002</v>
      </c>
      <c r="CI11" s="33">
        <v>0</v>
      </c>
      <c r="CJ11" s="33">
        <v>239172.46</v>
      </c>
      <c r="CK11" s="33">
        <v>25718284.829999998</v>
      </c>
      <c r="CL11" s="33">
        <v>228244.8</v>
      </c>
      <c r="CM11" s="33">
        <v>1451987.27</v>
      </c>
      <c r="CN11" s="33">
        <v>886748801.58000004</v>
      </c>
      <c r="CO11" s="33">
        <v>0</v>
      </c>
      <c r="CP11" s="33">
        <v>-5950335.2000000002</v>
      </c>
      <c r="CQ11" s="33"/>
      <c r="CR11" s="33"/>
      <c r="CS11" s="33">
        <v>844910753.49000001</v>
      </c>
      <c r="CT11" s="33">
        <v>41838048.090000004</v>
      </c>
      <c r="CU11" s="17">
        <v>-5950335.2000000002</v>
      </c>
      <c r="CV11" s="33"/>
      <c r="CW11" s="35">
        <v>779297326.25999999</v>
      </c>
      <c r="CX11" s="17">
        <v>928032140.71000004</v>
      </c>
      <c r="CY11" s="17">
        <v>892699136.77999997</v>
      </c>
      <c r="CZ11" s="33">
        <v>234919</v>
      </c>
      <c r="DA11" s="33">
        <v>5950335.2000000002</v>
      </c>
      <c r="DB11" s="33">
        <v>10475307.93</v>
      </c>
      <c r="DC11" s="33">
        <f t="shared" si="2"/>
        <v>0.66655550059822466</v>
      </c>
      <c r="DD11" s="33"/>
      <c r="DE11" s="33"/>
      <c r="DF11" s="33">
        <f t="shared" si="3"/>
        <v>-1.2238142856511063</v>
      </c>
      <c r="DG11" s="33">
        <f t="shared" si="4"/>
        <v>-5.780458751037143</v>
      </c>
      <c r="DH11" s="33"/>
      <c r="DI11" s="33">
        <f t="shared" si="5"/>
        <v>-2157.3868468706237</v>
      </c>
      <c r="DJ11" s="33">
        <f t="shared" si="16"/>
        <v>25.32930584584474</v>
      </c>
      <c r="DK11" s="33">
        <f t="shared" si="6"/>
        <v>42.560547584984747</v>
      </c>
      <c r="DL11" s="33">
        <f t="shared" si="7"/>
        <v>56.613613602558011</v>
      </c>
      <c r="DM11" s="33">
        <f t="shared" si="8"/>
        <v>38.35558848052365</v>
      </c>
      <c r="DN11" s="33">
        <f t="shared" si="9"/>
        <v>64.851915039342117</v>
      </c>
      <c r="DO11" s="33">
        <f t="shared" si="10"/>
        <v>3800.0295283906366</v>
      </c>
      <c r="DP11" s="33">
        <f t="shared" si="11"/>
        <v>88.019873377032894</v>
      </c>
      <c r="DQ11" s="33">
        <f t="shared" si="17"/>
        <v>3.8073039046867714</v>
      </c>
      <c r="DR11" s="33">
        <f t="shared" si="12"/>
        <v>2.7571124317101061</v>
      </c>
    </row>
    <row r="12" spans="1:122" s="4" customFormat="1" x14ac:dyDescent="0.25">
      <c r="A12" s="46" t="s">
        <v>49</v>
      </c>
      <c r="B12" s="17">
        <v>1523634.0079999999</v>
      </c>
      <c r="C12" s="33">
        <v>786427.84400000004</v>
      </c>
      <c r="D12" s="33">
        <v>605616.55799999996</v>
      </c>
      <c r="E12" s="33">
        <v>4200.0829999999996</v>
      </c>
      <c r="F12" s="33">
        <v>2849.1289999999999</v>
      </c>
      <c r="G12" s="33">
        <v>98527.115999999995</v>
      </c>
      <c r="H12" s="33">
        <v>108397.60500000001</v>
      </c>
      <c r="I12" s="8">
        <f t="shared" si="13"/>
        <v>108397.60500000001</v>
      </c>
      <c r="J12" s="33">
        <v>2821.3990000000003</v>
      </c>
      <c r="K12" s="33">
        <v>6882.0560000000005</v>
      </c>
      <c r="L12" s="33">
        <v>6114.1949999999997</v>
      </c>
      <c r="M12" s="33">
        <v>92579.955000000002</v>
      </c>
      <c r="N12" s="33">
        <v>12240.735000000001</v>
      </c>
      <c r="O12" s="9"/>
      <c r="P12" s="33">
        <v>615723.94099999999</v>
      </c>
      <c r="Q12" s="33">
        <v>68491.998000000007</v>
      </c>
      <c r="R12" s="8">
        <f t="shared" si="0"/>
        <v>68491.998000000007</v>
      </c>
      <c r="S12" s="7">
        <v>17540.400000000001</v>
      </c>
      <c r="T12" s="7">
        <v>27825.7</v>
      </c>
      <c r="U12" s="7">
        <v>875</v>
      </c>
      <c r="V12" s="7">
        <v>1691.498</v>
      </c>
      <c r="W12" s="7">
        <v>0</v>
      </c>
      <c r="X12" s="7">
        <v>15720.9</v>
      </c>
      <c r="Y12" s="7">
        <v>4838.5</v>
      </c>
      <c r="Z12" s="7">
        <v>530595.97699999996</v>
      </c>
      <c r="AA12" s="7">
        <v>240718.44699999999</v>
      </c>
      <c r="AB12" s="7">
        <v>81410.259999999995</v>
      </c>
      <c r="AC12" s="7">
        <v>20334.483</v>
      </c>
      <c r="AD12" s="7">
        <v>1207.0260000000001</v>
      </c>
      <c r="AE12" s="7">
        <v>0</v>
      </c>
      <c r="AF12" s="7">
        <v>6299.8339999999998</v>
      </c>
      <c r="AG12" s="7">
        <v>0</v>
      </c>
      <c r="AH12" s="7">
        <v>0</v>
      </c>
      <c r="AI12" s="7">
        <v>0</v>
      </c>
      <c r="AJ12" s="7">
        <v>0</v>
      </c>
      <c r="AK12" s="7">
        <v>2953.636</v>
      </c>
      <c r="AL12" s="7">
        <v>0</v>
      </c>
      <c r="AM12" s="7">
        <v>17145.3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17503.081999999999</v>
      </c>
      <c r="AT12" s="7">
        <v>0</v>
      </c>
      <c r="AU12" s="7">
        <v>1855.326</v>
      </c>
      <c r="AV12" s="7">
        <v>0</v>
      </c>
      <c r="AW12" s="7">
        <v>141168.58299999998</v>
      </c>
      <c r="AX12" s="8">
        <f t="shared" si="1"/>
        <v>530595.97699999996</v>
      </c>
      <c r="AY12" s="9">
        <v>0</v>
      </c>
      <c r="AZ12" s="10">
        <v>0</v>
      </c>
      <c r="BA12" s="10">
        <v>0</v>
      </c>
      <c r="BB12" s="10">
        <v>0</v>
      </c>
      <c r="BC12" s="10">
        <v>0</v>
      </c>
      <c r="BD12" s="10">
        <v>0</v>
      </c>
      <c r="BE12" s="10">
        <v>0</v>
      </c>
      <c r="BF12" s="10">
        <v>9117.8629999999994</v>
      </c>
      <c r="BG12" s="10">
        <v>0</v>
      </c>
      <c r="BH12" s="10">
        <v>0</v>
      </c>
      <c r="BI12" s="10">
        <v>36921.803999999996</v>
      </c>
      <c r="BJ12" s="10">
        <v>378285.09700000001</v>
      </c>
      <c r="BK12" s="8">
        <f t="shared" si="14"/>
        <v>378285.09700000001</v>
      </c>
      <c r="BL12" s="10">
        <v>119291.455</v>
      </c>
      <c r="BM12" s="10">
        <v>221745.739</v>
      </c>
      <c r="BN12" s="10">
        <v>0</v>
      </c>
      <c r="BO12" s="10">
        <v>0</v>
      </c>
      <c r="BP12" s="10">
        <v>7990.4250000000002</v>
      </c>
      <c r="BQ12" s="10">
        <v>0</v>
      </c>
      <c r="BR12" s="10">
        <v>0</v>
      </c>
      <c r="BS12" s="10">
        <v>0</v>
      </c>
      <c r="BT12" s="10">
        <v>29257.478000000003</v>
      </c>
      <c r="BU12" s="10">
        <v>338821.87</v>
      </c>
      <c r="BV12" s="8">
        <f t="shared" si="15"/>
        <v>338821.87</v>
      </c>
      <c r="BW12" s="10">
        <v>203205.32</v>
      </c>
      <c r="BX12" s="10">
        <v>0</v>
      </c>
      <c r="BY12" s="10">
        <v>60219.039000000004</v>
      </c>
      <c r="BZ12" s="10">
        <v>75397.510999999999</v>
      </c>
      <c r="CA12" s="10">
        <v>16019.562</v>
      </c>
      <c r="CB12" s="10">
        <v>0</v>
      </c>
      <c r="CC12" s="10">
        <v>16019.562</v>
      </c>
      <c r="CD12" s="10">
        <v>191010.30599999998</v>
      </c>
      <c r="CE12" s="10">
        <v>44476.625</v>
      </c>
      <c r="CF12" s="10">
        <v>275</v>
      </c>
      <c r="CG12" s="10">
        <v>6172.1769999999997</v>
      </c>
      <c r="CH12" s="10">
        <v>17878.437000000002</v>
      </c>
      <c r="CI12" s="10">
        <v>24.414000000000001</v>
      </c>
      <c r="CJ12" s="10">
        <v>3180.1510000000003</v>
      </c>
      <c r="CK12" s="10">
        <v>84406.042000000001</v>
      </c>
      <c r="CL12" s="10">
        <v>26.687999999999999</v>
      </c>
      <c r="CM12" s="10">
        <v>1980.4630000000002</v>
      </c>
      <c r="CN12" s="10">
        <v>1131430.0079999999</v>
      </c>
      <c r="CO12" s="9"/>
      <c r="CP12" s="17">
        <v>-28296.456999999999</v>
      </c>
      <c r="CQ12" s="9"/>
      <c r="CR12" s="9"/>
      <c r="CS12" s="9"/>
      <c r="CT12" s="9"/>
      <c r="CU12" s="17">
        <v>-7477.4570000000003</v>
      </c>
      <c r="CV12" s="9"/>
      <c r="CW12" s="17">
        <v>1297568.017</v>
      </c>
      <c r="CX12" s="17">
        <v>1625987.824</v>
      </c>
      <c r="CY12" s="17">
        <v>1523634.0079999999</v>
      </c>
      <c r="CZ12" s="17">
        <v>427187</v>
      </c>
      <c r="DA12" s="9"/>
      <c r="DB12" s="9"/>
      <c r="DC12" s="33">
        <f t="shared" si="2"/>
        <v>100</v>
      </c>
      <c r="DD12" s="33"/>
      <c r="DE12" s="33"/>
      <c r="DF12" s="33">
        <f t="shared" si="3"/>
        <v>1</v>
      </c>
      <c r="DG12" s="33">
        <f t="shared" si="4"/>
        <v>1</v>
      </c>
      <c r="DH12" s="33"/>
      <c r="DI12" s="33">
        <f t="shared" si="5"/>
        <v>2.0946926030052415</v>
      </c>
      <c r="DJ12" s="33">
        <f t="shared" si="16"/>
        <v>0</v>
      </c>
      <c r="DK12" s="33">
        <f t="shared" si="6"/>
        <v>58.729684707851447</v>
      </c>
      <c r="DL12" s="33">
        <f t="shared" si="7"/>
        <v>40.411538320034666</v>
      </c>
      <c r="DM12" s="33">
        <f t="shared" si="8"/>
        <v>69.507423211281846</v>
      </c>
      <c r="DN12" s="33">
        <f t="shared" si="9"/>
        <v>47.452151481320001</v>
      </c>
      <c r="DO12" s="33">
        <f t="shared" si="10"/>
        <v>3.5666675437220698</v>
      </c>
      <c r="DP12" s="33" t="e">
        <f t="shared" si="11"/>
        <v>#DIV/0!</v>
      </c>
      <c r="DQ12" s="33">
        <f t="shared" si="17"/>
        <v>6.2948697701933165</v>
      </c>
      <c r="DR12" s="33">
        <f t="shared" si="12"/>
        <v>0</v>
      </c>
    </row>
    <row r="13" spans="1:122" ht="15" x14ac:dyDescent="0.25">
      <c r="A13" s="46" t="s">
        <v>50</v>
      </c>
      <c r="B13" s="42">
        <v>2611636864.8400002</v>
      </c>
      <c r="C13" s="33">
        <v>1495293927.5899999</v>
      </c>
      <c r="D13" s="33">
        <v>1148061504.48</v>
      </c>
      <c r="E13" s="33">
        <v>3155654.87</v>
      </c>
      <c r="F13" s="33">
        <v>12444950.529999999</v>
      </c>
      <c r="G13" s="33">
        <v>170211632.69</v>
      </c>
      <c r="H13" s="33">
        <v>131894560.14</v>
      </c>
      <c r="I13" s="8">
        <f t="shared" si="13"/>
        <v>131894560.14</v>
      </c>
      <c r="J13" s="33">
        <v>7819285.5899999999</v>
      </c>
      <c r="K13" s="33">
        <v>25933806.890000001</v>
      </c>
      <c r="L13" s="33">
        <v>27017188.989999998</v>
      </c>
      <c r="M13" s="33">
        <v>71124278.670000002</v>
      </c>
      <c r="N13" s="33">
        <v>75709877.75</v>
      </c>
      <c r="O13" s="33">
        <v>1702960547.75</v>
      </c>
      <c r="P13" s="33">
        <v>904045012.45000005</v>
      </c>
      <c r="Q13" s="33">
        <v>42298404</v>
      </c>
      <c r="R13" s="8">
        <f t="shared" si="0"/>
        <v>42298404</v>
      </c>
      <c r="S13" s="7">
        <v>0</v>
      </c>
      <c r="T13" s="7">
        <v>27709300</v>
      </c>
      <c r="U13" s="7">
        <v>513000</v>
      </c>
      <c r="V13" s="7">
        <v>555304</v>
      </c>
      <c r="W13" s="7">
        <v>0</v>
      </c>
      <c r="X13" s="7">
        <v>13520800</v>
      </c>
      <c r="Y13" s="7">
        <v>0</v>
      </c>
      <c r="Z13" s="7">
        <v>861746608.45000005</v>
      </c>
      <c r="AA13" s="7">
        <v>446963393.63</v>
      </c>
      <c r="AB13" s="7">
        <v>109230632.34</v>
      </c>
      <c r="AC13" s="7">
        <v>48674714.439999998</v>
      </c>
      <c r="AD13" s="7">
        <v>17001.05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1026275.92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48799400</v>
      </c>
      <c r="AS13" s="7">
        <v>39257.18</v>
      </c>
      <c r="AT13" s="7">
        <v>0</v>
      </c>
      <c r="AU13" s="7">
        <v>644468.05000000005</v>
      </c>
      <c r="AV13" s="7">
        <v>0</v>
      </c>
      <c r="AW13" s="7">
        <v>206351465.84</v>
      </c>
      <c r="AX13" s="8">
        <f t="shared" si="1"/>
        <v>861746608.44999993</v>
      </c>
      <c r="AY13" s="7">
        <v>2607005560.1999998</v>
      </c>
      <c r="AZ13" s="7">
        <v>36824.54</v>
      </c>
      <c r="BA13" s="7">
        <v>0</v>
      </c>
      <c r="BB13" s="7">
        <v>0</v>
      </c>
      <c r="BC13" s="7">
        <v>0</v>
      </c>
      <c r="BD13" s="7">
        <v>0</v>
      </c>
      <c r="BE13" s="7">
        <v>747900</v>
      </c>
      <c r="BF13" s="7">
        <v>3846580.1</v>
      </c>
      <c r="BG13" s="7">
        <v>0</v>
      </c>
      <c r="BH13" s="7">
        <v>0</v>
      </c>
      <c r="BI13" s="33">
        <v>88807192.840000004</v>
      </c>
      <c r="BJ13" s="7">
        <v>719431612.87</v>
      </c>
      <c r="BK13" s="8">
        <f t="shared" si="14"/>
        <v>719431612.87</v>
      </c>
      <c r="BL13" s="7">
        <v>205023700.71000001</v>
      </c>
      <c r="BM13" s="7">
        <v>454275144.70999998</v>
      </c>
      <c r="BN13" s="7">
        <v>5420820.9699999997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54711946.479999997</v>
      </c>
      <c r="BU13" s="7">
        <v>454960024</v>
      </c>
      <c r="BV13" s="8">
        <f t="shared" si="15"/>
        <v>454960024</v>
      </c>
      <c r="BW13" s="7">
        <v>260535703</v>
      </c>
      <c r="BX13" s="7">
        <v>0</v>
      </c>
      <c r="BY13" s="7">
        <v>57268500.509999998</v>
      </c>
      <c r="BZ13" s="7">
        <v>137155820.49000001</v>
      </c>
      <c r="CA13" s="7">
        <v>598451730.87</v>
      </c>
      <c r="CB13" s="7">
        <v>0</v>
      </c>
      <c r="CC13" s="7">
        <v>598451730.87</v>
      </c>
      <c r="CD13" s="33">
        <v>299017034.44999999</v>
      </c>
      <c r="CE13" s="33">
        <v>74275751.700000003</v>
      </c>
      <c r="CF13" s="33">
        <v>1215803.24</v>
      </c>
      <c r="CG13" s="33">
        <v>10341856.859999999</v>
      </c>
      <c r="CH13" s="33">
        <v>46126431</v>
      </c>
      <c r="CI13" s="33">
        <v>291434.61</v>
      </c>
      <c r="CJ13" s="33">
        <v>70000</v>
      </c>
      <c r="CK13" s="36">
        <v>115651457.26000001</v>
      </c>
      <c r="CL13" s="33">
        <v>39637370.979999997</v>
      </c>
      <c r="CM13" s="33">
        <v>9899196.8499999996</v>
      </c>
      <c r="CN13" s="33">
        <v>2544686486.2600002</v>
      </c>
      <c r="CO13" s="33">
        <v>0</v>
      </c>
      <c r="CP13" s="17">
        <v>-67977830.129999995</v>
      </c>
      <c r="CQ13" s="33"/>
      <c r="CR13" s="33"/>
      <c r="CS13" s="33">
        <v>2408875394.0300002</v>
      </c>
      <c r="CT13" s="33">
        <v>135811092.22999999</v>
      </c>
      <c r="CU13" s="17">
        <v>28702169.870000001</v>
      </c>
      <c r="CV13" s="33"/>
      <c r="CW13" s="33">
        <v>2213014520.9899998</v>
      </c>
      <c r="CX13" s="33">
        <v>3001655152.48</v>
      </c>
      <c r="CY13" s="33">
        <v>2611636864.8400002</v>
      </c>
      <c r="CZ13" s="33">
        <v>729842</v>
      </c>
      <c r="DA13" s="33">
        <v>66079143.329999998</v>
      </c>
      <c r="DB13" s="33">
        <v>246661795.91999999</v>
      </c>
      <c r="DC13" s="26">
        <f t="shared" si="2"/>
        <v>2.5635408766563574</v>
      </c>
      <c r="DD13" s="26"/>
      <c r="DE13" s="26"/>
      <c r="DF13" s="26">
        <f t="shared" si="3"/>
        <v>-0.48039112382763233</v>
      </c>
      <c r="DG13" s="31">
        <f t="shared" si="4"/>
        <v>-0.79383584105708038</v>
      </c>
      <c r="DH13" s="26"/>
      <c r="DI13" s="26">
        <f t="shared" si="5"/>
        <v>-1257.1186620254798</v>
      </c>
      <c r="DJ13" s="26">
        <f t="shared" si="16"/>
        <v>90.538970530607997</v>
      </c>
      <c r="DK13" s="26">
        <f t="shared" si="6"/>
        <v>62.305311647133934</v>
      </c>
      <c r="DL13" s="26">
        <f t="shared" si="7"/>
        <v>34.616030452816631</v>
      </c>
      <c r="DM13" s="26">
        <f t="shared" si="8"/>
        <v>58.761420538986584</v>
      </c>
      <c r="DN13" s="26">
        <f t="shared" si="9"/>
        <v>40.851291479351538</v>
      </c>
      <c r="DO13" s="26">
        <f t="shared" si="10"/>
        <v>3578.3592405479544</v>
      </c>
      <c r="DP13" s="26">
        <f t="shared" si="11"/>
        <v>87.805553074357761</v>
      </c>
      <c r="DQ13" s="26">
        <f t="shared" si="17"/>
        <v>12.993440879368256</v>
      </c>
      <c r="DR13" s="26">
        <f t="shared" si="12"/>
        <v>15.158772187732481</v>
      </c>
    </row>
    <row r="14" spans="1:122" ht="15" x14ac:dyDescent="0.25">
      <c r="A14" s="45" t="s">
        <v>51</v>
      </c>
      <c r="B14" s="42">
        <v>1618171872.22</v>
      </c>
      <c r="C14" s="33">
        <v>782229500.03999996</v>
      </c>
      <c r="D14" s="33">
        <v>560394686.73000002</v>
      </c>
      <c r="E14" s="17">
        <v>1460693.74</v>
      </c>
      <c r="F14" s="17">
        <v>2837159.24</v>
      </c>
      <c r="G14" s="17">
        <v>137478827.38</v>
      </c>
      <c r="H14" s="17">
        <v>68760594.590000004</v>
      </c>
      <c r="I14" s="8">
        <f t="shared" si="13"/>
        <v>68760594.590000004</v>
      </c>
      <c r="J14" s="17">
        <v>1816994.74</v>
      </c>
      <c r="K14" s="17">
        <v>13039428.060000001</v>
      </c>
      <c r="L14" s="17">
        <v>8497241.2300000004</v>
      </c>
      <c r="M14" s="17">
        <v>45406930.560000002</v>
      </c>
      <c r="N14" s="33">
        <v>13620620.67</v>
      </c>
      <c r="O14" s="33">
        <v>864610715.29999995</v>
      </c>
      <c r="P14" s="33">
        <v>738062011.21000004</v>
      </c>
      <c r="Q14" s="33">
        <v>184293327.33000001</v>
      </c>
      <c r="R14" s="8">
        <f t="shared" si="0"/>
        <v>184293327.33000001</v>
      </c>
      <c r="S14" s="7">
        <v>141834600</v>
      </c>
      <c r="T14" s="7">
        <v>12730900</v>
      </c>
      <c r="U14" s="7">
        <v>240000</v>
      </c>
      <c r="V14" s="7">
        <v>2283000</v>
      </c>
      <c r="W14" s="7">
        <v>2557327.33</v>
      </c>
      <c r="X14" s="7">
        <v>24647500</v>
      </c>
      <c r="Y14" s="7">
        <v>0</v>
      </c>
      <c r="Z14" s="7">
        <v>553768683.88</v>
      </c>
      <c r="AA14" s="7">
        <v>296443733.94999999</v>
      </c>
      <c r="AB14" s="7">
        <v>56649423.909999996</v>
      </c>
      <c r="AC14" s="7">
        <v>26716593.649999999</v>
      </c>
      <c r="AD14" s="7">
        <v>187301.01</v>
      </c>
      <c r="AE14" s="7">
        <v>0</v>
      </c>
      <c r="AF14" s="7">
        <v>0</v>
      </c>
      <c r="AG14" s="7">
        <v>79996350</v>
      </c>
      <c r="AH14" s="7">
        <v>0</v>
      </c>
      <c r="AI14" s="7">
        <v>0</v>
      </c>
      <c r="AJ14" s="7">
        <v>0</v>
      </c>
      <c r="AK14" s="7">
        <v>2866700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17174800</v>
      </c>
      <c r="AS14" s="7">
        <v>336000</v>
      </c>
      <c r="AT14" s="7">
        <v>0</v>
      </c>
      <c r="AU14" s="7">
        <v>1026100.78</v>
      </c>
      <c r="AV14" s="7">
        <v>0</v>
      </c>
      <c r="AW14" s="7">
        <v>72371680.579999998</v>
      </c>
      <c r="AX14" s="8">
        <f t="shared" si="1"/>
        <v>553768683.88</v>
      </c>
      <c r="AY14" s="7">
        <v>1602672726.51</v>
      </c>
      <c r="AZ14" s="7">
        <v>0</v>
      </c>
      <c r="BA14" s="7">
        <v>0</v>
      </c>
      <c r="BB14" s="7">
        <v>0</v>
      </c>
      <c r="BC14" s="7">
        <v>0</v>
      </c>
      <c r="BD14" s="7">
        <v>878093</v>
      </c>
      <c r="BE14" s="7">
        <v>0</v>
      </c>
      <c r="BF14" s="7">
        <v>6395802.7000000002</v>
      </c>
      <c r="BG14" s="7">
        <v>7212614.3099999996</v>
      </c>
      <c r="BH14" s="7">
        <v>1012635.7</v>
      </c>
      <c r="BI14" s="33">
        <v>55902789.829999998</v>
      </c>
      <c r="BJ14" s="7">
        <v>434563808.14999998</v>
      </c>
      <c r="BK14" s="8">
        <f t="shared" si="14"/>
        <v>434563808.14999998</v>
      </c>
      <c r="BL14" s="7">
        <v>159552419.34999999</v>
      </c>
      <c r="BM14" s="7">
        <v>238843913.03</v>
      </c>
      <c r="BN14" s="7">
        <v>0</v>
      </c>
      <c r="BO14" s="7">
        <v>0</v>
      </c>
      <c r="BP14" s="7">
        <v>6195651.0499999998</v>
      </c>
      <c r="BQ14" s="7">
        <v>0</v>
      </c>
      <c r="BR14" s="7">
        <v>276024.52</v>
      </c>
      <c r="BS14" s="7">
        <v>0</v>
      </c>
      <c r="BT14" s="7">
        <v>29695800.200000003</v>
      </c>
      <c r="BU14" s="7">
        <v>365833439.27999997</v>
      </c>
      <c r="BV14" s="8">
        <f t="shared" si="15"/>
        <v>365833439.27999997</v>
      </c>
      <c r="BW14" s="7">
        <v>122944698.48999999</v>
      </c>
      <c r="BX14" s="7">
        <v>0</v>
      </c>
      <c r="BY14" s="7">
        <v>35256517.200000003</v>
      </c>
      <c r="BZ14" s="7">
        <v>207632223.59</v>
      </c>
      <c r="CA14" s="7">
        <v>387853546.69999999</v>
      </c>
      <c r="CB14" s="7">
        <v>0</v>
      </c>
      <c r="CC14" s="7">
        <v>387853546.69999999</v>
      </c>
      <c r="CD14" s="33">
        <v>140721837.74000001</v>
      </c>
      <c r="CE14" s="33">
        <v>56978149.590000004</v>
      </c>
      <c r="CF14" s="33">
        <v>0</v>
      </c>
      <c r="CG14" s="33">
        <v>28870020.02</v>
      </c>
      <c r="CH14" s="33">
        <v>10167143.35</v>
      </c>
      <c r="CI14" s="33">
        <v>64302</v>
      </c>
      <c r="CJ14" s="33">
        <v>2592143.65</v>
      </c>
      <c r="CK14" s="33">
        <v>47573670.770000003</v>
      </c>
      <c r="CL14" s="33">
        <v>20379425.84</v>
      </c>
      <c r="CM14" s="33">
        <v>3011078.13</v>
      </c>
      <c r="CN14" s="33">
        <v>1592763791.6800001</v>
      </c>
      <c r="CO14" s="33">
        <v>0</v>
      </c>
      <c r="CP14" s="33">
        <v>-22803874.43</v>
      </c>
      <c r="CQ14" s="33"/>
      <c r="CR14" s="33"/>
      <c r="CS14" s="33">
        <v>1450066825.6599998</v>
      </c>
      <c r="CT14" s="33">
        <v>142696966.02000001</v>
      </c>
      <c r="CU14" s="33">
        <v>-22803874.43</v>
      </c>
      <c r="CV14" s="33"/>
      <c r="CW14" s="33">
        <v>1451758978.97</v>
      </c>
      <c r="CX14" s="33">
        <v>1639892138.74</v>
      </c>
      <c r="CY14" s="34">
        <v>1618171872.22</v>
      </c>
      <c r="CZ14" s="33">
        <v>497032</v>
      </c>
      <c r="DA14" s="33">
        <v>22803874.43</v>
      </c>
      <c r="DB14" s="33">
        <v>41687300</v>
      </c>
      <c r="DC14" s="26">
        <f t="shared" si="2"/>
        <v>1.5701719314365754</v>
      </c>
      <c r="DD14" s="26"/>
      <c r="DE14" s="26"/>
      <c r="DF14" s="26">
        <f t="shared" si="3"/>
        <v>-0.70397615061603158</v>
      </c>
      <c r="DG14" s="31">
        <f t="shared" si="4"/>
        <v>-9.4765391737467723</v>
      </c>
      <c r="DH14" s="26"/>
      <c r="DI14" s="26">
        <f t="shared" si="5"/>
        <v>-1492.4063180036694</v>
      </c>
      <c r="DJ14" s="26">
        <f t="shared" si="16"/>
        <v>45.880093092597662</v>
      </c>
      <c r="DK14" s="26">
        <f t="shared" si="6"/>
        <v>52.589598746547907</v>
      </c>
      <c r="DL14" s="26">
        <f t="shared" si="7"/>
        <v>45.610854068142906</v>
      </c>
      <c r="DM14" s="26">
        <f t="shared" si="8"/>
        <v>49.111456709781649</v>
      </c>
      <c r="DN14" s="26">
        <f t="shared" si="9"/>
        <v>50.839155941273617</v>
      </c>
      <c r="DO14" s="26">
        <f t="shared" si="10"/>
        <v>3255.6693979864476</v>
      </c>
      <c r="DP14" s="26">
        <f t="shared" si="11"/>
        <v>90.471872045743083</v>
      </c>
      <c r="DQ14" s="26">
        <f t="shared" si="17"/>
        <v>1.3244936058226731</v>
      </c>
      <c r="DR14" s="26">
        <f t="shared" si="12"/>
        <v>4.8986821659922057</v>
      </c>
    </row>
    <row r="15" spans="1:122" ht="15" x14ac:dyDescent="0.25">
      <c r="A15" s="45" t="s">
        <v>52</v>
      </c>
      <c r="B15" s="42">
        <v>3564513196.7199998</v>
      </c>
      <c r="C15" s="33">
        <v>1842359845.47</v>
      </c>
      <c r="D15" s="33">
        <v>1313583908.5599999</v>
      </c>
      <c r="E15" s="33">
        <v>16412963.710000001</v>
      </c>
      <c r="F15" s="33">
        <v>5823763.4699999997</v>
      </c>
      <c r="G15" s="33">
        <v>285021517.06999999</v>
      </c>
      <c r="H15" s="10">
        <v>315097266.69</v>
      </c>
      <c r="I15" s="8">
        <f t="shared" si="13"/>
        <v>315097266.69</v>
      </c>
      <c r="J15" s="17">
        <v>13327128.5</v>
      </c>
      <c r="K15" s="17">
        <v>76381382.180000007</v>
      </c>
      <c r="L15" s="17">
        <v>64419713.950000003</v>
      </c>
      <c r="M15" s="17">
        <v>160969042.06</v>
      </c>
      <c r="N15" s="33">
        <v>78413806.939999998</v>
      </c>
      <c r="O15" s="33">
        <v>2236175190.4499998</v>
      </c>
      <c r="P15" s="33">
        <v>1320584021.1099999</v>
      </c>
      <c r="Q15" s="33">
        <v>272283400</v>
      </c>
      <c r="R15" s="8">
        <f t="shared" si="0"/>
        <v>272283400</v>
      </c>
      <c r="S15" s="7">
        <v>253379300</v>
      </c>
      <c r="T15" s="7">
        <v>2791900</v>
      </c>
      <c r="U15" s="7">
        <v>430000</v>
      </c>
      <c r="V15" s="7">
        <v>3493900</v>
      </c>
      <c r="W15" s="7">
        <v>0</v>
      </c>
      <c r="X15" s="7">
        <v>12188300</v>
      </c>
      <c r="Y15" s="7">
        <v>0</v>
      </c>
      <c r="Z15" s="7">
        <v>1048300621.11</v>
      </c>
      <c r="AA15" s="7">
        <v>500593566.48000002</v>
      </c>
      <c r="AB15" s="7">
        <v>121265955.8</v>
      </c>
      <c r="AC15" s="7">
        <v>61037170</v>
      </c>
      <c r="AD15" s="7">
        <v>147472.26999999999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58221605.850000001</v>
      </c>
      <c r="AS15" s="7">
        <v>54555480.560000002</v>
      </c>
      <c r="AT15" s="7">
        <v>0</v>
      </c>
      <c r="AU15" s="7">
        <v>1756407.37</v>
      </c>
      <c r="AV15" s="7">
        <v>0</v>
      </c>
      <c r="AW15" s="7">
        <v>250722962.78</v>
      </c>
      <c r="AX15" s="8">
        <f t="shared" si="1"/>
        <v>1048300621.11</v>
      </c>
      <c r="AY15" s="7">
        <v>3556759211.5599999</v>
      </c>
      <c r="AZ15" s="7">
        <v>0</v>
      </c>
      <c r="BA15" s="7">
        <v>0</v>
      </c>
      <c r="BB15" s="7">
        <v>0</v>
      </c>
      <c r="BC15" s="7">
        <v>450200</v>
      </c>
      <c r="BD15" s="7">
        <v>0</v>
      </c>
      <c r="BE15" s="7">
        <v>298000</v>
      </c>
      <c r="BF15" s="7">
        <v>7005785.1600000001</v>
      </c>
      <c r="BG15" s="7">
        <v>0</v>
      </c>
      <c r="BH15" s="7">
        <v>0</v>
      </c>
      <c r="BI15" s="33">
        <v>97780677.019999996</v>
      </c>
      <c r="BJ15" s="7">
        <v>904423115.86000001</v>
      </c>
      <c r="BK15" s="8">
        <f t="shared" si="14"/>
        <v>904423115.8599999</v>
      </c>
      <c r="BL15" s="7">
        <v>272032689.5</v>
      </c>
      <c r="BM15" s="7">
        <v>515582677.14999998</v>
      </c>
      <c r="BN15" s="7">
        <v>33803811.409999996</v>
      </c>
      <c r="BO15" s="7">
        <v>3059188.47</v>
      </c>
      <c r="BP15" s="7">
        <v>13420813.18</v>
      </c>
      <c r="BQ15" s="7">
        <v>0</v>
      </c>
      <c r="BR15" s="7">
        <v>0</v>
      </c>
      <c r="BS15" s="7">
        <v>0</v>
      </c>
      <c r="BT15" s="7">
        <v>66523936.149999999</v>
      </c>
      <c r="BU15" s="7">
        <v>685158284.79999995</v>
      </c>
      <c r="BV15" s="8">
        <f t="shared" si="15"/>
        <v>685158284.79999995</v>
      </c>
      <c r="BW15" s="7">
        <v>226069294.47</v>
      </c>
      <c r="BX15" s="7">
        <v>45820488.850000001</v>
      </c>
      <c r="BY15" s="7">
        <v>56588517.880000003</v>
      </c>
      <c r="BZ15" s="7">
        <v>356679983.59999996</v>
      </c>
      <c r="CA15" s="7">
        <v>735847851.63999999</v>
      </c>
      <c r="CB15" s="7">
        <v>0</v>
      </c>
      <c r="CC15" s="7">
        <v>735847851.63999999</v>
      </c>
      <c r="CD15" s="33">
        <v>379087125.49000001</v>
      </c>
      <c r="CE15" s="33">
        <v>89287902.170000002</v>
      </c>
      <c r="CF15" s="33">
        <v>4126819.12</v>
      </c>
      <c r="CG15" s="33">
        <v>15632108.5</v>
      </c>
      <c r="CH15" s="33">
        <v>164905334.47</v>
      </c>
      <c r="CI15" s="33">
        <v>93918.9</v>
      </c>
      <c r="CJ15" s="33">
        <v>1840630.09</v>
      </c>
      <c r="CK15" s="33">
        <v>151359136.44</v>
      </c>
      <c r="CL15" s="33">
        <v>3726679.22</v>
      </c>
      <c r="CM15" s="33">
        <v>6743064.3300000001</v>
      </c>
      <c r="CN15" s="33">
        <v>3309825791.6799998</v>
      </c>
      <c r="CO15" s="33">
        <v>0</v>
      </c>
      <c r="CP15" s="33">
        <v>-167507734.06999999</v>
      </c>
      <c r="CQ15" s="33"/>
      <c r="CR15" s="33"/>
      <c r="CS15" s="33">
        <v>3090329992.96</v>
      </c>
      <c r="CT15" s="33">
        <v>219495798.72</v>
      </c>
      <c r="CU15" s="33">
        <v>-167507734.06999999</v>
      </c>
      <c r="CV15" s="33"/>
      <c r="CW15" s="33">
        <v>2979102370.9499998</v>
      </c>
      <c r="CX15" s="33">
        <v>3507893850.6199999</v>
      </c>
      <c r="CY15" s="33">
        <v>3564513196.7199998</v>
      </c>
      <c r="CZ15" s="33">
        <v>1008162</v>
      </c>
      <c r="DA15" s="33">
        <v>254696234.06999999</v>
      </c>
      <c r="DB15" s="33">
        <v>220267384.18000001</v>
      </c>
      <c r="DC15" s="26">
        <f t="shared" si="2"/>
        <v>7.1450823993121553</v>
      </c>
      <c r="DD15" s="26"/>
      <c r="DE15" s="26"/>
      <c r="DF15" s="26">
        <f t="shared" si="3"/>
        <v>-0.43239463512024479</v>
      </c>
      <c r="DG15" s="31">
        <f t="shared" si="4"/>
        <v>-1.7991983463824415</v>
      </c>
      <c r="DH15" s="26"/>
      <c r="DI15" s="26">
        <f t="shared" si="5"/>
        <v>-1143.0391936216602</v>
      </c>
      <c r="DJ15" s="26">
        <f t="shared" si="16"/>
        <v>252.63423345652782</v>
      </c>
      <c r="DK15" s="26">
        <f t="shared" si="6"/>
        <v>60.525995924078856</v>
      </c>
      <c r="DL15" s="26">
        <f t="shared" si="7"/>
        <v>37.048088988004793</v>
      </c>
      <c r="DM15" s="26">
        <f t="shared" si="8"/>
        <v>55.663347904931761</v>
      </c>
      <c r="DN15" s="26">
        <f t="shared" si="9"/>
        <v>44.32825249603227</v>
      </c>
      <c r="DO15" s="26">
        <f t="shared" si="10"/>
        <v>3535.6551791477955</v>
      </c>
      <c r="DP15" s="26">
        <f t="shared" si="11"/>
        <v>82.388886762456664</v>
      </c>
      <c r="DQ15" s="26">
        <f t="shared" si="17"/>
        <v>-1.6140552853386017</v>
      </c>
      <c r="DR15" s="26">
        <f t="shared" si="12"/>
        <v>10.209583446109527</v>
      </c>
    </row>
    <row r="16" spans="1:122" ht="15" x14ac:dyDescent="0.25">
      <c r="A16" s="46" t="s">
        <v>53</v>
      </c>
      <c r="B16" s="42">
        <v>1022834970.49</v>
      </c>
      <c r="C16" s="33">
        <v>622832884.61000001</v>
      </c>
      <c r="D16" s="33">
        <v>475181601.10000002</v>
      </c>
      <c r="E16" s="33">
        <v>4254964.72</v>
      </c>
      <c r="F16" s="33">
        <v>3309748.18</v>
      </c>
      <c r="G16" s="33">
        <v>85511434.180000007</v>
      </c>
      <c r="H16" s="10">
        <v>103032110.27</v>
      </c>
      <c r="I16" s="8">
        <f t="shared" si="13"/>
        <v>103032110.27000001</v>
      </c>
      <c r="J16" s="17">
        <v>3395900.38</v>
      </c>
      <c r="K16" s="17">
        <v>8172835.9199999999</v>
      </c>
      <c r="L16" s="17">
        <v>4201241.3</v>
      </c>
      <c r="M16" s="17">
        <v>87262132.670000002</v>
      </c>
      <c r="N16" s="33">
        <v>8657501.2100000009</v>
      </c>
      <c r="O16" s="33">
        <v>734879774.25</v>
      </c>
      <c r="P16" s="33">
        <v>284386282.31</v>
      </c>
      <c r="Q16" s="33">
        <v>30493300</v>
      </c>
      <c r="R16" s="8">
        <f t="shared" si="0"/>
        <v>30493300</v>
      </c>
      <c r="S16" s="7">
        <v>0</v>
      </c>
      <c r="T16" s="7">
        <v>5217200</v>
      </c>
      <c r="U16" s="7">
        <v>0</v>
      </c>
      <c r="V16" s="7">
        <v>4159400</v>
      </c>
      <c r="W16" s="7">
        <v>0</v>
      </c>
      <c r="X16" s="7">
        <v>13919700</v>
      </c>
      <c r="Y16" s="7">
        <v>7197000</v>
      </c>
      <c r="Z16" s="7">
        <v>253892982.31</v>
      </c>
      <c r="AA16" s="7">
        <v>167810062.72999999</v>
      </c>
      <c r="AB16" s="7">
        <v>47030579.609999999</v>
      </c>
      <c r="AC16" s="7">
        <v>16728820.98</v>
      </c>
      <c r="AD16" s="7">
        <v>31422.55</v>
      </c>
      <c r="AE16" s="7">
        <v>0</v>
      </c>
      <c r="AF16" s="7">
        <v>0</v>
      </c>
      <c r="AG16" s="7">
        <v>1666700</v>
      </c>
      <c r="AH16" s="7">
        <v>0</v>
      </c>
      <c r="AI16" s="7">
        <v>0</v>
      </c>
      <c r="AJ16" s="7">
        <v>0</v>
      </c>
      <c r="AK16" s="7">
        <v>2088600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13560195</v>
      </c>
      <c r="AS16" s="7">
        <v>3852929.16</v>
      </c>
      <c r="AT16" s="7">
        <v>0</v>
      </c>
      <c r="AU16" s="7">
        <v>332599.28000000003</v>
      </c>
      <c r="AV16" s="7">
        <v>0</v>
      </c>
      <c r="AW16" s="7">
        <v>791073</v>
      </c>
      <c r="AX16" s="8">
        <f t="shared" si="1"/>
        <v>253892982.30999997</v>
      </c>
      <c r="AY16" s="7">
        <v>1019266056.5599999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3568913.93</v>
      </c>
      <c r="BG16" s="7">
        <v>0</v>
      </c>
      <c r="BH16" s="7">
        <v>0</v>
      </c>
      <c r="BI16" s="33">
        <v>30287758.629999999</v>
      </c>
      <c r="BJ16" s="7">
        <v>273329647.88</v>
      </c>
      <c r="BK16" s="8">
        <f t="shared" si="14"/>
        <v>273329647.88</v>
      </c>
      <c r="BL16" s="7">
        <v>79035813.629999995</v>
      </c>
      <c r="BM16" s="7">
        <v>171407466.38999999</v>
      </c>
      <c r="BN16" s="7">
        <v>0</v>
      </c>
      <c r="BO16" s="7">
        <v>0</v>
      </c>
      <c r="BP16" s="7">
        <v>7129185.4000000004</v>
      </c>
      <c r="BQ16" s="7">
        <v>0</v>
      </c>
      <c r="BR16" s="7">
        <v>0</v>
      </c>
      <c r="BS16" s="7">
        <v>0</v>
      </c>
      <c r="BT16" s="7">
        <v>15757182.460000003</v>
      </c>
      <c r="BU16" s="7">
        <v>195343821.19</v>
      </c>
      <c r="BV16" s="8">
        <f t="shared" si="15"/>
        <v>195343821.19</v>
      </c>
      <c r="BW16" s="7">
        <v>136368342.69999999</v>
      </c>
      <c r="BX16" s="7">
        <v>0</v>
      </c>
      <c r="BY16" s="7">
        <v>23089662.219999999</v>
      </c>
      <c r="BZ16" s="7">
        <v>35885816.270000003</v>
      </c>
      <c r="CA16" s="7">
        <v>17085492.559999999</v>
      </c>
      <c r="CB16" s="7">
        <v>0</v>
      </c>
      <c r="CC16" s="7">
        <v>17085492.559999999</v>
      </c>
      <c r="CD16" s="33">
        <v>47962442.299999997</v>
      </c>
      <c r="CE16" s="33">
        <v>36984644.229999997</v>
      </c>
      <c r="CF16" s="33">
        <v>531200</v>
      </c>
      <c r="CG16" s="33">
        <v>10919237.630000001</v>
      </c>
      <c r="CH16" s="33">
        <v>60176344.57</v>
      </c>
      <c r="CI16" s="33">
        <v>56045.63</v>
      </c>
      <c r="CJ16" s="33">
        <v>941573.71</v>
      </c>
      <c r="CK16" s="33">
        <v>26245066.32</v>
      </c>
      <c r="CL16" s="33">
        <v>1469750</v>
      </c>
      <c r="CM16" s="33">
        <v>1107306.28</v>
      </c>
      <c r="CN16" s="33">
        <v>980477204.5</v>
      </c>
      <c r="CO16" s="33">
        <v>0</v>
      </c>
      <c r="CP16" s="33">
        <v>-42397765.990000002</v>
      </c>
      <c r="CQ16" s="33"/>
      <c r="CR16" s="33"/>
      <c r="CS16" s="33">
        <v>878248352.21000004</v>
      </c>
      <c r="CT16" s="33">
        <v>102228852.29000001</v>
      </c>
      <c r="CU16" s="33">
        <v>-42397765.990000002</v>
      </c>
      <c r="CV16" s="33"/>
      <c r="CW16" s="33">
        <v>856492067.11000001</v>
      </c>
      <c r="CX16" s="33">
        <v>952598493.32000005</v>
      </c>
      <c r="CY16" s="33">
        <v>1022834970.49</v>
      </c>
      <c r="CZ16" s="33">
        <v>297589</v>
      </c>
      <c r="DA16" s="33">
        <v>42397765.990000002</v>
      </c>
      <c r="DB16" s="33">
        <v>22036620.739999998</v>
      </c>
      <c r="DC16" s="26">
        <f t="shared" si="2"/>
        <v>4.1412121419458341</v>
      </c>
      <c r="DD16" s="26"/>
      <c r="DE16" s="26"/>
      <c r="DF16" s="26">
        <f t="shared" si="3"/>
        <v>-0.2099334702800926</v>
      </c>
      <c r="DG16" s="31">
        <f t="shared" si="4"/>
        <v>-10.808124516565908</v>
      </c>
      <c r="DH16" s="26"/>
      <c r="DI16" s="26">
        <f t="shared" si="5"/>
        <v>-855.58340402367048</v>
      </c>
      <c r="DJ16" s="26">
        <f t="shared" si="16"/>
        <v>142.47087758620111</v>
      </c>
      <c r="DK16" s="26">
        <f t="shared" si="6"/>
        <v>70.965993129103381</v>
      </c>
      <c r="DL16" s="26">
        <f t="shared" si="7"/>
        <v>27.803730857360275</v>
      </c>
      <c r="DM16" s="26">
        <f t="shared" si="8"/>
        <v>63.523443661050457</v>
      </c>
      <c r="DN16" s="26">
        <f t="shared" si="9"/>
        <v>33.203609610721124</v>
      </c>
      <c r="DO16" s="26">
        <f t="shared" si="10"/>
        <v>3437.0725076867761</v>
      </c>
      <c r="DP16" s="26">
        <f t="shared" si="11"/>
        <v>84.753031235027223</v>
      </c>
      <c r="DQ16" s="26">
        <f t="shared" si="17"/>
        <v>-7.3731459437030509</v>
      </c>
      <c r="DR16" s="26">
        <f t="shared" si="12"/>
        <v>3.0359117598229259</v>
      </c>
    </row>
    <row r="17" spans="1:122" ht="15" x14ac:dyDescent="0.25">
      <c r="A17" s="46" t="s">
        <v>54</v>
      </c>
      <c r="B17" s="42">
        <v>946542018.72000003</v>
      </c>
      <c r="C17" s="33">
        <v>426284016.05000001</v>
      </c>
      <c r="D17" s="33">
        <v>317023833.89999998</v>
      </c>
      <c r="E17" s="33">
        <v>2542270.2799999998</v>
      </c>
      <c r="F17" s="33">
        <v>10472955.09</v>
      </c>
      <c r="G17" s="33">
        <v>48143358.810000002</v>
      </c>
      <c r="H17" s="10">
        <v>44877453.920000002</v>
      </c>
      <c r="I17" s="8">
        <f t="shared" si="13"/>
        <v>44877453.920000002</v>
      </c>
      <c r="J17" s="17">
        <v>1716952.18</v>
      </c>
      <c r="K17" s="17">
        <v>5246105.51</v>
      </c>
      <c r="L17" s="17">
        <v>3926591.59</v>
      </c>
      <c r="M17" s="17">
        <v>33987804.640000001</v>
      </c>
      <c r="N17" s="33">
        <v>9158307.4199999999</v>
      </c>
      <c r="O17" s="33">
        <v>480319777.38999999</v>
      </c>
      <c r="P17" s="33">
        <v>465129434.58999997</v>
      </c>
      <c r="Q17" s="33">
        <v>131069587</v>
      </c>
      <c r="R17" s="8">
        <f t="shared" si="0"/>
        <v>131069587</v>
      </c>
      <c r="S17" s="7">
        <v>102133500</v>
      </c>
      <c r="T17" s="7">
        <v>17987247</v>
      </c>
      <c r="U17" s="7">
        <v>0</v>
      </c>
      <c r="V17" s="7">
        <v>338040</v>
      </c>
      <c r="W17" s="7">
        <v>0</v>
      </c>
      <c r="X17" s="7">
        <v>10610800</v>
      </c>
      <c r="Y17" s="7">
        <v>0</v>
      </c>
      <c r="Z17" s="7">
        <v>334059847.58999997</v>
      </c>
      <c r="AA17" s="7">
        <v>171452242.81999999</v>
      </c>
      <c r="AB17" s="7">
        <v>38282041.140000001</v>
      </c>
      <c r="AC17" s="7">
        <v>12918776.460000001</v>
      </c>
      <c r="AD17" s="7">
        <v>14009.22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20066800</v>
      </c>
      <c r="AS17" s="7">
        <v>3159000</v>
      </c>
      <c r="AT17" s="7">
        <v>0</v>
      </c>
      <c r="AU17" s="7">
        <v>820490.97</v>
      </c>
      <c r="AV17" s="7">
        <v>498853.32</v>
      </c>
      <c r="AW17" s="7">
        <v>86847633.659999996</v>
      </c>
      <c r="AX17" s="8">
        <f t="shared" si="1"/>
        <v>334059847.58999997</v>
      </c>
      <c r="AY17" s="7">
        <v>945449211.98000002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1092806.74</v>
      </c>
      <c r="BG17" s="7">
        <v>0</v>
      </c>
      <c r="BH17" s="7">
        <v>0</v>
      </c>
      <c r="BI17" s="33">
        <v>29994903.379999999</v>
      </c>
      <c r="BJ17" s="7">
        <v>273725107.94</v>
      </c>
      <c r="BK17" s="8">
        <f t="shared" si="14"/>
        <v>273725107.94</v>
      </c>
      <c r="BL17" s="7">
        <v>89637758.069999993</v>
      </c>
      <c r="BM17" s="7">
        <v>160413633.50999999</v>
      </c>
      <c r="BN17" s="7">
        <v>0</v>
      </c>
      <c r="BO17" s="7">
        <v>5099134.38</v>
      </c>
      <c r="BP17" s="7">
        <v>0</v>
      </c>
      <c r="BQ17" s="7">
        <v>0</v>
      </c>
      <c r="BR17" s="7">
        <v>0</v>
      </c>
      <c r="BS17" s="7">
        <v>0</v>
      </c>
      <c r="BT17" s="7">
        <v>18574581.98</v>
      </c>
      <c r="BU17" s="7">
        <v>166090644.83000001</v>
      </c>
      <c r="BV17" s="8">
        <f t="shared" si="15"/>
        <v>166090644.82999998</v>
      </c>
      <c r="BW17" s="7">
        <v>82713859.560000002</v>
      </c>
      <c r="BX17" s="7">
        <v>0</v>
      </c>
      <c r="BY17" s="7">
        <v>19845198.800000001</v>
      </c>
      <c r="BZ17" s="7">
        <v>63531586.469999999</v>
      </c>
      <c r="CA17" s="7">
        <v>225669046.37</v>
      </c>
      <c r="CB17" s="7">
        <v>0</v>
      </c>
      <c r="CC17" s="7">
        <v>225669046.37</v>
      </c>
      <c r="CD17" s="33">
        <v>117958060.37</v>
      </c>
      <c r="CE17" s="33">
        <v>28938622.629999999</v>
      </c>
      <c r="CF17" s="33">
        <v>568084.5</v>
      </c>
      <c r="CG17" s="33">
        <v>10319134.5</v>
      </c>
      <c r="CH17" s="33">
        <v>12328668.390000001</v>
      </c>
      <c r="CI17" s="33">
        <v>74830.38</v>
      </c>
      <c r="CJ17" s="33">
        <v>0</v>
      </c>
      <c r="CK17" s="33">
        <v>38650232.149999999</v>
      </c>
      <c r="CL17" s="33">
        <v>1330735.1100000001</v>
      </c>
      <c r="CM17" s="33">
        <v>455064.63</v>
      </c>
      <c r="CN17" s="33">
        <v>910873667.62</v>
      </c>
      <c r="CO17" s="33">
        <v>0</v>
      </c>
      <c r="CP17" s="33">
        <v>-35676253.979999997</v>
      </c>
      <c r="CQ17" s="33"/>
      <c r="CR17" s="33"/>
      <c r="CS17" s="33">
        <v>866006900.42000008</v>
      </c>
      <c r="CT17" s="33">
        <v>44866767.200000003</v>
      </c>
      <c r="CU17" s="33">
        <v>-35676253.979999997</v>
      </c>
      <c r="CV17" s="33"/>
      <c r="CW17" s="33">
        <v>828333156.32000005</v>
      </c>
      <c r="CX17" s="33">
        <v>928451442.52999997</v>
      </c>
      <c r="CY17" s="33">
        <v>946542018.72000003</v>
      </c>
      <c r="CZ17" s="33">
        <v>250174</v>
      </c>
      <c r="DA17" s="33">
        <v>35676253.979999997</v>
      </c>
      <c r="DB17" s="33">
        <v>11056038.43</v>
      </c>
      <c r="DC17" s="26">
        <f t="shared" si="2"/>
        <v>3.7682797376743959</v>
      </c>
      <c r="DD17" s="26"/>
      <c r="DE17" s="26"/>
      <c r="DF17" s="26">
        <f t="shared" si="3"/>
        <v>-0.83802572072614678</v>
      </c>
      <c r="DG17" s="31">
        <f t="shared" si="4"/>
        <v>-3.8990239290307644</v>
      </c>
      <c r="DH17" s="26"/>
      <c r="DI17" s="26">
        <f t="shared" si="5"/>
        <v>-1757.6254832636487</v>
      </c>
      <c r="DJ17" s="26">
        <f t="shared" si="16"/>
        <v>142.60576230943263</v>
      </c>
      <c r="DK17" s="26">
        <f t="shared" si="6"/>
        <v>49.777131986929362</v>
      </c>
      <c r="DL17" s="26">
        <f t="shared" si="7"/>
        <v>49.139861241341428</v>
      </c>
      <c r="DM17" s="26">
        <f t="shared" si="8"/>
        <v>46.799466402824805</v>
      </c>
      <c r="DN17" s="26">
        <f t="shared" si="9"/>
        <v>56.152458831469509</v>
      </c>
      <c r="DO17" s="26">
        <f t="shared" si="10"/>
        <v>3783.5347347046459</v>
      </c>
      <c r="DP17" s="26">
        <f t="shared" si="11"/>
        <v>88.750044473782893</v>
      </c>
      <c r="DQ17" s="26">
        <f t="shared" si="17"/>
        <v>-1.9484676700704806</v>
      </c>
      <c r="DR17" s="26">
        <f t="shared" si="12"/>
        <v>2.3465497785088338</v>
      </c>
    </row>
    <row r="18" spans="1:122" ht="15" x14ac:dyDescent="0.25">
      <c r="A18" s="46" t="s">
        <v>55</v>
      </c>
      <c r="B18" s="42">
        <v>1013891186.45</v>
      </c>
      <c r="C18" s="33">
        <v>591120233.84000003</v>
      </c>
      <c r="D18" s="33">
        <v>427784878.30000001</v>
      </c>
      <c r="E18" s="33">
        <v>1030529.52</v>
      </c>
      <c r="F18" s="33">
        <v>2165168.86</v>
      </c>
      <c r="G18" s="33">
        <v>107538573.97</v>
      </c>
      <c r="H18" s="10">
        <v>58382640.700000003</v>
      </c>
      <c r="I18" s="8">
        <f t="shared" si="13"/>
        <v>58382640.700000003</v>
      </c>
      <c r="J18" s="7">
        <v>1163661.92</v>
      </c>
      <c r="K18" s="7">
        <v>10855003.82</v>
      </c>
      <c r="L18" s="7">
        <v>4813143.3499999996</v>
      </c>
      <c r="M18" s="7">
        <v>41550831.609999999</v>
      </c>
      <c r="N18" s="33">
        <v>4928353.33</v>
      </c>
      <c r="O18" s="33">
        <v>655514468.84000003</v>
      </c>
      <c r="P18" s="33">
        <v>355655860.97000003</v>
      </c>
      <c r="Q18" s="33">
        <v>14187709.42</v>
      </c>
      <c r="R18" s="8">
        <f t="shared" si="0"/>
        <v>14187709.42</v>
      </c>
      <c r="S18" s="7">
        <v>0</v>
      </c>
      <c r="T18" s="7">
        <v>4007700</v>
      </c>
      <c r="U18" s="7">
        <v>0</v>
      </c>
      <c r="V18" s="7">
        <v>792875</v>
      </c>
      <c r="W18" s="7">
        <v>1394734.42</v>
      </c>
      <c r="X18" s="7">
        <v>5736200</v>
      </c>
      <c r="Y18" s="7">
        <v>2256200</v>
      </c>
      <c r="Z18" s="7">
        <v>341468151.55000001</v>
      </c>
      <c r="AA18" s="7">
        <v>176633368.88999999</v>
      </c>
      <c r="AB18" s="7">
        <v>51887697</v>
      </c>
      <c r="AC18" s="7">
        <v>15334184.23</v>
      </c>
      <c r="AD18" s="7">
        <v>67953.710000000006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9959600</v>
      </c>
      <c r="AS18" s="7">
        <v>0</v>
      </c>
      <c r="AT18" s="7">
        <v>0</v>
      </c>
      <c r="AU18" s="7">
        <v>1030762.01</v>
      </c>
      <c r="AV18" s="7">
        <v>0</v>
      </c>
      <c r="AW18" s="7">
        <v>86554585.709999993</v>
      </c>
      <c r="AX18" s="8">
        <f t="shared" si="1"/>
        <v>341468151.54999995</v>
      </c>
      <c r="AY18" s="7">
        <v>1011170329.8099999</v>
      </c>
      <c r="AZ18" s="7">
        <v>0</v>
      </c>
      <c r="BA18" s="7">
        <v>7407.7</v>
      </c>
      <c r="BB18" s="7">
        <v>11400</v>
      </c>
      <c r="BC18" s="7">
        <v>1000000</v>
      </c>
      <c r="BD18" s="7">
        <v>65600</v>
      </c>
      <c r="BE18" s="7">
        <v>0</v>
      </c>
      <c r="BF18" s="7">
        <v>741475.2</v>
      </c>
      <c r="BG18" s="7">
        <v>842973.74</v>
      </c>
      <c r="BH18" s="7">
        <v>52000</v>
      </c>
      <c r="BI18" s="33">
        <v>42761340.259999998</v>
      </c>
      <c r="BJ18" s="7">
        <v>297928846.83999997</v>
      </c>
      <c r="BK18" s="8">
        <f t="shared" si="14"/>
        <v>297928846.84000003</v>
      </c>
      <c r="BL18" s="7">
        <v>98188824.879999995</v>
      </c>
      <c r="BM18" s="7">
        <v>179849096.08000001</v>
      </c>
      <c r="BN18" s="7">
        <v>0</v>
      </c>
      <c r="BO18" s="7">
        <v>3182686.2</v>
      </c>
      <c r="BP18" s="7">
        <v>0</v>
      </c>
      <c r="BQ18" s="7">
        <v>0</v>
      </c>
      <c r="BR18" s="7">
        <v>0</v>
      </c>
      <c r="BS18" s="7">
        <v>0</v>
      </c>
      <c r="BT18" s="7">
        <v>16708239.680000002</v>
      </c>
      <c r="BU18" s="7">
        <v>178581223.61000001</v>
      </c>
      <c r="BV18" s="8">
        <f t="shared" si="15"/>
        <v>178581223.61000001</v>
      </c>
      <c r="BW18" s="7">
        <v>134819747.34</v>
      </c>
      <c r="BX18" s="7">
        <v>0</v>
      </c>
      <c r="BY18" s="7">
        <v>16800344.300000001</v>
      </c>
      <c r="BZ18" s="7">
        <v>26961131.969999999</v>
      </c>
      <c r="CA18" s="7">
        <v>244809547.46000001</v>
      </c>
      <c r="CB18" s="7">
        <v>0</v>
      </c>
      <c r="CC18" s="7">
        <v>244809547.46000001</v>
      </c>
      <c r="CD18" s="33">
        <v>138499536.63</v>
      </c>
      <c r="CE18" s="33">
        <v>24811174.420000002</v>
      </c>
      <c r="CF18" s="33">
        <v>0</v>
      </c>
      <c r="CG18" s="33">
        <v>11021903.33</v>
      </c>
      <c r="CH18" s="33">
        <v>20317939</v>
      </c>
      <c r="CI18" s="33">
        <v>139672.04</v>
      </c>
      <c r="CJ18" s="33">
        <v>612320.15</v>
      </c>
      <c r="CK18" s="33">
        <v>18829842.629999999</v>
      </c>
      <c r="CL18" s="33">
        <v>9517435.5999999996</v>
      </c>
      <c r="CM18" s="33">
        <v>4291503.6500000004</v>
      </c>
      <c r="CN18" s="33">
        <v>1001590249.16</v>
      </c>
      <c r="CO18" s="33">
        <v>-1479100</v>
      </c>
      <c r="CP18" s="33">
        <v>-13208137.289999999</v>
      </c>
      <c r="CQ18" s="33"/>
      <c r="CR18" s="33"/>
      <c r="CS18" s="33">
        <v>948380890.68999994</v>
      </c>
      <c r="CT18" s="33">
        <v>53209358.469999999</v>
      </c>
      <c r="CU18" s="33">
        <v>-13208137.289999999</v>
      </c>
      <c r="CV18" s="33"/>
      <c r="CW18" s="33">
        <v>902813353.01999998</v>
      </c>
      <c r="CX18" s="33">
        <v>1023348381.08</v>
      </c>
      <c r="CY18" s="33">
        <v>1013891186.45</v>
      </c>
      <c r="CZ18" s="33">
        <v>269663</v>
      </c>
      <c r="DA18" s="33">
        <v>13208137.289999999</v>
      </c>
      <c r="DB18" s="33">
        <v>29144104.34</v>
      </c>
      <c r="DC18" s="26">
        <f t="shared" si="2"/>
        <v>1.2132403806635448</v>
      </c>
      <c r="DD18" s="26"/>
      <c r="DE18" s="26"/>
      <c r="DF18" s="26">
        <f t="shared" si="3"/>
        <v>-0.46016427003756588</v>
      </c>
      <c r="DG18" s="31">
        <f t="shared" si="4"/>
        <v>-9.7965794875344301</v>
      </c>
      <c r="DH18" s="26"/>
      <c r="DI18" s="26">
        <f t="shared" si="5"/>
        <v>-1305.6569667325509</v>
      </c>
      <c r="DJ18" s="26">
        <f t="shared" si="16"/>
        <v>48.98016149786956</v>
      </c>
      <c r="DK18" s="26">
        <f t="shared" si="6"/>
        <v>64.060412322366147</v>
      </c>
      <c r="DL18" s="26">
        <f t="shared" si="7"/>
        <v>35.078306796933497</v>
      </c>
      <c r="DM18" s="26">
        <f t="shared" si="8"/>
        <v>59.018169789068196</v>
      </c>
      <c r="DN18" s="26">
        <f t="shared" si="9"/>
        <v>39.394173754774002</v>
      </c>
      <c r="DO18" s="26">
        <f t="shared" si="10"/>
        <v>3759.8453864638459</v>
      </c>
      <c r="DP18" s="26">
        <f t="shared" si="11"/>
        <v>90.176534910975775</v>
      </c>
      <c r="DQ18" s="26">
        <f t="shared" si="17"/>
        <v>0.92414223785835858</v>
      </c>
      <c r="DR18" s="26">
        <f t="shared" si="12"/>
        <v>4.4871401624882479</v>
      </c>
    </row>
    <row r="19" spans="1:122" s="4" customFormat="1" ht="15" x14ac:dyDescent="0.25">
      <c r="A19" s="46" t="s">
        <v>56</v>
      </c>
      <c r="B19" s="42">
        <v>754411700.76999998</v>
      </c>
      <c r="C19" s="33">
        <v>349568134.39999998</v>
      </c>
      <c r="D19" s="33">
        <v>260450736.00999999</v>
      </c>
      <c r="E19" s="33">
        <v>618083.94999999995</v>
      </c>
      <c r="F19" s="33">
        <v>7314888.96</v>
      </c>
      <c r="G19" s="33">
        <v>36411311.68</v>
      </c>
      <c r="H19" s="10">
        <v>36219118.719999999</v>
      </c>
      <c r="I19" s="8">
        <f t="shared" si="13"/>
        <v>36219118.719999999</v>
      </c>
      <c r="J19" s="7">
        <v>2451223</v>
      </c>
      <c r="K19" s="7">
        <v>6635091.0899999999</v>
      </c>
      <c r="L19" s="7">
        <v>610366.64</v>
      </c>
      <c r="M19" s="7">
        <v>26522437.989999998</v>
      </c>
      <c r="N19" s="33">
        <v>8737696.1300000008</v>
      </c>
      <c r="O19" s="33">
        <v>402337430.22000003</v>
      </c>
      <c r="P19" s="33">
        <v>352074270.55000001</v>
      </c>
      <c r="Q19" s="33">
        <v>136404853</v>
      </c>
      <c r="R19" s="8">
        <f t="shared" si="0"/>
        <v>136404853</v>
      </c>
      <c r="S19" s="7">
        <v>115354800</v>
      </c>
      <c r="T19" s="7">
        <v>10436700</v>
      </c>
      <c r="U19" s="7">
        <v>0</v>
      </c>
      <c r="V19" s="7">
        <v>1079400</v>
      </c>
      <c r="W19" s="7">
        <v>0</v>
      </c>
      <c r="X19" s="7">
        <v>9529600</v>
      </c>
      <c r="Y19" s="7">
        <v>4353</v>
      </c>
      <c r="Z19" s="7">
        <v>215669417.55000001</v>
      </c>
      <c r="AA19" s="7">
        <v>153824055.05000001</v>
      </c>
      <c r="AB19" s="7">
        <v>26813213.5</v>
      </c>
      <c r="AC19" s="7">
        <v>20114129.48</v>
      </c>
      <c r="AD19" s="7">
        <v>6318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1468000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5099.51</v>
      </c>
      <c r="AR19" s="7">
        <v>13161500</v>
      </c>
      <c r="AS19" s="7">
        <v>0</v>
      </c>
      <c r="AT19" s="7">
        <v>0</v>
      </c>
      <c r="AU19" s="7">
        <v>277102.01</v>
      </c>
      <c r="AV19" s="7">
        <v>0</v>
      </c>
      <c r="AW19" s="7">
        <v>0</v>
      </c>
      <c r="AX19" s="8">
        <f t="shared" si="1"/>
        <v>215669417.54999998</v>
      </c>
      <c r="AY19" s="7">
        <v>754411700.76999998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33">
        <v>24320047.760000002</v>
      </c>
      <c r="BJ19" s="7">
        <v>259396876.09999999</v>
      </c>
      <c r="BK19" s="8">
        <f t="shared" si="14"/>
        <v>259396876.09999999</v>
      </c>
      <c r="BL19" s="7">
        <v>64799791.509999998</v>
      </c>
      <c r="BM19" s="7">
        <v>165099028.16</v>
      </c>
      <c r="BN19" s="7">
        <v>0</v>
      </c>
      <c r="BO19" s="7">
        <v>0</v>
      </c>
      <c r="BP19" s="7">
        <v>3751617.19</v>
      </c>
      <c r="BQ19" s="7">
        <v>0</v>
      </c>
      <c r="BR19" s="7">
        <v>13971075.640000001</v>
      </c>
      <c r="BS19" s="7">
        <v>0</v>
      </c>
      <c r="BT19" s="7">
        <v>11775363.599999994</v>
      </c>
      <c r="BU19" s="7">
        <v>141375428.90000001</v>
      </c>
      <c r="BV19" s="8">
        <f t="shared" si="15"/>
        <v>141375428.90000001</v>
      </c>
      <c r="BW19" s="7">
        <v>110570325.81</v>
      </c>
      <c r="BX19" s="7">
        <v>0</v>
      </c>
      <c r="BY19" s="7">
        <v>23015126.23</v>
      </c>
      <c r="BZ19" s="7">
        <v>7789976.8600000031</v>
      </c>
      <c r="CA19" s="7">
        <v>196821234.37</v>
      </c>
      <c r="CB19" s="7">
        <v>0</v>
      </c>
      <c r="CC19" s="7">
        <v>196821234.37</v>
      </c>
      <c r="CD19" s="33">
        <v>16555049.16</v>
      </c>
      <c r="CE19" s="33">
        <v>26112070</v>
      </c>
      <c r="CF19" s="33">
        <v>621508.78</v>
      </c>
      <c r="CG19" s="33">
        <v>13050606.26</v>
      </c>
      <c r="CH19" s="33">
        <v>12467324.48</v>
      </c>
      <c r="CI19" s="33">
        <v>86630.5</v>
      </c>
      <c r="CJ19" s="33">
        <v>50000</v>
      </c>
      <c r="CK19" s="33">
        <v>37918126.560000002</v>
      </c>
      <c r="CL19" s="33">
        <v>8199738.8799999999</v>
      </c>
      <c r="CM19" s="33">
        <v>7367124.6299999999</v>
      </c>
      <c r="CN19" s="33">
        <v>750619223.73000002</v>
      </c>
      <c r="CO19" s="33"/>
      <c r="CP19" s="33">
        <v>-3847368.45</v>
      </c>
      <c r="CQ19" s="33"/>
      <c r="CR19" s="33"/>
      <c r="CS19" s="33">
        <v>708140516.85000002</v>
      </c>
      <c r="CT19" s="33">
        <v>42478706.880000003</v>
      </c>
      <c r="CU19" s="33">
        <v>-3847368.45</v>
      </c>
      <c r="CV19" s="33"/>
      <c r="CW19" s="33">
        <v>652247032.61000001</v>
      </c>
      <c r="CX19" s="33">
        <v>765548561</v>
      </c>
      <c r="CY19" s="33">
        <v>754411700.76999998</v>
      </c>
      <c r="CZ19" s="33">
        <v>217300</v>
      </c>
      <c r="DA19" s="33">
        <v>3847368.45</v>
      </c>
      <c r="DB19" s="33">
        <v>12050700</v>
      </c>
      <c r="DC19" s="26">
        <f t="shared" si="2"/>
        <v>0.50270655083015203</v>
      </c>
      <c r="DD19" s="26"/>
      <c r="DE19" s="26"/>
      <c r="DF19" s="26">
        <f t="shared" si="3"/>
        <v>-0.83557261449934761</v>
      </c>
      <c r="DG19" s="31">
        <f t="shared" si="4"/>
        <v>-3.8615454517986305</v>
      </c>
      <c r="DH19" s="26"/>
      <c r="DI19" s="26">
        <f t="shared" si="5"/>
        <v>-1678.9322163368615</v>
      </c>
      <c r="DJ19" s="26">
        <f t="shared" si="16"/>
        <v>17.70533110906581</v>
      </c>
      <c r="DK19" s="26">
        <f t="shared" si="6"/>
        <v>51.137495975505317</v>
      </c>
      <c r="DL19" s="26">
        <f t="shared" si="7"/>
        <v>46.668718180093293</v>
      </c>
      <c r="DM19" s="26">
        <f t="shared" si="8"/>
        <v>46.570634397413286</v>
      </c>
      <c r="DN19" s="26">
        <f t="shared" si="9"/>
        <v>53.978669575721447</v>
      </c>
      <c r="DO19" s="26">
        <f t="shared" si="10"/>
        <v>3471.7519593649331</v>
      </c>
      <c r="DP19" s="26">
        <f t="shared" si="11"/>
        <v>86.884318520614514</v>
      </c>
      <c r="DQ19" s="26">
        <f t="shared" si="17"/>
        <v>1.4547555566497914</v>
      </c>
      <c r="DR19" s="26">
        <f t="shared" si="12"/>
        <v>3.1236646370614016</v>
      </c>
    </row>
    <row r="20" spans="1:122" s="20" customFormat="1" ht="15" x14ac:dyDescent="0.25">
      <c r="A20" s="46" t="s">
        <v>57</v>
      </c>
      <c r="B20" s="42">
        <v>5512652365.3199997</v>
      </c>
      <c r="C20" s="33">
        <v>2803547629.4099998</v>
      </c>
      <c r="D20" s="33">
        <v>1911818755.49</v>
      </c>
      <c r="E20" s="33">
        <v>10104176</v>
      </c>
      <c r="F20" s="33">
        <v>6693753.2999999998</v>
      </c>
      <c r="G20" s="33">
        <v>547865209.55999994</v>
      </c>
      <c r="H20" s="10">
        <v>275056509.42000002</v>
      </c>
      <c r="I20" s="8">
        <f t="shared" si="13"/>
        <v>275056509.41999996</v>
      </c>
      <c r="J20" s="7">
        <v>13149932.720000001</v>
      </c>
      <c r="K20" s="7">
        <v>59159672.659999996</v>
      </c>
      <c r="L20" s="7">
        <v>31519354.940000001</v>
      </c>
      <c r="M20" s="7">
        <v>171227549.09999999</v>
      </c>
      <c r="N20" s="33">
        <v>98766987.010000005</v>
      </c>
      <c r="O20" s="33">
        <v>3182817908.1900001</v>
      </c>
      <c r="P20" s="33">
        <v>1315279977.21</v>
      </c>
      <c r="Q20" s="33">
        <v>135579000</v>
      </c>
      <c r="R20" s="8">
        <f t="shared" si="0"/>
        <v>135579000</v>
      </c>
      <c r="S20" s="7">
        <v>43670200</v>
      </c>
      <c r="T20" s="7">
        <v>37000000</v>
      </c>
      <c r="U20" s="7">
        <v>18176100</v>
      </c>
      <c r="V20" s="7">
        <v>8543700</v>
      </c>
      <c r="W20" s="7">
        <v>0</v>
      </c>
      <c r="X20" s="7">
        <v>28189000</v>
      </c>
      <c r="Y20" s="7">
        <v>0</v>
      </c>
      <c r="Z20" s="7">
        <v>1179700977.21</v>
      </c>
      <c r="AA20" s="7">
        <v>729243382.66999996</v>
      </c>
      <c r="AB20" s="7">
        <v>261827026</v>
      </c>
      <c r="AC20" s="7">
        <v>84374272.590000004</v>
      </c>
      <c r="AD20" s="7">
        <v>211155.69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22200000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66441800</v>
      </c>
      <c r="AS20" s="7">
        <v>13098960.4</v>
      </c>
      <c r="AT20" s="7">
        <v>329128.39</v>
      </c>
      <c r="AU20" s="7">
        <v>1975251.47</v>
      </c>
      <c r="AV20" s="7">
        <v>0</v>
      </c>
      <c r="AW20" s="7">
        <v>0</v>
      </c>
      <c r="AX20" s="8">
        <f t="shared" si="1"/>
        <v>1179700977.2100003</v>
      </c>
      <c r="AY20" s="7">
        <v>4498097885.3999996</v>
      </c>
      <c r="AZ20" s="7">
        <v>0</v>
      </c>
      <c r="BA20" s="7">
        <v>0</v>
      </c>
      <c r="BB20" s="7">
        <v>981469322.89999998</v>
      </c>
      <c r="BC20" s="7">
        <v>0</v>
      </c>
      <c r="BD20" s="7">
        <v>0</v>
      </c>
      <c r="BE20" s="7">
        <v>0</v>
      </c>
      <c r="BF20" s="7">
        <v>33085157.02</v>
      </c>
      <c r="BG20" s="7">
        <v>0</v>
      </c>
      <c r="BH20" s="7">
        <v>0</v>
      </c>
      <c r="BI20" s="33">
        <v>173879557.21000001</v>
      </c>
      <c r="BJ20" s="7">
        <v>1065005866.3200001</v>
      </c>
      <c r="BK20" s="8">
        <f t="shared" si="14"/>
        <v>1065005866.3200001</v>
      </c>
      <c r="BL20" s="7">
        <v>358529543.62</v>
      </c>
      <c r="BM20" s="7">
        <v>610443726.89999998</v>
      </c>
      <c r="BN20" s="7">
        <v>4478325.47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91554270.329999998</v>
      </c>
      <c r="BU20" s="7">
        <v>908490604.09000003</v>
      </c>
      <c r="BV20" s="8">
        <f t="shared" si="15"/>
        <v>908490604.09000003</v>
      </c>
      <c r="BW20" s="7">
        <v>476993850.42000002</v>
      </c>
      <c r="BX20" s="7">
        <v>7477210.4000000004</v>
      </c>
      <c r="BY20" s="7">
        <v>0</v>
      </c>
      <c r="BZ20" s="7">
        <v>424019543.27000004</v>
      </c>
      <c r="CA20" s="7">
        <v>1075023960.26</v>
      </c>
      <c r="CB20" s="7">
        <v>0</v>
      </c>
      <c r="CC20" s="7">
        <v>1075023960.26</v>
      </c>
      <c r="CD20" s="33">
        <v>301106452.11000001</v>
      </c>
      <c r="CE20" s="33">
        <v>176278077.22999999</v>
      </c>
      <c r="CF20" s="33">
        <v>5094838.2300000004</v>
      </c>
      <c r="CG20" s="33">
        <v>56516692.350000001</v>
      </c>
      <c r="CH20" s="33">
        <v>118685249.84999999</v>
      </c>
      <c r="CI20" s="33">
        <v>0</v>
      </c>
      <c r="CJ20" s="33">
        <v>2131915.4900000002</v>
      </c>
      <c r="CK20" s="33">
        <v>450613091.30000001</v>
      </c>
      <c r="CL20" s="33">
        <v>40429293.560000002</v>
      </c>
      <c r="CM20" s="33">
        <v>18792131.690000001</v>
      </c>
      <c r="CN20" s="33">
        <v>5447589324.5</v>
      </c>
      <c r="CO20" s="33">
        <v>0</v>
      </c>
      <c r="CP20" s="33">
        <v>-61470677.789999999</v>
      </c>
      <c r="CQ20" s="33"/>
      <c r="CR20" s="33"/>
      <c r="CS20" s="33">
        <v>4867983775.9599991</v>
      </c>
      <c r="CT20" s="33">
        <v>579605548.53999996</v>
      </c>
      <c r="CU20" s="33">
        <v>-56470677.789999992</v>
      </c>
      <c r="CV20" s="33"/>
      <c r="CW20" s="33">
        <v>4823455165.3599997</v>
      </c>
      <c r="CX20" s="33">
        <v>5662435303</v>
      </c>
      <c r="CY20" s="33">
        <v>5512652365.3199997</v>
      </c>
      <c r="CZ20" s="33">
        <v>1441362</v>
      </c>
      <c r="DA20" s="33">
        <v>61470677.789999999</v>
      </c>
      <c r="DB20" s="33">
        <v>530174100</v>
      </c>
      <c r="DC20" s="26">
        <f t="shared" si="2"/>
        <v>1.1802492975851537</v>
      </c>
      <c r="DD20" s="26"/>
      <c r="DE20" s="26"/>
      <c r="DF20" s="26">
        <f t="shared" si="3"/>
        <v>-0.58123082944013693</v>
      </c>
      <c r="DG20" s="31">
        <f t="shared" si="4"/>
        <v>-4.868413789734376</v>
      </c>
      <c r="DH20" s="26"/>
      <c r="DI20" s="26">
        <f t="shared" si="5"/>
        <v>-1643.5740540336149</v>
      </c>
      <c r="DJ20" s="26">
        <f t="shared" si="16"/>
        <v>42.647633134493624</v>
      </c>
      <c r="DK20" s="26">
        <f t="shared" si="6"/>
        <v>55.846150542657924</v>
      </c>
      <c r="DL20" s="26">
        <f t="shared" si="7"/>
        <v>23.859294764973818</v>
      </c>
      <c r="DM20" s="26">
        <f t="shared" si="8"/>
        <v>51.46400476264462</v>
      </c>
      <c r="DN20" s="26">
        <f t="shared" si="9"/>
        <v>27.268419257958083</v>
      </c>
      <c r="DO20" s="26">
        <f t="shared" si="10"/>
        <v>3824.6133624446875</v>
      </c>
      <c r="DP20" s="26">
        <f t="shared" si="11"/>
        <v>88.083821012692397</v>
      </c>
      <c r="DQ20" s="26">
        <f t="shared" si="17"/>
        <v>2.6452035151844333</v>
      </c>
      <c r="DR20" s="26">
        <f t="shared" si="12"/>
        <v>17.221249504377287</v>
      </c>
    </row>
    <row r="21" spans="1:122" s="20" customFormat="1" ht="15" x14ac:dyDescent="0.25">
      <c r="A21" s="46" t="s">
        <v>58</v>
      </c>
      <c r="B21" s="42">
        <v>1185924050.74</v>
      </c>
      <c r="C21" s="33">
        <v>456841754.18000001</v>
      </c>
      <c r="D21" s="33">
        <v>323983219.56</v>
      </c>
      <c r="E21" s="33">
        <v>844076.39</v>
      </c>
      <c r="F21" s="33">
        <v>2304868.94</v>
      </c>
      <c r="G21" s="33">
        <v>68214152.159999996</v>
      </c>
      <c r="H21" s="10">
        <v>76452237.719999999</v>
      </c>
      <c r="I21" s="8">
        <f t="shared" si="13"/>
        <v>76452237.719999999</v>
      </c>
      <c r="J21" s="7">
        <v>298339.15000000002</v>
      </c>
      <c r="K21" s="7">
        <v>6501767.0999999996</v>
      </c>
      <c r="L21" s="7">
        <v>4093104.95</v>
      </c>
      <c r="M21" s="7">
        <v>65559026.520000003</v>
      </c>
      <c r="N21" s="33">
        <v>18358438.030000001</v>
      </c>
      <c r="O21" s="33">
        <v>554316144.55999994</v>
      </c>
      <c r="P21" s="33">
        <v>630734460.17999995</v>
      </c>
      <c r="Q21" s="33">
        <v>255637300</v>
      </c>
      <c r="R21" s="8">
        <f t="shared" si="0"/>
        <v>255637300</v>
      </c>
      <c r="S21" s="7">
        <v>210679900</v>
      </c>
      <c r="T21" s="7">
        <v>18446900</v>
      </c>
      <c r="U21" s="7">
        <v>0</v>
      </c>
      <c r="V21" s="7">
        <v>1713300</v>
      </c>
      <c r="W21" s="7">
        <v>0</v>
      </c>
      <c r="X21" s="7">
        <v>24797200</v>
      </c>
      <c r="Y21" s="7">
        <v>0</v>
      </c>
      <c r="Z21" s="7">
        <v>375097160.18000001</v>
      </c>
      <c r="AA21" s="7">
        <v>216398484.03999999</v>
      </c>
      <c r="AB21" s="7">
        <v>35536719.369999997</v>
      </c>
      <c r="AC21" s="7">
        <v>21562028.199999999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2401300</v>
      </c>
      <c r="AL21" s="7">
        <v>0</v>
      </c>
      <c r="AM21" s="7">
        <v>0</v>
      </c>
      <c r="AN21" s="7">
        <v>0</v>
      </c>
      <c r="AO21" s="7">
        <v>866091.03</v>
      </c>
      <c r="AP21" s="7">
        <v>0</v>
      </c>
      <c r="AQ21" s="7">
        <v>0</v>
      </c>
      <c r="AR21" s="7">
        <v>13205700</v>
      </c>
      <c r="AS21" s="7">
        <v>2457328.15</v>
      </c>
      <c r="AT21" s="7">
        <v>0</v>
      </c>
      <c r="AU21" s="7">
        <v>0</v>
      </c>
      <c r="AV21" s="7">
        <v>0</v>
      </c>
      <c r="AW21" s="7">
        <v>82669509.390000001</v>
      </c>
      <c r="AX21" s="8">
        <f t="shared" si="1"/>
        <v>375097160.17999995</v>
      </c>
      <c r="AY21" s="7">
        <v>1185050604.74</v>
      </c>
      <c r="AZ21" s="7">
        <v>0</v>
      </c>
      <c r="BA21" s="7">
        <v>0</v>
      </c>
      <c r="BB21" s="7">
        <v>0</v>
      </c>
      <c r="BC21" s="7">
        <v>0</v>
      </c>
      <c r="BD21" s="7">
        <v>873446</v>
      </c>
      <c r="BE21" s="7">
        <v>0</v>
      </c>
      <c r="BF21" s="7">
        <v>0</v>
      </c>
      <c r="BG21" s="7">
        <v>0</v>
      </c>
      <c r="BH21" s="7">
        <v>0</v>
      </c>
      <c r="BI21" s="33">
        <v>26803367.960000001</v>
      </c>
      <c r="BJ21" s="7">
        <v>373723404.11000001</v>
      </c>
      <c r="BK21" s="8">
        <f t="shared" si="14"/>
        <v>373723404.11000007</v>
      </c>
      <c r="BL21" s="7">
        <v>120918583.5</v>
      </c>
      <c r="BM21" s="7">
        <v>215564741.84999999</v>
      </c>
      <c r="BN21" s="7">
        <v>0</v>
      </c>
      <c r="BO21" s="7">
        <v>0</v>
      </c>
      <c r="BP21" s="7">
        <v>8680857.2899999991</v>
      </c>
      <c r="BQ21" s="7">
        <v>0</v>
      </c>
      <c r="BR21" s="7">
        <v>0</v>
      </c>
      <c r="BS21" s="7">
        <v>0</v>
      </c>
      <c r="BT21" s="7">
        <v>28559221.470000006</v>
      </c>
      <c r="BU21" s="7">
        <v>238435578.28999999</v>
      </c>
      <c r="BV21" s="8">
        <f t="shared" si="15"/>
        <v>238435578.29000002</v>
      </c>
      <c r="BW21" s="7">
        <v>172801474.81</v>
      </c>
      <c r="BX21" s="7">
        <v>2896311.84</v>
      </c>
      <c r="BY21" s="7">
        <v>24811285.829999998</v>
      </c>
      <c r="BZ21" s="7">
        <v>37926505.809999995</v>
      </c>
      <c r="CA21" s="7">
        <v>261594660.44</v>
      </c>
      <c r="CB21" s="7">
        <v>0</v>
      </c>
      <c r="CC21" s="7">
        <v>261594660.44</v>
      </c>
      <c r="CD21" s="33">
        <v>129952883.5</v>
      </c>
      <c r="CE21" s="33">
        <v>33147486.789999999</v>
      </c>
      <c r="CF21" s="33">
        <v>533239.55000000005</v>
      </c>
      <c r="CG21" s="33">
        <v>9877499</v>
      </c>
      <c r="CH21" s="33">
        <v>10665237.15</v>
      </c>
      <c r="CI21" s="33">
        <v>111886.48</v>
      </c>
      <c r="CJ21" s="33">
        <v>286054.03999999998</v>
      </c>
      <c r="CK21" s="33">
        <v>32342447.079999998</v>
      </c>
      <c r="CL21" s="33">
        <v>5424416.2400000002</v>
      </c>
      <c r="CM21" s="33">
        <v>3551483.53</v>
      </c>
      <c r="CN21" s="33">
        <v>1155549497.8900001</v>
      </c>
      <c r="CO21" s="33">
        <v>0</v>
      </c>
      <c r="CP21" s="33">
        <v>-30372852.850000001</v>
      </c>
      <c r="CQ21" s="33"/>
      <c r="CR21" s="33"/>
      <c r="CS21" s="33">
        <v>1082694064.6499999</v>
      </c>
      <c r="CT21" s="33">
        <v>72855433.239999995</v>
      </c>
      <c r="CU21" s="33">
        <v>-30372852.849999998</v>
      </c>
      <c r="CV21" s="33"/>
      <c r="CW21" s="33">
        <v>1017926448.16</v>
      </c>
      <c r="CX21" s="33">
        <v>1162647283.45</v>
      </c>
      <c r="CY21" s="33">
        <v>1185924050.74</v>
      </c>
      <c r="CZ21" s="33">
        <v>300666</v>
      </c>
      <c r="DA21" s="33">
        <v>30372852.850000001</v>
      </c>
      <c r="DB21" s="33">
        <v>42355395.200000003</v>
      </c>
      <c r="DC21" s="26">
        <f t="shared" si="2"/>
        <v>2.5612561640053477</v>
      </c>
      <c r="DD21" s="26"/>
      <c r="DE21" s="26"/>
      <c r="DF21" s="26">
        <f t="shared" si="3"/>
        <v>-1.0302011293857216</v>
      </c>
      <c r="DG21" s="31">
        <f t="shared" si="4"/>
        <v>-2.9684984703461721</v>
      </c>
      <c r="DH21" s="26"/>
      <c r="DI21" s="26">
        <f t="shared" si="5"/>
        <v>-2069.5905289923035</v>
      </c>
      <c r="DJ21" s="26">
        <f t="shared" si="16"/>
        <v>101.0185815822208</v>
      </c>
      <c r="DK21" s="26">
        <f t="shared" si="6"/>
        <v>44.968646311476022</v>
      </c>
      <c r="DL21" s="26">
        <f t="shared" si="7"/>
        <v>53.185063561737401</v>
      </c>
      <c r="DM21" s="26">
        <f t="shared" si="8"/>
        <v>39.534589821914146</v>
      </c>
      <c r="DN21" s="26">
        <f t="shared" si="9"/>
        <v>61.962675330827011</v>
      </c>
      <c r="DO21" s="26">
        <f t="shared" si="10"/>
        <v>3944.3237703631271</v>
      </c>
      <c r="DP21" s="26">
        <f t="shared" si="11"/>
        <v>82.415379502003816</v>
      </c>
      <c r="DQ21" s="26">
        <f t="shared" si="17"/>
        <v>-2.002048912111098</v>
      </c>
      <c r="DR21" s="26">
        <f t="shared" si="12"/>
        <v>7.9422224595288942</v>
      </c>
    </row>
    <row r="22" spans="1:122" s="20" customFormat="1" ht="15" x14ac:dyDescent="0.25">
      <c r="A22" s="46" t="s">
        <v>59</v>
      </c>
      <c r="B22" s="42">
        <v>1036559254.83</v>
      </c>
      <c r="C22" s="33">
        <v>424538892.33999997</v>
      </c>
      <c r="D22" s="33">
        <v>294688460.77999997</v>
      </c>
      <c r="E22" s="33">
        <v>919282.27</v>
      </c>
      <c r="F22" s="33">
        <v>6665638.5700000003</v>
      </c>
      <c r="G22" s="33">
        <v>60722085.409999996</v>
      </c>
      <c r="H22" s="10">
        <v>62101904.590000004</v>
      </c>
      <c r="I22" s="8">
        <f t="shared" si="13"/>
        <v>62101904.589999996</v>
      </c>
      <c r="J22" s="7">
        <v>1131358.67</v>
      </c>
      <c r="K22" s="7">
        <v>7501958.7599999998</v>
      </c>
      <c r="L22" s="7">
        <v>2779509.36</v>
      </c>
      <c r="M22" s="7">
        <v>50689077.799999997</v>
      </c>
      <c r="N22" s="33">
        <v>3471379.43</v>
      </c>
      <c r="O22" s="33">
        <v>500957885.63</v>
      </c>
      <c r="P22" s="33">
        <v>534558608.64999998</v>
      </c>
      <c r="Q22" s="33">
        <v>174822880</v>
      </c>
      <c r="R22" s="8">
        <f t="shared" si="0"/>
        <v>174822880</v>
      </c>
      <c r="S22" s="7">
        <v>148194100</v>
      </c>
      <c r="T22" s="7">
        <v>10112300</v>
      </c>
      <c r="U22" s="7">
        <v>0</v>
      </c>
      <c r="V22" s="7">
        <v>2101000</v>
      </c>
      <c r="W22" s="7">
        <v>1403980</v>
      </c>
      <c r="X22" s="7">
        <v>13011500</v>
      </c>
      <c r="Y22" s="7">
        <v>0</v>
      </c>
      <c r="Z22" s="7">
        <v>359735728.64999998</v>
      </c>
      <c r="AA22" s="7">
        <v>177970931.84</v>
      </c>
      <c r="AB22" s="7">
        <v>37273989.68</v>
      </c>
      <c r="AC22" s="7">
        <v>18946468.219999999</v>
      </c>
      <c r="AD22" s="7">
        <v>11690.29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13899200</v>
      </c>
      <c r="AS22" s="7">
        <v>0</v>
      </c>
      <c r="AT22" s="7">
        <v>0</v>
      </c>
      <c r="AU22" s="7">
        <v>659864.62</v>
      </c>
      <c r="AV22" s="7">
        <v>103100</v>
      </c>
      <c r="AW22" s="7">
        <v>110870484</v>
      </c>
      <c r="AX22" s="8">
        <f t="shared" si="1"/>
        <v>359735728.64999998</v>
      </c>
      <c r="AY22" s="7">
        <v>1035516494.28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1042760.55</v>
      </c>
      <c r="BG22" s="7">
        <v>0</v>
      </c>
      <c r="BH22" s="7">
        <v>0</v>
      </c>
      <c r="BI22" s="33">
        <v>28613729.32</v>
      </c>
      <c r="BJ22" s="7">
        <v>315409082.57999998</v>
      </c>
      <c r="BK22" s="8">
        <f t="shared" si="14"/>
        <v>315409082.58000004</v>
      </c>
      <c r="BL22" s="7">
        <v>98775967.709999993</v>
      </c>
      <c r="BM22" s="7">
        <v>187842314.40000001</v>
      </c>
      <c r="BN22" s="7">
        <v>0</v>
      </c>
      <c r="BO22" s="7">
        <v>0</v>
      </c>
      <c r="BP22" s="7">
        <v>5138979.5</v>
      </c>
      <c r="BQ22" s="7">
        <v>0</v>
      </c>
      <c r="BR22" s="7">
        <v>0</v>
      </c>
      <c r="BS22" s="7">
        <v>0</v>
      </c>
      <c r="BT22" s="7">
        <v>23651820.970000003</v>
      </c>
      <c r="BU22" s="7">
        <v>177784903.36000001</v>
      </c>
      <c r="BV22" s="8">
        <f t="shared" si="15"/>
        <v>177784903.36000001</v>
      </c>
      <c r="BW22" s="7">
        <v>81657806.840000004</v>
      </c>
      <c r="BX22" s="7">
        <v>0</v>
      </c>
      <c r="BY22" s="7">
        <v>19569622.690000001</v>
      </c>
      <c r="BZ22" s="7">
        <v>76557473.829999998</v>
      </c>
      <c r="CA22" s="7">
        <v>233658720.91999999</v>
      </c>
      <c r="CB22" s="7">
        <v>0</v>
      </c>
      <c r="CC22" s="7">
        <v>233658720.91999999</v>
      </c>
      <c r="CD22" s="33">
        <v>139673909.56999999</v>
      </c>
      <c r="CE22" s="33">
        <v>30658018.77</v>
      </c>
      <c r="CF22" s="33">
        <v>898941.32</v>
      </c>
      <c r="CG22" s="33">
        <v>7876506.71</v>
      </c>
      <c r="CH22" s="33">
        <v>4577959.05</v>
      </c>
      <c r="CI22" s="33">
        <v>0</v>
      </c>
      <c r="CJ22" s="33">
        <v>1150861.04</v>
      </c>
      <c r="CK22" s="33">
        <v>36837655.210000001</v>
      </c>
      <c r="CL22" s="33">
        <v>21088416.059999999</v>
      </c>
      <c r="CM22" s="33">
        <v>7283672.4800000004</v>
      </c>
      <c r="CN22" s="33">
        <v>1007671402.63</v>
      </c>
      <c r="CO22" s="33">
        <v>0</v>
      </c>
      <c r="CP22" s="33">
        <v>-28984409.09</v>
      </c>
      <c r="CQ22" s="33"/>
      <c r="CR22" s="33"/>
      <c r="CS22" s="33">
        <v>955559127.28999996</v>
      </c>
      <c r="CT22" s="33">
        <v>52112275.340000004</v>
      </c>
      <c r="CU22" s="33">
        <v>-28984409.09</v>
      </c>
      <c r="CV22" s="33"/>
      <c r="CW22" s="33">
        <v>885910865.42999995</v>
      </c>
      <c r="CX22" s="33">
        <v>1034653900.1799999</v>
      </c>
      <c r="CY22" s="33">
        <v>1036559254.83</v>
      </c>
      <c r="CZ22" s="33">
        <v>263703</v>
      </c>
      <c r="DA22" s="33">
        <v>28984409.09</v>
      </c>
      <c r="DB22" s="33">
        <v>24155801.68</v>
      </c>
      <c r="DC22" s="26">
        <f t="shared" si="2"/>
        <v>2.7868982950461239</v>
      </c>
      <c r="DD22" s="26"/>
      <c r="DE22" s="26"/>
      <c r="DF22" s="26">
        <f t="shared" si="3"/>
        <v>-0.96358203693195665</v>
      </c>
      <c r="DG22" s="31">
        <f t="shared" si="4"/>
        <v>-14.011979067929202</v>
      </c>
      <c r="DH22" s="26"/>
      <c r="DI22" s="26">
        <f t="shared" si="5"/>
        <v>-1975.8235806949488</v>
      </c>
      <c r="DJ22" s="26">
        <f t="shared" si="16"/>
        <v>109.91308058687235</v>
      </c>
      <c r="DK22" s="26">
        <f t="shared" si="6"/>
        <v>46.947706526416674</v>
      </c>
      <c r="DL22" s="26">
        <f t="shared" si="7"/>
        <v>51.570482455213792</v>
      </c>
      <c r="DM22" s="26">
        <f t="shared" si="8"/>
        <v>42.130687765075294</v>
      </c>
      <c r="DN22" s="26">
        <f t="shared" si="9"/>
        <v>60.339999147717648</v>
      </c>
      <c r="DO22" s="26">
        <f t="shared" si="10"/>
        <v>3930.782944562633</v>
      </c>
      <c r="DP22" s="26">
        <f t="shared" si="11"/>
        <v>84.745425617186115</v>
      </c>
      <c r="DQ22" s="26">
        <f t="shared" si="17"/>
        <v>-0.18415381700766009</v>
      </c>
      <c r="DR22" s="26">
        <f t="shared" si="12"/>
        <v>4.9637847530228036</v>
      </c>
    </row>
    <row r="23" spans="1:122" ht="15" x14ac:dyDescent="0.25">
      <c r="A23" s="46" t="s">
        <v>60</v>
      </c>
      <c r="B23" s="42">
        <v>1184655620.1199999</v>
      </c>
      <c r="C23" s="33">
        <v>515763261.94999999</v>
      </c>
      <c r="D23" s="33">
        <v>358759966.24000001</v>
      </c>
      <c r="E23" s="33">
        <v>2704479.49</v>
      </c>
      <c r="F23" s="33">
        <v>4053784.37</v>
      </c>
      <c r="G23" s="33">
        <v>87320973.829999998</v>
      </c>
      <c r="H23" s="7">
        <v>89152289.629999995</v>
      </c>
      <c r="I23" s="8">
        <f t="shared" si="13"/>
        <v>89152289.629999995</v>
      </c>
      <c r="J23" s="7">
        <v>15650376.039999999</v>
      </c>
      <c r="K23" s="7">
        <v>11064761.789999999</v>
      </c>
      <c r="L23" s="7">
        <v>4588990.9400000004</v>
      </c>
      <c r="M23" s="7">
        <v>57848160.859999999</v>
      </c>
      <c r="N23" s="33">
        <v>81861786.769999996</v>
      </c>
      <c r="O23" s="33">
        <v>686843205.35000002</v>
      </c>
      <c r="P23" s="33">
        <v>495975780.60000002</v>
      </c>
      <c r="Q23" s="33">
        <v>115978213</v>
      </c>
      <c r="R23" s="8">
        <f t="shared" si="0"/>
        <v>115978213</v>
      </c>
      <c r="S23" s="7">
        <v>64375600</v>
      </c>
      <c r="T23" s="7">
        <v>28755900</v>
      </c>
      <c r="U23" s="7">
        <v>0</v>
      </c>
      <c r="V23" s="7">
        <v>1809505</v>
      </c>
      <c r="W23" s="7">
        <v>472208</v>
      </c>
      <c r="X23" s="7">
        <v>20565000</v>
      </c>
      <c r="Y23" s="7">
        <v>0</v>
      </c>
      <c r="Z23" s="7">
        <v>379997567.60000002</v>
      </c>
      <c r="AA23" s="7">
        <v>178351928.94</v>
      </c>
      <c r="AB23" s="7">
        <v>59922466.119999997</v>
      </c>
      <c r="AC23" s="7">
        <v>17747553.670000002</v>
      </c>
      <c r="AD23" s="7">
        <v>33785.86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10830200</v>
      </c>
      <c r="AS23" s="7">
        <v>799605.2</v>
      </c>
      <c r="AT23" s="7">
        <v>0</v>
      </c>
      <c r="AU23" s="7">
        <v>1337858.81</v>
      </c>
      <c r="AV23" s="7">
        <v>0</v>
      </c>
      <c r="AW23" s="7">
        <v>110974169</v>
      </c>
      <c r="AX23" s="8">
        <f t="shared" si="1"/>
        <v>379997567.60000002</v>
      </c>
      <c r="AY23" s="7">
        <v>1182818985.95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969535.62</v>
      </c>
      <c r="BF23" s="7">
        <v>867098.55</v>
      </c>
      <c r="BG23" s="7">
        <v>0</v>
      </c>
      <c r="BH23" s="7">
        <v>0</v>
      </c>
      <c r="BI23" s="33">
        <v>64303135.82</v>
      </c>
      <c r="BJ23" s="7">
        <v>295305671.69999999</v>
      </c>
      <c r="BK23" s="8">
        <f t="shared" si="14"/>
        <v>295305671.70000005</v>
      </c>
      <c r="BL23" s="7">
        <v>114626046.2</v>
      </c>
      <c r="BM23" s="7">
        <v>161373242.83000001</v>
      </c>
      <c r="BN23" s="7">
        <v>0</v>
      </c>
      <c r="BO23" s="7">
        <v>0</v>
      </c>
      <c r="BP23" s="7">
        <v>2552714.63</v>
      </c>
      <c r="BQ23" s="7">
        <v>0</v>
      </c>
      <c r="BR23" s="7">
        <v>0</v>
      </c>
      <c r="BS23" s="7">
        <v>0</v>
      </c>
      <c r="BT23" s="7">
        <v>16753668.040000001</v>
      </c>
      <c r="BU23" s="7">
        <v>219013190.03999999</v>
      </c>
      <c r="BV23" s="8">
        <f t="shared" si="15"/>
        <v>219013190.03999999</v>
      </c>
      <c r="BW23" s="7">
        <v>123981895.18000001</v>
      </c>
      <c r="BX23" s="7">
        <v>0</v>
      </c>
      <c r="BY23" s="7">
        <v>18362296.600000001</v>
      </c>
      <c r="BZ23" s="7">
        <v>76668998.25999999</v>
      </c>
      <c r="CA23" s="7">
        <v>256261215.27000001</v>
      </c>
      <c r="CB23" s="7">
        <v>0</v>
      </c>
      <c r="CC23" s="7">
        <v>256261215.27000001</v>
      </c>
      <c r="CD23" s="33">
        <v>144895186.75999999</v>
      </c>
      <c r="CE23" s="33">
        <v>35680646.850000001</v>
      </c>
      <c r="CF23" s="33">
        <v>709479.92</v>
      </c>
      <c r="CG23" s="33">
        <v>10446748.67</v>
      </c>
      <c r="CH23" s="33">
        <v>85360171.390000001</v>
      </c>
      <c r="CI23" s="33">
        <v>0</v>
      </c>
      <c r="CJ23" s="33">
        <v>655464.35</v>
      </c>
      <c r="CK23" s="33">
        <v>26666723</v>
      </c>
      <c r="CL23" s="33">
        <v>30325228.59</v>
      </c>
      <c r="CM23" s="33">
        <v>7799630.4000000004</v>
      </c>
      <c r="CN23" s="33">
        <v>1191399519.4200001</v>
      </c>
      <c r="CO23" s="33">
        <v>0</v>
      </c>
      <c r="CP23" s="33">
        <v>7453853.5300000003</v>
      </c>
      <c r="CQ23" s="33"/>
      <c r="CR23" s="33"/>
      <c r="CS23" s="33">
        <v>1037482474.48</v>
      </c>
      <c r="CT23" s="33">
        <v>153917044.94</v>
      </c>
      <c r="CU23" s="33">
        <v>7453853.5300000003</v>
      </c>
      <c r="CV23" s="33"/>
      <c r="CW23" s="33">
        <v>966680865.12</v>
      </c>
      <c r="CX23" s="33">
        <v>1182140348.8699999</v>
      </c>
      <c r="CY23" s="33">
        <v>1184655620.1199999</v>
      </c>
      <c r="CZ23" s="33">
        <v>286163</v>
      </c>
      <c r="DA23" s="33">
        <v>-7453853.5300000003</v>
      </c>
      <c r="DB23" s="33">
        <v>130411854.56999999</v>
      </c>
      <c r="DC23" s="26">
        <f t="shared" si="2"/>
        <v>-0.56927086534371962</v>
      </c>
      <c r="DD23" s="26"/>
      <c r="DE23" s="26"/>
      <c r="DF23" s="26">
        <f t="shared" si="3"/>
        <v>-0.71508646416869848</v>
      </c>
      <c r="DG23" s="31">
        <f t="shared" si="4"/>
        <v>-0.88020627221889802</v>
      </c>
      <c r="DH23" s="26"/>
      <c r="DI23" s="26">
        <f t="shared" si="5"/>
        <v>-2049.4751866593519</v>
      </c>
      <c r="DJ23" s="26">
        <f t="shared" si="16"/>
        <v>-26.047579631189219</v>
      </c>
      <c r="DK23" s="26">
        <f t="shared" si="6"/>
        <v>51.062565466808394</v>
      </c>
      <c r="DL23" s="26">
        <f t="shared" si="7"/>
        <v>41.86666337258081</v>
      </c>
      <c r="DM23" s="26">
        <f t="shared" si="8"/>
        <v>43.290538022130903</v>
      </c>
      <c r="DN23" s="26">
        <f t="shared" si="9"/>
        <v>51.307085771107253</v>
      </c>
      <c r="DO23" s="26">
        <f t="shared" si="10"/>
        <v>4139.7931253166898</v>
      </c>
      <c r="DP23" s="26">
        <f t="shared" si="11"/>
        <v>75.091848901261031</v>
      </c>
      <c r="DQ23" s="26">
        <f t="shared" si="17"/>
        <v>-0.21277264179370334</v>
      </c>
      <c r="DR23" s="26">
        <f t="shared" si="12"/>
        <v>21.558687692748641</v>
      </c>
    </row>
    <row r="24" spans="1:122" ht="15" x14ac:dyDescent="0.25">
      <c r="A24" s="46" t="s">
        <v>61</v>
      </c>
      <c r="B24" s="42">
        <v>972494360.94000006</v>
      </c>
      <c r="C24" s="33">
        <v>420813176.32999998</v>
      </c>
      <c r="D24" s="33">
        <v>264252623.12</v>
      </c>
      <c r="E24" s="33">
        <v>4737091.5</v>
      </c>
      <c r="F24" s="33">
        <v>12485506.390000001</v>
      </c>
      <c r="G24" s="33">
        <v>81881283.969999999</v>
      </c>
      <c r="H24" s="7">
        <v>66640267.75</v>
      </c>
      <c r="I24" s="8">
        <f t="shared" si="13"/>
        <v>66640267.75</v>
      </c>
      <c r="J24" s="7">
        <v>5926121.8499999996</v>
      </c>
      <c r="K24" s="7">
        <v>15424140.07</v>
      </c>
      <c r="L24" s="7">
        <v>4820655.45</v>
      </c>
      <c r="M24" s="7">
        <v>40469350.380000003</v>
      </c>
      <c r="N24" s="33">
        <v>5242526.59</v>
      </c>
      <c r="O24" s="33">
        <v>504288666.61000001</v>
      </c>
      <c r="P24" s="33">
        <v>429227012.92000002</v>
      </c>
      <c r="Q24" s="33">
        <v>144304500</v>
      </c>
      <c r="R24" s="8">
        <f t="shared" si="0"/>
        <v>144304500</v>
      </c>
      <c r="S24" s="7">
        <v>137106500</v>
      </c>
      <c r="T24" s="7">
        <v>4500000</v>
      </c>
      <c r="U24" s="7">
        <v>0</v>
      </c>
      <c r="V24" s="7">
        <v>2698000</v>
      </c>
      <c r="W24" s="7">
        <v>0</v>
      </c>
      <c r="X24" s="7">
        <v>0</v>
      </c>
      <c r="Y24" s="7">
        <v>0</v>
      </c>
      <c r="Z24" s="7">
        <v>284922512.92000002</v>
      </c>
      <c r="AA24" s="7">
        <v>153152735</v>
      </c>
      <c r="AB24" s="7">
        <v>30281289.07</v>
      </c>
      <c r="AC24" s="7">
        <v>16129953.800000001</v>
      </c>
      <c r="AD24" s="7">
        <v>55432.29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1559763.72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18074900</v>
      </c>
      <c r="AS24" s="7">
        <v>15734465.65</v>
      </c>
      <c r="AT24" s="7">
        <v>0</v>
      </c>
      <c r="AU24" s="7">
        <v>533453.85</v>
      </c>
      <c r="AV24" s="7">
        <v>0</v>
      </c>
      <c r="AW24" s="7">
        <v>49400519.539999999</v>
      </c>
      <c r="AX24" s="8">
        <f t="shared" si="1"/>
        <v>284922512.92000002</v>
      </c>
      <c r="AY24" s="7">
        <v>933515679.52999997</v>
      </c>
      <c r="AZ24" s="7">
        <v>0</v>
      </c>
      <c r="BA24" s="7">
        <v>0</v>
      </c>
      <c r="BB24" s="7">
        <v>31539700</v>
      </c>
      <c r="BC24" s="7">
        <v>0</v>
      </c>
      <c r="BD24" s="7">
        <v>0</v>
      </c>
      <c r="BE24" s="7">
        <v>0</v>
      </c>
      <c r="BF24" s="7">
        <v>7438981.4100000001</v>
      </c>
      <c r="BG24" s="7">
        <v>0</v>
      </c>
      <c r="BH24" s="7">
        <v>0</v>
      </c>
      <c r="BI24" s="33">
        <v>36824928.899999999</v>
      </c>
      <c r="BJ24" s="7">
        <v>272226026.06999999</v>
      </c>
      <c r="BK24" s="8">
        <f t="shared" si="14"/>
        <v>272226026.06999999</v>
      </c>
      <c r="BL24" s="7">
        <v>102876328.70999999</v>
      </c>
      <c r="BM24" s="7">
        <v>149357006.16999999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19992691.190000001</v>
      </c>
      <c r="BU24" s="7">
        <v>162773287.63999999</v>
      </c>
      <c r="BV24" s="8">
        <f t="shared" si="15"/>
        <v>162773287.63999999</v>
      </c>
      <c r="BW24" s="7">
        <v>37812429.240000002</v>
      </c>
      <c r="BX24" s="7">
        <v>0</v>
      </c>
      <c r="BY24" s="7">
        <v>21281804.030000001</v>
      </c>
      <c r="BZ24" s="7">
        <v>103679054.36999999</v>
      </c>
      <c r="CA24" s="7">
        <v>195826264.78999999</v>
      </c>
      <c r="CB24" s="7">
        <v>0</v>
      </c>
      <c r="CC24" s="7">
        <v>195826264.78999999</v>
      </c>
      <c r="CD24" s="33">
        <v>92214422.659999996</v>
      </c>
      <c r="CE24" s="33">
        <v>24935608.960000001</v>
      </c>
      <c r="CF24" s="33">
        <v>558150.99</v>
      </c>
      <c r="CG24" s="33">
        <v>5427947.2599999998</v>
      </c>
      <c r="CH24" s="33">
        <v>51857346.600000001</v>
      </c>
      <c r="CI24" s="33">
        <v>60404</v>
      </c>
      <c r="CJ24" s="33">
        <v>1201027.22</v>
      </c>
      <c r="CK24" s="33">
        <v>41852182.049999997</v>
      </c>
      <c r="CL24" s="33">
        <v>183496.12</v>
      </c>
      <c r="CM24" s="33">
        <v>15712572.75</v>
      </c>
      <c r="CN24" s="33">
        <v>953396798.26999998</v>
      </c>
      <c r="CO24" s="33">
        <v>0</v>
      </c>
      <c r="CP24" s="33">
        <v>-18847701.149999999</v>
      </c>
      <c r="CQ24" s="33"/>
      <c r="CR24" s="33"/>
      <c r="CS24" s="33">
        <v>859217340.85000002</v>
      </c>
      <c r="CT24" s="33">
        <v>94179457.420000002</v>
      </c>
      <c r="CU24" s="33">
        <v>-18847701.149999999</v>
      </c>
      <c r="CV24" s="33"/>
      <c r="CW24" s="33">
        <v>788363238.52999997</v>
      </c>
      <c r="CX24" s="33">
        <v>998574585.44000006</v>
      </c>
      <c r="CY24" s="33">
        <v>972494360.94000006</v>
      </c>
      <c r="CZ24" s="33">
        <v>255929</v>
      </c>
      <c r="DA24" s="33">
        <v>18847701.149999999</v>
      </c>
      <c r="DB24" s="33">
        <v>21461970.91</v>
      </c>
      <c r="DC24" s="26">
        <f t="shared" si="2"/>
        <v>1.9637710445478143</v>
      </c>
      <c r="DD24" s="26"/>
      <c r="DE24" s="26"/>
      <c r="DF24" s="26">
        <f t="shared" si="3"/>
        <v>-0.76266544279249526</v>
      </c>
      <c r="DG24" s="31">
        <f t="shared" si="4"/>
        <v>-16.964516880018344</v>
      </c>
      <c r="DH24" s="26"/>
      <c r="DI24" s="26">
        <f t="shared" si="5"/>
        <v>-1820.5961582704581</v>
      </c>
      <c r="DJ24" s="26">
        <f t="shared" si="16"/>
        <v>73.644257391698474</v>
      </c>
      <c r="DK24" s="26">
        <f t="shared" si="6"/>
        <v>50.124038108440438</v>
      </c>
      <c r="DL24" s="26">
        <f t="shared" si="7"/>
        <v>44.13670969825624</v>
      </c>
      <c r="DM24" s="26">
        <f t="shared" si="8"/>
        <v>44.138303914340035</v>
      </c>
      <c r="DN24" s="26">
        <f t="shared" si="9"/>
        <v>54.445335848021848</v>
      </c>
      <c r="DO24" s="26">
        <f t="shared" si="10"/>
        <v>3799.8599648339973</v>
      </c>
      <c r="DP24" s="26">
        <f t="shared" si="11"/>
        <v>83.446883539709376</v>
      </c>
      <c r="DQ24" s="26">
        <f t="shared" si="17"/>
        <v>2.6117452697344907</v>
      </c>
      <c r="DR24" s="26">
        <f t="shared" si="12"/>
        <v>4.4028760429637455</v>
      </c>
    </row>
    <row r="25" spans="1:122" ht="15" x14ac:dyDescent="0.25">
      <c r="A25" s="46" t="s">
        <v>62</v>
      </c>
      <c r="B25" s="42">
        <v>1192315253.3099999</v>
      </c>
      <c r="C25" s="33">
        <v>443854427.13</v>
      </c>
      <c r="D25" s="33">
        <v>301069308.25999999</v>
      </c>
      <c r="E25" s="33">
        <v>1291100.08</v>
      </c>
      <c r="F25" s="33">
        <v>2856035.42</v>
      </c>
      <c r="G25" s="33">
        <v>80500131.680000007</v>
      </c>
      <c r="H25" s="7">
        <v>55404246.009999998</v>
      </c>
      <c r="I25" s="8">
        <f t="shared" si="13"/>
        <v>55404246.010000005</v>
      </c>
      <c r="J25" s="7">
        <v>3236917.07</v>
      </c>
      <c r="K25" s="7">
        <v>14380519.359999999</v>
      </c>
      <c r="L25" s="7">
        <v>1301732.7</v>
      </c>
      <c r="M25" s="7">
        <v>36485076.880000003</v>
      </c>
      <c r="N25" s="33">
        <v>10197605.539999999</v>
      </c>
      <c r="O25" s="33">
        <v>511235308.48000002</v>
      </c>
      <c r="P25" s="33">
        <v>647443057.75</v>
      </c>
      <c r="Q25" s="33">
        <v>246734500</v>
      </c>
      <c r="R25" s="8">
        <f t="shared" si="0"/>
        <v>246734500</v>
      </c>
      <c r="S25" s="7">
        <v>166297000</v>
      </c>
      <c r="T25" s="7">
        <v>77141900</v>
      </c>
      <c r="U25" s="7">
        <v>151900</v>
      </c>
      <c r="V25" s="7">
        <v>3143700</v>
      </c>
      <c r="W25" s="7">
        <v>0</v>
      </c>
      <c r="X25" s="7">
        <v>0</v>
      </c>
      <c r="Y25" s="7">
        <v>0</v>
      </c>
      <c r="Z25" s="7">
        <v>400708557.75</v>
      </c>
      <c r="AA25" s="7">
        <v>183351812.12</v>
      </c>
      <c r="AB25" s="7">
        <v>66247336.259999998</v>
      </c>
      <c r="AC25" s="7">
        <v>25469418.84</v>
      </c>
      <c r="AD25" s="7">
        <v>4276.7299999999996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10269500</v>
      </c>
      <c r="AS25" s="7">
        <v>3279004.42</v>
      </c>
      <c r="AT25" s="7">
        <v>0</v>
      </c>
      <c r="AU25" s="7">
        <v>747994.29</v>
      </c>
      <c r="AV25" s="7">
        <v>406191.25</v>
      </c>
      <c r="AW25" s="7">
        <v>110894623.84</v>
      </c>
      <c r="AX25" s="8">
        <f t="shared" si="1"/>
        <v>400670157.75</v>
      </c>
      <c r="AY25" s="7">
        <v>1158678366.23</v>
      </c>
      <c r="AZ25" s="7">
        <v>0</v>
      </c>
      <c r="BA25" s="7">
        <v>0</v>
      </c>
      <c r="BB25" s="7">
        <v>0</v>
      </c>
      <c r="BC25" s="7">
        <v>28135337.079999998</v>
      </c>
      <c r="BD25" s="7">
        <v>0</v>
      </c>
      <c r="BE25" s="7">
        <v>0</v>
      </c>
      <c r="BF25" s="7">
        <v>5501550</v>
      </c>
      <c r="BG25" s="7">
        <v>0</v>
      </c>
      <c r="BH25" s="7">
        <v>0</v>
      </c>
      <c r="BI25" s="33">
        <v>35501737.310000002</v>
      </c>
      <c r="BJ25" s="7">
        <v>318481768.56</v>
      </c>
      <c r="BK25" s="8">
        <f t="shared" si="14"/>
        <v>318481768.56</v>
      </c>
      <c r="BL25" s="7">
        <v>12819327.619999999</v>
      </c>
      <c r="BM25" s="7">
        <v>173663070.78999999</v>
      </c>
      <c r="BN25" s="7">
        <v>0</v>
      </c>
      <c r="BO25" s="7">
        <v>0</v>
      </c>
      <c r="BP25" s="7">
        <v>3154934.13</v>
      </c>
      <c r="BQ25" s="7">
        <v>0</v>
      </c>
      <c r="BR25" s="7">
        <v>0</v>
      </c>
      <c r="BS25" s="7">
        <v>0</v>
      </c>
      <c r="BT25" s="7">
        <v>128844436.02000001</v>
      </c>
      <c r="BU25" s="7">
        <v>239743431.15000001</v>
      </c>
      <c r="BV25" s="8">
        <f t="shared" si="15"/>
        <v>239743431.15000001</v>
      </c>
      <c r="BW25" s="7">
        <v>143156575.61000001</v>
      </c>
      <c r="BX25" s="7">
        <v>0</v>
      </c>
      <c r="BY25" s="7">
        <v>19808070.09</v>
      </c>
      <c r="BZ25" s="7">
        <v>76778785.449999988</v>
      </c>
      <c r="CA25" s="7">
        <v>266889353.36000001</v>
      </c>
      <c r="CB25" s="7">
        <v>0</v>
      </c>
      <c r="CC25" s="7">
        <v>266889353.36000001</v>
      </c>
      <c r="CD25" s="33">
        <v>146630116.00999999</v>
      </c>
      <c r="CE25" s="33">
        <v>28079495.940000001</v>
      </c>
      <c r="CF25" s="33">
        <v>1861400</v>
      </c>
      <c r="CG25" s="33">
        <v>1062404.0900000001</v>
      </c>
      <c r="CH25" s="33">
        <v>12204755.310000001</v>
      </c>
      <c r="CI25" s="33">
        <v>15400</v>
      </c>
      <c r="CJ25" s="33">
        <v>227518.8</v>
      </c>
      <c r="CK25" s="33">
        <v>31532491.859999999</v>
      </c>
      <c r="CL25" s="33">
        <v>10878153.640000001</v>
      </c>
      <c r="CM25" s="33">
        <v>2894480.36</v>
      </c>
      <c r="CN25" s="33">
        <v>1136156126.0899999</v>
      </c>
      <c r="CO25" s="33">
        <v>0</v>
      </c>
      <c r="CP25" s="33">
        <v>-51709251.280000001</v>
      </c>
      <c r="CQ25" s="33"/>
      <c r="CR25" s="33"/>
      <c r="CS25" s="33">
        <v>1096371146.4400001</v>
      </c>
      <c r="CT25" s="33">
        <v>39784979.649999999</v>
      </c>
      <c r="CU25" s="33">
        <v>-55678626.280000001</v>
      </c>
      <c r="CV25" s="33"/>
      <c r="CW25" s="33">
        <v>1075663282.3399999</v>
      </c>
      <c r="CX25" s="33">
        <v>1234314530.46</v>
      </c>
      <c r="CY25" s="33">
        <v>1192315253.3099999</v>
      </c>
      <c r="CZ25" s="33">
        <v>296723</v>
      </c>
      <c r="DA25" s="33">
        <v>55678626.280000001</v>
      </c>
      <c r="DB25" s="33">
        <v>32917498.960000001</v>
      </c>
      <c r="DC25" s="26">
        <f t="shared" si="2"/>
        <v>4.7100904785119457</v>
      </c>
      <c r="DD25" s="26"/>
      <c r="DE25" s="26"/>
      <c r="DF25" s="26">
        <f t="shared" si="3"/>
        <v>-1.1959981977770475</v>
      </c>
      <c r="DG25" s="31">
        <f t="shared" si="4"/>
        <v>-2.9014040594082444</v>
      </c>
      <c r="DH25" s="26"/>
      <c r="DI25" s="26">
        <f t="shared" si="5"/>
        <v>-2146.4377650199008</v>
      </c>
      <c r="DJ25" s="26">
        <f t="shared" si="16"/>
        <v>187.64513125035808</v>
      </c>
      <c r="DK25" s="26">
        <f t="shared" si="6"/>
        <v>41.873042532501557</v>
      </c>
      <c r="DL25" s="26">
        <f t="shared" si="7"/>
        <v>54.301331460167603</v>
      </c>
      <c r="DM25" s="26">
        <f t="shared" si="8"/>
        <v>39.06632345129303</v>
      </c>
      <c r="DN25" s="26">
        <f t="shared" si="9"/>
        <v>60.190123468893638</v>
      </c>
      <c r="DO25" s="26">
        <f t="shared" si="10"/>
        <v>4018.277158528324</v>
      </c>
      <c r="DP25" s="26">
        <f t="shared" si="11"/>
        <v>86.819986759064776</v>
      </c>
      <c r="DQ25" s="26">
        <f t="shared" si="17"/>
        <v>3.4026397740248551</v>
      </c>
      <c r="DR25" s="26">
        <f t="shared" si="12"/>
        <v>6.5932753362042078</v>
      </c>
    </row>
    <row r="26" spans="1:122" ht="19.5" customHeight="1" x14ac:dyDescent="0.25"/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27"/>
  <sheetViews>
    <sheetView view="pageBreakPreview" topLeftCell="CB1" zoomScale="60" zoomScaleNormal="100" workbookViewId="0">
      <selection activeCell="A8" sqref="A8:XFD8"/>
    </sheetView>
  </sheetViews>
  <sheetFormatPr defaultColWidth="9.109375" defaultRowHeight="14.4" x14ac:dyDescent="0.3"/>
  <cols>
    <col min="1" max="1" width="29.33203125" style="11" customWidth="1"/>
    <col min="2" max="4" width="13.77734375" style="1" customWidth="1"/>
    <col min="5" max="5" width="14.21875" style="1" customWidth="1"/>
    <col min="6" max="6" width="11" style="1" customWidth="1"/>
    <col min="7" max="7" width="13.21875" style="1" customWidth="1"/>
    <col min="8" max="13" width="13.6640625" style="1" customWidth="1"/>
    <col min="14" max="14" width="12.6640625" style="1" customWidth="1"/>
    <col min="15" max="15" width="13.6640625" style="1" customWidth="1"/>
    <col min="16" max="16" width="12.88671875" style="1" customWidth="1"/>
    <col min="17" max="24" width="11.88671875" style="1" customWidth="1"/>
    <col min="25" max="53" width="15" style="1" customWidth="1"/>
    <col min="54" max="54" width="12.6640625" style="1" customWidth="1"/>
    <col min="55" max="74" width="13.77734375" style="1" customWidth="1"/>
    <col min="75" max="75" width="13.6640625" style="1" customWidth="1"/>
    <col min="76" max="76" width="12.6640625" style="1" customWidth="1"/>
    <col min="77" max="77" width="11.6640625" style="1" customWidth="1"/>
    <col min="78" max="78" width="11.77734375" style="1" customWidth="1"/>
    <col min="79" max="79" width="12.6640625" style="1" customWidth="1"/>
    <col min="80" max="80" width="11.33203125" style="1" customWidth="1"/>
    <col min="81" max="81" width="10.77734375" style="1" customWidth="1"/>
    <col min="82" max="82" width="12.6640625" style="1" customWidth="1"/>
    <col min="83" max="84" width="13.77734375" style="1" customWidth="1"/>
    <col min="85" max="85" width="14.33203125" style="1" customWidth="1"/>
    <col min="86" max="86" width="11.21875" style="1" customWidth="1"/>
    <col min="87" max="87" width="13.33203125" style="1" customWidth="1"/>
    <col min="88" max="89" width="9.109375" style="1" hidden="1" customWidth="1"/>
    <col min="90" max="90" width="14.33203125" style="1" customWidth="1"/>
    <col min="91" max="91" width="13.6640625" style="1" customWidth="1"/>
    <col min="92" max="92" width="12.77734375" style="1" customWidth="1"/>
    <col min="93" max="93" width="9.109375" style="1" hidden="1" customWidth="1"/>
    <col min="94" max="94" width="14.88671875" style="1" customWidth="1"/>
    <col min="95" max="95" width="14.33203125" style="1" customWidth="1"/>
    <col min="96" max="96" width="15.77734375" style="1" customWidth="1"/>
    <col min="97" max="97" width="13" style="1" customWidth="1"/>
    <col min="98" max="98" width="13.88671875" style="1" customWidth="1"/>
    <col min="99" max="99" width="12.77734375" style="1" customWidth="1"/>
    <col min="100" max="100" width="9.109375" style="1"/>
    <col min="101" max="102" width="0" style="1" hidden="1" customWidth="1"/>
    <col min="103" max="104" width="9.109375" style="1"/>
    <col min="105" max="105" width="0" style="1" hidden="1" customWidth="1"/>
    <col min="106" max="16384" width="9.109375" style="1"/>
  </cols>
  <sheetData>
    <row r="1" spans="1:115" s="14" customFormat="1" ht="84" customHeight="1" x14ac:dyDescent="0.3">
      <c r="A1" s="44" t="s">
        <v>1</v>
      </c>
      <c r="B1" s="47" t="s">
        <v>40</v>
      </c>
      <c r="C1" s="47" t="s">
        <v>29</v>
      </c>
      <c r="D1" s="47" t="s">
        <v>30</v>
      </c>
      <c r="E1" s="47" t="s">
        <v>31</v>
      </c>
      <c r="F1" s="47" t="s">
        <v>32</v>
      </c>
      <c r="G1" s="47" t="s">
        <v>33</v>
      </c>
      <c r="H1" s="47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47" t="s">
        <v>35</v>
      </c>
      <c r="O1" s="47" t="s">
        <v>36</v>
      </c>
      <c r="P1" s="47" t="s">
        <v>37</v>
      </c>
      <c r="Q1" s="47" t="s">
        <v>38</v>
      </c>
      <c r="R1" s="55" t="s">
        <v>88</v>
      </c>
      <c r="S1" s="56" t="s">
        <v>89</v>
      </c>
      <c r="T1" s="56" t="s">
        <v>90</v>
      </c>
      <c r="U1" s="56" t="s">
        <v>93</v>
      </c>
      <c r="V1" s="56" t="s">
        <v>94</v>
      </c>
      <c r="W1" s="56" t="s">
        <v>95</v>
      </c>
      <c r="X1" s="56" t="s">
        <v>96</v>
      </c>
      <c r="Y1" s="47" t="s">
        <v>39</v>
      </c>
      <c r="Z1" s="56" t="s">
        <v>91</v>
      </c>
      <c r="AA1" s="56">
        <v>41030800</v>
      </c>
      <c r="AB1" s="56">
        <v>41030900</v>
      </c>
      <c r="AC1" s="56">
        <v>41031000</v>
      </c>
      <c r="AD1" s="56">
        <v>41031300</v>
      </c>
      <c r="AE1" s="56">
        <v>41032100</v>
      </c>
      <c r="AF1" s="56">
        <v>41032700</v>
      </c>
      <c r="AG1" s="56">
        <v>41033600</v>
      </c>
      <c r="AH1" s="56">
        <v>41033700</v>
      </c>
      <c r="AI1" s="56">
        <v>41033800</v>
      </c>
      <c r="AJ1" s="56">
        <v>41034200</v>
      </c>
      <c r="AK1" s="56">
        <v>41034300</v>
      </c>
      <c r="AL1" s="56">
        <v>41034400</v>
      </c>
      <c r="AM1" s="56">
        <v>41034500</v>
      </c>
      <c r="AN1" s="56">
        <v>41035800</v>
      </c>
      <c r="AO1" s="56">
        <v>41036300</v>
      </c>
      <c r="AP1" s="56">
        <v>41036600</v>
      </c>
      <c r="AQ1" s="56">
        <v>41037800</v>
      </c>
      <c r="AR1" s="54" t="s">
        <v>88</v>
      </c>
      <c r="AS1" s="56">
        <v>90010200</v>
      </c>
      <c r="AT1" s="56">
        <v>41010900</v>
      </c>
      <c r="AU1" s="56">
        <v>41020300</v>
      </c>
      <c r="AV1" s="56">
        <v>41020900</v>
      </c>
      <c r="AW1" s="56">
        <v>41030300</v>
      </c>
      <c r="AX1" s="56">
        <v>41030400</v>
      </c>
      <c r="AY1" s="56">
        <v>41035000</v>
      </c>
      <c r="AZ1" s="56">
        <v>41035200</v>
      </c>
      <c r="BA1" s="56">
        <v>41035600</v>
      </c>
      <c r="BB1" s="47" t="s">
        <v>5</v>
      </c>
      <c r="BC1" s="47" t="s">
        <v>6</v>
      </c>
      <c r="BD1" s="54" t="s">
        <v>88</v>
      </c>
      <c r="BE1" s="14">
        <v>70101</v>
      </c>
      <c r="BF1" s="14">
        <v>70201</v>
      </c>
      <c r="BG1" s="14">
        <v>70301</v>
      </c>
      <c r="BH1" s="14">
        <v>70302</v>
      </c>
      <c r="BI1" s="14">
        <v>70304</v>
      </c>
      <c r="BJ1" s="14">
        <v>70501</v>
      </c>
      <c r="BK1" s="14">
        <v>70601</v>
      </c>
      <c r="BL1" s="14">
        <v>70701</v>
      </c>
      <c r="BM1" s="14" t="s">
        <v>92</v>
      </c>
      <c r="BN1" s="57" t="s">
        <v>7</v>
      </c>
      <c r="BO1" s="54" t="s">
        <v>88</v>
      </c>
      <c r="BP1" s="14">
        <v>80101</v>
      </c>
      <c r="BQ1" s="14">
        <v>80201</v>
      </c>
      <c r="BR1" s="14">
        <v>80209</v>
      </c>
      <c r="BS1" s="14" t="s">
        <v>92</v>
      </c>
      <c r="BT1" s="47" t="s">
        <v>8</v>
      </c>
      <c r="BU1" s="58">
        <v>90901</v>
      </c>
      <c r="BV1" s="58" t="s">
        <v>92</v>
      </c>
      <c r="BW1" s="47" t="s">
        <v>9</v>
      </c>
      <c r="BX1" s="47" t="s">
        <v>10</v>
      </c>
      <c r="BY1" s="47" t="s">
        <v>11</v>
      </c>
      <c r="BZ1" s="47" t="s">
        <v>12</v>
      </c>
      <c r="CA1" s="47" t="s">
        <v>13</v>
      </c>
      <c r="CB1" s="47" t="s">
        <v>14</v>
      </c>
      <c r="CC1" s="47" t="s">
        <v>15</v>
      </c>
      <c r="CD1" s="47" t="s">
        <v>16</v>
      </c>
      <c r="CE1" s="47" t="s">
        <v>17</v>
      </c>
      <c r="CF1" s="47" t="s">
        <v>18</v>
      </c>
      <c r="CG1" s="47" t="s">
        <v>19</v>
      </c>
      <c r="CH1" s="47" t="s">
        <v>21</v>
      </c>
      <c r="CI1" s="47" t="s">
        <v>22</v>
      </c>
      <c r="CJ1" s="47" t="s">
        <v>2</v>
      </c>
      <c r="CK1" s="47" t="s">
        <v>3</v>
      </c>
      <c r="CL1" s="47" t="s">
        <v>23</v>
      </c>
      <c r="CM1" s="47" t="s">
        <v>24</v>
      </c>
      <c r="CN1" s="47" t="s">
        <v>28</v>
      </c>
      <c r="CO1" s="47" t="s">
        <v>4</v>
      </c>
      <c r="CP1" s="47" t="s">
        <v>25</v>
      </c>
      <c r="CQ1" s="47" t="s">
        <v>26</v>
      </c>
      <c r="CR1" s="47" t="s">
        <v>27</v>
      </c>
      <c r="CS1" s="47" t="s">
        <v>69</v>
      </c>
      <c r="CT1" s="47" t="s">
        <v>70</v>
      </c>
      <c r="CU1" s="47" t="s">
        <v>71</v>
      </c>
      <c r="CV1" s="50" t="s">
        <v>72</v>
      </c>
      <c r="CW1" s="50" t="s">
        <v>73</v>
      </c>
      <c r="CX1" s="50" t="s">
        <v>74</v>
      </c>
      <c r="CY1" s="50" t="s">
        <v>75</v>
      </c>
      <c r="CZ1" s="50" t="s">
        <v>76</v>
      </c>
      <c r="DA1" s="50" t="s">
        <v>77</v>
      </c>
      <c r="DB1" s="50" t="s">
        <v>78</v>
      </c>
      <c r="DC1" s="50" t="s">
        <v>79</v>
      </c>
      <c r="DD1" s="50" t="s">
        <v>80</v>
      </c>
      <c r="DE1" s="50" t="s">
        <v>81</v>
      </c>
      <c r="DF1" s="50" t="s">
        <v>82</v>
      </c>
      <c r="DG1" s="50" t="s">
        <v>83</v>
      </c>
      <c r="DH1" s="50" t="s">
        <v>84</v>
      </c>
      <c r="DI1" s="50" t="s">
        <v>85</v>
      </c>
      <c r="DJ1" s="50" t="s">
        <v>86</v>
      </c>
      <c r="DK1" s="50" t="s">
        <v>87</v>
      </c>
    </row>
    <row r="2" spans="1:115" ht="15" x14ac:dyDescent="0.25">
      <c r="A2" s="45" t="s">
        <v>0</v>
      </c>
      <c r="B2" s="51">
        <v>1077311707.96</v>
      </c>
      <c r="C2" s="7">
        <v>515978600</v>
      </c>
      <c r="D2" s="7">
        <v>396222856</v>
      </c>
      <c r="E2" s="7">
        <v>1485296</v>
      </c>
      <c r="F2" s="7">
        <v>6938329</v>
      </c>
      <c r="G2" s="7">
        <v>77322601</v>
      </c>
      <c r="H2" s="7">
        <v>52318062.670000002</v>
      </c>
      <c r="I2" s="8">
        <f>SUM(J2:M2)</f>
        <v>52318062.670000002</v>
      </c>
      <c r="J2" s="7">
        <v>1426711.23</v>
      </c>
      <c r="K2" s="7">
        <v>5150605.68</v>
      </c>
      <c r="L2" s="7">
        <v>937866.83</v>
      </c>
      <c r="M2" s="7">
        <v>44802878.93</v>
      </c>
      <c r="N2" s="7">
        <v>11328223</v>
      </c>
      <c r="O2" s="7">
        <v>590771890</v>
      </c>
      <c r="P2" s="7">
        <v>475763637</v>
      </c>
      <c r="Q2" s="7">
        <v>118453800</v>
      </c>
      <c r="R2" s="8">
        <f>SUM(S2:X2)</f>
        <v>118453800</v>
      </c>
      <c r="S2" s="10">
        <v>91983300</v>
      </c>
      <c r="T2" s="10">
        <v>14041700</v>
      </c>
      <c r="U2" s="10">
        <v>2364500</v>
      </c>
      <c r="V2" s="10">
        <v>803200</v>
      </c>
      <c r="W2" s="10">
        <v>9261100</v>
      </c>
      <c r="X2" s="10">
        <v>0</v>
      </c>
      <c r="Y2" s="7">
        <v>357309837.14999998</v>
      </c>
      <c r="Z2" s="10">
        <v>195190452.66</v>
      </c>
      <c r="AA2" s="10">
        <v>60779184.549999997</v>
      </c>
      <c r="AB2" s="10">
        <v>38308950</v>
      </c>
      <c r="AC2" s="10">
        <v>31489.26</v>
      </c>
      <c r="AD2" s="10">
        <v>0</v>
      </c>
      <c r="AE2" s="10">
        <v>0</v>
      </c>
      <c r="AF2" s="10">
        <v>0</v>
      </c>
      <c r="AG2" s="10">
        <v>0</v>
      </c>
      <c r="AH2" s="10">
        <v>0</v>
      </c>
      <c r="AI2" s="10">
        <v>0</v>
      </c>
      <c r="AJ2" s="10">
        <v>0</v>
      </c>
      <c r="AK2" s="10">
        <v>0</v>
      </c>
      <c r="AL2" s="10">
        <v>10749238</v>
      </c>
      <c r="AM2" s="10">
        <v>14980000</v>
      </c>
      <c r="AN2" s="10">
        <v>260400</v>
      </c>
      <c r="AO2" s="10">
        <v>0</v>
      </c>
      <c r="AP2" s="10">
        <v>31310122.68</v>
      </c>
      <c r="AQ2" s="10">
        <v>5700000</v>
      </c>
      <c r="AR2" s="8">
        <f t="shared" ref="AR2:AR25" si="0">SUM(Z2:AQ2)</f>
        <v>357309837.14999998</v>
      </c>
      <c r="AS2" s="10">
        <v>1066535527.4400001</v>
      </c>
      <c r="AT2" s="10">
        <v>0</v>
      </c>
      <c r="AU2" s="10">
        <v>0</v>
      </c>
      <c r="AV2" s="10">
        <v>0</v>
      </c>
      <c r="AW2" s="10">
        <v>0</v>
      </c>
      <c r="AX2" s="10">
        <v>1529999.98</v>
      </c>
      <c r="AY2" s="10">
        <v>9246180.5399999991</v>
      </c>
      <c r="AZ2" s="10">
        <v>0</v>
      </c>
      <c r="BA2" s="10">
        <v>0</v>
      </c>
      <c r="BB2" s="7">
        <v>55138048</v>
      </c>
      <c r="BC2" s="7">
        <v>269762950.68000001</v>
      </c>
      <c r="BD2" s="8">
        <f>SUM(BE2:BM2)</f>
        <v>269762950.68000001</v>
      </c>
      <c r="BE2" s="10">
        <v>107786442.72</v>
      </c>
      <c r="BF2" s="10">
        <v>141733699.56999999</v>
      </c>
      <c r="BG2" s="10">
        <v>0</v>
      </c>
      <c r="BH2" s="10">
        <v>0</v>
      </c>
      <c r="BI2" s="10">
        <v>3606757.64</v>
      </c>
      <c r="BJ2" s="10">
        <v>0</v>
      </c>
      <c r="BK2" s="10">
        <v>0</v>
      </c>
      <c r="BL2" s="10">
        <v>0</v>
      </c>
      <c r="BM2" s="10">
        <v>16636050.750000002</v>
      </c>
      <c r="BN2" s="10">
        <v>182737693.93000001</v>
      </c>
      <c r="BO2" s="8">
        <f>SUM(BP2:BS2)</f>
        <v>182737693.93000001</v>
      </c>
      <c r="BP2" s="10">
        <v>85117766.75</v>
      </c>
      <c r="BQ2" s="10">
        <v>0</v>
      </c>
      <c r="BR2" s="10">
        <v>22146878.27</v>
      </c>
      <c r="BS2" s="10">
        <v>75473048.909999996</v>
      </c>
      <c r="BT2" s="10">
        <v>276504627.42000002</v>
      </c>
      <c r="BU2" s="10">
        <v>0</v>
      </c>
      <c r="BV2" s="10">
        <v>276504627.42000002</v>
      </c>
      <c r="BW2" s="7">
        <v>93608834</v>
      </c>
      <c r="BX2" s="7">
        <v>34240643</v>
      </c>
      <c r="BY2" s="7">
        <v>4683300</v>
      </c>
      <c r="BZ2" s="7">
        <v>11721890</v>
      </c>
      <c r="CA2" s="7">
        <v>40956362</v>
      </c>
      <c r="CB2" s="7">
        <v>21690</v>
      </c>
      <c r="CC2" s="7">
        <v>598847</v>
      </c>
      <c r="CD2" s="7">
        <v>69676154</v>
      </c>
      <c r="CE2" s="7">
        <v>2725775</v>
      </c>
      <c r="CF2" s="7">
        <v>9485255</v>
      </c>
      <c r="CG2" s="7">
        <v>1063652217.41</v>
      </c>
      <c r="CH2" s="7">
        <v>0</v>
      </c>
      <c r="CI2" s="7">
        <v>0</v>
      </c>
      <c r="CJ2" s="7"/>
      <c r="CK2" s="7"/>
      <c r="CL2" s="10">
        <v>956785897.88</v>
      </c>
      <c r="CM2" s="10">
        <v>106866319.53</v>
      </c>
      <c r="CN2" s="7">
        <v>-22964146.93</v>
      </c>
      <c r="CO2" s="7"/>
      <c r="CP2" s="7">
        <v>924782861.74000001</v>
      </c>
      <c r="CQ2" s="7">
        <v>1122832250.78</v>
      </c>
      <c r="CR2" s="7">
        <v>1077311707.96</v>
      </c>
      <c r="CS2" s="10">
        <v>369490</v>
      </c>
      <c r="CT2" s="10">
        <v>13664146.93</v>
      </c>
      <c r="CU2" s="10">
        <v>20000000</v>
      </c>
      <c r="CV2" s="22">
        <f t="shared" ref="CV2:CV25" si="1">(B2-CL2-CM2)/B2*100</f>
        <v>1.2679237076022951</v>
      </c>
      <c r="CW2" s="22"/>
      <c r="CX2" s="22"/>
      <c r="CY2" s="26">
        <f t="shared" ref="CY2:CY25" si="2">((C2+H2)-CL2)/(C2+H2)</f>
        <v>-0.68360287984937373</v>
      </c>
      <c r="CZ2" s="31">
        <f t="shared" ref="CZ2:CZ25" si="3">(N2-CM2)/N2</f>
        <v>-8.4336348719477012</v>
      </c>
      <c r="DA2" s="31"/>
      <c r="DB2" s="26">
        <f t="shared" ref="DB2:DB25" si="4">(C2+H2-CL2-CM2)/CS2</f>
        <v>-1340.6467150396493</v>
      </c>
      <c r="DC2" s="26">
        <f>CT2/CS2</f>
        <v>36.981100787572061</v>
      </c>
      <c r="DD2" s="26">
        <f t="shared" ref="DD2:DD25" si="5">(C2+H2)/B2*100</f>
        <v>52.751367916174217</v>
      </c>
      <c r="DE2" s="26">
        <f t="shared" ref="DE2:DE25" si="6">P2/B2*100</f>
        <v>44.162115150582288</v>
      </c>
      <c r="DF2" s="26">
        <f t="shared" ref="DF2:DF24" si="7">C2/CG2*100</f>
        <v>48.510085491704352</v>
      </c>
      <c r="DG2" s="26">
        <f t="shared" ref="DG2:DG25" si="8">P2/CP2*100</f>
        <v>51.445983341953358</v>
      </c>
      <c r="DH2" s="26">
        <f t="shared" ref="DH2:DH25" si="9">B2/CS2</f>
        <v>2915.672164226366</v>
      </c>
      <c r="DI2" s="22">
        <f t="shared" ref="DI2:DI25" si="10">C2/O2*100</f>
        <v>87.339734461637974</v>
      </c>
      <c r="DJ2" s="22">
        <f>(CQ2-CR2)/CQ2*100</f>
        <v>4.0540822360934232</v>
      </c>
      <c r="DK2" s="22">
        <f t="shared" ref="DK2:DK25" si="11">CU2/(C2+H2)*100</f>
        <v>3.5192886592074979</v>
      </c>
    </row>
    <row r="3" spans="1:115" ht="15" x14ac:dyDescent="0.25">
      <c r="A3" s="45" t="s">
        <v>41</v>
      </c>
      <c r="B3" s="51">
        <v>689444035.76999998</v>
      </c>
      <c r="C3" s="7">
        <v>295392285.43000001</v>
      </c>
      <c r="D3" s="7">
        <v>295392285.43000001</v>
      </c>
      <c r="E3" s="7">
        <v>442632.54</v>
      </c>
      <c r="F3" s="7">
        <v>9712581.5899999999</v>
      </c>
      <c r="G3" s="7">
        <v>38705013.159999996</v>
      </c>
      <c r="H3" s="7">
        <v>46292245.07</v>
      </c>
      <c r="I3" s="8">
        <f t="shared" ref="I3:I25" si="12">SUM(J3:M3)</f>
        <v>46292245.07</v>
      </c>
      <c r="J3" s="7">
        <v>81635.55</v>
      </c>
      <c r="K3" s="7">
        <v>5276288.25</v>
      </c>
      <c r="L3" s="7">
        <v>2589106.06</v>
      </c>
      <c r="M3" s="7">
        <v>38345215.210000001</v>
      </c>
      <c r="N3" s="7">
        <v>5268608.8600000003</v>
      </c>
      <c r="O3" s="7">
        <v>347123999.31999999</v>
      </c>
      <c r="P3" s="7">
        <v>341031829.58999997</v>
      </c>
      <c r="Q3" s="7">
        <v>114904171</v>
      </c>
      <c r="R3" s="8">
        <f t="shared" ref="R3:R25" si="13">SUM(S3:X3)</f>
        <v>114904171</v>
      </c>
      <c r="S3" s="10">
        <v>100544300</v>
      </c>
      <c r="T3" s="10">
        <v>7002600</v>
      </c>
      <c r="U3" s="10">
        <v>796400</v>
      </c>
      <c r="V3" s="10">
        <v>374000</v>
      </c>
      <c r="W3" s="10">
        <v>6159100</v>
      </c>
      <c r="X3" s="10">
        <v>27771</v>
      </c>
      <c r="Y3" s="7">
        <v>226127658.59</v>
      </c>
      <c r="Z3" s="10">
        <v>142609776.27000001</v>
      </c>
      <c r="AA3" s="10">
        <v>39158220.560000002</v>
      </c>
      <c r="AB3" s="10">
        <v>15128119</v>
      </c>
      <c r="AC3" s="10">
        <v>31727.53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1669934.11</v>
      </c>
      <c r="AJ3" s="10">
        <v>70421.429999999993</v>
      </c>
      <c r="AK3" s="10">
        <v>0</v>
      </c>
      <c r="AL3" s="10">
        <v>0</v>
      </c>
      <c r="AM3" s="10">
        <v>0</v>
      </c>
      <c r="AN3" s="10">
        <v>199960.94</v>
      </c>
      <c r="AO3" s="10">
        <v>0</v>
      </c>
      <c r="AP3" s="10">
        <v>27259498.75</v>
      </c>
      <c r="AQ3" s="10">
        <v>0</v>
      </c>
      <c r="AR3" s="8">
        <f t="shared" si="0"/>
        <v>226127658.59000003</v>
      </c>
      <c r="AS3" s="10">
        <v>688155828.90999997</v>
      </c>
      <c r="AT3" s="10">
        <v>0</v>
      </c>
      <c r="AU3" s="10">
        <v>0</v>
      </c>
      <c r="AV3" s="10">
        <v>0</v>
      </c>
      <c r="AW3" s="10">
        <v>0</v>
      </c>
      <c r="AX3" s="10">
        <v>0</v>
      </c>
      <c r="AY3" s="10">
        <v>1288206.8600000001</v>
      </c>
      <c r="AZ3" s="10">
        <v>0</v>
      </c>
      <c r="BA3" s="10">
        <v>0</v>
      </c>
      <c r="BB3" s="7">
        <v>25747774.41</v>
      </c>
      <c r="BC3" s="7">
        <v>224115190.59</v>
      </c>
      <c r="BD3" s="8">
        <f t="shared" ref="BD3:BD25" si="14">SUM(BE3:BM3)</f>
        <v>224115190.58999997</v>
      </c>
      <c r="BE3" s="10">
        <v>72720514.219999999</v>
      </c>
      <c r="BF3" s="10">
        <v>124637207.67</v>
      </c>
      <c r="BG3" s="10">
        <v>7618812.4500000002</v>
      </c>
      <c r="BH3" s="10">
        <v>0</v>
      </c>
      <c r="BI3" s="10">
        <v>6109251.0999999996</v>
      </c>
      <c r="BJ3" s="10">
        <v>0</v>
      </c>
      <c r="BK3" s="10">
        <v>0</v>
      </c>
      <c r="BL3" s="10">
        <v>0</v>
      </c>
      <c r="BM3" s="10">
        <v>13029405.15</v>
      </c>
      <c r="BN3" s="10">
        <v>125413853.23</v>
      </c>
      <c r="BO3" s="8">
        <f t="shared" ref="BO3:BO25" si="15">SUM(BP3:BS3)</f>
        <v>125413853.22999999</v>
      </c>
      <c r="BP3" s="10">
        <v>40062148.170000002</v>
      </c>
      <c r="BQ3" s="10">
        <v>0</v>
      </c>
      <c r="BR3" s="10">
        <v>11639954.01</v>
      </c>
      <c r="BS3" s="10">
        <v>73711751.049999997</v>
      </c>
      <c r="BT3" s="10">
        <v>191171808.53999999</v>
      </c>
      <c r="BU3" s="10">
        <v>0</v>
      </c>
      <c r="BV3" s="10">
        <v>191171808.53999999</v>
      </c>
      <c r="BW3" s="7">
        <v>42704225.460000001</v>
      </c>
      <c r="BX3" s="7">
        <v>19635673.059999999</v>
      </c>
      <c r="BY3" s="7">
        <v>405334.29</v>
      </c>
      <c r="BZ3" s="7">
        <v>5379679.5800000001</v>
      </c>
      <c r="CA3" s="7">
        <v>7612039.7400000002</v>
      </c>
      <c r="CB3" s="7">
        <v>98635.34</v>
      </c>
      <c r="CC3" s="7">
        <v>313320.7</v>
      </c>
      <c r="CD3" s="7">
        <v>23333933.75</v>
      </c>
      <c r="CE3" s="7">
        <v>2607500</v>
      </c>
      <c r="CF3" s="7">
        <v>2263118.25</v>
      </c>
      <c r="CG3" s="7">
        <v>677537215.11000001</v>
      </c>
      <c r="CH3" s="7">
        <v>0</v>
      </c>
      <c r="CI3" s="7">
        <v>11957179</v>
      </c>
      <c r="CJ3" s="7"/>
      <c r="CK3" s="7"/>
      <c r="CL3" s="7">
        <v>651049677.35000002</v>
      </c>
      <c r="CM3" s="7">
        <v>26487537.760000002</v>
      </c>
      <c r="CN3" s="7">
        <v>-1957179.97</v>
      </c>
      <c r="CO3" s="7"/>
      <c r="CP3" s="7">
        <v>594758404.15999997</v>
      </c>
      <c r="CQ3" s="7">
        <v>682708134.94000006</v>
      </c>
      <c r="CR3" s="7">
        <v>689444035.76999998</v>
      </c>
      <c r="CS3" s="10">
        <v>211783</v>
      </c>
      <c r="CT3" s="10">
        <v>11957179.970000001</v>
      </c>
      <c r="CU3" s="10">
        <v>86738358.450000003</v>
      </c>
      <c r="CV3" s="22">
        <f t="shared" si="1"/>
        <v>1.727017718951172</v>
      </c>
      <c r="CW3" s="22"/>
      <c r="CX3" s="22"/>
      <c r="CY3" s="26">
        <f t="shared" si="2"/>
        <v>-0.90541162749538062</v>
      </c>
      <c r="CZ3" s="31">
        <f t="shared" si="3"/>
        <v>-4.027425353416727</v>
      </c>
      <c r="DA3" s="26"/>
      <c r="DB3" s="26">
        <f t="shared" si="4"/>
        <v>-1585.8340122200555</v>
      </c>
      <c r="DC3" s="26">
        <f t="shared" ref="DC3:DC25" si="16">CT3/CS3</f>
        <v>56.459583488759726</v>
      </c>
      <c r="DD3" s="26">
        <f t="shared" si="5"/>
        <v>49.55942944932324</v>
      </c>
      <c r="DE3" s="26">
        <f t="shared" si="6"/>
        <v>49.464758834141101</v>
      </c>
      <c r="DF3" s="26">
        <f t="shared" si="7"/>
        <v>43.597942495607747</v>
      </c>
      <c r="DG3" s="26">
        <f t="shared" si="8"/>
        <v>57.339556230676934</v>
      </c>
      <c r="DH3" s="26">
        <f t="shared" si="9"/>
        <v>3255.4267139949852</v>
      </c>
      <c r="DI3" s="22">
        <f t="shared" si="10"/>
        <v>85.097050624174628</v>
      </c>
      <c r="DJ3" s="22">
        <f t="shared" ref="DJ3:DJ25" si="17">(CQ3-CR3)/CQ3*100</f>
        <v>-0.98664428988998498</v>
      </c>
      <c r="DK3" s="22">
        <f t="shared" si="11"/>
        <v>25.38550935363461</v>
      </c>
    </row>
    <row r="4" spans="1:115" x14ac:dyDescent="0.3">
      <c r="A4" s="46" t="s">
        <v>42</v>
      </c>
      <c r="B4" s="51">
        <v>2859857653.98</v>
      </c>
      <c r="C4" s="7">
        <v>1577763980</v>
      </c>
      <c r="D4" s="7">
        <v>1160589411</v>
      </c>
      <c r="E4" s="7">
        <v>37661693</v>
      </c>
      <c r="F4" s="7">
        <v>9704690</v>
      </c>
      <c r="G4" s="7">
        <v>279804957</v>
      </c>
      <c r="H4" s="7">
        <v>89259918.530000001</v>
      </c>
      <c r="I4" s="8">
        <f t="shared" si="12"/>
        <v>89259918.530000001</v>
      </c>
      <c r="J4" s="7">
        <v>2226630.66</v>
      </c>
      <c r="K4" s="7">
        <v>15920936.699999999</v>
      </c>
      <c r="L4" s="7">
        <v>1302943.81</v>
      </c>
      <c r="M4" s="7">
        <v>69809407.359999999</v>
      </c>
      <c r="N4" s="7">
        <v>21282091</v>
      </c>
      <c r="O4" s="7">
        <v>1709797423</v>
      </c>
      <c r="P4" s="7">
        <v>1071570835</v>
      </c>
      <c r="Q4" s="7">
        <v>93045161</v>
      </c>
      <c r="R4" s="8">
        <f t="shared" si="13"/>
        <v>93045161</v>
      </c>
      <c r="S4" s="10">
        <v>0</v>
      </c>
      <c r="T4" s="10">
        <v>13028400</v>
      </c>
      <c r="U4" s="10">
        <v>53791900</v>
      </c>
      <c r="V4" s="10">
        <v>2162261</v>
      </c>
      <c r="W4" s="10">
        <v>23764500</v>
      </c>
      <c r="X4" s="10">
        <v>298100</v>
      </c>
      <c r="Y4" s="7">
        <v>978525674.21000004</v>
      </c>
      <c r="Z4" s="10">
        <v>498761013.77999997</v>
      </c>
      <c r="AA4" s="10">
        <v>148909164.21000001</v>
      </c>
      <c r="AB4" s="10">
        <v>65345700</v>
      </c>
      <c r="AC4" s="10">
        <v>239298.09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15317259.65</v>
      </c>
      <c r="AJ4" s="10">
        <v>107002.95</v>
      </c>
      <c r="AK4" s="10">
        <v>1925</v>
      </c>
      <c r="AL4" s="10">
        <v>142929088.05000001</v>
      </c>
      <c r="AM4" s="10">
        <v>2125981.88</v>
      </c>
      <c r="AN4" s="10">
        <v>3202154.84</v>
      </c>
      <c r="AO4" s="10">
        <v>0</v>
      </c>
      <c r="AP4" s="10">
        <v>81255750.849999994</v>
      </c>
      <c r="AQ4" s="10">
        <v>20331334.91</v>
      </c>
      <c r="AR4" s="8">
        <f t="shared" si="0"/>
        <v>978525674.21000004</v>
      </c>
      <c r="AS4" s="10">
        <v>2781368258.9000001</v>
      </c>
      <c r="AT4" s="10">
        <v>42820928.560000002</v>
      </c>
      <c r="AU4" s="10">
        <v>0</v>
      </c>
      <c r="AV4" s="10">
        <v>6312600</v>
      </c>
      <c r="AW4" s="10">
        <v>0</v>
      </c>
      <c r="AX4" s="10">
        <v>0</v>
      </c>
      <c r="AY4" s="10">
        <v>29355866.52</v>
      </c>
      <c r="AZ4" s="10">
        <v>0</v>
      </c>
      <c r="BA4" s="10">
        <v>0</v>
      </c>
      <c r="BB4" s="7">
        <v>50112576</v>
      </c>
      <c r="BC4" s="7">
        <v>108842436.54000001</v>
      </c>
      <c r="BD4" s="8">
        <f t="shared" si="14"/>
        <v>108842436.53999999</v>
      </c>
      <c r="BE4" s="10">
        <v>2522869.1800000002</v>
      </c>
      <c r="BF4" s="10">
        <v>47758332.299999997</v>
      </c>
      <c r="BG4" s="10">
        <v>4404715.6100000003</v>
      </c>
      <c r="BH4" s="10">
        <v>0</v>
      </c>
      <c r="BI4" s="10">
        <v>3832257.39</v>
      </c>
      <c r="BJ4" s="10">
        <v>0</v>
      </c>
      <c r="BK4" s="10">
        <v>0</v>
      </c>
      <c r="BL4" s="10">
        <v>0</v>
      </c>
      <c r="BM4" s="10">
        <v>50324262.059999995</v>
      </c>
      <c r="BN4" s="10">
        <v>626628789.57000005</v>
      </c>
      <c r="BO4" s="8">
        <f t="shared" si="15"/>
        <v>626628789.57000005</v>
      </c>
      <c r="BP4" s="10">
        <v>475020363.13</v>
      </c>
      <c r="BQ4" s="10">
        <v>0</v>
      </c>
      <c r="BR4" s="10">
        <v>0</v>
      </c>
      <c r="BS4" s="10">
        <v>151608426.44000003</v>
      </c>
      <c r="BT4" s="10">
        <v>29053943.98</v>
      </c>
      <c r="BU4" s="10">
        <v>0</v>
      </c>
      <c r="BV4" s="10">
        <v>29053943.98</v>
      </c>
      <c r="BW4" s="7">
        <v>463785963</v>
      </c>
      <c r="BX4" s="7">
        <v>82299420</v>
      </c>
      <c r="BY4" s="7">
        <v>4508745</v>
      </c>
      <c r="BZ4" s="7">
        <v>40710859</v>
      </c>
      <c r="CA4" s="7">
        <v>97188289</v>
      </c>
      <c r="CB4" s="7">
        <v>300958</v>
      </c>
      <c r="CC4" s="7">
        <v>2910136</v>
      </c>
      <c r="CD4" s="7">
        <v>290833974</v>
      </c>
      <c r="CE4" s="7">
        <v>3641927</v>
      </c>
      <c r="CF4" s="7">
        <v>49398391</v>
      </c>
      <c r="CG4" s="7">
        <v>2799350581</v>
      </c>
      <c r="CH4" s="7">
        <v>0</v>
      </c>
      <c r="CI4" s="7">
        <v>-58843269</v>
      </c>
      <c r="CJ4" s="7"/>
      <c r="CK4" s="7"/>
      <c r="CL4" s="7">
        <v>2287714046.4000001</v>
      </c>
      <c r="CM4" s="7">
        <v>511636534.82999998</v>
      </c>
      <c r="CN4" s="7">
        <v>-91423269.650000006</v>
      </c>
      <c r="CO4" s="7"/>
      <c r="CP4" s="7">
        <v>2400955592.04</v>
      </c>
      <c r="CQ4" s="7">
        <v>2912538565.1100001</v>
      </c>
      <c r="CR4" s="7">
        <v>2859857653.98</v>
      </c>
      <c r="CS4" s="10">
        <v>1004853</v>
      </c>
      <c r="CT4" s="10">
        <v>58843269.649999999</v>
      </c>
      <c r="CU4" s="10">
        <v>99265553.700000003</v>
      </c>
      <c r="CV4" s="22">
        <f t="shared" si="1"/>
        <v>2.115737217402887</v>
      </c>
      <c r="CW4" s="22"/>
      <c r="CX4" s="22"/>
      <c r="CY4" s="26">
        <f t="shared" si="2"/>
        <v>-0.37233428292019782</v>
      </c>
      <c r="CZ4" s="31">
        <f t="shared" si="3"/>
        <v>-23.04070797507632</v>
      </c>
      <c r="DA4" s="26"/>
      <c r="DB4" s="26">
        <f t="shared" si="4"/>
        <v>-1126.8580406288283</v>
      </c>
      <c r="DC4" s="26">
        <f t="shared" si="16"/>
        <v>58.559082423001172</v>
      </c>
      <c r="DD4" s="26">
        <f t="shared" si="5"/>
        <v>58.290450093207959</v>
      </c>
      <c r="DE4" s="26">
        <f t="shared" si="6"/>
        <v>37.469376614207313</v>
      </c>
      <c r="DF4" s="26">
        <f t="shared" si="7"/>
        <v>56.361785862361771</v>
      </c>
      <c r="DG4" s="26">
        <f t="shared" si="8"/>
        <v>44.631014357476197</v>
      </c>
      <c r="DH4" s="26">
        <f t="shared" si="9"/>
        <v>2846.0457937429655</v>
      </c>
      <c r="DI4" s="22">
        <f t="shared" si="10"/>
        <v>92.277831208311511</v>
      </c>
      <c r="DJ4" s="22">
        <f t="shared" si="17"/>
        <v>1.8087626979802918</v>
      </c>
      <c r="DK4" s="22">
        <f t="shared" si="11"/>
        <v>5.9546569060907562</v>
      </c>
    </row>
    <row r="5" spans="1:115" s="4" customFormat="1" x14ac:dyDescent="0.3">
      <c r="A5" s="46" t="s">
        <v>43</v>
      </c>
      <c r="B5" s="52"/>
      <c r="C5" s="9"/>
      <c r="D5" s="9"/>
      <c r="E5" s="9"/>
      <c r="F5" s="9"/>
      <c r="G5" s="9"/>
      <c r="H5" s="9"/>
      <c r="I5" s="8">
        <f t="shared" si="12"/>
        <v>0</v>
      </c>
      <c r="J5" s="7">
        <v>0</v>
      </c>
      <c r="K5" s="7">
        <v>0</v>
      </c>
      <c r="L5" s="7">
        <v>0</v>
      </c>
      <c r="M5" s="7">
        <v>0</v>
      </c>
      <c r="N5" s="9"/>
      <c r="O5" s="9"/>
      <c r="P5" s="9"/>
      <c r="Q5" s="9"/>
      <c r="R5" s="8">
        <f t="shared" si="13"/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9"/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8">
        <f t="shared" si="0"/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0">
        <v>0</v>
      </c>
      <c r="AY5" s="10">
        <v>0</v>
      </c>
      <c r="AZ5" s="10">
        <v>0</v>
      </c>
      <c r="BA5" s="10">
        <v>0</v>
      </c>
      <c r="BB5" s="9"/>
      <c r="BC5" s="9"/>
      <c r="BD5" s="8">
        <f t="shared" si="14"/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/>
      <c r="BO5" s="8">
        <f t="shared" si="15"/>
        <v>0</v>
      </c>
      <c r="BP5" s="10">
        <v>0</v>
      </c>
      <c r="BQ5" s="10">
        <v>0</v>
      </c>
      <c r="BR5" s="10">
        <v>0</v>
      </c>
      <c r="BS5" s="10">
        <v>0</v>
      </c>
      <c r="BT5" s="10"/>
      <c r="BU5" s="10">
        <v>0</v>
      </c>
      <c r="BV5" s="10">
        <v>0</v>
      </c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10">
        <v>962049</v>
      </c>
      <c r="CT5" s="8"/>
      <c r="CU5" s="8"/>
      <c r="CV5" s="22" t="e">
        <f t="shared" si="1"/>
        <v>#DIV/0!</v>
      </c>
      <c r="CW5" s="24"/>
      <c r="CX5" s="24"/>
      <c r="CY5" s="26" t="e">
        <f t="shared" si="2"/>
        <v>#DIV/0!</v>
      </c>
      <c r="CZ5" s="31" t="e">
        <f t="shared" si="3"/>
        <v>#DIV/0!</v>
      </c>
      <c r="DA5" s="26"/>
      <c r="DB5" s="26">
        <f t="shared" si="4"/>
        <v>0</v>
      </c>
      <c r="DC5" s="26">
        <f t="shared" si="16"/>
        <v>0</v>
      </c>
      <c r="DD5" s="26" t="e">
        <f t="shared" si="5"/>
        <v>#DIV/0!</v>
      </c>
      <c r="DE5" s="26" t="e">
        <f t="shared" si="6"/>
        <v>#DIV/0!</v>
      </c>
      <c r="DF5" s="26" t="e">
        <f t="shared" si="7"/>
        <v>#DIV/0!</v>
      </c>
      <c r="DG5" s="26" t="e">
        <f t="shared" si="8"/>
        <v>#DIV/0!</v>
      </c>
      <c r="DH5" s="26">
        <f t="shared" si="9"/>
        <v>0</v>
      </c>
      <c r="DI5" s="22" t="e">
        <f t="shared" si="10"/>
        <v>#DIV/0!</v>
      </c>
      <c r="DJ5" s="22" t="e">
        <f t="shared" si="17"/>
        <v>#DIV/0!</v>
      </c>
      <c r="DK5" s="22" t="e">
        <f t="shared" si="11"/>
        <v>#DIV/0!</v>
      </c>
    </row>
    <row r="6" spans="1:115" s="20" customFormat="1" x14ac:dyDescent="0.3">
      <c r="A6" s="46" t="s">
        <v>44</v>
      </c>
      <c r="B6" s="53">
        <v>798545766.80999994</v>
      </c>
      <c r="C6" s="10">
        <v>385419246.42000002</v>
      </c>
      <c r="D6" s="10">
        <v>308075126.58999997</v>
      </c>
      <c r="E6" s="10">
        <v>1459706.65</v>
      </c>
      <c r="F6" s="10">
        <v>3648976.4</v>
      </c>
      <c r="G6" s="10">
        <v>39264762.039999999</v>
      </c>
      <c r="H6" s="10">
        <v>36066694.799999997</v>
      </c>
      <c r="I6" s="8">
        <f t="shared" si="12"/>
        <v>36066694.799999997</v>
      </c>
      <c r="J6" s="7">
        <v>1612901.26</v>
      </c>
      <c r="K6" s="7">
        <v>12546650.52</v>
      </c>
      <c r="L6" s="7">
        <v>889759.56</v>
      </c>
      <c r="M6" s="7">
        <v>21017383.460000001</v>
      </c>
      <c r="N6" s="10">
        <v>6180141.3499999996</v>
      </c>
      <c r="O6" s="10">
        <v>430886676.49000001</v>
      </c>
      <c r="P6" s="10">
        <v>355958514.04000002</v>
      </c>
      <c r="Q6" s="10">
        <v>89896400</v>
      </c>
      <c r="R6" s="8">
        <f t="shared" si="13"/>
        <v>89896400</v>
      </c>
      <c r="S6" s="10">
        <v>68315600</v>
      </c>
      <c r="T6" s="10">
        <v>13401100</v>
      </c>
      <c r="U6" s="10">
        <v>0</v>
      </c>
      <c r="V6" s="10">
        <v>591100</v>
      </c>
      <c r="W6" s="10">
        <v>7406300</v>
      </c>
      <c r="X6" s="10">
        <v>182300</v>
      </c>
      <c r="Y6" s="10">
        <v>266062114.03999999</v>
      </c>
      <c r="Z6" s="10">
        <v>158962481.50999999</v>
      </c>
      <c r="AA6" s="10">
        <v>39982599</v>
      </c>
      <c r="AB6" s="10">
        <v>18357983</v>
      </c>
      <c r="AC6" s="10">
        <v>46543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9078.52</v>
      </c>
      <c r="AK6" s="10">
        <v>16440.34</v>
      </c>
      <c r="AL6" s="10">
        <v>11000000</v>
      </c>
      <c r="AM6" s="10">
        <v>0</v>
      </c>
      <c r="AN6" s="10">
        <v>1831625.67</v>
      </c>
      <c r="AO6" s="10">
        <v>0</v>
      </c>
      <c r="AP6" s="10">
        <v>29819463</v>
      </c>
      <c r="AQ6" s="10">
        <v>6035900</v>
      </c>
      <c r="AR6" s="8">
        <f t="shared" si="0"/>
        <v>266062114.03999999</v>
      </c>
      <c r="AS6" s="10">
        <v>786845190.52999997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11700576.279999999</v>
      </c>
      <c r="AZ6" s="10">
        <v>0</v>
      </c>
      <c r="BA6" s="10">
        <v>0</v>
      </c>
      <c r="BB6" s="10">
        <v>27749998.510000002</v>
      </c>
      <c r="BC6" s="10">
        <v>250483721.28</v>
      </c>
      <c r="BD6" s="8">
        <f t="shared" si="14"/>
        <v>250483721.27999997</v>
      </c>
      <c r="BE6" s="10">
        <v>84119534.170000002</v>
      </c>
      <c r="BF6" s="10">
        <v>150453435.53999999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15910751.57</v>
      </c>
      <c r="BN6" s="10">
        <v>139631387.50999999</v>
      </c>
      <c r="BO6" s="8">
        <f t="shared" si="15"/>
        <v>139631387.50999999</v>
      </c>
      <c r="BP6" s="10">
        <v>115125562.48999999</v>
      </c>
      <c r="BQ6" s="10">
        <v>0</v>
      </c>
      <c r="BR6" s="10">
        <v>16283402.85</v>
      </c>
      <c r="BS6" s="10">
        <v>8222422.1699999999</v>
      </c>
      <c r="BT6" s="10">
        <v>210196397.69999999</v>
      </c>
      <c r="BU6" s="10">
        <v>0</v>
      </c>
      <c r="BV6" s="10">
        <v>210196397.69999999</v>
      </c>
      <c r="BW6" s="10">
        <v>51559918.030000001</v>
      </c>
      <c r="BX6" s="10">
        <v>22338324.280000001</v>
      </c>
      <c r="BY6" s="10">
        <v>335216</v>
      </c>
      <c r="BZ6" s="10">
        <v>2692139.61</v>
      </c>
      <c r="CA6" s="10">
        <v>11065036.58</v>
      </c>
      <c r="CB6" s="10">
        <v>0</v>
      </c>
      <c r="CC6" s="10">
        <v>497313.63</v>
      </c>
      <c r="CD6" s="10">
        <v>34853869.5</v>
      </c>
      <c r="CE6" s="10">
        <v>9905760.3000000007</v>
      </c>
      <c r="CF6" s="10">
        <v>4536484.9000000004</v>
      </c>
      <c r="CG6" s="10">
        <v>777627536.53999996</v>
      </c>
      <c r="CH6" s="10">
        <v>0</v>
      </c>
      <c r="CI6" s="10">
        <v>-20926338</v>
      </c>
      <c r="CJ6" s="10"/>
      <c r="CK6" s="10"/>
      <c r="CL6" s="10">
        <v>750187506.56999993</v>
      </c>
      <c r="CM6" s="10">
        <v>27440029.969999999</v>
      </c>
      <c r="CN6" s="10">
        <v>-20926338</v>
      </c>
      <c r="CO6" s="10"/>
      <c r="CP6" s="10">
        <v>694962062.19000006</v>
      </c>
      <c r="CQ6" s="10">
        <v>778120153.00999999</v>
      </c>
      <c r="CR6" s="19">
        <v>798545766.80999994</v>
      </c>
      <c r="CS6" s="10">
        <v>271755</v>
      </c>
      <c r="CT6" s="10">
        <v>20926338</v>
      </c>
      <c r="CU6" s="10">
        <v>14349300</v>
      </c>
      <c r="CV6" s="22">
        <f t="shared" si="1"/>
        <v>2.6195405622852848</v>
      </c>
      <c r="CW6" s="22"/>
      <c r="CX6" s="22"/>
      <c r="CY6" s="26">
        <f t="shared" si="2"/>
        <v>-0.77986365191343332</v>
      </c>
      <c r="CZ6" s="31">
        <f t="shared" si="3"/>
        <v>-3.4400327461765903</v>
      </c>
      <c r="DA6" s="26"/>
      <c r="DB6" s="26">
        <f t="shared" si="4"/>
        <v>-1310.5245361446889</v>
      </c>
      <c r="DC6" s="26">
        <f t="shared" si="16"/>
        <v>77.004426781475956</v>
      </c>
      <c r="DD6" s="26">
        <f t="shared" si="5"/>
        <v>52.781688757018387</v>
      </c>
      <c r="DE6" s="26">
        <f t="shared" si="6"/>
        <v>44.575843844488645</v>
      </c>
      <c r="DF6" s="26">
        <f t="shared" si="7"/>
        <v>49.563477154486627</v>
      </c>
      <c r="DG6" s="26">
        <f t="shared" si="8"/>
        <v>51.219848306292484</v>
      </c>
      <c r="DH6" s="26">
        <f t="shared" si="9"/>
        <v>2938.4768148148146</v>
      </c>
      <c r="DI6" s="22">
        <f t="shared" si="10"/>
        <v>89.447937810382683</v>
      </c>
      <c r="DJ6" s="22">
        <f t="shared" si="17"/>
        <v>-2.6249948315806506</v>
      </c>
      <c r="DK6" s="22">
        <f t="shared" si="11"/>
        <v>3.4044551897663879</v>
      </c>
    </row>
    <row r="7" spans="1:115" s="20" customFormat="1" ht="15" x14ac:dyDescent="0.25">
      <c r="A7" s="46" t="s">
        <v>63</v>
      </c>
      <c r="B7" s="53">
        <v>341267500.57999998</v>
      </c>
      <c r="C7" s="10">
        <v>186542603.88999999</v>
      </c>
      <c r="D7" s="10">
        <v>159336661.83000001</v>
      </c>
      <c r="E7" s="10">
        <v>699431.35</v>
      </c>
      <c r="F7" s="10">
        <v>1161557.07</v>
      </c>
      <c r="G7" s="10">
        <v>9850169.1899999995</v>
      </c>
      <c r="H7" s="10">
        <v>18982581.98</v>
      </c>
      <c r="I7" s="8">
        <f t="shared" si="12"/>
        <v>18982581.98</v>
      </c>
      <c r="J7" s="7">
        <v>166436.07999999999</v>
      </c>
      <c r="K7" s="7">
        <v>3852038.78</v>
      </c>
      <c r="L7" s="7">
        <v>399241.59</v>
      </c>
      <c r="M7" s="7">
        <v>14564865.529999999</v>
      </c>
      <c r="N7" s="10">
        <v>3754839.26</v>
      </c>
      <c r="O7" s="10">
        <v>211426940.91999999</v>
      </c>
      <c r="P7" s="10">
        <v>124219848.48999999</v>
      </c>
      <c r="Q7" s="10">
        <v>27324800</v>
      </c>
      <c r="R7" s="8">
        <f t="shared" si="13"/>
        <v>27324800</v>
      </c>
      <c r="S7" s="10">
        <v>18926600</v>
      </c>
      <c r="T7" s="10">
        <v>4701000</v>
      </c>
      <c r="U7" s="10">
        <v>0</v>
      </c>
      <c r="V7" s="10">
        <v>248700</v>
      </c>
      <c r="W7" s="10">
        <v>3395800</v>
      </c>
      <c r="X7" s="10">
        <v>52700</v>
      </c>
      <c r="Y7" s="10">
        <v>96895048.489999995</v>
      </c>
      <c r="Z7" s="10">
        <v>73360600</v>
      </c>
      <c r="AA7" s="10">
        <v>10061162.359999999</v>
      </c>
      <c r="AB7" s="10">
        <v>4679963.3600000003</v>
      </c>
      <c r="AC7" s="10">
        <v>16243.29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83342</v>
      </c>
      <c r="AK7" s="10">
        <v>5775</v>
      </c>
      <c r="AL7" s="10">
        <v>0</v>
      </c>
      <c r="AM7" s="10">
        <v>0</v>
      </c>
      <c r="AN7" s="10">
        <v>0</v>
      </c>
      <c r="AO7" s="10">
        <v>0</v>
      </c>
      <c r="AP7" s="10">
        <v>7876989.2800000003</v>
      </c>
      <c r="AQ7" s="10">
        <v>810973.2</v>
      </c>
      <c r="AR7" s="8">
        <f t="shared" si="0"/>
        <v>96895048.49000001</v>
      </c>
      <c r="AS7" s="10">
        <v>335646789.41000003</v>
      </c>
      <c r="AT7" s="10">
        <v>-7782.31</v>
      </c>
      <c r="AU7" s="10">
        <v>0</v>
      </c>
      <c r="AV7" s="10">
        <v>0</v>
      </c>
      <c r="AW7" s="10">
        <v>0</v>
      </c>
      <c r="AX7" s="10">
        <v>507314.99</v>
      </c>
      <c r="AY7" s="10">
        <v>5121178.49</v>
      </c>
      <c r="AZ7" s="10">
        <v>0</v>
      </c>
      <c r="BA7" s="10">
        <v>0</v>
      </c>
      <c r="BB7" s="10">
        <v>14657916.58</v>
      </c>
      <c r="BC7" s="10">
        <v>115864441.87</v>
      </c>
      <c r="BD7" s="8">
        <f t="shared" si="14"/>
        <v>115864441.87</v>
      </c>
      <c r="BE7" s="10">
        <v>29508408.48</v>
      </c>
      <c r="BF7" s="10">
        <v>81527241.920000002</v>
      </c>
      <c r="BG7" s="10">
        <v>0</v>
      </c>
      <c r="BH7" s="10">
        <v>0</v>
      </c>
      <c r="BI7" s="10">
        <v>0</v>
      </c>
      <c r="BJ7" s="10">
        <v>0</v>
      </c>
      <c r="BK7" s="10">
        <v>0</v>
      </c>
      <c r="BL7" s="10">
        <v>0</v>
      </c>
      <c r="BM7" s="10">
        <v>4828791.47</v>
      </c>
      <c r="BN7" s="10">
        <v>67842690.890000001</v>
      </c>
      <c r="BO7" s="8">
        <f t="shared" si="15"/>
        <v>67842690.890000001</v>
      </c>
      <c r="BP7" s="10">
        <v>32916035.949999999</v>
      </c>
      <c r="BQ7" s="10">
        <v>0</v>
      </c>
      <c r="BR7" s="10">
        <v>7701217.9199999999</v>
      </c>
      <c r="BS7" s="10">
        <v>27225437.02</v>
      </c>
      <c r="BT7" s="10">
        <v>87698999.319999993</v>
      </c>
      <c r="BU7" s="10">
        <v>0</v>
      </c>
      <c r="BV7" s="10">
        <v>87698999.319999993</v>
      </c>
      <c r="BW7" s="10">
        <v>14465202.449999999</v>
      </c>
      <c r="BX7" s="10">
        <v>9856082.0600000005</v>
      </c>
      <c r="BY7" s="10">
        <v>150000</v>
      </c>
      <c r="BZ7" s="10">
        <v>1722975.62</v>
      </c>
      <c r="CA7" s="10">
        <v>15795952.369999999</v>
      </c>
      <c r="CB7" s="10">
        <v>0</v>
      </c>
      <c r="CC7" s="10">
        <v>0</v>
      </c>
      <c r="CD7" s="10">
        <v>4040674.27</v>
      </c>
      <c r="CE7" s="10">
        <v>2980965</v>
      </c>
      <c r="CF7" s="10">
        <v>1599320.65</v>
      </c>
      <c r="CG7" s="10">
        <v>336754764.19999999</v>
      </c>
      <c r="CH7" s="10">
        <v>0</v>
      </c>
      <c r="CI7" s="10">
        <v>-4332275.62</v>
      </c>
      <c r="CJ7" s="10"/>
      <c r="CK7" s="10"/>
      <c r="CL7" s="8"/>
      <c r="CM7" s="8"/>
      <c r="CN7" s="10">
        <v>-4332275.62</v>
      </c>
      <c r="CO7" s="10"/>
      <c r="CP7" s="10">
        <v>294121981.50999999</v>
      </c>
      <c r="CQ7" s="10">
        <v>364285312.07999998</v>
      </c>
      <c r="CR7" s="10">
        <v>341267500.57999998</v>
      </c>
      <c r="CS7" s="10">
        <v>116423</v>
      </c>
      <c r="CT7" s="10">
        <v>4332275.62</v>
      </c>
      <c r="CU7" s="10">
        <v>0</v>
      </c>
      <c r="CV7" s="22">
        <f t="shared" si="1"/>
        <v>100</v>
      </c>
      <c r="CW7" s="25"/>
      <c r="CX7" s="25"/>
      <c r="CY7" s="26">
        <f t="shared" si="2"/>
        <v>1</v>
      </c>
      <c r="CZ7" s="31">
        <f t="shared" si="3"/>
        <v>1</v>
      </c>
      <c r="DA7" s="26"/>
      <c r="DB7" s="26">
        <f t="shared" si="4"/>
        <v>1765.3314711869646</v>
      </c>
      <c r="DC7" s="26">
        <f t="shared" si="16"/>
        <v>37.211509925014816</v>
      </c>
      <c r="DD7" s="26">
        <f t="shared" si="5"/>
        <v>60.22407217818877</v>
      </c>
      <c r="DE7" s="26">
        <f t="shared" si="6"/>
        <v>36.399554097264634</v>
      </c>
      <c r="DF7" s="26">
        <f t="shared" si="7"/>
        <v>55.394198901136136</v>
      </c>
      <c r="DG7" s="26">
        <f t="shared" si="8"/>
        <v>42.234126076624634</v>
      </c>
      <c r="DH7" s="26">
        <f t="shared" si="9"/>
        <v>2931.2721762881902</v>
      </c>
      <c r="DI7" s="22">
        <f t="shared" si="10"/>
        <v>88.230290368049282</v>
      </c>
      <c r="DJ7" s="22">
        <f t="shared" si="17"/>
        <v>6.3186218979218971</v>
      </c>
      <c r="DK7" s="22">
        <f t="shared" si="11"/>
        <v>0</v>
      </c>
    </row>
    <row r="8" spans="1:115" ht="15" x14ac:dyDescent="0.25">
      <c r="A8" s="46" t="s">
        <v>45</v>
      </c>
      <c r="B8" s="51">
        <v>2471522150.9699998</v>
      </c>
      <c r="C8" s="7">
        <v>1554165432</v>
      </c>
      <c r="D8" s="7">
        <v>1127584898</v>
      </c>
      <c r="E8" s="7">
        <v>30317355</v>
      </c>
      <c r="F8" s="7">
        <v>4884195</v>
      </c>
      <c r="G8" s="7">
        <v>316767954</v>
      </c>
      <c r="H8" s="7">
        <v>139809231.66</v>
      </c>
      <c r="I8" s="8">
        <f t="shared" si="12"/>
        <v>139809231.66</v>
      </c>
      <c r="J8" s="7">
        <v>2416012.7000000002</v>
      </c>
      <c r="K8" s="7">
        <v>26373411.91</v>
      </c>
      <c r="L8" s="7">
        <v>8227472.9500000002</v>
      </c>
      <c r="M8" s="7">
        <v>102792334.09999999</v>
      </c>
      <c r="N8" s="7">
        <v>16503393</v>
      </c>
      <c r="O8" s="7">
        <v>1711604434</v>
      </c>
      <c r="P8" s="7">
        <v>759917716</v>
      </c>
      <c r="Q8" s="7">
        <v>33729770</v>
      </c>
      <c r="R8" s="8">
        <f t="shared" si="13"/>
        <v>33729770</v>
      </c>
      <c r="S8" s="10">
        <v>0</v>
      </c>
      <c r="T8" s="10">
        <v>7423170</v>
      </c>
      <c r="U8" s="10">
        <v>6078800</v>
      </c>
      <c r="V8" s="10">
        <v>2154100</v>
      </c>
      <c r="W8" s="10">
        <v>18073700</v>
      </c>
      <c r="X8" s="10">
        <v>0</v>
      </c>
      <c r="Y8" s="7">
        <v>726187946.08000004</v>
      </c>
      <c r="Z8" s="10">
        <v>357224372.44</v>
      </c>
      <c r="AA8" s="10">
        <v>131093904.11</v>
      </c>
      <c r="AB8" s="10">
        <v>48796234</v>
      </c>
      <c r="AC8" s="10">
        <v>212143.71</v>
      </c>
      <c r="AD8" s="10">
        <v>0</v>
      </c>
      <c r="AE8" s="10">
        <v>0</v>
      </c>
      <c r="AF8" s="10">
        <v>127400003.76000001</v>
      </c>
      <c r="AG8" s="10">
        <v>0</v>
      </c>
      <c r="AH8" s="10">
        <v>0</v>
      </c>
      <c r="AI8" s="10">
        <v>2898703.26</v>
      </c>
      <c r="AJ8" s="10">
        <v>0</v>
      </c>
      <c r="AK8" s="10">
        <v>7247.42</v>
      </c>
      <c r="AL8" s="10">
        <v>0</v>
      </c>
      <c r="AM8" s="10">
        <v>7939295.4400000004</v>
      </c>
      <c r="AN8" s="10">
        <v>349670.21</v>
      </c>
      <c r="AO8" s="10">
        <v>0</v>
      </c>
      <c r="AP8" s="10">
        <v>44650300</v>
      </c>
      <c r="AQ8" s="10">
        <v>5616071.7300000004</v>
      </c>
      <c r="AR8" s="8">
        <f t="shared" si="0"/>
        <v>726187946.08000004</v>
      </c>
      <c r="AS8" s="10">
        <v>2471522150.9699998</v>
      </c>
      <c r="AT8" s="10">
        <v>0</v>
      </c>
      <c r="AU8" s="10">
        <v>0</v>
      </c>
      <c r="AV8" s="10">
        <v>0</v>
      </c>
      <c r="AW8" s="10">
        <v>0</v>
      </c>
      <c r="AX8" s="10">
        <v>0</v>
      </c>
      <c r="AY8" s="10">
        <v>0</v>
      </c>
      <c r="AZ8" s="10">
        <v>0</v>
      </c>
      <c r="BA8" s="10">
        <v>0</v>
      </c>
      <c r="BB8" s="7">
        <v>78627101</v>
      </c>
      <c r="BC8" s="7">
        <v>649760806.71000004</v>
      </c>
      <c r="BD8" s="8">
        <f t="shared" si="14"/>
        <v>649760806.71000004</v>
      </c>
      <c r="BE8" s="10">
        <v>180355893.28</v>
      </c>
      <c r="BF8" s="10">
        <v>415278944.47000003</v>
      </c>
      <c r="BG8" s="10">
        <v>0</v>
      </c>
      <c r="BH8" s="10">
        <v>0</v>
      </c>
      <c r="BI8" s="10">
        <v>3566558.4</v>
      </c>
      <c r="BJ8" s="10">
        <v>0</v>
      </c>
      <c r="BK8" s="10">
        <v>0</v>
      </c>
      <c r="BL8" s="10">
        <v>0</v>
      </c>
      <c r="BM8" s="10">
        <v>50559410.560000002</v>
      </c>
      <c r="BN8" s="10">
        <v>492924612.56999999</v>
      </c>
      <c r="BO8" s="8">
        <f t="shared" si="15"/>
        <v>492924612.56999993</v>
      </c>
      <c r="BP8" s="10">
        <v>344621830.75</v>
      </c>
      <c r="BQ8" s="10">
        <v>0</v>
      </c>
      <c r="BR8" s="10">
        <v>0</v>
      </c>
      <c r="BS8" s="10">
        <v>148302781.81999996</v>
      </c>
      <c r="BT8" s="10">
        <v>522836493.24000001</v>
      </c>
      <c r="BU8" s="10">
        <v>0</v>
      </c>
      <c r="BV8" s="10">
        <v>522836493.24000001</v>
      </c>
      <c r="BW8" s="7">
        <v>159237435</v>
      </c>
      <c r="BX8" s="7">
        <v>57575720</v>
      </c>
      <c r="BY8" s="7">
        <v>3333303</v>
      </c>
      <c r="BZ8" s="7">
        <v>20673799</v>
      </c>
      <c r="CA8" s="7">
        <v>160531605</v>
      </c>
      <c r="CB8" s="7">
        <v>0</v>
      </c>
      <c r="CC8" s="7">
        <v>5596333</v>
      </c>
      <c r="CD8" s="7">
        <v>78297292</v>
      </c>
      <c r="CE8" s="7">
        <v>7969030</v>
      </c>
      <c r="CF8" s="7">
        <v>12097045</v>
      </c>
      <c r="CG8" s="7">
        <v>2349322141</v>
      </c>
      <c r="CH8" s="7">
        <v>0</v>
      </c>
      <c r="CI8" s="7">
        <v>-122283908.56999999</v>
      </c>
      <c r="CJ8" s="7"/>
      <c r="CK8" s="7"/>
      <c r="CL8" s="7">
        <v>2095044383.5800002</v>
      </c>
      <c r="CM8" s="7">
        <v>254277757.91</v>
      </c>
      <c r="CN8" s="7">
        <v>-122283908.56999999</v>
      </c>
      <c r="CO8" s="7"/>
      <c r="CP8" s="7">
        <v>2236986637.8299999</v>
      </c>
      <c r="CQ8" s="7">
        <v>2374175136</v>
      </c>
      <c r="CR8" s="7">
        <v>2471522150.9699998</v>
      </c>
      <c r="CS8" s="10">
        <v>776535</v>
      </c>
      <c r="CT8" s="10">
        <v>122283908.56999999</v>
      </c>
      <c r="CU8" s="10">
        <v>62883697.719999999</v>
      </c>
      <c r="CV8" s="22">
        <f t="shared" si="1"/>
        <v>4.9443218395610868</v>
      </c>
      <c r="CW8" s="22"/>
      <c r="CX8" s="22"/>
      <c r="CY8" s="26">
        <f t="shared" si="2"/>
        <v>-0.23676252574725598</v>
      </c>
      <c r="CZ8" s="31">
        <f t="shared" si="3"/>
        <v>-14.40760484283444</v>
      </c>
      <c r="DA8" s="26"/>
      <c r="DB8" s="26">
        <f t="shared" si="4"/>
        <v>-843.9381068850729</v>
      </c>
      <c r="DC8" s="26">
        <f t="shared" si="16"/>
        <v>157.47378877964289</v>
      </c>
      <c r="DD8" s="26">
        <f t="shared" si="5"/>
        <v>68.539732204915296</v>
      </c>
      <c r="DE8" s="26">
        <f t="shared" si="6"/>
        <v>30.746951456686507</v>
      </c>
      <c r="DF8" s="26">
        <f t="shared" si="7"/>
        <v>66.153781334494312</v>
      </c>
      <c r="DG8" s="26">
        <f t="shared" si="8"/>
        <v>33.970597014256732</v>
      </c>
      <c r="DH8" s="26">
        <f t="shared" si="9"/>
        <v>3182.7569278525757</v>
      </c>
      <c r="DI8" s="22">
        <f t="shared" si="10"/>
        <v>90.801671293169832</v>
      </c>
      <c r="DJ8" s="22">
        <f t="shared" si="17"/>
        <v>-4.1002457440443765</v>
      </c>
      <c r="DK8" s="22">
        <f t="shared" si="11"/>
        <v>3.7121982441067645</v>
      </c>
    </row>
    <row r="9" spans="1:115" s="20" customFormat="1" ht="15" x14ac:dyDescent="0.25">
      <c r="A9" s="45" t="s">
        <v>46</v>
      </c>
      <c r="B9" s="51">
        <v>702226590.95000005</v>
      </c>
      <c r="C9" s="7">
        <v>359798417.25999999</v>
      </c>
      <c r="D9" s="7">
        <v>277771239.93000001</v>
      </c>
      <c r="E9" s="7">
        <v>130108.55</v>
      </c>
      <c r="F9" s="7">
        <v>7255276.9500000002</v>
      </c>
      <c r="G9" s="7">
        <v>52023557.359999999</v>
      </c>
      <c r="H9" s="7">
        <v>35730282.520000003</v>
      </c>
      <c r="I9" s="8">
        <f t="shared" si="12"/>
        <v>35730282.519999996</v>
      </c>
      <c r="J9" s="7">
        <v>768842.11</v>
      </c>
      <c r="K9" s="7">
        <v>8026081.7199999997</v>
      </c>
      <c r="L9" s="7">
        <v>2439734.86</v>
      </c>
      <c r="M9" s="10">
        <v>24495623.829999998</v>
      </c>
      <c r="N9" s="10">
        <v>13299202.529999999</v>
      </c>
      <c r="O9" s="7">
        <v>413432156.24000001</v>
      </c>
      <c r="P9" s="7">
        <v>284755129.08999997</v>
      </c>
      <c r="Q9" s="7">
        <v>57734500</v>
      </c>
      <c r="R9" s="8">
        <f t="shared" si="13"/>
        <v>57734500</v>
      </c>
      <c r="S9" s="10">
        <v>43523200</v>
      </c>
      <c r="T9" s="10">
        <v>7734400</v>
      </c>
      <c r="U9" s="10">
        <v>0</v>
      </c>
      <c r="V9" s="10">
        <v>523100</v>
      </c>
      <c r="W9" s="10">
        <v>5953800</v>
      </c>
      <c r="X9" s="10">
        <v>0</v>
      </c>
      <c r="Y9" s="7">
        <v>227020629.09</v>
      </c>
      <c r="Z9" s="10">
        <v>130861856</v>
      </c>
      <c r="AA9" s="10">
        <v>29148832.5</v>
      </c>
      <c r="AB9" s="10">
        <v>16914635.280000001</v>
      </c>
      <c r="AC9" s="10">
        <v>866</v>
      </c>
      <c r="AD9" s="10">
        <v>0</v>
      </c>
      <c r="AE9" s="10">
        <v>0</v>
      </c>
      <c r="AF9" s="10">
        <v>0</v>
      </c>
      <c r="AG9" s="10"/>
      <c r="AH9" s="10">
        <v>30000000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437270.79</v>
      </c>
      <c r="AO9" s="10">
        <v>460000</v>
      </c>
      <c r="AP9" s="10">
        <v>17297168.52</v>
      </c>
      <c r="AQ9" s="10">
        <v>1900000</v>
      </c>
      <c r="AR9" s="8">
        <f t="shared" si="0"/>
        <v>227020629.09</v>
      </c>
      <c r="AS9" s="10">
        <v>698187285.33000004</v>
      </c>
      <c r="AT9" s="10">
        <v>0</v>
      </c>
      <c r="AU9" s="10">
        <v>204900</v>
      </c>
      <c r="AV9" s="10">
        <v>0</v>
      </c>
      <c r="AW9" s="10">
        <v>0</v>
      </c>
      <c r="AX9" s="10">
        <v>0</v>
      </c>
      <c r="AY9" s="10">
        <v>3834405.62</v>
      </c>
      <c r="AZ9" s="10">
        <v>0</v>
      </c>
      <c r="BA9" s="10">
        <v>0</v>
      </c>
      <c r="BB9" s="7">
        <v>29126650.809999999</v>
      </c>
      <c r="BC9" s="7">
        <v>193878037.36000001</v>
      </c>
      <c r="BD9" s="8">
        <f t="shared" si="14"/>
        <v>193878037.35999998</v>
      </c>
      <c r="BE9" s="10">
        <v>52924589.460000001</v>
      </c>
      <c r="BF9" s="10">
        <v>115583950.12</v>
      </c>
      <c r="BG9" s="10">
        <v>5981514.3899999997</v>
      </c>
      <c r="BH9" s="10">
        <v>0</v>
      </c>
      <c r="BI9" s="10">
        <v>5178986.47</v>
      </c>
      <c r="BJ9" s="10">
        <v>0</v>
      </c>
      <c r="BK9" s="10">
        <v>0</v>
      </c>
      <c r="BL9" s="10">
        <v>9854.1299999999992</v>
      </c>
      <c r="BM9" s="10">
        <v>14199142.790000001</v>
      </c>
      <c r="BN9" s="10">
        <v>157696928.28</v>
      </c>
      <c r="BO9" s="8">
        <f t="shared" si="15"/>
        <v>157696928.27999997</v>
      </c>
      <c r="BP9" s="10">
        <v>87835194.959999993</v>
      </c>
      <c r="BQ9" s="10">
        <v>0</v>
      </c>
      <c r="BR9" s="10">
        <v>17489751.399999999</v>
      </c>
      <c r="BS9" s="10">
        <v>52371981.920000002</v>
      </c>
      <c r="BT9" s="10">
        <v>171676622.40000001</v>
      </c>
      <c r="BU9" s="10">
        <v>0</v>
      </c>
      <c r="BV9" s="10">
        <v>171676622.40000001</v>
      </c>
      <c r="BW9" s="7">
        <v>44672631.960000001</v>
      </c>
      <c r="BX9" s="7">
        <v>23423464.16</v>
      </c>
      <c r="BY9" s="7">
        <v>2098243.62</v>
      </c>
      <c r="BZ9" s="7">
        <v>6695868.9900000002</v>
      </c>
      <c r="CA9" s="7">
        <v>24924111.579999998</v>
      </c>
      <c r="CB9" s="7">
        <v>0</v>
      </c>
      <c r="CC9" s="7">
        <v>0</v>
      </c>
      <c r="CD9" s="7">
        <v>22108536.809999999</v>
      </c>
      <c r="CE9" s="7">
        <v>1628946.5</v>
      </c>
      <c r="CF9" s="7">
        <v>2938511.13</v>
      </c>
      <c r="CG9" s="7">
        <v>689477835.50999999</v>
      </c>
      <c r="CH9" s="7">
        <v>0</v>
      </c>
      <c r="CI9" s="7">
        <v>-12427666.98</v>
      </c>
      <c r="CJ9" s="7"/>
      <c r="CK9" s="7"/>
      <c r="CL9" s="8"/>
      <c r="CM9" s="8"/>
      <c r="CN9" s="7">
        <v>-7527614.5800000001</v>
      </c>
      <c r="CO9" s="7"/>
      <c r="CP9" s="7">
        <v>615512227.10000002</v>
      </c>
      <c r="CQ9" s="7">
        <v>714974536.5</v>
      </c>
      <c r="CR9" s="7">
        <v>702226590.95000005</v>
      </c>
      <c r="CS9" s="10">
        <v>224585</v>
      </c>
      <c r="CT9" s="10">
        <v>12427666.98</v>
      </c>
      <c r="CU9" s="10">
        <v>27799947.600000001</v>
      </c>
      <c r="CV9" s="22">
        <f t="shared" si="1"/>
        <v>100</v>
      </c>
      <c r="CW9" s="26"/>
      <c r="CX9" s="26"/>
      <c r="CY9" s="26">
        <f t="shared" si="2"/>
        <v>1</v>
      </c>
      <c r="CZ9" s="31">
        <f t="shared" si="3"/>
        <v>1</v>
      </c>
      <c r="DA9" s="26"/>
      <c r="DB9" s="26">
        <f t="shared" si="4"/>
        <v>1761.1536824810205</v>
      </c>
      <c r="DC9" s="26">
        <f t="shared" si="16"/>
        <v>55.336139902486813</v>
      </c>
      <c r="DD9" s="26">
        <f t="shared" si="5"/>
        <v>56.324939111877413</v>
      </c>
      <c r="DE9" s="26">
        <f t="shared" si="6"/>
        <v>40.55031990525621</v>
      </c>
      <c r="DF9" s="26">
        <f t="shared" si="7"/>
        <v>52.184189067348427</v>
      </c>
      <c r="DG9" s="26">
        <f t="shared" si="8"/>
        <v>46.263114939508235</v>
      </c>
      <c r="DH9" s="26">
        <f t="shared" si="9"/>
        <v>3126.7742322505956</v>
      </c>
      <c r="DI9" s="22">
        <f t="shared" si="10"/>
        <v>87.027197045392541</v>
      </c>
      <c r="DJ9" s="22">
        <f t="shared" si="17"/>
        <v>1.7829929457914271</v>
      </c>
      <c r="DK9" s="22">
        <f t="shared" si="11"/>
        <v>7.02855383578052</v>
      </c>
    </row>
    <row r="10" spans="1:115" ht="15" x14ac:dyDescent="0.25">
      <c r="A10" s="46" t="s">
        <v>47</v>
      </c>
      <c r="B10" s="51">
        <v>14546219418.82</v>
      </c>
      <c r="C10" s="7">
        <v>8596145127.0300007</v>
      </c>
      <c r="D10" s="7">
        <v>6165776720.4899998</v>
      </c>
      <c r="E10" s="7">
        <v>52671051.490000002</v>
      </c>
      <c r="F10" s="7">
        <v>40669757.759999998</v>
      </c>
      <c r="G10" s="7">
        <v>1951725704.75</v>
      </c>
      <c r="H10" s="7">
        <v>1506874367.1700001</v>
      </c>
      <c r="I10" s="8">
        <f t="shared" si="12"/>
        <v>1506874367.1700001</v>
      </c>
      <c r="J10" s="7">
        <v>68679971.239999995</v>
      </c>
      <c r="K10" s="7">
        <v>263594520.19</v>
      </c>
      <c r="L10" s="7">
        <v>8611768.1899999995</v>
      </c>
      <c r="M10" s="10">
        <v>1165988107.55</v>
      </c>
      <c r="N10" s="10">
        <v>416581737.54000002</v>
      </c>
      <c r="O10" s="7">
        <v>10879344627.120001</v>
      </c>
      <c r="P10" s="10">
        <v>3666874791.6999998</v>
      </c>
      <c r="Q10" s="10">
        <v>604322800</v>
      </c>
      <c r="R10" s="8">
        <f t="shared" si="13"/>
        <v>604322800</v>
      </c>
      <c r="S10" s="10">
        <v>0</v>
      </c>
      <c r="T10" s="10">
        <v>475000000</v>
      </c>
      <c r="U10" s="10">
        <v>33337400</v>
      </c>
      <c r="V10" s="10">
        <v>6059000</v>
      </c>
      <c r="W10" s="10">
        <v>82655600</v>
      </c>
      <c r="X10" s="10">
        <v>7270800</v>
      </c>
      <c r="Y10" s="7">
        <v>3062551991.6999998</v>
      </c>
      <c r="Z10" s="10">
        <v>1094377735.6300001</v>
      </c>
      <c r="AA10" s="10">
        <v>423784700</v>
      </c>
      <c r="AB10" s="10">
        <v>283824187.56999999</v>
      </c>
      <c r="AC10" s="10">
        <v>180446.55</v>
      </c>
      <c r="AD10" s="10">
        <v>48448570.25</v>
      </c>
      <c r="AE10" s="10">
        <v>0</v>
      </c>
      <c r="AF10" s="10">
        <v>0</v>
      </c>
      <c r="AG10" s="10">
        <v>1371773.57</v>
      </c>
      <c r="AH10" s="10">
        <v>59025077.159999996</v>
      </c>
      <c r="AI10" s="10">
        <v>125728856.06999999</v>
      </c>
      <c r="AJ10" s="10">
        <v>27258.86</v>
      </c>
      <c r="AK10" s="10">
        <v>184549.96</v>
      </c>
      <c r="AL10" s="10">
        <v>236400000</v>
      </c>
      <c r="AM10" s="10">
        <v>0</v>
      </c>
      <c r="AN10" s="10">
        <v>3805722.57</v>
      </c>
      <c r="AO10" s="10">
        <v>500000</v>
      </c>
      <c r="AP10" s="10">
        <v>779432645.41999996</v>
      </c>
      <c r="AQ10" s="10">
        <v>5460468.0899999999</v>
      </c>
      <c r="AR10" s="8">
        <f t="shared" si="0"/>
        <v>3062551991.7000003</v>
      </c>
      <c r="AS10" s="10">
        <v>14546219418.82</v>
      </c>
      <c r="AT10" s="10">
        <v>0</v>
      </c>
      <c r="AU10" s="10">
        <v>0</v>
      </c>
      <c r="AV10" s="10">
        <v>0</v>
      </c>
      <c r="AW10" s="10">
        <v>0</v>
      </c>
      <c r="AX10" s="10">
        <v>0</v>
      </c>
      <c r="AY10" s="10">
        <v>0</v>
      </c>
      <c r="AZ10" s="10">
        <v>0</v>
      </c>
      <c r="BA10" s="10">
        <v>0</v>
      </c>
      <c r="BB10" s="7">
        <v>674659125.64999998</v>
      </c>
      <c r="BC10" s="7">
        <v>3479705772.9299998</v>
      </c>
      <c r="BD10" s="8">
        <f t="shared" si="14"/>
        <v>3479705772.9300003</v>
      </c>
      <c r="BE10" s="10">
        <v>958285709.35000002</v>
      </c>
      <c r="BF10" s="10">
        <v>1716315562.1600001</v>
      </c>
      <c r="BG10" s="10">
        <v>43317256.229999997</v>
      </c>
      <c r="BH10" s="10">
        <v>8334798.79</v>
      </c>
      <c r="BI10" s="10">
        <v>95300514.579999998</v>
      </c>
      <c r="BJ10" s="10">
        <v>187972630.72999999</v>
      </c>
      <c r="BK10" s="10">
        <v>97522728.890000001</v>
      </c>
      <c r="BL10" s="10">
        <v>9519048.3599999994</v>
      </c>
      <c r="BM10" s="10">
        <v>363137523.83999997</v>
      </c>
      <c r="BN10" s="10">
        <v>3099666951.7800002</v>
      </c>
      <c r="BO10" s="8">
        <f t="shared" si="15"/>
        <v>3099666951.7799997</v>
      </c>
      <c r="BP10" s="10">
        <v>831393424.15999997</v>
      </c>
      <c r="BQ10" s="10">
        <v>848052643.15999997</v>
      </c>
      <c r="BR10" s="10">
        <v>94801150.359999999</v>
      </c>
      <c r="BS10" s="10">
        <v>1325419734.1000001</v>
      </c>
      <c r="BT10" s="10">
        <v>1910678723.9200001</v>
      </c>
      <c r="BU10" s="10">
        <v>78463380.349999994</v>
      </c>
      <c r="BV10" s="10">
        <v>1832215343.5700002</v>
      </c>
      <c r="BW10" s="7">
        <v>1318742118.76</v>
      </c>
      <c r="BX10" s="7">
        <v>454370805.51999998</v>
      </c>
      <c r="BY10" s="7">
        <v>27060608.93</v>
      </c>
      <c r="BZ10" s="7">
        <v>89898376.329999998</v>
      </c>
      <c r="CA10" s="7">
        <v>600317538.09000003</v>
      </c>
      <c r="CB10" s="7">
        <v>416015</v>
      </c>
      <c r="CC10" s="7">
        <v>8346671.2000000002</v>
      </c>
      <c r="CD10" s="7">
        <v>739796360.02999997</v>
      </c>
      <c r="CE10" s="7">
        <v>1110383074.9100001</v>
      </c>
      <c r="CF10" s="7">
        <v>1110383074.9100001</v>
      </c>
      <c r="CG10" s="7">
        <v>16101289533.549999</v>
      </c>
      <c r="CH10" s="7">
        <v>-1150869.8400000001</v>
      </c>
      <c r="CI10" s="7">
        <v>753813258</v>
      </c>
      <c r="CJ10" s="7"/>
      <c r="CK10" s="7"/>
      <c r="CL10" s="7">
        <v>13600709915.41</v>
      </c>
      <c r="CM10" s="7">
        <v>2500579618.1399999</v>
      </c>
      <c r="CN10" s="7">
        <v>774499685.30999994</v>
      </c>
      <c r="CO10" s="7"/>
      <c r="CP10" s="7">
        <v>11242608949.700001</v>
      </c>
      <c r="CQ10" s="7">
        <v>17290285200</v>
      </c>
      <c r="CR10" s="7">
        <v>14546219418.82</v>
      </c>
      <c r="CS10" s="10">
        <v>2799199</v>
      </c>
      <c r="CT10" s="10">
        <v>-1550683258</v>
      </c>
      <c r="CU10" s="10">
        <v>4004177708.2600002</v>
      </c>
      <c r="CV10" s="22">
        <f t="shared" si="1"/>
        <v>-10.690544875997398</v>
      </c>
      <c r="CW10" s="22"/>
      <c r="CX10" s="22"/>
      <c r="CY10" s="26">
        <f t="shared" si="2"/>
        <v>-0.34620248166580031</v>
      </c>
      <c r="CZ10" s="31">
        <f t="shared" si="3"/>
        <v>-5.0026145958928296</v>
      </c>
      <c r="DA10" s="26"/>
      <c r="DB10" s="26">
        <f t="shared" si="4"/>
        <v>-2142.8523085889924</v>
      </c>
      <c r="DC10" s="26">
        <f t="shared" si="16"/>
        <v>-553.97392539794419</v>
      </c>
      <c r="DD10" s="26">
        <f t="shared" si="5"/>
        <v>69.454606749081776</v>
      </c>
      <c r="DE10" s="26">
        <f t="shared" si="6"/>
        <v>25.20843860608738</v>
      </c>
      <c r="DF10" s="26">
        <f t="shared" si="7"/>
        <v>53.38792963829605</v>
      </c>
      <c r="DG10" s="26">
        <f t="shared" si="8"/>
        <v>32.61587064093203</v>
      </c>
      <c r="DH10" s="26">
        <f t="shared" si="9"/>
        <v>5196.5649526239467</v>
      </c>
      <c r="DI10" s="22">
        <f t="shared" si="10"/>
        <v>79.013446321036227</v>
      </c>
      <c r="DJ10" s="22">
        <f t="shared" si="17"/>
        <v>15.870564015797727</v>
      </c>
      <c r="DK10" s="22">
        <f t="shared" si="11"/>
        <v>39.633475027527574</v>
      </c>
    </row>
    <row r="11" spans="1:115" ht="18" customHeight="1" x14ac:dyDescent="0.25">
      <c r="A11" s="46" t="s">
        <v>48</v>
      </c>
      <c r="B11" s="51">
        <v>699232221.88</v>
      </c>
      <c r="C11" s="7">
        <v>286673634.55000001</v>
      </c>
      <c r="D11" s="7">
        <v>230670549.63999999</v>
      </c>
      <c r="E11" s="7">
        <v>311730.93</v>
      </c>
      <c r="F11" s="7">
        <v>1893075.6</v>
      </c>
      <c r="G11" s="7">
        <v>36042212.460000001</v>
      </c>
      <c r="H11" s="7">
        <v>39568855.609999999</v>
      </c>
      <c r="I11" s="8">
        <f t="shared" si="12"/>
        <v>39568855.609999999</v>
      </c>
      <c r="J11" s="7">
        <v>154588.85</v>
      </c>
      <c r="K11" s="7">
        <v>4346150.57</v>
      </c>
      <c r="L11" s="7">
        <v>1224387.92</v>
      </c>
      <c r="M11" s="10">
        <v>33843728.270000003</v>
      </c>
      <c r="N11" s="10">
        <v>8185873.5</v>
      </c>
      <c r="O11" s="7">
        <v>334674377.87</v>
      </c>
      <c r="P11" s="10">
        <v>364111204.22000003</v>
      </c>
      <c r="Q11" s="10">
        <v>137908400</v>
      </c>
      <c r="R11" s="8">
        <f t="shared" si="13"/>
        <v>137908400</v>
      </c>
      <c r="S11" s="10">
        <v>110893900</v>
      </c>
      <c r="T11" s="10">
        <v>19930000</v>
      </c>
      <c r="U11" s="10">
        <v>0</v>
      </c>
      <c r="V11" s="10">
        <v>488200</v>
      </c>
      <c r="W11" s="10">
        <v>6596300</v>
      </c>
      <c r="X11" s="10">
        <v>0</v>
      </c>
      <c r="Y11" s="7">
        <v>226202804.22</v>
      </c>
      <c r="Z11" s="10">
        <v>136439170.41999999</v>
      </c>
      <c r="AA11" s="10">
        <v>40536858.939999998</v>
      </c>
      <c r="AB11" s="10">
        <v>13316279</v>
      </c>
      <c r="AC11" s="10">
        <v>202451.49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93512.2</v>
      </c>
      <c r="AK11" s="10">
        <v>12796.29</v>
      </c>
      <c r="AL11" s="10">
        <v>0</v>
      </c>
      <c r="AM11" s="10">
        <v>0</v>
      </c>
      <c r="AN11" s="10">
        <v>1546133.99</v>
      </c>
      <c r="AO11" s="10">
        <v>0</v>
      </c>
      <c r="AP11" s="10">
        <v>34055601.890000001</v>
      </c>
      <c r="AQ11" s="10">
        <v>0</v>
      </c>
      <c r="AR11" s="8">
        <f t="shared" si="0"/>
        <v>226202804.21999997</v>
      </c>
      <c r="AS11" s="10">
        <v>698785582.09000003</v>
      </c>
      <c r="AT11" s="10">
        <v>0</v>
      </c>
      <c r="AU11" s="10">
        <v>0</v>
      </c>
      <c r="AV11" s="10">
        <v>0</v>
      </c>
      <c r="AW11" s="10">
        <v>0</v>
      </c>
      <c r="AX11" s="10">
        <v>0</v>
      </c>
      <c r="AY11" s="10">
        <v>446639.79</v>
      </c>
      <c r="AZ11" s="10">
        <v>0</v>
      </c>
      <c r="BA11" s="10">
        <v>0</v>
      </c>
      <c r="BB11" s="7">
        <v>17442210.440000001</v>
      </c>
      <c r="BC11" s="7">
        <v>244767667.37</v>
      </c>
      <c r="BD11" s="8">
        <f t="shared" si="14"/>
        <v>244767667.37</v>
      </c>
      <c r="BE11" s="10">
        <v>76533145.079999998</v>
      </c>
      <c r="BF11" s="10">
        <v>136772937.22999999</v>
      </c>
      <c r="BG11" s="10">
        <v>6730597.9199999999</v>
      </c>
      <c r="BH11" s="10">
        <v>0</v>
      </c>
      <c r="BI11" s="10">
        <v>8836212.3699999992</v>
      </c>
      <c r="BJ11" s="10">
        <v>0</v>
      </c>
      <c r="BK11" s="10">
        <v>0</v>
      </c>
      <c r="BL11" s="10">
        <v>0</v>
      </c>
      <c r="BM11" s="10">
        <v>15894774.77</v>
      </c>
      <c r="BN11" s="10">
        <v>134637078.84</v>
      </c>
      <c r="BO11" s="8">
        <f t="shared" si="15"/>
        <v>134637078.83999997</v>
      </c>
      <c r="BP11" s="10">
        <v>54583140.329999998</v>
      </c>
      <c r="BQ11" s="10">
        <v>0</v>
      </c>
      <c r="BR11" s="10">
        <v>15599123.43</v>
      </c>
      <c r="BS11" s="10">
        <v>64454815.079999991</v>
      </c>
      <c r="BT11" s="10">
        <v>5233907.16</v>
      </c>
      <c r="BU11" s="10">
        <v>0</v>
      </c>
      <c r="BV11" s="10">
        <v>5233907.16</v>
      </c>
      <c r="BW11" s="7">
        <v>57754815.25</v>
      </c>
      <c r="BX11" s="7">
        <v>18804897.920000002</v>
      </c>
      <c r="BY11" s="7">
        <v>545294.74</v>
      </c>
      <c r="BZ11" s="7">
        <v>4769345.55</v>
      </c>
      <c r="CA11" s="7">
        <v>2415152.08</v>
      </c>
      <c r="CB11" s="7">
        <v>0</v>
      </c>
      <c r="CC11" s="7">
        <v>152185.47</v>
      </c>
      <c r="CD11" s="7">
        <v>21203061.18</v>
      </c>
      <c r="CE11" s="7">
        <v>105301.09</v>
      </c>
      <c r="CF11" s="7">
        <v>1030406.46</v>
      </c>
      <c r="CG11" s="7">
        <v>693132408.88</v>
      </c>
      <c r="CH11" s="7">
        <v>0</v>
      </c>
      <c r="CI11" s="7">
        <v>-6099813</v>
      </c>
      <c r="CJ11" s="7"/>
      <c r="CK11" s="7"/>
      <c r="CL11" s="7">
        <v>671217721.87</v>
      </c>
      <c r="CM11" s="7">
        <v>21914687.010000002</v>
      </c>
      <c r="CN11" s="7">
        <v>-6099813</v>
      </c>
      <c r="CO11" s="7"/>
      <c r="CP11" s="7">
        <v>607780347.35000002</v>
      </c>
      <c r="CQ11" s="7">
        <v>704124934.78999996</v>
      </c>
      <c r="CR11" s="7">
        <v>699232221.88</v>
      </c>
      <c r="CS11" s="10">
        <v>235490</v>
      </c>
      <c r="CT11" s="29">
        <v>6099813</v>
      </c>
      <c r="CU11" s="29">
        <v>0</v>
      </c>
      <c r="CV11" s="22">
        <f t="shared" si="1"/>
        <v>0.87235868272769879</v>
      </c>
      <c r="CW11" s="22"/>
      <c r="CX11" s="22"/>
      <c r="CY11" s="26">
        <f t="shared" si="2"/>
        <v>-1.057419686628841</v>
      </c>
      <c r="CZ11" s="31">
        <f t="shared" si="3"/>
        <v>-1.6771348237912547</v>
      </c>
      <c r="DA11" s="26"/>
      <c r="DB11" s="26">
        <f t="shared" si="4"/>
        <v>-1557.9851319376617</v>
      </c>
      <c r="DC11" s="26">
        <f t="shared" si="16"/>
        <v>25.90264130111682</v>
      </c>
      <c r="DD11" s="26">
        <f t="shared" si="5"/>
        <v>46.657244896816088</v>
      </c>
      <c r="DE11" s="26">
        <f t="shared" si="6"/>
        <v>52.073001332951677</v>
      </c>
      <c r="DF11" s="26">
        <f t="shared" si="7"/>
        <v>41.359144497834464</v>
      </c>
      <c r="DG11" s="26">
        <f t="shared" si="8"/>
        <v>59.908354359855728</v>
      </c>
      <c r="DH11" s="26">
        <f t="shared" si="9"/>
        <v>2969.2650298526478</v>
      </c>
      <c r="DI11" s="22">
        <f t="shared" si="10"/>
        <v>85.657478882758909</v>
      </c>
      <c r="DJ11" s="22">
        <f t="shared" si="17"/>
        <v>0.69486431572817142</v>
      </c>
      <c r="DK11" s="22">
        <f t="shared" si="11"/>
        <v>0</v>
      </c>
    </row>
    <row r="12" spans="1:115" s="4" customFormat="1" ht="15" x14ac:dyDescent="0.25">
      <c r="A12" s="46" t="s">
        <v>49</v>
      </c>
      <c r="B12" s="7">
        <v>1274433.4759999998</v>
      </c>
      <c r="C12" s="7">
        <v>638315.49599999993</v>
      </c>
      <c r="D12" s="7">
        <v>506818.47600000002</v>
      </c>
      <c r="E12" s="7">
        <v>1951.8969999999999</v>
      </c>
      <c r="F12" s="7">
        <v>3328.8090000000002</v>
      </c>
      <c r="G12" s="7">
        <v>91681.157000000007</v>
      </c>
      <c r="H12" s="7">
        <v>68165.366999999998</v>
      </c>
      <c r="I12" s="8">
        <f t="shared" si="12"/>
        <v>68165.366999999998</v>
      </c>
      <c r="J12" s="7">
        <v>503.84700000000004</v>
      </c>
      <c r="K12" s="7">
        <v>11097.708999999999</v>
      </c>
      <c r="L12" s="7">
        <v>1581.07</v>
      </c>
      <c r="M12" s="10">
        <v>54982.741000000002</v>
      </c>
      <c r="N12" s="10">
        <v>11609.698</v>
      </c>
      <c r="O12" s="9"/>
      <c r="P12" s="10">
        <v>556121.63699999999</v>
      </c>
      <c r="Q12" s="10">
        <v>57579</v>
      </c>
      <c r="R12" s="8">
        <f t="shared" si="13"/>
        <v>57579</v>
      </c>
      <c r="S12" s="10">
        <v>34379.199999999997</v>
      </c>
      <c r="T12" s="10">
        <v>11136.7</v>
      </c>
      <c r="U12" s="10">
        <v>873.3</v>
      </c>
      <c r="V12" s="10">
        <v>912.5</v>
      </c>
      <c r="W12" s="10">
        <v>10277.299999999999</v>
      </c>
      <c r="X12" s="10">
        <v>0</v>
      </c>
      <c r="Y12" s="10">
        <v>483867.05900000001</v>
      </c>
      <c r="Z12" s="10">
        <v>199991.774</v>
      </c>
      <c r="AA12" s="10">
        <v>75878.523000000001</v>
      </c>
      <c r="AB12" s="10">
        <v>17272.413</v>
      </c>
      <c r="AC12" s="10">
        <v>844.14200000000005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3000</v>
      </c>
      <c r="AJ12" s="10">
        <v>24.614000000000001</v>
      </c>
      <c r="AK12" s="10">
        <v>0</v>
      </c>
      <c r="AL12" s="10">
        <v>47974.336000000003</v>
      </c>
      <c r="AM12" s="10">
        <v>87881.05</v>
      </c>
      <c r="AN12" s="10">
        <v>1216.9749999999999</v>
      </c>
      <c r="AO12" s="10">
        <v>499.58499999999998</v>
      </c>
      <c r="AP12" s="10">
        <v>45958.648000000001</v>
      </c>
      <c r="AQ12" s="10">
        <v>3324.9989999999998</v>
      </c>
      <c r="AR12" s="8">
        <f t="shared" si="0"/>
        <v>483867.05900000001</v>
      </c>
      <c r="AS12" s="10">
        <v>0</v>
      </c>
      <c r="AT12" s="10">
        <v>0</v>
      </c>
      <c r="AU12" s="10">
        <v>0</v>
      </c>
      <c r="AV12" s="10">
        <v>0</v>
      </c>
      <c r="AW12" s="10">
        <v>0</v>
      </c>
      <c r="AX12" s="10">
        <v>0</v>
      </c>
      <c r="AY12" s="10">
        <v>8510.1849999999995</v>
      </c>
      <c r="AZ12" s="10">
        <v>0</v>
      </c>
      <c r="BA12" s="10">
        <v>0</v>
      </c>
      <c r="BB12" s="7">
        <v>33653.095999999998</v>
      </c>
      <c r="BC12" s="7">
        <v>309995.68900000001</v>
      </c>
      <c r="BD12" s="8">
        <f t="shared" si="14"/>
        <v>309995.68900000001</v>
      </c>
      <c r="BE12" s="10">
        <v>97376.914000000004</v>
      </c>
      <c r="BF12" s="10">
        <v>183560.02</v>
      </c>
      <c r="BG12" s="10">
        <v>0</v>
      </c>
      <c r="BH12" s="10">
        <v>0</v>
      </c>
      <c r="BI12" s="10">
        <v>6488.1749999999993</v>
      </c>
      <c r="BJ12" s="10">
        <v>0</v>
      </c>
      <c r="BK12" s="10">
        <v>0</v>
      </c>
      <c r="BL12" s="10">
        <v>0</v>
      </c>
      <c r="BM12" s="10">
        <v>22570.580000000016</v>
      </c>
      <c r="BN12" s="10">
        <v>256195.56200000001</v>
      </c>
      <c r="BO12" s="8">
        <f t="shared" si="15"/>
        <v>256195.56200000001</v>
      </c>
      <c r="BP12" s="10">
        <v>171425</v>
      </c>
      <c r="BQ12" s="10">
        <v>0</v>
      </c>
      <c r="BR12" s="10">
        <v>29068.192999999999</v>
      </c>
      <c r="BS12" s="10">
        <v>55702.369000000006</v>
      </c>
      <c r="BT12" s="10">
        <v>11935.596</v>
      </c>
      <c r="BU12" s="10">
        <v>0</v>
      </c>
      <c r="BV12" s="10">
        <v>11935.596</v>
      </c>
      <c r="BW12" s="7">
        <v>96178.57</v>
      </c>
      <c r="BX12" s="7">
        <v>32328.061000000002</v>
      </c>
      <c r="BY12" s="7">
        <v>280</v>
      </c>
      <c r="BZ12" s="7">
        <v>5074.4560000000001</v>
      </c>
      <c r="CA12" s="7">
        <v>85080.09</v>
      </c>
      <c r="CB12" s="7">
        <v>0</v>
      </c>
      <c r="CC12" s="7">
        <v>22248.843000000001</v>
      </c>
      <c r="CD12" s="7">
        <v>79750.804000000004</v>
      </c>
      <c r="CE12" s="7">
        <v>46.744999999999997</v>
      </c>
      <c r="CF12" s="7">
        <v>929.92499999999995</v>
      </c>
      <c r="CG12" s="7">
        <v>1235342.3670000001</v>
      </c>
      <c r="CH12" s="9"/>
      <c r="CI12" s="9">
        <v>-38768.945</v>
      </c>
      <c r="CJ12" s="9"/>
      <c r="CK12" s="9"/>
      <c r="CL12" s="9"/>
      <c r="CM12" s="9"/>
      <c r="CN12" s="9">
        <v>-30287.945</v>
      </c>
      <c r="CO12" s="9"/>
      <c r="CP12" s="7">
        <v>1104407.84662</v>
      </c>
      <c r="CQ12" s="7">
        <v>1319809.8567900001</v>
      </c>
      <c r="CR12" s="7">
        <v>1274433.4759999998</v>
      </c>
      <c r="CS12" s="10">
        <v>431109</v>
      </c>
      <c r="CT12" s="8"/>
      <c r="CU12" s="8"/>
      <c r="CV12" s="22">
        <f t="shared" si="1"/>
        <v>100</v>
      </c>
      <c r="CW12" s="27"/>
      <c r="CX12" s="27"/>
      <c r="CY12" s="26">
        <f t="shared" si="2"/>
        <v>1</v>
      </c>
      <c r="CZ12" s="31">
        <f t="shared" si="3"/>
        <v>1</v>
      </c>
      <c r="DA12" s="26"/>
      <c r="DB12" s="26">
        <f t="shared" si="4"/>
        <v>1.6387522946632984</v>
      </c>
      <c r="DC12" s="26">
        <f t="shared" si="16"/>
        <v>0</v>
      </c>
      <c r="DD12" s="26">
        <f t="shared" si="5"/>
        <v>55.434895293036071</v>
      </c>
      <c r="DE12" s="26">
        <f t="shared" si="6"/>
        <v>43.636772532488003</v>
      </c>
      <c r="DF12" s="26">
        <f t="shared" si="7"/>
        <v>51.671140976904574</v>
      </c>
      <c r="DG12" s="26">
        <f t="shared" si="8"/>
        <v>50.354734322287733</v>
      </c>
      <c r="DH12" s="26">
        <f t="shared" si="9"/>
        <v>2.9561746008550038</v>
      </c>
      <c r="DI12" s="22" t="e">
        <f t="shared" si="10"/>
        <v>#DIV/0!</v>
      </c>
      <c r="DJ12" s="22">
        <f t="shared" si="17"/>
        <v>3.4380998563204637</v>
      </c>
      <c r="DK12" s="22">
        <f t="shared" si="11"/>
        <v>0</v>
      </c>
    </row>
    <row r="13" spans="1:115" ht="15" x14ac:dyDescent="0.25">
      <c r="A13" s="46" t="s">
        <v>50</v>
      </c>
      <c r="B13" s="51">
        <v>2099641303.24</v>
      </c>
      <c r="C13" s="7">
        <v>1255527641.6700001</v>
      </c>
      <c r="D13" s="7">
        <v>1006991037.13</v>
      </c>
      <c r="E13" s="7">
        <v>-5663295.3799999999</v>
      </c>
      <c r="F13" s="7">
        <v>12321427.810000001</v>
      </c>
      <c r="G13" s="7">
        <v>156980128.66</v>
      </c>
      <c r="H13" s="7">
        <v>114420176.78</v>
      </c>
      <c r="I13" s="8">
        <f t="shared" si="12"/>
        <v>114420176.78</v>
      </c>
      <c r="J13" s="7">
        <v>7438921.25</v>
      </c>
      <c r="K13" s="7">
        <v>36171168.670000002</v>
      </c>
      <c r="L13" s="7">
        <v>15220293.470000001</v>
      </c>
      <c r="M13" s="7">
        <v>55589793.390000001</v>
      </c>
      <c r="N13" s="7">
        <v>74863595.409999996</v>
      </c>
      <c r="O13" s="7">
        <v>1451325159.3399999</v>
      </c>
      <c r="P13" s="10">
        <v>644055285.61000001</v>
      </c>
      <c r="Q13" s="10">
        <v>28774700</v>
      </c>
      <c r="R13" s="8">
        <f t="shared" si="13"/>
        <v>28774700</v>
      </c>
      <c r="S13" s="10">
        <v>0</v>
      </c>
      <c r="T13" s="10">
        <v>9008248</v>
      </c>
      <c r="U13" s="10">
        <v>510300</v>
      </c>
      <c r="V13" s="10">
        <v>927200</v>
      </c>
      <c r="W13" s="10">
        <v>18328952</v>
      </c>
      <c r="X13" s="10">
        <v>0</v>
      </c>
      <c r="Y13" s="7">
        <v>615280585.61000001</v>
      </c>
      <c r="Z13" s="10">
        <v>376493619.72000003</v>
      </c>
      <c r="AA13" s="10">
        <v>110875513.53</v>
      </c>
      <c r="AB13" s="10">
        <v>40171700</v>
      </c>
      <c r="AC13" s="10">
        <v>17124.84</v>
      </c>
      <c r="AD13" s="10">
        <v>0</v>
      </c>
      <c r="AE13" s="10">
        <v>486081.77</v>
      </c>
      <c r="AF13" s="10">
        <v>0</v>
      </c>
      <c r="AG13" s="10">
        <v>0</v>
      </c>
      <c r="AH13" s="10">
        <v>0</v>
      </c>
      <c r="AI13" s="10">
        <v>0</v>
      </c>
      <c r="AJ13" s="10">
        <v>89900</v>
      </c>
      <c r="AK13" s="10">
        <v>0</v>
      </c>
      <c r="AL13" s="10">
        <v>29959100</v>
      </c>
      <c r="AM13" s="10">
        <v>0</v>
      </c>
      <c r="AN13" s="10">
        <v>550008.16</v>
      </c>
      <c r="AO13" s="10">
        <v>0</v>
      </c>
      <c r="AP13" s="10">
        <v>56637537.590000004</v>
      </c>
      <c r="AQ13" s="10">
        <v>0</v>
      </c>
      <c r="AR13" s="8">
        <f t="shared" si="0"/>
        <v>615280585.6099999</v>
      </c>
      <c r="AS13" s="10">
        <v>2095380444.95</v>
      </c>
      <c r="AT13" s="10">
        <v>-535373</v>
      </c>
      <c r="AU13" s="10">
        <v>0</v>
      </c>
      <c r="AV13" s="10">
        <v>0</v>
      </c>
      <c r="AW13" s="10">
        <v>0</v>
      </c>
      <c r="AX13" s="10">
        <v>113243.54</v>
      </c>
      <c r="AY13" s="10">
        <v>4682987.75</v>
      </c>
      <c r="AZ13" s="10">
        <v>0</v>
      </c>
      <c r="BA13" s="10">
        <v>0</v>
      </c>
      <c r="BB13" s="7">
        <v>101029793.51000001</v>
      </c>
      <c r="BC13" s="7">
        <v>565341654.26999998</v>
      </c>
      <c r="BD13" s="8">
        <f t="shared" si="14"/>
        <v>573545529.76999998</v>
      </c>
      <c r="BE13" s="10">
        <v>165856858.28</v>
      </c>
      <c r="BF13" s="10">
        <v>351207260.69999999</v>
      </c>
      <c r="BG13" s="10">
        <v>5127667.4800000004</v>
      </c>
      <c r="BH13" s="10">
        <v>0</v>
      </c>
      <c r="BI13" s="10">
        <v>8203875.5</v>
      </c>
      <c r="BJ13" s="10">
        <v>0</v>
      </c>
      <c r="BK13" s="10">
        <v>0</v>
      </c>
      <c r="BL13" s="10">
        <v>0</v>
      </c>
      <c r="BM13" s="10">
        <v>43149867.810000002</v>
      </c>
      <c r="BN13" s="10">
        <v>375842894.56</v>
      </c>
      <c r="BO13" s="8">
        <f t="shared" si="15"/>
        <v>375842894.55999994</v>
      </c>
      <c r="BP13" s="10">
        <v>216023801.44999999</v>
      </c>
      <c r="BQ13" s="10">
        <v>0</v>
      </c>
      <c r="BR13" s="10">
        <v>44214000.689999998</v>
      </c>
      <c r="BS13" s="10">
        <v>115605092.41999999</v>
      </c>
      <c r="BT13" s="10">
        <v>523140436.26999998</v>
      </c>
      <c r="BU13" s="10">
        <v>0</v>
      </c>
      <c r="BV13" s="10">
        <v>523140436.26999998</v>
      </c>
      <c r="BW13" s="7">
        <v>169915654.03999999</v>
      </c>
      <c r="BX13" s="7">
        <v>62565123.579999998</v>
      </c>
      <c r="BY13" s="7">
        <v>745026.1</v>
      </c>
      <c r="BZ13" s="7">
        <v>8711711.4000000004</v>
      </c>
      <c r="CA13" s="7">
        <v>62856664.82</v>
      </c>
      <c r="CB13" s="7">
        <v>254599.36</v>
      </c>
      <c r="CC13" s="7">
        <v>713859.23</v>
      </c>
      <c r="CD13" s="7">
        <v>88680565.010000005</v>
      </c>
      <c r="CE13" s="7">
        <v>45068274.299999997</v>
      </c>
      <c r="CF13" s="7">
        <v>6088508.0700000003</v>
      </c>
      <c r="CG13" s="7">
        <v>2113907669.3</v>
      </c>
      <c r="CH13" s="7">
        <v>0</v>
      </c>
      <c r="CI13" s="7">
        <v>14120465.380000001</v>
      </c>
      <c r="CJ13" s="7"/>
      <c r="CK13" s="7"/>
      <c r="CL13" s="7">
        <v>1955383629.1100001</v>
      </c>
      <c r="CM13" s="7">
        <v>158524040.19</v>
      </c>
      <c r="CN13" s="7">
        <v>107733926.38</v>
      </c>
      <c r="CO13" s="7"/>
      <c r="CP13" s="7">
        <v>1795986716.3599999</v>
      </c>
      <c r="CQ13" s="7">
        <v>2533856617.0799999</v>
      </c>
      <c r="CR13" s="7">
        <v>2099641303.24</v>
      </c>
      <c r="CS13" s="10">
        <v>732009</v>
      </c>
      <c r="CT13" s="10">
        <v>-14120465.380000001</v>
      </c>
      <c r="CU13" s="10">
        <v>286767495.92000002</v>
      </c>
      <c r="CV13" s="22">
        <f t="shared" si="1"/>
        <v>-0.67946682311809148</v>
      </c>
      <c r="CW13" s="22"/>
      <c r="CX13" s="22"/>
      <c r="CY13" s="26">
        <f t="shared" si="2"/>
        <v>-0.42734168613982659</v>
      </c>
      <c r="CZ13" s="31">
        <f t="shared" si="3"/>
        <v>-1.1175050346142601</v>
      </c>
      <c r="DA13" s="26"/>
      <c r="DB13" s="26">
        <f t="shared" si="4"/>
        <v>-1016.3260982446939</v>
      </c>
      <c r="DC13" s="26">
        <f t="shared" si="16"/>
        <v>-19.290016079037279</v>
      </c>
      <c r="DD13" s="26">
        <f t="shared" si="5"/>
        <v>65.24675506887796</v>
      </c>
      <c r="DE13" s="26">
        <f t="shared" si="6"/>
        <v>30.674538770795991</v>
      </c>
      <c r="DF13" s="26">
        <f t="shared" si="7"/>
        <v>59.393684024324287</v>
      </c>
      <c r="DG13" s="26">
        <f t="shared" si="8"/>
        <v>35.860804522838194</v>
      </c>
      <c r="DH13" s="26">
        <f t="shared" si="9"/>
        <v>2868.3271698025569</v>
      </c>
      <c r="DI13" s="22">
        <f t="shared" si="10"/>
        <v>86.509052336759595</v>
      </c>
      <c r="DJ13" s="22">
        <f t="shared" si="17"/>
        <v>17.136538465242239</v>
      </c>
      <c r="DK13" s="22">
        <f t="shared" si="11"/>
        <v>20.932731309755823</v>
      </c>
    </row>
    <row r="14" spans="1:115" ht="15" x14ac:dyDescent="0.25">
      <c r="A14" s="45" t="s">
        <v>51</v>
      </c>
      <c r="B14" s="51">
        <v>1245821671.9200001</v>
      </c>
      <c r="C14" s="7">
        <v>664401687.58000004</v>
      </c>
      <c r="D14" s="7">
        <v>520469147.31</v>
      </c>
      <c r="E14" s="7">
        <v>2598958.63</v>
      </c>
      <c r="F14" s="7">
        <v>3292420.69</v>
      </c>
      <c r="G14" s="7">
        <v>102699148.44</v>
      </c>
      <c r="H14" s="7">
        <v>59549915.909999996</v>
      </c>
      <c r="I14" s="8">
        <f t="shared" si="12"/>
        <v>59549915.909999996</v>
      </c>
      <c r="J14" s="7">
        <v>1902479.8</v>
      </c>
      <c r="K14" s="7">
        <v>14948726.84</v>
      </c>
      <c r="L14" s="7">
        <v>4508941.84</v>
      </c>
      <c r="M14" s="7">
        <v>38189767.43</v>
      </c>
      <c r="N14" s="7">
        <v>29752468.309999999</v>
      </c>
      <c r="O14" s="7">
        <v>753704071.79999995</v>
      </c>
      <c r="P14" s="7">
        <v>480038911.82999998</v>
      </c>
      <c r="Q14" s="7">
        <v>136364000</v>
      </c>
      <c r="R14" s="8">
        <f t="shared" si="13"/>
        <v>136364000</v>
      </c>
      <c r="S14" s="10">
        <v>113301600</v>
      </c>
      <c r="T14" s="10">
        <v>9555900</v>
      </c>
      <c r="U14" s="10">
        <v>239400</v>
      </c>
      <c r="V14" s="10">
        <v>993100</v>
      </c>
      <c r="W14" s="10">
        <v>11644000</v>
      </c>
      <c r="X14" s="10">
        <v>630000</v>
      </c>
      <c r="Y14" s="7">
        <v>343674911.82999998</v>
      </c>
      <c r="Z14" s="10">
        <v>248030674.19999999</v>
      </c>
      <c r="AA14" s="10">
        <v>60905853.880000003</v>
      </c>
      <c r="AB14" s="10">
        <v>23451055.449999999</v>
      </c>
      <c r="AC14" s="10">
        <v>173620.8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6330.37</v>
      </c>
      <c r="AL14" s="10">
        <v>0</v>
      </c>
      <c r="AM14" s="10">
        <v>0</v>
      </c>
      <c r="AN14" s="10">
        <v>691635.13</v>
      </c>
      <c r="AO14" s="10">
        <v>0</v>
      </c>
      <c r="AP14" s="10">
        <v>10415742</v>
      </c>
      <c r="AQ14" s="10">
        <v>0</v>
      </c>
      <c r="AR14" s="8">
        <f t="shared" si="0"/>
        <v>343674911.82999998</v>
      </c>
      <c r="AS14" s="10">
        <v>1233742983.6300001</v>
      </c>
      <c r="AT14" s="10">
        <v>0</v>
      </c>
      <c r="AU14" s="10">
        <v>0</v>
      </c>
      <c r="AV14" s="10">
        <v>0</v>
      </c>
      <c r="AW14" s="10">
        <v>468405</v>
      </c>
      <c r="AX14" s="10">
        <v>0</v>
      </c>
      <c r="AY14" s="10">
        <v>2532079.7200000002</v>
      </c>
      <c r="AZ14" s="10">
        <v>8168407.0700000003</v>
      </c>
      <c r="BA14" s="10">
        <v>909796.5</v>
      </c>
      <c r="BB14" s="7">
        <v>53251296.579999998</v>
      </c>
      <c r="BC14" s="7">
        <v>357231103.85000002</v>
      </c>
      <c r="BD14" s="8">
        <f t="shared" si="14"/>
        <v>349027228.34999996</v>
      </c>
      <c r="BE14" s="10">
        <v>126551898.34</v>
      </c>
      <c r="BF14" s="10">
        <v>197694033.06999999</v>
      </c>
      <c r="BG14" s="10">
        <v>0</v>
      </c>
      <c r="BH14" s="10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24781296.940000001</v>
      </c>
      <c r="BN14" s="10">
        <v>235144277.84999999</v>
      </c>
      <c r="BO14" s="8">
        <f t="shared" si="15"/>
        <v>235144277.85000002</v>
      </c>
      <c r="BP14" s="10">
        <v>100042627.97</v>
      </c>
      <c r="BQ14" s="10">
        <v>0</v>
      </c>
      <c r="BR14" s="10">
        <v>27746642</v>
      </c>
      <c r="BS14" s="10">
        <v>107355007.88000001</v>
      </c>
      <c r="BT14" s="10">
        <v>340851846.23000002</v>
      </c>
      <c r="BU14" s="10">
        <v>0</v>
      </c>
      <c r="BV14" s="10">
        <v>340851846.23000002</v>
      </c>
      <c r="BW14" s="7">
        <v>83296246.25</v>
      </c>
      <c r="BX14" s="7">
        <v>47336591.030000001</v>
      </c>
      <c r="BY14" s="7">
        <v>0</v>
      </c>
      <c r="BZ14" s="7">
        <v>24473908.710000001</v>
      </c>
      <c r="CA14" s="7">
        <v>13896644.65</v>
      </c>
      <c r="CB14" s="7">
        <v>232940.79999999999</v>
      </c>
      <c r="CC14" s="7">
        <v>2444193.52</v>
      </c>
      <c r="CD14" s="7">
        <v>28177051.510000002</v>
      </c>
      <c r="CE14" s="7">
        <v>19289043.149999999</v>
      </c>
      <c r="CF14" s="7">
        <v>3734486.31</v>
      </c>
      <c r="CG14" s="7">
        <v>1239080587.6300001</v>
      </c>
      <c r="CH14" s="7">
        <v>0</v>
      </c>
      <c r="CI14" s="7">
        <v>-4521242.18</v>
      </c>
      <c r="CJ14" s="7"/>
      <c r="CK14" s="7"/>
      <c r="CL14" s="7">
        <v>1190665769.6000001</v>
      </c>
      <c r="CM14" s="7">
        <v>48414818.030000001</v>
      </c>
      <c r="CN14" s="7">
        <v>-4521242.18</v>
      </c>
      <c r="CO14" s="7"/>
      <c r="CP14" s="7">
        <v>1127275080.0999999</v>
      </c>
      <c r="CQ14" s="7">
        <v>1219855005.8499999</v>
      </c>
      <c r="CR14" s="7">
        <v>1245821671.9200001</v>
      </c>
      <c r="CS14" s="10">
        <v>498748</v>
      </c>
      <c r="CT14" s="10">
        <v>4521242.18</v>
      </c>
      <c r="CU14" s="10">
        <v>0</v>
      </c>
      <c r="CV14" s="22">
        <f t="shared" si="1"/>
        <v>0.54109544262550024</v>
      </c>
      <c r="CW14" s="22"/>
      <c r="CX14" s="22"/>
      <c r="CY14" s="26">
        <f t="shared" si="2"/>
        <v>-0.64467592013068442</v>
      </c>
      <c r="CZ14" s="31">
        <f t="shared" si="3"/>
        <v>-0.62725383069234175</v>
      </c>
      <c r="DA14" s="26"/>
      <c r="DB14" s="26">
        <f t="shared" si="4"/>
        <v>-1032.8442101822966</v>
      </c>
      <c r="DC14" s="26">
        <f t="shared" si="16"/>
        <v>9.0651835796835272</v>
      </c>
      <c r="DD14" s="26">
        <f t="shared" si="5"/>
        <v>58.110371637240888</v>
      </c>
      <c r="DE14" s="26">
        <f t="shared" si="6"/>
        <v>38.531912122718751</v>
      </c>
      <c r="DF14" s="26">
        <f t="shared" si="7"/>
        <v>53.620538826357269</v>
      </c>
      <c r="DG14" s="26">
        <f t="shared" si="8"/>
        <v>42.584008136453797</v>
      </c>
      <c r="DH14" s="26">
        <f t="shared" si="9"/>
        <v>2497.8980806339073</v>
      </c>
      <c r="DI14" s="22">
        <f t="shared" si="10"/>
        <v>88.151532204578984</v>
      </c>
      <c r="DJ14" s="22">
        <f t="shared" si="17"/>
        <v>-2.1286682388868416</v>
      </c>
      <c r="DK14" s="22">
        <f t="shared" si="11"/>
        <v>0</v>
      </c>
    </row>
    <row r="15" spans="1:115" ht="15" x14ac:dyDescent="0.25">
      <c r="A15" s="45" t="s">
        <v>52</v>
      </c>
      <c r="B15" s="51">
        <v>2783391375.5100002</v>
      </c>
      <c r="C15" s="7">
        <v>1579730901.0699999</v>
      </c>
      <c r="D15" s="7">
        <v>1189669311.21</v>
      </c>
      <c r="E15" s="7">
        <v>10096108.9</v>
      </c>
      <c r="F15" s="7">
        <v>9670311.6600000001</v>
      </c>
      <c r="G15" s="7">
        <v>261940077.03</v>
      </c>
      <c r="H15" s="7">
        <v>292411098.32999998</v>
      </c>
      <c r="I15" s="8">
        <f t="shared" si="12"/>
        <v>292411098.32999998</v>
      </c>
      <c r="J15" s="7">
        <v>14239584.189999999</v>
      </c>
      <c r="K15" s="7">
        <v>81327179.519999996</v>
      </c>
      <c r="L15" s="7">
        <v>51648362.799999997</v>
      </c>
      <c r="M15" s="7">
        <v>145195971.81999999</v>
      </c>
      <c r="N15" s="7">
        <v>41098464.530000001</v>
      </c>
      <c r="O15" s="7">
        <v>1913940135.97</v>
      </c>
      <c r="P15" s="7">
        <v>863405708.14999998</v>
      </c>
      <c r="Q15" s="7">
        <v>176328875.75</v>
      </c>
      <c r="R15" s="8">
        <f t="shared" si="13"/>
        <v>176328875.75</v>
      </c>
      <c r="S15" s="10">
        <v>149227600</v>
      </c>
      <c r="T15" s="10">
        <v>52233</v>
      </c>
      <c r="U15" s="10">
        <v>426000</v>
      </c>
      <c r="V15" s="10">
        <v>2264900</v>
      </c>
      <c r="W15" s="10">
        <v>23200600</v>
      </c>
      <c r="X15" s="10">
        <v>1157542.75</v>
      </c>
      <c r="Y15" s="7">
        <v>687076832.39999998</v>
      </c>
      <c r="Z15" s="10">
        <v>408274322.75999999</v>
      </c>
      <c r="AA15" s="10">
        <v>147106624.72999999</v>
      </c>
      <c r="AB15" s="10">
        <v>42360671.109999999</v>
      </c>
      <c r="AC15" s="10">
        <v>125038.91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193697.12</v>
      </c>
      <c r="AL15" s="10">
        <v>0</v>
      </c>
      <c r="AM15" s="10">
        <v>51000000</v>
      </c>
      <c r="AN15" s="10">
        <v>1429287.33</v>
      </c>
      <c r="AO15" s="10">
        <v>0</v>
      </c>
      <c r="AP15" s="10">
        <v>36587190.439999998</v>
      </c>
      <c r="AQ15" s="10">
        <v>0</v>
      </c>
      <c r="AR15" s="8">
        <f t="shared" si="0"/>
        <v>687076832.4000001</v>
      </c>
      <c r="AS15" s="10">
        <v>2777345844.1199999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6045531.3899999997</v>
      </c>
      <c r="AZ15" s="10">
        <v>0</v>
      </c>
      <c r="BA15" s="10">
        <v>0</v>
      </c>
      <c r="BB15" s="7">
        <v>88524269.109999999</v>
      </c>
      <c r="BC15" s="7">
        <v>726598466.78999996</v>
      </c>
      <c r="BD15" s="8">
        <f t="shared" si="14"/>
        <v>726598466.78999996</v>
      </c>
      <c r="BE15" s="10">
        <v>212669222.12</v>
      </c>
      <c r="BF15" s="10">
        <v>412868939.87</v>
      </c>
      <c r="BG15" s="10">
        <v>26968399.66</v>
      </c>
      <c r="BH15" s="10">
        <v>4691683.93</v>
      </c>
      <c r="BI15" s="10">
        <v>12671943.84</v>
      </c>
      <c r="BJ15" s="10">
        <v>0</v>
      </c>
      <c r="BK15" s="10">
        <v>0</v>
      </c>
      <c r="BL15" s="10">
        <v>0</v>
      </c>
      <c r="BM15" s="10">
        <v>56728277.369999997</v>
      </c>
      <c r="BN15" s="10">
        <v>631863845.39999998</v>
      </c>
      <c r="BO15" s="8">
        <f t="shared" si="15"/>
        <v>631863845.4000001</v>
      </c>
      <c r="BP15" s="10">
        <v>202428379.56999999</v>
      </c>
      <c r="BQ15" s="10">
        <v>43896586.640000001</v>
      </c>
      <c r="BR15" s="10">
        <v>49442353.280000001</v>
      </c>
      <c r="BS15" s="10">
        <v>336096525.91000003</v>
      </c>
      <c r="BT15" s="10">
        <v>656968819.69000006</v>
      </c>
      <c r="BU15" s="10">
        <v>0</v>
      </c>
      <c r="BV15" s="10">
        <v>656968819.69000006</v>
      </c>
      <c r="BW15" s="7">
        <v>174438587.49000001</v>
      </c>
      <c r="BX15" s="7">
        <v>82369517.069999993</v>
      </c>
      <c r="BY15" s="7">
        <v>3203664.52</v>
      </c>
      <c r="BZ15" s="7">
        <v>14266590.859999999</v>
      </c>
      <c r="CA15" s="7">
        <v>161813779.09999999</v>
      </c>
      <c r="CB15" s="7">
        <v>1121862.55</v>
      </c>
      <c r="CC15" s="7">
        <v>2101332.7400000002</v>
      </c>
      <c r="CD15" s="7">
        <v>116696595.7</v>
      </c>
      <c r="CE15" s="7">
        <v>2613483.83</v>
      </c>
      <c r="CF15" s="7">
        <v>7153603.1100000003</v>
      </c>
      <c r="CG15" s="7">
        <v>2732652226.54</v>
      </c>
      <c r="CH15" s="7">
        <v>0</v>
      </c>
      <c r="CI15" s="7">
        <v>-50534608.369999997</v>
      </c>
      <c r="CJ15" s="7"/>
      <c r="CK15" s="7"/>
      <c r="CL15" s="7">
        <v>2537481183.9599996</v>
      </c>
      <c r="CM15" s="7">
        <v>195171042.58000001</v>
      </c>
      <c r="CN15" s="7">
        <v>-50534608.369999997</v>
      </c>
      <c r="CO15" s="7"/>
      <c r="CP15" s="7">
        <v>2466441070.75</v>
      </c>
      <c r="CQ15" s="7">
        <v>2933115948.3299999</v>
      </c>
      <c r="CR15" s="7">
        <v>2783391375.5100002</v>
      </c>
      <c r="CS15" s="10">
        <v>1009145</v>
      </c>
      <c r="CT15" s="10">
        <v>50534608.369999997</v>
      </c>
      <c r="CU15" s="10">
        <v>156674750.18000001</v>
      </c>
      <c r="CV15" s="22">
        <f t="shared" si="1"/>
        <v>1.8229254217152171</v>
      </c>
      <c r="CW15" s="22"/>
      <c r="CX15" s="22"/>
      <c r="CY15" s="26">
        <f t="shared" si="2"/>
        <v>-0.35538927323527453</v>
      </c>
      <c r="CZ15" s="31">
        <f t="shared" si="3"/>
        <v>-3.7488645819732285</v>
      </c>
      <c r="DA15" s="26"/>
      <c r="DB15" s="26">
        <f t="shared" si="4"/>
        <v>-852.71217430597164</v>
      </c>
      <c r="DC15" s="26">
        <f t="shared" si="16"/>
        <v>50.076657338638149</v>
      </c>
      <c r="DD15" s="26">
        <f t="shared" si="5"/>
        <v>67.261184175256986</v>
      </c>
      <c r="DE15" s="26">
        <f t="shared" si="6"/>
        <v>31.019917491545662</v>
      </c>
      <c r="DF15" s="26">
        <f>C15/CG15*100</f>
        <v>57.809438234670885</v>
      </c>
      <c r="DG15" s="26">
        <f t="shared" si="8"/>
        <v>35.006135698488592</v>
      </c>
      <c r="DH15" s="26">
        <f t="shared" si="9"/>
        <v>2758.1679297920518</v>
      </c>
      <c r="DI15" s="22">
        <f t="shared" si="10"/>
        <v>82.538156308080119</v>
      </c>
      <c r="DJ15" s="22">
        <f t="shared" si="17"/>
        <v>5.1046250969126179</v>
      </c>
      <c r="DK15" s="22">
        <f t="shared" si="11"/>
        <v>8.3687428747505521</v>
      </c>
    </row>
    <row r="16" spans="1:115" ht="15" x14ac:dyDescent="0.25">
      <c r="A16" s="46" t="s">
        <v>53</v>
      </c>
      <c r="B16" s="51">
        <v>857779954.29999995</v>
      </c>
      <c r="C16" s="7">
        <v>535065054.42000002</v>
      </c>
      <c r="D16" s="7">
        <v>416032038.43000001</v>
      </c>
      <c r="E16" s="7">
        <v>1216332.95</v>
      </c>
      <c r="F16" s="7">
        <v>3524714.33</v>
      </c>
      <c r="G16" s="7">
        <v>87144463.829999998</v>
      </c>
      <c r="H16" s="7">
        <v>83520260.140000001</v>
      </c>
      <c r="I16" s="8">
        <f t="shared" si="12"/>
        <v>83520260.140000001</v>
      </c>
      <c r="J16" s="7">
        <v>1316043.21</v>
      </c>
      <c r="K16" s="7">
        <v>10957118.619999999</v>
      </c>
      <c r="L16" s="7">
        <v>3730265.56</v>
      </c>
      <c r="M16" s="7">
        <v>67516832.75</v>
      </c>
      <c r="N16" s="7">
        <v>11609865.26</v>
      </c>
      <c r="O16" s="7">
        <v>632390213.74000001</v>
      </c>
      <c r="P16" s="7">
        <v>222917282.81999999</v>
      </c>
      <c r="Q16" s="7">
        <v>16717400</v>
      </c>
      <c r="R16" s="8">
        <f t="shared" si="13"/>
        <v>16717400</v>
      </c>
      <c r="S16" s="10">
        <v>0</v>
      </c>
      <c r="T16" s="10">
        <v>8782100</v>
      </c>
      <c r="U16" s="10">
        <v>0</v>
      </c>
      <c r="V16" s="10">
        <v>653900</v>
      </c>
      <c r="W16" s="10">
        <v>7281400</v>
      </c>
      <c r="X16" s="10">
        <v>0</v>
      </c>
      <c r="Y16" s="7">
        <v>206199882.81999999</v>
      </c>
      <c r="Z16" s="10">
        <v>138133688.94</v>
      </c>
      <c r="AA16" s="10">
        <v>50382435.670000002</v>
      </c>
      <c r="AB16" s="10">
        <v>12648475.050000001</v>
      </c>
      <c r="AC16" s="10">
        <v>29411.82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107534.57</v>
      </c>
      <c r="AK16" s="10">
        <v>4503.82</v>
      </c>
      <c r="AL16" s="10">
        <v>0</v>
      </c>
      <c r="AM16" s="10">
        <v>0</v>
      </c>
      <c r="AN16" s="10">
        <v>266832.95</v>
      </c>
      <c r="AO16" s="10">
        <v>0</v>
      </c>
      <c r="AP16" s="10">
        <v>370000</v>
      </c>
      <c r="AQ16" s="10">
        <v>4257000</v>
      </c>
      <c r="AR16" s="8">
        <f t="shared" si="0"/>
        <v>206199882.81999999</v>
      </c>
      <c r="AS16" s="10">
        <v>855307496.55999994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2472457.7400000002</v>
      </c>
      <c r="AZ16" s="10">
        <v>0</v>
      </c>
      <c r="BA16" s="10">
        <v>0</v>
      </c>
      <c r="BB16" s="7">
        <v>21744400.370000001</v>
      </c>
      <c r="BC16" s="7">
        <v>16060249.09</v>
      </c>
      <c r="BD16" s="8">
        <f t="shared" si="14"/>
        <v>16060249.09</v>
      </c>
      <c r="BE16" s="10">
        <v>324000.49</v>
      </c>
      <c r="BF16" s="10">
        <v>5506641.6399999997</v>
      </c>
      <c r="BG16" s="10">
        <v>0</v>
      </c>
      <c r="BH16" s="10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10229606.960000001</v>
      </c>
      <c r="BN16" s="10">
        <v>160847460.86000001</v>
      </c>
      <c r="BO16" s="8">
        <f t="shared" si="15"/>
        <v>160847460.86000001</v>
      </c>
      <c r="BP16" s="10">
        <v>114040712.43000001</v>
      </c>
      <c r="BQ16" s="10">
        <v>0</v>
      </c>
      <c r="BR16" s="10">
        <v>18252628.940000001</v>
      </c>
      <c r="BS16" s="10">
        <v>28554119.490000002</v>
      </c>
      <c r="BT16" s="10">
        <v>6850703.6500000004</v>
      </c>
      <c r="BU16" s="10">
        <v>0</v>
      </c>
      <c r="BV16" s="10">
        <v>6850703.6500000004</v>
      </c>
      <c r="BW16" s="7">
        <v>44862743.25</v>
      </c>
      <c r="BX16" s="7">
        <v>29868605.129999999</v>
      </c>
      <c r="BY16" s="7">
        <v>324950</v>
      </c>
      <c r="BZ16" s="7">
        <v>9236594.9199999999</v>
      </c>
      <c r="CA16" s="7">
        <v>51108611.950000003</v>
      </c>
      <c r="CB16" s="7">
        <v>85232.31</v>
      </c>
      <c r="CC16" s="7">
        <v>638896.51</v>
      </c>
      <c r="CD16" s="7">
        <v>32425801.699999999</v>
      </c>
      <c r="CE16" s="7">
        <v>0</v>
      </c>
      <c r="CF16" s="7">
        <v>4334109.87</v>
      </c>
      <c r="CG16" s="7">
        <v>846743536.38</v>
      </c>
      <c r="CH16" s="7">
        <v>0</v>
      </c>
      <c r="CI16" s="7">
        <v>-11027786.779999999</v>
      </c>
      <c r="CJ16" s="7"/>
      <c r="CK16" s="7"/>
      <c r="CL16" s="7">
        <v>750090215.88</v>
      </c>
      <c r="CM16" s="7">
        <v>96653320.5</v>
      </c>
      <c r="CN16" s="7">
        <v>-11027786.779999999</v>
      </c>
      <c r="CO16" s="7"/>
      <c r="CP16" s="7">
        <v>751040961.04999995</v>
      </c>
      <c r="CQ16" s="7">
        <v>812051505.79999995</v>
      </c>
      <c r="CR16" s="7">
        <v>857779954.29999995</v>
      </c>
      <c r="CS16" s="10">
        <v>298871</v>
      </c>
      <c r="CT16" s="10">
        <v>11027786.779999999</v>
      </c>
      <c r="CU16" s="10">
        <v>16613520.74</v>
      </c>
      <c r="CV16" s="22">
        <f t="shared" si="1"/>
        <v>1.2866257674447916</v>
      </c>
      <c r="CW16" s="22"/>
      <c r="CX16" s="22"/>
      <c r="CY16" s="26">
        <f t="shared" si="2"/>
        <v>-0.21258975637586774</v>
      </c>
      <c r="CZ16" s="31">
        <f t="shared" si="3"/>
        <v>-7.3251026894346571</v>
      </c>
      <c r="DA16" s="26"/>
      <c r="DB16" s="26">
        <f t="shared" si="4"/>
        <v>-763.40033599780486</v>
      </c>
      <c r="DC16" s="26">
        <f t="shared" si="16"/>
        <v>36.898149301872714</v>
      </c>
      <c r="DD16" s="26">
        <f t="shared" si="5"/>
        <v>72.11468529417931</v>
      </c>
      <c r="DE16" s="26">
        <f t="shared" si="6"/>
        <v>25.987700190769075</v>
      </c>
      <c r="DF16" s="26">
        <f t="shared" si="7"/>
        <v>63.190922803793868</v>
      </c>
      <c r="DG16" s="26">
        <f t="shared" si="8"/>
        <v>29.681108538787065</v>
      </c>
      <c r="DH16" s="26">
        <f t="shared" si="9"/>
        <v>2870.0675351573086</v>
      </c>
      <c r="DI16" s="22">
        <f t="shared" si="10"/>
        <v>84.609951703013849</v>
      </c>
      <c r="DJ16" s="22">
        <f t="shared" si="17"/>
        <v>-5.6312251345375195</v>
      </c>
      <c r="DK16" s="22">
        <f t="shared" si="11"/>
        <v>2.6857282817677626</v>
      </c>
    </row>
    <row r="17" spans="1:115" ht="15" x14ac:dyDescent="0.25">
      <c r="A17" s="46" t="s">
        <v>54</v>
      </c>
      <c r="B17" s="51">
        <v>729333049.21000004</v>
      </c>
      <c r="C17" s="7">
        <v>359749279.75</v>
      </c>
      <c r="D17" s="7">
        <v>276231396.44999999</v>
      </c>
      <c r="E17" s="7">
        <v>1173612.98</v>
      </c>
      <c r="F17" s="7">
        <v>10412623.109999999</v>
      </c>
      <c r="G17" s="7">
        <v>47495882.979999997</v>
      </c>
      <c r="H17" s="7">
        <v>41825962.369999997</v>
      </c>
      <c r="I17" s="8">
        <f t="shared" si="12"/>
        <v>41825962.369999997</v>
      </c>
      <c r="J17" s="7">
        <v>145474.29</v>
      </c>
      <c r="K17" s="7">
        <v>6050363.1799999997</v>
      </c>
      <c r="L17" s="7">
        <v>3917106.54</v>
      </c>
      <c r="M17" s="7">
        <v>31713018.359999999</v>
      </c>
      <c r="N17" s="7">
        <v>13252705.380000001</v>
      </c>
      <c r="O17" s="7">
        <v>414827947</v>
      </c>
      <c r="P17" s="7">
        <v>314001801.70999998</v>
      </c>
      <c r="Q17" s="7">
        <v>80675867</v>
      </c>
      <c r="R17" s="8">
        <f t="shared" si="13"/>
        <v>80675867</v>
      </c>
      <c r="S17" s="10">
        <v>68580300</v>
      </c>
      <c r="T17" s="10">
        <v>5074467</v>
      </c>
      <c r="U17" s="10">
        <v>0</v>
      </c>
      <c r="V17" s="10">
        <v>515400</v>
      </c>
      <c r="W17" s="10">
        <v>6505700</v>
      </c>
      <c r="X17" s="10">
        <v>0</v>
      </c>
      <c r="Y17" s="7">
        <v>233325934.71000001</v>
      </c>
      <c r="Z17" s="10">
        <v>140821829.99000001</v>
      </c>
      <c r="AA17" s="10">
        <v>36425441.75</v>
      </c>
      <c r="AB17" s="10">
        <v>11697549.060000001</v>
      </c>
      <c r="AC17" s="10">
        <v>11750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665872.74</v>
      </c>
      <c r="AO17" s="10">
        <v>500000</v>
      </c>
      <c r="AP17" s="10">
        <v>37950925.700000003</v>
      </c>
      <c r="AQ17" s="10">
        <v>5252565.47</v>
      </c>
      <c r="AR17" s="8">
        <f t="shared" si="0"/>
        <v>233325934.71000001</v>
      </c>
      <c r="AS17" s="10">
        <v>728829749.21000004</v>
      </c>
      <c r="AT17" s="10">
        <v>0</v>
      </c>
      <c r="AU17" s="10">
        <v>0</v>
      </c>
      <c r="AV17" s="10">
        <v>0</v>
      </c>
      <c r="AW17" s="10">
        <v>0</v>
      </c>
      <c r="AX17" s="10">
        <v>0</v>
      </c>
      <c r="AY17" s="10">
        <v>503300</v>
      </c>
      <c r="AZ17" s="10">
        <v>0</v>
      </c>
      <c r="BA17" s="10">
        <v>0</v>
      </c>
      <c r="BB17" s="7">
        <v>26440310.420000002</v>
      </c>
      <c r="BC17" s="7">
        <v>219212742.96000001</v>
      </c>
      <c r="BD17" s="8">
        <f t="shared" si="14"/>
        <v>219212742.96000001</v>
      </c>
      <c r="BE17" s="10">
        <v>73571576.170000002</v>
      </c>
      <c r="BF17" s="10">
        <v>126525945.73999999</v>
      </c>
      <c r="BG17" s="10">
        <v>0</v>
      </c>
      <c r="BH17" s="10">
        <v>0</v>
      </c>
      <c r="BI17" s="10">
        <v>4142649.28</v>
      </c>
      <c r="BJ17" s="10">
        <v>0</v>
      </c>
      <c r="BK17" s="10">
        <v>0</v>
      </c>
      <c r="BL17" s="10">
        <v>0</v>
      </c>
      <c r="BM17" s="10">
        <v>14972571.77</v>
      </c>
      <c r="BN17" s="10">
        <v>133268182.69</v>
      </c>
      <c r="BO17" s="8">
        <f t="shared" si="15"/>
        <v>133268182.69</v>
      </c>
      <c r="BP17" s="10">
        <v>65996257.509999998</v>
      </c>
      <c r="BQ17" s="10">
        <v>0</v>
      </c>
      <c r="BR17" s="10">
        <v>16386234.24</v>
      </c>
      <c r="BS17" s="10">
        <v>50885690.940000005</v>
      </c>
      <c r="BT17" s="10">
        <v>191112092.59</v>
      </c>
      <c r="BU17" s="10">
        <v>0</v>
      </c>
      <c r="BV17" s="10">
        <v>191112092.59</v>
      </c>
      <c r="BW17" s="7">
        <v>81861526.329999998</v>
      </c>
      <c r="BX17" s="7">
        <v>23690645.190000001</v>
      </c>
      <c r="BY17" s="7">
        <v>748505.01</v>
      </c>
      <c r="BZ17" s="7">
        <v>9331203.0700000003</v>
      </c>
      <c r="CA17" s="7">
        <v>12977673.529999999</v>
      </c>
      <c r="CB17" s="7">
        <v>79017.7</v>
      </c>
      <c r="CC17" s="7">
        <v>57137.16</v>
      </c>
      <c r="CD17" s="7">
        <v>18845019.670000002</v>
      </c>
      <c r="CE17" s="7">
        <v>404856.76</v>
      </c>
      <c r="CF17" s="7">
        <v>466415.6</v>
      </c>
      <c r="CG17" s="7">
        <v>722792392.91999996</v>
      </c>
      <c r="CH17" s="7">
        <v>0</v>
      </c>
      <c r="CI17" s="7">
        <v>-6327902.2000000002</v>
      </c>
      <c r="CJ17" s="7"/>
      <c r="CK17" s="7"/>
      <c r="CL17" s="7">
        <v>687776665.62</v>
      </c>
      <c r="CM17" s="7">
        <v>35015727.299999997</v>
      </c>
      <c r="CN17" s="7">
        <v>-6327902.2000000002</v>
      </c>
      <c r="CO17" s="7"/>
      <c r="CP17" s="7">
        <v>615793464.77999997</v>
      </c>
      <c r="CQ17" s="7">
        <v>709958317.73000002</v>
      </c>
      <c r="CR17" s="7">
        <v>729333049.21000004</v>
      </c>
      <c r="CS17" s="10">
        <v>249840</v>
      </c>
      <c r="CT17" s="10">
        <v>6327902.2000000002</v>
      </c>
      <c r="CU17" s="10">
        <v>13874855.279999999</v>
      </c>
      <c r="CV17" s="22">
        <f t="shared" si="1"/>
        <v>0.89679965786340732</v>
      </c>
      <c r="CW17" s="22"/>
      <c r="CX17" s="22"/>
      <c r="CY17" s="26">
        <f t="shared" si="2"/>
        <v>-0.71269688337628234</v>
      </c>
      <c r="CZ17" s="31">
        <f t="shared" si="3"/>
        <v>-1.6421569253960124</v>
      </c>
      <c r="DA17" s="26"/>
      <c r="DB17" s="26">
        <f t="shared" si="4"/>
        <v>-1285.6914457252642</v>
      </c>
      <c r="DC17" s="26">
        <f t="shared" si="16"/>
        <v>25.327818603906501</v>
      </c>
      <c r="DD17" s="26">
        <f t="shared" si="5"/>
        <v>55.060612234010073</v>
      </c>
      <c r="DE17" s="26">
        <f t="shared" si="6"/>
        <v>43.053280260660188</v>
      </c>
      <c r="DF17" s="26">
        <f t="shared" si="7"/>
        <v>49.772145262438826</v>
      </c>
      <c r="DG17" s="26">
        <f t="shared" si="8"/>
        <v>50.991415087878714</v>
      </c>
      <c r="DH17" s="26">
        <f t="shared" si="9"/>
        <v>2919.2004851504967</v>
      </c>
      <c r="DI17" s="22">
        <f t="shared" si="10"/>
        <v>86.722527339750329</v>
      </c>
      <c r="DJ17" s="22">
        <f t="shared" si="17"/>
        <v>-2.7289956320179782</v>
      </c>
      <c r="DK17" s="22">
        <f t="shared" si="11"/>
        <v>3.4551072438509225</v>
      </c>
    </row>
    <row r="18" spans="1:115" ht="15" x14ac:dyDescent="0.25">
      <c r="A18" s="46" t="s">
        <v>55</v>
      </c>
      <c r="B18" s="51">
        <v>833793043.48000002</v>
      </c>
      <c r="C18" s="7">
        <v>500952116.54000002</v>
      </c>
      <c r="D18" s="7">
        <v>378778013.32999998</v>
      </c>
      <c r="E18" s="7">
        <v>651303.77</v>
      </c>
      <c r="F18" s="7">
        <v>2499768.38</v>
      </c>
      <c r="G18" s="7">
        <v>92889827.640000001</v>
      </c>
      <c r="H18" s="7">
        <v>55137901.159999996</v>
      </c>
      <c r="I18" s="8">
        <f t="shared" si="12"/>
        <v>55137901.159999996</v>
      </c>
      <c r="J18" s="7">
        <v>2900032.68</v>
      </c>
      <c r="K18" s="7">
        <v>12207512.32</v>
      </c>
      <c r="L18" s="7">
        <v>2310043.73</v>
      </c>
      <c r="M18" s="7">
        <v>37720312.43</v>
      </c>
      <c r="N18" s="7">
        <v>5171892.9000000004</v>
      </c>
      <c r="O18" s="7">
        <v>564226858.5</v>
      </c>
      <c r="P18" s="7">
        <v>264458544.69999999</v>
      </c>
      <c r="Q18" s="7">
        <v>9579196</v>
      </c>
      <c r="R18" s="8">
        <f t="shared" si="13"/>
        <v>9579196</v>
      </c>
      <c r="S18" s="10">
        <v>0</v>
      </c>
      <c r="T18" s="10">
        <v>2289600</v>
      </c>
      <c r="U18" s="10">
        <v>0</v>
      </c>
      <c r="V18" s="10">
        <v>391317</v>
      </c>
      <c r="W18" s="10">
        <v>6836100</v>
      </c>
      <c r="X18" s="10">
        <v>62179</v>
      </c>
      <c r="Y18" s="7">
        <v>254879348.69999999</v>
      </c>
      <c r="Z18" s="10">
        <v>145353147.09999999</v>
      </c>
      <c r="AA18" s="10">
        <v>47617160.899999999</v>
      </c>
      <c r="AB18" s="10">
        <v>16280113.23</v>
      </c>
      <c r="AC18" s="10">
        <v>72048.070000000007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982.75</v>
      </c>
      <c r="AL18" s="10">
        <v>0</v>
      </c>
      <c r="AM18" s="10">
        <v>0</v>
      </c>
      <c r="AN18" s="10">
        <v>956806.68</v>
      </c>
      <c r="AO18" s="10">
        <v>0</v>
      </c>
      <c r="AP18" s="10">
        <v>44599089.969999999</v>
      </c>
      <c r="AQ18" s="10">
        <v>0</v>
      </c>
      <c r="AR18" s="8">
        <f t="shared" si="0"/>
        <v>254879348.69999999</v>
      </c>
      <c r="AS18" s="10">
        <v>828685403.20000005</v>
      </c>
      <c r="AT18" s="10">
        <v>0</v>
      </c>
      <c r="AU18" s="10">
        <v>7600</v>
      </c>
      <c r="AV18" s="10">
        <v>711300</v>
      </c>
      <c r="AW18" s="10">
        <v>57600</v>
      </c>
      <c r="AX18" s="10">
        <v>2267347</v>
      </c>
      <c r="AY18" s="10">
        <v>523723.94</v>
      </c>
      <c r="AZ18" s="10">
        <v>1540069.34</v>
      </c>
      <c r="BA18" s="10">
        <v>0</v>
      </c>
      <c r="BB18" s="7">
        <v>30683795.030000001</v>
      </c>
      <c r="BC18" s="7">
        <v>242606955.77000001</v>
      </c>
      <c r="BD18" s="8">
        <f t="shared" si="14"/>
        <v>242606955.77000001</v>
      </c>
      <c r="BE18" s="10">
        <v>79321713.680000007</v>
      </c>
      <c r="BF18" s="10">
        <v>147702257.71000001</v>
      </c>
      <c r="BG18" s="10">
        <v>0</v>
      </c>
      <c r="BH18" s="10">
        <v>0</v>
      </c>
      <c r="BI18" s="10">
        <v>2592277.3199999998</v>
      </c>
      <c r="BJ18" s="10">
        <v>0</v>
      </c>
      <c r="BK18" s="10">
        <v>0</v>
      </c>
      <c r="BL18" s="10">
        <v>0</v>
      </c>
      <c r="BM18" s="10">
        <v>12990707.060000001</v>
      </c>
      <c r="BN18" s="10">
        <v>151003379.58000001</v>
      </c>
      <c r="BO18" s="8">
        <f t="shared" si="15"/>
        <v>151003379.58000001</v>
      </c>
      <c r="BP18" s="10">
        <v>115158230.29000001</v>
      </c>
      <c r="BQ18" s="10">
        <v>0</v>
      </c>
      <c r="BR18" s="10">
        <v>14834171.869999999</v>
      </c>
      <c r="BS18" s="10">
        <v>21010977.419999998</v>
      </c>
      <c r="BT18" s="10">
        <v>206348109.56</v>
      </c>
      <c r="BU18" s="10">
        <v>0</v>
      </c>
      <c r="BV18" s="10">
        <v>206348109.56</v>
      </c>
      <c r="BW18" s="7">
        <v>101937517.31</v>
      </c>
      <c r="BX18" s="7">
        <v>19336882.129999999</v>
      </c>
      <c r="BY18" s="7">
        <v>462390.27</v>
      </c>
      <c r="BZ18" s="7">
        <v>9525654.3499999996</v>
      </c>
      <c r="CA18" s="7">
        <v>14734133.57</v>
      </c>
      <c r="CB18" s="7">
        <v>109179.62</v>
      </c>
      <c r="CC18" s="7">
        <v>569853.44999999995</v>
      </c>
      <c r="CD18" s="7">
        <v>15921442.18</v>
      </c>
      <c r="CE18" s="7">
        <v>17294897.219999999</v>
      </c>
      <c r="CF18" s="7">
        <v>1869511.44</v>
      </c>
      <c r="CG18" s="7">
        <v>829518426.00999999</v>
      </c>
      <c r="CH18" s="7">
        <v>-2000000</v>
      </c>
      <c r="CI18" s="7">
        <v>2215995.5299999998</v>
      </c>
      <c r="CJ18" s="7"/>
      <c r="CK18" s="7"/>
      <c r="CL18" s="7">
        <v>784690541.86000001</v>
      </c>
      <c r="CM18" s="7">
        <v>44827884.149999999</v>
      </c>
      <c r="CN18" s="7">
        <v>2215995.5299999998</v>
      </c>
      <c r="CO18" s="7"/>
      <c r="CP18" s="7">
        <v>717780326.42999995</v>
      </c>
      <c r="CQ18" s="7">
        <v>878966991.61000001</v>
      </c>
      <c r="CR18" s="7">
        <v>833793043.48000002</v>
      </c>
      <c r="CS18" s="10">
        <v>271016</v>
      </c>
      <c r="CT18" s="10">
        <v>-2215995.5299999998</v>
      </c>
      <c r="CU18" s="10">
        <v>21002104.34</v>
      </c>
      <c r="CV18" s="22">
        <f t="shared" si="1"/>
        <v>0.51267128017272079</v>
      </c>
      <c r="CW18" s="22"/>
      <c r="CX18" s="22"/>
      <c r="CY18" s="26">
        <f t="shared" si="2"/>
        <v>-0.41108546617235914</v>
      </c>
      <c r="CZ18" s="31">
        <f t="shared" si="3"/>
        <v>-7.6675971480383902</v>
      </c>
      <c r="DA18" s="26"/>
      <c r="DB18" s="26">
        <f t="shared" si="4"/>
        <v>-1008.9013501416888</v>
      </c>
      <c r="DC18" s="26">
        <f t="shared" si="16"/>
        <v>-8.1766225241314157</v>
      </c>
      <c r="DD18" s="26">
        <f t="shared" si="5"/>
        <v>66.694010228131489</v>
      </c>
      <c r="DE18" s="26">
        <f t="shared" si="6"/>
        <v>31.717528320484661</v>
      </c>
      <c r="DF18" s="26">
        <f t="shared" si="7"/>
        <v>60.390715966321515</v>
      </c>
      <c r="DG18" s="26">
        <f t="shared" si="8"/>
        <v>36.843938871287904</v>
      </c>
      <c r="DH18" s="26">
        <f t="shared" si="9"/>
        <v>3076.5454566520057</v>
      </c>
      <c r="DI18" s="22">
        <f t="shared" si="10"/>
        <v>88.785584910258223</v>
      </c>
      <c r="DJ18" s="22">
        <f t="shared" si="17"/>
        <v>5.1394362429077196</v>
      </c>
      <c r="DK18" s="22">
        <f t="shared" si="11"/>
        <v>3.7767454317675302</v>
      </c>
    </row>
    <row r="19" spans="1:115" s="4" customFormat="1" ht="15" x14ac:dyDescent="0.25">
      <c r="A19" s="46" t="s">
        <v>56</v>
      </c>
      <c r="B19" s="7">
        <v>643554433.36000001</v>
      </c>
      <c r="C19" s="51">
        <v>298585109.68000001</v>
      </c>
      <c r="D19" s="51">
        <v>231506873.00999999</v>
      </c>
      <c r="E19" s="51">
        <v>7786786.7000000002</v>
      </c>
      <c r="F19" s="51">
        <v>7786786.7000000002</v>
      </c>
      <c r="G19" s="51">
        <v>35252045.219999999</v>
      </c>
      <c r="H19" s="51">
        <v>36509584.259999998</v>
      </c>
      <c r="I19" s="8">
        <f t="shared" si="12"/>
        <v>36509584.259999998</v>
      </c>
      <c r="J19" s="7">
        <v>1421862.89</v>
      </c>
      <c r="K19" s="7">
        <v>9281423.6500000004</v>
      </c>
      <c r="L19" s="7">
        <v>472507.93</v>
      </c>
      <c r="M19" s="7">
        <v>25333789.789999999</v>
      </c>
      <c r="N19" s="7">
        <v>13663869.23</v>
      </c>
      <c r="O19" s="7">
        <v>354560804.48000002</v>
      </c>
      <c r="P19" s="7">
        <v>288866925.64999998</v>
      </c>
      <c r="Q19" s="7">
        <v>115695700</v>
      </c>
      <c r="R19" s="8">
        <f t="shared" si="13"/>
        <v>115695700</v>
      </c>
      <c r="S19" s="10">
        <v>102160900</v>
      </c>
      <c r="T19" s="10">
        <v>6982000</v>
      </c>
      <c r="U19" s="10">
        <v>0</v>
      </c>
      <c r="V19" s="10">
        <v>440900</v>
      </c>
      <c r="W19" s="10">
        <v>6111900</v>
      </c>
      <c r="X19" s="10">
        <v>0</v>
      </c>
      <c r="Y19" s="7">
        <v>173171225.65000001</v>
      </c>
      <c r="Z19" s="10">
        <v>130261996.23999999</v>
      </c>
      <c r="AA19" s="10">
        <v>26412169.050000001</v>
      </c>
      <c r="AB19" s="10">
        <v>16233890.970000001</v>
      </c>
      <c r="AC19" s="10">
        <v>2307.1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44334.93</v>
      </c>
      <c r="AK19" s="10">
        <v>24214.51</v>
      </c>
      <c r="AL19" s="10">
        <v>0</v>
      </c>
      <c r="AM19" s="10">
        <v>0</v>
      </c>
      <c r="AN19" s="10">
        <v>192312.85</v>
      </c>
      <c r="AO19" s="10">
        <v>0</v>
      </c>
      <c r="AP19" s="10">
        <v>0</v>
      </c>
      <c r="AQ19" s="10">
        <v>0</v>
      </c>
      <c r="AR19" s="8">
        <f t="shared" si="0"/>
        <v>173171225.64999998</v>
      </c>
      <c r="AS19" s="10">
        <v>643427730.13</v>
      </c>
      <c r="AT19" s="10">
        <v>0</v>
      </c>
      <c r="AU19" s="10">
        <v>0</v>
      </c>
      <c r="AV19" s="10">
        <v>0</v>
      </c>
      <c r="AW19" s="10">
        <v>0</v>
      </c>
      <c r="AX19" s="10">
        <v>0</v>
      </c>
      <c r="AY19" s="10">
        <v>126703.23</v>
      </c>
      <c r="AZ19" s="10">
        <v>0</v>
      </c>
      <c r="BA19" s="10">
        <v>0</v>
      </c>
      <c r="BB19" s="7">
        <v>23230247.129999999</v>
      </c>
      <c r="BC19" s="7">
        <v>220723013.25</v>
      </c>
      <c r="BD19" s="8">
        <f t="shared" si="14"/>
        <v>220723013.25</v>
      </c>
      <c r="BE19" s="10">
        <v>55563644.210000001</v>
      </c>
      <c r="BF19" s="10">
        <v>134427830.09999999</v>
      </c>
      <c r="BG19" s="10">
        <v>0</v>
      </c>
      <c r="BH19" s="10">
        <v>0</v>
      </c>
      <c r="BI19" s="10">
        <v>3077730.63</v>
      </c>
      <c r="BJ19" s="10">
        <v>0</v>
      </c>
      <c r="BK19" s="10">
        <v>3142310.22</v>
      </c>
      <c r="BL19" s="10">
        <v>0</v>
      </c>
      <c r="BM19" s="10">
        <v>24511498.090000004</v>
      </c>
      <c r="BN19" s="10">
        <v>118622889.53</v>
      </c>
      <c r="BO19" s="8">
        <f t="shared" si="15"/>
        <v>118622889.53</v>
      </c>
      <c r="BP19" s="10">
        <v>93784407.900000006</v>
      </c>
      <c r="BQ19" s="10">
        <v>0</v>
      </c>
      <c r="BR19" s="10">
        <v>93784407.900000006</v>
      </c>
      <c r="BS19" s="10">
        <v>-68945926.270000011</v>
      </c>
      <c r="BT19" s="10">
        <v>171210284.81999999</v>
      </c>
      <c r="BU19" s="10">
        <v>0</v>
      </c>
      <c r="BV19" s="10">
        <v>171210284.81999999</v>
      </c>
      <c r="BW19" s="7">
        <v>29065770.609999999</v>
      </c>
      <c r="BX19" s="7">
        <v>22388758.100000001</v>
      </c>
      <c r="BY19" s="7">
        <v>520270.5</v>
      </c>
      <c r="BZ19" s="7">
        <v>11763100.970000001</v>
      </c>
      <c r="CA19" s="7">
        <v>3563826.28</v>
      </c>
      <c r="CB19" s="7">
        <v>132854.88</v>
      </c>
      <c r="CC19" s="7">
        <v>57559.54</v>
      </c>
      <c r="CD19" s="7">
        <v>19673963.690000001</v>
      </c>
      <c r="CE19" s="7">
        <v>3514989.2</v>
      </c>
      <c r="CF19" s="7">
        <v>5306783.68</v>
      </c>
      <c r="CG19" s="7">
        <v>633860833.41999996</v>
      </c>
      <c r="CH19" s="7"/>
      <c r="CI19" s="7">
        <v>-9596867.6099999994</v>
      </c>
      <c r="CJ19" s="7"/>
      <c r="CK19" s="7"/>
      <c r="CL19" s="7">
        <v>606956841.87</v>
      </c>
      <c r="CM19" s="7">
        <v>26903991.550000001</v>
      </c>
      <c r="CN19" s="7">
        <v>-9596867.6099999994</v>
      </c>
      <c r="CO19" s="7"/>
      <c r="CP19" s="7">
        <v>572538530.25</v>
      </c>
      <c r="CQ19" s="7">
        <v>648981637.85000002</v>
      </c>
      <c r="CR19" s="7">
        <v>643554433.36000001</v>
      </c>
      <c r="CS19" s="7">
        <v>217446</v>
      </c>
      <c r="CT19" s="7">
        <v>9596867.6099999994</v>
      </c>
      <c r="CU19" s="7">
        <v>4384526.2300000004</v>
      </c>
      <c r="CV19" s="22">
        <f t="shared" si="1"/>
        <v>1.5062595232837863</v>
      </c>
      <c r="CW19" s="22"/>
      <c r="CX19" s="22"/>
      <c r="CY19" s="26">
        <f t="shared" si="2"/>
        <v>-0.81129947100468858</v>
      </c>
      <c r="CZ19" s="31">
        <f t="shared" si="3"/>
        <v>-0.96898778063027469</v>
      </c>
      <c r="DA19" s="26"/>
      <c r="DB19" s="26">
        <f t="shared" si="4"/>
        <v>-1373.978548605171</v>
      </c>
      <c r="DC19" s="26">
        <f t="shared" si="16"/>
        <v>44.134486769128884</v>
      </c>
      <c r="DD19" s="26">
        <f t="shared" si="5"/>
        <v>52.069362989307585</v>
      </c>
      <c r="DE19" s="26">
        <f t="shared" si="6"/>
        <v>44.886168236278742</v>
      </c>
      <c r="DF19" s="26">
        <f t="shared" si="7"/>
        <v>47.105783152586071</v>
      </c>
      <c r="DG19" s="26">
        <f t="shared" si="8"/>
        <v>50.453709294266311</v>
      </c>
      <c r="DH19" s="26">
        <f t="shared" si="9"/>
        <v>2959.6057566476275</v>
      </c>
      <c r="DI19" s="22">
        <f t="shared" si="10"/>
        <v>84.21266702559123</v>
      </c>
      <c r="DJ19" s="22">
        <f t="shared" si="17"/>
        <v>0.83626472206204494</v>
      </c>
      <c r="DK19" s="22">
        <f t="shared" si="11"/>
        <v>1.3084439441422688</v>
      </c>
    </row>
    <row r="20" spans="1:115" s="20" customFormat="1" ht="15" x14ac:dyDescent="0.25">
      <c r="A20" s="46" t="s">
        <v>57</v>
      </c>
      <c r="B20" s="53">
        <v>4558563844.9300003</v>
      </c>
      <c r="C20" s="10">
        <v>2328237088.04</v>
      </c>
      <c r="D20" s="10">
        <v>1694476101.5799999</v>
      </c>
      <c r="E20" s="10">
        <v>5395853.46</v>
      </c>
      <c r="F20" s="10">
        <v>10383840.92</v>
      </c>
      <c r="G20" s="10">
        <v>482595886.62</v>
      </c>
      <c r="H20" s="10">
        <v>236952191.37</v>
      </c>
      <c r="I20" s="8">
        <f t="shared" si="12"/>
        <v>236952191.37</v>
      </c>
      <c r="J20" s="7">
        <v>7724076.6600000001</v>
      </c>
      <c r="K20" s="7">
        <v>62321678.399999999</v>
      </c>
      <c r="L20" s="7">
        <v>12287291.189999999</v>
      </c>
      <c r="M20" s="7">
        <v>154619145.12</v>
      </c>
      <c r="N20" s="10">
        <v>104137526.48</v>
      </c>
      <c r="O20" s="10">
        <v>2697996351.0900002</v>
      </c>
      <c r="P20" s="10">
        <v>1047739104.9</v>
      </c>
      <c r="Q20" s="10">
        <v>70924758</v>
      </c>
      <c r="R20" s="8">
        <f t="shared" si="13"/>
        <v>70924758</v>
      </c>
      <c r="S20" s="10">
        <v>0</v>
      </c>
      <c r="T20" s="10">
        <v>20000000</v>
      </c>
      <c r="U20" s="10">
        <v>17801000</v>
      </c>
      <c r="V20" s="10">
        <v>1825000</v>
      </c>
      <c r="W20" s="10">
        <v>31286100</v>
      </c>
      <c r="X20" s="10">
        <v>12658</v>
      </c>
      <c r="Y20" s="10">
        <v>976814346.89999998</v>
      </c>
      <c r="Z20" s="10">
        <v>596311714.71000004</v>
      </c>
      <c r="AA20" s="10">
        <v>260351372.44999999</v>
      </c>
      <c r="AB20" s="10">
        <v>76710158.239999995</v>
      </c>
      <c r="AC20" s="10">
        <v>181080.22</v>
      </c>
      <c r="AD20" s="10">
        <v>0</v>
      </c>
      <c r="AE20" s="10">
        <v>16174068.48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650841.91</v>
      </c>
      <c r="AL20" s="10">
        <v>0</v>
      </c>
      <c r="AM20" s="10">
        <v>0</v>
      </c>
      <c r="AN20" s="10">
        <v>1496752.9</v>
      </c>
      <c r="AO20" s="10">
        <v>0</v>
      </c>
      <c r="AP20" s="10">
        <v>0</v>
      </c>
      <c r="AQ20" s="10">
        <v>24938357.989999998</v>
      </c>
      <c r="AR20" s="8">
        <f t="shared" si="0"/>
        <v>976814346.9000001</v>
      </c>
      <c r="AS20" s="10">
        <v>3745735455.9899998</v>
      </c>
      <c r="AT20" s="10">
        <v>0</v>
      </c>
      <c r="AU20" s="10">
        <v>783822896.92999995</v>
      </c>
      <c r="AV20" s="10">
        <v>0</v>
      </c>
      <c r="AW20" s="10">
        <v>0</v>
      </c>
      <c r="AX20" s="10">
        <v>0</v>
      </c>
      <c r="AY20" s="10">
        <v>29005492.010000002</v>
      </c>
      <c r="AZ20" s="10">
        <v>0</v>
      </c>
      <c r="BA20" s="10">
        <v>0</v>
      </c>
      <c r="BB20" s="10">
        <v>152848114.74000001</v>
      </c>
      <c r="BC20" s="10">
        <v>869917008.70000005</v>
      </c>
      <c r="BD20" s="8">
        <f t="shared" si="14"/>
        <v>869917008.69999993</v>
      </c>
      <c r="BE20" s="10">
        <v>301407083.27999997</v>
      </c>
      <c r="BF20" s="10">
        <v>490235448.29000002</v>
      </c>
      <c r="BG20" s="10">
        <v>3884696.89</v>
      </c>
      <c r="BH20" s="10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74389780.24000001</v>
      </c>
      <c r="BN20" s="10">
        <v>771562064.22000003</v>
      </c>
      <c r="BO20" s="8">
        <f t="shared" si="15"/>
        <v>771562064.22000003</v>
      </c>
      <c r="BP20" s="10">
        <v>418106098.19999999</v>
      </c>
      <c r="BQ20" s="10">
        <v>7214853.29</v>
      </c>
      <c r="BR20" s="10">
        <v>0</v>
      </c>
      <c r="BS20" s="10">
        <v>346241112.73000002</v>
      </c>
      <c r="BT20" s="10">
        <v>923655323.79999995</v>
      </c>
      <c r="BU20" s="10">
        <v>0</v>
      </c>
      <c r="BV20" s="10">
        <v>923655323.79999995</v>
      </c>
      <c r="BW20" s="10">
        <v>453394486.74000001</v>
      </c>
      <c r="BX20" s="10">
        <v>124888649.08</v>
      </c>
      <c r="BY20" s="10">
        <v>4972037.12</v>
      </c>
      <c r="BZ20" s="10">
        <v>41861284.100000001</v>
      </c>
      <c r="CA20" s="10">
        <v>183924266.88999999</v>
      </c>
      <c r="CB20" s="10">
        <v>0</v>
      </c>
      <c r="CC20" s="10">
        <v>1481567.69</v>
      </c>
      <c r="CD20" s="10">
        <v>128516539.18000001</v>
      </c>
      <c r="CE20" s="10">
        <v>225241115.81999999</v>
      </c>
      <c r="CF20" s="10">
        <v>37334317.780000001</v>
      </c>
      <c r="CG20" s="10">
        <v>4758985222.8800001</v>
      </c>
      <c r="CH20" s="10">
        <v>0</v>
      </c>
      <c r="CI20" s="10">
        <v>203472164.13</v>
      </c>
      <c r="CJ20" s="10"/>
      <c r="CK20" s="10"/>
      <c r="CL20" s="10">
        <v>4113149892.7199998</v>
      </c>
      <c r="CM20" s="10">
        <v>645835330.15999997</v>
      </c>
      <c r="CN20" s="20">
        <v>-93527835.870000005</v>
      </c>
      <c r="CO20" s="10"/>
      <c r="CP20" s="10">
        <v>4131545618.5900002</v>
      </c>
      <c r="CQ20" s="10">
        <v>4688536614</v>
      </c>
      <c r="CR20" s="10">
        <v>4558563844.9300003</v>
      </c>
      <c r="CS20" s="10">
        <v>1446500</v>
      </c>
      <c r="CT20" s="10">
        <v>-203472164.13</v>
      </c>
      <c r="CU20" s="10">
        <v>463623648</v>
      </c>
      <c r="CV20" s="22">
        <f t="shared" si="1"/>
        <v>-4.3965903466045901</v>
      </c>
      <c r="CW20" s="22"/>
      <c r="CX20" s="22"/>
      <c r="CY20" s="26">
        <f t="shared" si="2"/>
        <v>-0.60344888610560343</v>
      </c>
      <c r="CZ20" s="31">
        <f t="shared" si="3"/>
        <v>-5.2017540841440573</v>
      </c>
      <c r="DA20" s="26"/>
      <c r="DB20" s="26">
        <f t="shared" si="4"/>
        <v>-1516.6235350639472</v>
      </c>
      <c r="DC20" s="26">
        <f t="shared" si="16"/>
        <v>-140.66516704459039</v>
      </c>
      <c r="DD20" s="26">
        <f t="shared" si="5"/>
        <v>56.271873481885827</v>
      </c>
      <c r="DE20" s="26">
        <f t="shared" si="6"/>
        <v>22.983973473691442</v>
      </c>
      <c r="DF20" s="26">
        <f t="shared" si="7"/>
        <v>48.922973680322087</v>
      </c>
      <c r="DG20" s="26">
        <f t="shared" si="8"/>
        <v>25.359495008010313</v>
      </c>
      <c r="DH20" s="26">
        <f t="shared" si="9"/>
        <v>3151.4440683926723</v>
      </c>
      <c r="DI20" s="22">
        <f t="shared" si="10"/>
        <v>86.295042137450778</v>
      </c>
      <c r="DJ20" s="22">
        <f t="shared" si="17"/>
        <v>2.7721393639520739</v>
      </c>
      <c r="DK20" s="22">
        <f t="shared" si="11"/>
        <v>18.07366231105701</v>
      </c>
    </row>
    <row r="21" spans="1:115" s="20" customFormat="1" ht="15" x14ac:dyDescent="0.25">
      <c r="A21" s="46" t="s">
        <v>58</v>
      </c>
      <c r="B21" s="53">
        <v>915294624.69000006</v>
      </c>
      <c r="C21" s="10">
        <v>379872185.63</v>
      </c>
      <c r="D21" s="10">
        <v>289155636.19999999</v>
      </c>
      <c r="E21" s="10">
        <v>1108645.43</v>
      </c>
      <c r="F21" s="10">
        <v>2242433.7400000002</v>
      </c>
      <c r="G21" s="10">
        <v>53688667.920000002</v>
      </c>
      <c r="H21" s="10">
        <v>67873921.739999995</v>
      </c>
      <c r="I21" s="8">
        <f t="shared" si="12"/>
        <v>67873921.739999995</v>
      </c>
      <c r="J21" s="7">
        <v>521686.93</v>
      </c>
      <c r="K21" s="7">
        <v>9097356.6099999994</v>
      </c>
      <c r="L21" s="7">
        <v>3763345.06</v>
      </c>
      <c r="M21" s="7">
        <v>54491533.140000001</v>
      </c>
      <c r="N21" s="10">
        <v>16456533.49</v>
      </c>
      <c r="O21" s="10">
        <v>466624396.79000002</v>
      </c>
      <c r="P21" s="10">
        <v>427708150.38</v>
      </c>
      <c r="Q21" s="10">
        <v>167661488</v>
      </c>
      <c r="R21" s="8">
        <f t="shared" si="13"/>
        <v>167661488</v>
      </c>
      <c r="S21" s="10">
        <v>153062300</v>
      </c>
      <c r="T21" s="10">
        <v>5188000</v>
      </c>
      <c r="U21" s="10">
        <v>0</v>
      </c>
      <c r="V21" s="10">
        <v>744450</v>
      </c>
      <c r="W21" s="10">
        <v>8485000</v>
      </c>
      <c r="X21" s="10">
        <v>181738</v>
      </c>
      <c r="Y21" s="10">
        <v>260046662.38</v>
      </c>
      <c r="Z21" s="10">
        <v>178778035.36000001</v>
      </c>
      <c r="AA21" s="10">
        <v>41530393.5</v>
      </c>
      <c r="AB21" s="10">
        <v>17687270</v>
      </c>
      <c r="AC21" s="10">
        <v>269470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621624.52</v>
      </c>
      <c r="AO21" s="10">
        <v>0</v>
      </c>
      <c r="AP21" s="10">
        <v>21159869</v>
      </c>
      <c r="AQ21" s="10">
        <v>0</v>
      </c>
      <c r="AR21" s="8">
        <f t="shared" si="0"/>
        <v>260046662.38000003</v>
      </c>
      <c r="AS21" s="10">
        <v>894332547.16999996</v>
      </c>
      <c r="AT21" s="10">
        <v>0</v>
      </c>
      <c r="AU21" s="10">
        <v>18639500</v>
      </c>
      <c r="AV21" s="10">
        <v>0</v>
      </c>
      <c r="AW21" s="10">
        <v>691420</v>
      </c>
      <c r="AX21" s="10">
        <v>0</v>
      </c>
      <c r="AY21" s="10">
        <v>468364.75</v>
      </c>
      <c r="AZ21" s="10">
        <v>1162792.77</v>
      </c>
      <c r="BA21" s="10">
        <v>0</v>
      </c>
      <c r="BB21" s="10">
        <v>36646682.079999998</v>
      </c>
      <c r="BC21" s="10">
        <v>300437899.64999998</v>
      </c>
      <c r="BD21" s="8">
        <f t="shared" si="14"/>
        <v>300437899.64999998</v>
      </c>
      <c r="BE21" s="10">
        <v>102674724.45</v>
      </c>
      <c r="BF21" s="10">
        <v>168745104.86000001</v>
      </c>
      <c r="BG21" s="10">
        <v>0</v>
      </c>
      <c r="BH21" s="10">
        <v>0</v>
      </c>
      <c r="BI21" s="10">
        <v>6962580.7699999996</v>
      </c>
      <c r="BJ21" s="10">
        <v>0</v>
      </c>
      <c r="BK21" s="10">
        <v>0</v>
      </c>
      <c r="BL21" s="10">
        <v>0</v>
      </c>
      <c r="BM21" s="10">
        <v>22055489.57</v>
      </c>
      <c r="BN21" s="10">
        <v>193730717.19999999</v>
      </c>
      <c r="BO21" s="8">
        <f t="shared" si="15"/>
        <v>193730717.19999999</v>
      </c>
      <c r="BP21" s="10">
        <v>140750632.40000001</v>
      </c>
      <c r="BQ21" s="10">
        <v>2697216.32</v>
      </c>
      <c r="BR21" s="10">
        <v>18298650.989999998</v>
      </c>
      <c r="BS21" s="10">
        <v>31984217.489999995</v>
      </c>
      <c r="BT21" s="10">
        <v>231401114.03</v>
      </c>
      <c r="BU21" s="10">
        <v>0</v>
      </c>
      <c r="BV21" s="10">
        <v>231401114.03</v>
      </c>
      <c r="BW21" s="10">
        <v>62582965.960000001</v>
      </c>
      <c r="BX21" s="10">
        <v>27912767.48</v>
      </c>
      <c r="BY21" s="10">
        <v>459350.33</v>
      </c>
      <c r="BZ21" s="10">
        <v>6934041.25</v>
      </c>
      <c r="CA21" s="10">
        <v>6860451.3399999999</v>
      </c>
      <c r="CB21" s="10">
        <v>75294.02</v>
      </c>
      <c r="CC21" s="10">
        <v>212490.68</v>
      </c>
      <c r="CD21" s="10">
        <v>17495526.82</v>
      </c>
      <c r="CE21" s="10">
        <v>8486948.5999999996</v>
      </c>
      <c r="CF21" s="10">
        <v>3524141.72</v>
      </c>
      <c r="CG21" s="10">
        <v>921606662.27999997</v>
      </c>
      <c r="CH21" s="10">
        <v>0</v>
      </c>
      <c r="CI21" s="10">
        <v>6317737.5899999999</v>
      </c>
      <c r="CJ21" s="10"/>
      <c r="CK21" s="10"/>
      <c r="CL21" s="10">
        <v>868729610.56000006</v>
      </c>
      <c r="CM21" s="10">
        <v>52877051.719999999</v>
      </c>
      <c r="CN21" s="10">
        <v>6317737.5899999999</v>
      </c>
      <c r="CO21" s="10"/>
      <c r="CP21" s="10">
        <v>790599569.55999994</v>
      </c>
      <c r="CQ21" s="10">
        <v>927936366</v>
      </c>
      <c r="CR21" s="10">
        <v>915294624.69000006</v>
      </c>
      <c r="CS21" s="10">
        <v>302528</v>
      </c>
      <c r="CT21" s="10">
        <v>-6317737.5899999999</v>
      </c>
      <c r="CU21" s="10">
        <v>34752127.090000004</v>
      </c>
      <c r="CV21" s="25">
        <f t="shared" si="1"/>
        <v>-0.68961812073766071</v>
      </c>
      <c r="CW21" s="25"/>
      <c r="CX21" s="25"/>
      <c r="CY21" s="26">
        <f t="shared" si="2"/>
        <v>-0.94022817007343773</v>
      </c>
      <c r="CZ21" s="31">
        <f t="shared" si="3"/>
        <v>-2.2131342698710723</v>
      </c>
      <c r="DA21" s="26"/>
      <c r="DB21" s="26">
        <f t="shared" si="4"/>
        <v>-1566.3361900716632</v>
      </c>
      <c r="DC21" s="26">
        <f t="shared" si="16"/>
        <v>-20.883149956367674</v>
      </c>
      <c r="DD21" s="26">
        <f t="shared" si="5"/>
        <v>48.918249413039717</v>
      </c>
      <c r="DE21" s="26">
        <f t="shared" si="6"/>
        <v>46.729013679596328</v>
      </c>
      <c r="DF21" s="26">
        <f t="shared" si="7"/>
        <v>41.218472172306008</v>
      </c>
      <c r="DG21" s="26">
        <f t="shared" si="8"/>
        <v>54.099213666159287</v>
      </c>
      <c r="DH21" s="26">
        <f t="shared" si="9"/>
        <v>3025.4873092407979</v>
      </c>
      <c r="DI21" s="25">
        <f t="shared" si="10"/>
        <v>81.408556484233287</v>
      </c>
      <c r="DJ21" s="25">
        <f t="shared" si="17"/>
        <v>1.3623500245489832</v>
      </c>
      <c r="DK21" s="25">
        <f t="shared" si="11"/>
        <v>7.7615698982017491</v>
      </c>
    </row>
    <row r="22" spans="1:115" s="20" customFormat="1" ht="15" x14ac:dyDescent="0.25">
      <c r="A22" s="46" t="s">
        <v>59</v>
      </c>
      <c r="B22" s="53">
        <v>819044068.67999995</v>
      </c>
      <c r="C22" s="10">
        <v>367683574.13999999</v>
      </c>
      <c r="D22" s="10">
        <v>278663229.67000002</v>
      </c>
      <c r="E22" s="10">
        <v>3264706.77</v>
      </c>
      <c r="F22" s="10">
        <v>5242248.8</v>
      </c>
      <c r="G22" s="10">
        <v>51658206.439999998</v>
      </c>
      <c r="H22" s="10">
        <v>55873504.829999998</v>
      </c>
      <c r="I22" s="8">
        <f t="shared" si="12"/>
        <v>55873504.829999998</v>
      </c>
      <c r="J22" s="7">
        <v>1111598.07</v>
      </c>
      <c r="K22" s="7">
        <v>7623565.5300000003</v>
      </c>
      <c r="L22" s="7">
        <v>2104933.73</v>
      </c>
      <c r="M22" s="7">
        <v>45033407.5</v>
      </c>
      <c r="N22" s="10">
        <v>11651757.140000001</v>
      </c>
      <c r="O22" s="10">
        <v>445391271.17000002</v>
      </c>
      <c r="P22" s="10">
        <v>369890210.79000002</v>
      </c>
      <c r="Q22" s="10">
        <v>121517200</v>
      </c>
      <c r="R22" s="8">
        <f t="shared" si="13"/>
        <v>121517200</v>
      </c>
      <c r="S22" s="10">
        <v>102378800</v>
      </c>
      <c r="T22" s="10">
        <v>11537400</v>
      </c>
      <c r="U22" s="10">
        <v>0</v>
      </c>
      <c r="V22" s="10">
        <v>558700</v>
      </c>
      <c r="W22" s="10">
        <v>7042300</v>
      </c>
      <c r="X22" s="10">
        <v>0</v>
      </c>
      <c r="Y22" s="10">
        <v>248373010.78999999</v>
      </c>
      <c r="Z22" s="10">
        <v>149147839.59</v>
      </c>
      <c r="AA22" s="10">
        <v>34507815.759999998</v>
      </c>
      <c r="AB22" s="10">
        <v>17847711.359999999</v>
      </c>
      <c r="AC22" s="10">
        <v>8804.9699999999993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1282.5</v>
      </c>
      <c r="AL22" s="10">
        <v>0</v>
      </c>
      <c r="AM22" s="10">
        <v>0</v>
      </c>
      <c r="AN22" s="10">
        <v>533161.43999999994</v>
      </c>
      <c r="AO22" s="10">
        <v>357157.35</v>
      </c>
      <c r="AP22" s="10">
        <v>45969237.82</v>
      </c>
      <c r="AQ22" s="10">
        <v>0</v>
      </c>
      <c r="AR22" s="8">
        <f t="shared" si="0"/>
        <v>248373010.78999996</v>
      </c>
      <c r="AS22" s="10">
        <v>815281481.96000004</v>
      </c>
      <c r="AT22" s="10">
        <v>0</v>
      </c>
      <c r="AU22" s="10">
        <v>0</v>
      </c>
      <c r="AV22" s="10">
        <v>1853730</v>
      </c>
      <c r="AW22" s="10">
        <v>0</v>
      </c>
      <c r="AX22" s="10">
        <v>0</v>
      </c>
      <c r="AY22" s="10">
        <v>1908856.72</v>
      </c>
      <c r="AZ22" s="10">
        <v>0</v>
      </c>
      <c r="BA22" s="10">
        <v>0</v>
      </c>
      <c r="BB22" s="10">
        <v>28497073.16</v>
      </c>
      <c r="BC22" s="10">
        <v>257924444.44</v>
      </c>
      <c r="BD22" s="8">
        <f t="shared" si="14"/>
        <v>257924444.44</v>
      </c>
      <c r="BE22" s="10">
        <v>76981161</v>
      </c>
      <c r="BF22" s="10">
        <v>156774775.71000001</v>
      </c>
      <c r="BG22" s="10">
        <v>0</v>
      </c>
      <c r="BH22" s="10">
        <v>0</v>
      </c>
      <c r="BI22" s="10">
        <v>4161302.85</v>
      </c>
      <c r="BJ22" s="10">
        <v>0</v>
      </c>
      <c r="BK22" s="10">
        <v>0</v>
      </c>
      <c r="BL22" s="10">
        <v>0</v>
      </c>
      <c r="BM22" s="10">
        <v>20007204.879999999</v>
      </c>
      <c r="BN22" s="10">
        <v>159077003.06999999</v>
      </c>
      <c r="BO22" s="8">
        <f t="shared" si="15"/>
        <v>159077003.06999999</v>
      </c>
      <c r="BP22" s="10">
        <v>73645388.739999995</v>
      </c>
      <c r="BQ22" s="10">
        <v>0</v>
      </c>
      <c r="BR22" s="10">
        <v>17733419.289999999</v>
      </c>
      <c r="BS22" s="10">
        <v>67698195.040000007</v>
      </c>
      <c r="BT22" s="10">
        <v>197658388.28999999</v>
      </c>
      <c r="BU22" s="10">
        <v>0</v>
      </c>
      <c r="BV22" s="10">
        <v>197658388.28999999</v>
      </c>
      <c r="BW22" s="10">
        <v>73754830.150000006</v>
      </c>
      <c r="BX22" s="10">
        <v>25796231.960000001</v>
      </c>
      <c r="BY22" s="10">
        <v>1033332.47</v>
      </c>
      <c r="BZ22" s="10">
        <v>6174006.71</v>
      </c>
      <c r="CA22" s="10">
        <v>4383734.5199999996</v>
      </c>
      <c r="CB22" s="10">
        <v>0</v>
      </c>
      <c r="CC22" s="10">
        <v>442307.99</v>
      </c>
      <c r="CD22" s="10">
        <v>31425026.73</v>
      </c>
      <c r="CE22" s="10">
        <v>9782691.0199999996</v>
      </c>
      <c r="CF22" s="10">
        <v>10095616.789999999</v>
      </c>
      <c r="CG22" s="10">
        <v>817201628.78999996</v>
      </c>
      <c r="CH22" s="10">
        <v>0</v>
      </c>
      <c r="CI22" s="10">
        <v>-1723691.89</v>
      </c>
      <c r="CJ22" s="10"/>
      <c r="CK22" s="10"/>
      <c r="CL22" s="10">
        <v>773272757.19000006</v>
      </c>
      <c r="CM22" s="10">
        <v>43928871.600000001</v>
      </c>
      <c r="CN22" s="10">
        <v>-1723691.8900000001</v>
      </c>
      <c r="CO22" s="10"/>
      <c r="CP22" s="10">
        <v>676474781.12</v>
      </c>
      <c r="CQ22" s="10">
        <v>813230535.89999998</v>
      </c>
      <c r="CR22" s="10">
        <v>819044068.67999995</v>
      </c>
      <c r="CS22" s="10">
        <v>262788</v>
      </c>
      <c r="CT22" s="10">
        <v>1723691.89</v>
      </c>
      <c r="CU22" s="10">
        <v>18491847.100000001</v>
      </c>
      <c r="CV22" s="22">
        <f t="shared" si="1"/>
        <v>0.2249500314396061</v>
      </c>
      <c r="CW22" s="22"/>
      <c r="CX22" s="22"/>
      <c r="CY22" s="26">
        <f t="shared" si="2"/>
        <v>-0.82566363681238353</v>
      </c>
      <c r="CZ22" s="31">
        <f t="shared" si="3"/>
        <v>-2.7701499501044355</v>
      </c>
      <c r="DA22" s="26"/>
      <c r="DB22" s="26">
        <f t="shared" si="4"/>
        <v>-1497.9548146034069</v>
      </c>
      <c r="DC22" s="26">
        <f t="shared" si="16"/>
        <v>6.5592488622007092</v>
      </c>
      <c r="DD22" s="26">
        <f t="shared" si="5"/>
        <v>51.713588458386539</v>
      </c>
      <c r="DE22" s="26">
        <f t="shared" si="6"/>
        <v>45.161209870688403</v>
      </c>
      <c r="DF22" s="26">
        <f t="shared" si="7"/>
        <v>44.993005543125918</v>
      </c>
      <c r="DG22" s="26">
        <f t="shared" si="8"/>
        <v>54.679083553949241</v>
      </c>
      <c r="DH22" s="26">
        <f t="shared" si="9"/>
        <v>3116.7483624823049</v>
      </c>
      <c r="DI22" s="22">
        <f t="shared" si="10"/>
        <v>82.55293669634132</v>
      </c>
      <c r="DJ22" s="22">
        <f t="shared" si="17"/>
        <v>-0.71486897298638086</v>
      </c>
      <c r="DK22" s="22">
        <f t="shared" si="11"/>
        <v>4.3658453649194602</v>
      </c>
    </row>
    <row r="23" spans="1:115" ht="15" x14ac:dyDescent="0.25">
      <c r="A23" s="46" t="s">
        <v>60</v>
      </c>
      <c r="B23" s="51">
        <v>889865504.90999997</v>
      </c>
      <c r="C23" s="7">
        <v>452215348.60000002</v>
      </c>
      <c r="D23" s="7">
        <v>326013261.10000002</v>
      </c>
      <c r="E23" s="7">
        <v>1717699.31</v>
      </c>
      <c r="F23" s="7">
        <v>3157124.31</v>
      </c>
      <c r="G23" s="7">
        <v>90306915.840000004</v>
      </c>
      <c r="H23" s="7">
        <v>54649928.210000001</v>
      </c>
      <c r="I23" s="8">
        <f t="shared" si="12"/>
        <v>54649928.210000001</v>
      </c>
      <c r="J23" s="7">
        <v>4402882.22</v>
      </c>
      <c r="K23" s="7">
        <v>12318690</v>
      </c>
      <c r="L23" s="7">
        <v>3169439.17</v>
      </c>
      <c r="M23" s="7">
        <v>34758916.82</v>
      </c>
      <c r="N23" s="7">
        <v>18749787.039999999</v>
      </c>
      <c r="O23" s="7">
        <v>526234112.11000001</v>
      </c>
      <c r="P23" s="7">
        <v>362578898.33999997</v>
      </c>
      <c r="Q23" s="7">
        <v>77419200</v>
      </c>
      <c r="R23" s="8">
        <f t="shared" si="13"/>
        <v>77419200</v>
      </c>
      <c r="S23" s="10">
        <v>64866800</v>
      </c>
      <c r="T23" s="10">
        <v>5016000</v>
      </c>
      <c r="U23" s="10">
        <v>0</v>
      </c>
      <c r="V23" s="10">
        <v>527300</v>
      </c>
      <c r="W23" s="10">
        <v>7009100</v>
      </c>
      <c r="X23" s="10">
        <v>0</v>
      </c>
      <c r="Y23" s="7">
        <v>285159698.33999997</v>
      </c>
      <c r="Z23" s="10">
        <v>148638634.84</v>
      </c>
      <c r="AA23" s="10">
        <v>57456096.799999997</v>
      </c>
      <c r="AB23" s="10">
        <v>15808546.82</v>
      </c>
      <c r="AC23" s="10">
        <v>36254.699999999997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483.98</v>
      </c>
      <c r="AL23" s="10">
        <v>0</v>
      </c>
      <c r="AM23" s="10">
        <v>0</v>
      </c>
      <c r="AN23" s="10">
        <v>1081608.8799999999</v>
      </c>
      <c r="AO23" s="10">
        <v>0</v>
      </c>
      <c r="AP23" s="10">
        <v>58773211.5</v>
      </c>
      <c r="AQ23" s="10">
        <v>3364860.82</v>
      </c>
      <c r="AR23" s="8">
        <f t="shared" si="0"/>
        <v>285159698.33999997</v>
      </c>
      <c r="AS23" s="10">
        <v>888813010.45000005</v>
      </c>
      <c r="AT23" s="10">
        <v>0</v>
      </c>
      <c r="AU23" s="10">
        <v>0</v>
      </c>
      <c r="AV23" s="10">
        <v>0</v>
      </c>
      <c r="AW23" s="10">
        <v>0</v>
      </c>
      <c r="AX23" s="10">
        <v>423510</v>
      </c>
      <c r="AY23" s="10">
        <v>628984.46</v>
      </c>
      <c r="AZ23" s="10">
        <v>0</v>
      </c>
      <c r="BA23" s="10">
        <v>0</v>
      </c>
      <c r="BB23" s="7">
        <v>47524858.390000001</v>
      </c>
      <c r="BC23" s="7">
        <v>238817827.09</v>
      </c>
      <c r="BD23" s="8">
        <f t="shared" si="14"/>
        <v>238817827.09</v>
      </c>
      <c r="BE23" s="10">
        <v>90055507.719999999</v>
      </c>
      <c r="BF23" s="10">
        <v>132910121.56</v>
      </c>
      <c r="BG23" s="10">
        <v>0</v>
      </c>
      <c r="BH23" s="10">
        <v>0</v>
      </c>
      <c r="BI23" s="10">
        <v>2204652.12</v>
      </c>
      <c r="BJ23" s="10">
        <v>0</v>
      </c>
      <c r="BK23" s="10">
        <v>0</v>
      </c>
      <c r="BL23" s="10">
        <v>0</v>
      </c>
      <c r="BM23" s="10">
        <v>13647545.689999999</v>
      </c>
      <c r="BN23" s="10">
        <v>176847511.69999999</v>
      </c>
      <c r="BO23" s="8">
        <f t="shared" si="15"/>
        <v>176847511.69999999</v>
      </c>
      <c r="BP23" s="10">
        <v>101123687.5</v>
      </c>
      <c r="BQ23" s="10">
        <v>0</v>
      </c>
      <c r="BR23" s="10">
        <v>14987003.74</v>
      </c>
      <c r="BS23" s="10">
        <v>60736820.460000001</v>
      </c>
      <c r="BT23" s="10">
        <v>220539071.25</v>
      </c>
      <c r="BU23" s="10">
        <v>0</v>
      </c>
      <c r="BV23" s="10">
        <v>220539071.25</v>
      </c>
      <c r="BW23" s="7">
        <v>93083148.780000001</v>
      </c>
      <c r="BX23" s="7">
        <v>30783008.149999999</v>
      </c>
      <c r="BY23" s="7">
        <v>727621.51</v>
      </c>
      <c r="BZ23" s="7">
        <v>8603358.1600000001</v>
      </c>
      <c r="CA23" s="7">
        <v>27820619.579999998</v>
      </c>
      <c r="CB23" s="7">
        <v>0</v>
      </c>
      <c r="CC23" s="7">
        <v>655045.71</v>
      </c>
      <c r="CD23" s="7">
        <v>16856477.039999999</v>
      </c>
      <c r="CE23" s="7">
        <v>13252768.26</v>
      </c>
      <c r="CF23" s="7">
        <v>8498408.25</v>
      </c>
      <c r="CG23" s="7">
        <v>889758244.61000001</v>
      </c>
      <c r="CH23" s="7">
        <v>0</v>
      </c>
      <c r="CI23" s="7">
        <v>918505.36</v>
      </c>
      <c r="CJ23" s="7"/>
      <c r="CK23" s="7"/>
      <c r="CL23" s="7">
        <v>833362888.04999995</v>
      </c>
      <c r="CM23" s="7">
        <v>56395356.560000002</v>
      </c>
      <c r="CN23" s="7">
        <v>-54081494.640000001</v>
      </c>
      <c r="CO23" s="7"/>
      <c r="CP23" s="7">
        <v>747619171.30999994</v>
      </c>
      <c r="CQ23" s="7">
        <v>909022082.85000002</v>
      </c>
      <c r="CR23" s="7">
        <v>889865504.90999997</v>
      </c>
      <c r="CS23" s="10">
        <v>286987</v>
      </c>
      <c r="CT23" s="10">
        <v>-918505.36</v>
      </c>
      <c r="CU23" s="10">
        <v>124372980.87</v>
      </c>
      <c r="CV23" s="22">
        <f t="shared" si="1"/>
        <v>1.2053540609022721E-2</v>
      </c>
      <c r="CW23" s="22"/>
      <c r="CX23" s="22"/>
      <c r="CY23" s="26">
        <f t="shared" si="2"/>
        <v>-0.64415067706914275</v>
      </c>
      <c r="CZ23" s="31">
        <f t="shared" si="3"/>
        <v>-2.0077865119048308</v>
      </c>
      <c r="DA23" s="26"/>
      <c r="DB23" s="26">
        <f t="shared" si="4"/>
        <v>-1334.1822723677378</v>
      </c>
      <c r="DC23" s="26">
        <f t="shared" si="16"/>
        <v>-3.2005120789443424</v>
      </c>
      <c r="DD23" s="26">
        <f t="shared" si="5"/>
        <v>56.959762347599238</v>
      </c>
      <c r="DE23" s="26">
        <f t="shared" si="6"/>
        <v>40.745359421103842</v>
      </c>
      <c r="DF23" s="26">
        <f t="shared" si="7"/>
        <v>50.824519057782446</v>
      </c>
      <c r="DG23" s="26">
        <f t="shared" si="8"/>
        <v>48.497806403851143</v>
      </c>
      <c r="DH23" s="26">
        <f t="shared" si="9"/>
        <v>3100.7171227616582</v>
      </c>
      <c r="DI23" s="22">
        <f t="shared" si="10"/>
        <v>85.934252112009105</v>
      </c>
      <c r="DJ23" s="22">
        <f t="shared" si="17"/>
        <v>2.1073831209842164</v>
      </c>
      <c r="DK23" s="22">
        <f t="shared" si="11"/>
        <v>24.537680239757595</v>
      </c>
    </row>
    <row r="24" spans="1:115" ht="15" x14ac:dyDescent="0.25">
      <c r="A24" s="46" t="s">
        <v>61</v>
      </c>
      <c r="B24" s="51">
        <v>807803783.17999995</v>
      </c>
      <c r="C24" s="7">
        <v>375011286.88</v>
      </c>
      <c r="D24" s="7">
        <v>249686976.66</v>
      </c>
      <c r="E24" s="7">
        <v>4969202.3600000003</v>
      </c>
      <c r="F24" s="7" t="s">
        <v>67</v>
      </c>
      <c r="G24" s="7">
        <v>81647119.510000005</v>
      </c>
      <c r="H24" s="7">
        <v>57090587.340000004</v>
      </c>
      <c r="I24" s="8">
        <f t="shared" si="12"/>
        <v>57090587.340000004</v>
      </c>
      <c r="J24" s="7">
        <v>3611763.32</v>
      </c>
      <c r="K24" s="7">
        <v>15888032.390000001</v>
      </c>
      <c r="L24" s="7">
        <v>254230.37</v>
      </c>
      <c r="M24" s="7">
        <v>37336561.259999998</v>
      </c>
      <c r="N24" s="7">
        <v>14250618.01</v>
      </c>
      <c r="O24" s="7">
        <v>466704184.60000002</v>
      </c>
      <c r="P24" s="7">
        <v>296899373.55000001</v>
      </c>
      <c r="Q24" s="7">
        <v>99189300</v>
      </c>
      <c r="R24" s="8">
        <f t="shared" si="13"/>
        <v>99189300</v>
      </c>
      <c r="S24" s="10">
        <v>90227200</v>
      </c>
      <c r="T24" s="10">
        <v>2029300</v>
      </c>
      <c r="U24" s="10">
        <v>0</v>
      </c>
      <c r="V24" s="10">
        <v>468300</v>
      </c>
      <c r="W24" s="10">
        <v>6464500</v>
      </c>
      <c r="X24" s="10">
        <v>0</v>
      </c>
      <c r="Y24" s="7">
        <v>197710073.55000001</v>
      </c>
      <c r="Z24" s="10">
        <v>125938127</v>
      </c>
      <c r="AA24" s="10">
        <v>29118275.030000001</v>
      </c>
      <c r="AB24" s="10">
        <v>14990560.810000001</v>
      </c>
      <c r="AC24" s="10">
        <v>47640.81</v>
      </c>
      <c r="AD24" s="10">
        <v>0</v>
      </c>
      <c r="AE24" s="10">
        <v>0</v>
      </c>
      <c r="AF24" s="10">
        <v>0</v>
      </c>
      <c r="AG24" s="10">
        <v>0</v>
      </c>
      <c r="AH24" s="10">
        <v>628500</v>
      </c>
      <c r="AI24" s="10">
        <v>11775866</v>
      </c>
      <c r="AJ24" s="10">
        <v>0</v>
      </c>
      <c r="AK24" s="10">
        <v>39601</v>
      </c>
      <c r="AL24" s="10">
        <v>0</v>
      </c>
      <c r="AM24" s="10">
        <v>0</v>
      </c>
      <c r="AN24" s="10">
        <v>349673.67</v>
      </c>
      <c r="AO24" s="10">
        <v>421000</v>
      </c>
      <c r="AP24" s="10">
        <v>6942605.3300000001</v>
      </c>
      <c r="AQ24" s="10">
        <v>7458223.9000000004</v>
      </c>
      <c r="AR24" s="8">
        <f t="shared" si="0"/>
        <v>197710073.55000001</v>
      </c>
      <c r="AS24" s="10">
        <v>763603558.14999998</v>
      </c>
      <c r="AT24" s="10">
        <v>0</v>
      </c>
      <c r="AU24" s="10">
        <v>42784600</v>
      </c>
      <c r="AV24" s="10">
        <v>0</v>
      </c>
      <c r="AW24" s="10">
        <v>0</v>
      </c>
      <c r="AX24" s="10">
        <v>0</v>
      </c>
      <c r="AY24" s="10">
        <v>1415625.03</v>
      </c>
      <c r="AZ24" s="10">
        <v>0</v>
      </c>
      <c r="BA24" s="10">
        <v>0</v>
      </c>
      <c r="BB24" s="7">
        <v>39340807.090000004</v>
      </c>
      <c r="BC24" s="7">
        <v>215489677.81</v>
      </c>
      <c r="BD24" s="8">
        <f t="shared" si="14"/>
        <v>215489677.81000003</v>
      </c>
      <c r="BE24" s="10">
        <v>80706428.760000005</v>
      </c>
      <c r="BF24" s="10">
        <v>118667068.78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16116180.269999998</v>
      </c>
      <c r="BN24" s="10">
        <v>130859497.81999999</v>
      </c>
      <c r="BO24" s="8">
        <f t="shared" si="15"/>
        <v>130859497.82000001</v>
      </c>
      <c r="BP24" s="10">
        <v>30219277.219999999</v>
      </c>
      <c r="BQ24" s="10">
        <v>0</v>
      </c>
      <c r="BR24" s="10">
        <v>17096464.550000001</v>
      </c>
      <c r="BS24" s="10">
        <v>83543756.050000012</v>
      </c>
      <c r="BT24" s="10">
        <v>167642223.78999999</v>
      </c>
      <c r="BU24" s="10">
        <v>0</v>
      </c>
      <c r="BV24" s="10">
        <v>167642223.78999999</v>
      </c>
      <c r="BW24" s="7">
        <v>66211601.979999997</v>
      </c>
      <c r="BX24" s="7">
        <v>20133287.030000001</v>
      </c>
      <c r="BY24" s="7">
        <v>543354.17000000004</v>
      </c>
      <c r="BZ24" s="7">
        <v>5046493.6900000004</v>
      </c>
      <c r="CA24" s="7">
        <v>49987814.049999997</v>
      </c>
      <c r="CB24" s="7">
        <v>79841</v>
      </c>
      <c r="CC24" s="7">
        <v>1168085.1200000001</v>
      </c>
      <c r="CD24" s="7">
        <v>25255973.760000002</v>
      </c>
      <c r="CE24" s="7">
        <v>257996.85</v>
      </c>
      <c r="CF24" s="7">
        <v>16184961.220000001</v>
      </c>
      <c r="CG24" s="7">
        <v>793753549.73000002</v>
      </c>
      <c r="CH24" s="7">
        <v>0</v>
      </c>
      <c r="CI24" s="7">
        <v>-13732801.390000001</v>
      </c>
      <c r="CJ24" s="7"/>
      <c r="CK24" s="7"/>
      <c r="CL24" s="7">
        <v>707058588.19999993</v>
      </c>
      <c r="CM24" s="7">
        <v>86694961.530000001</v>
      </c>
      <c r="CN24" s="7">
        <v>-13732801.390000001</v>
      </c>
      <c r="CO24" s="7"/>
      <c r="CP24" s="7">
        <v>694752333.75</v>
      </c>
      <c r="CQ24" s="7">
        <v>789664069.00999999</v>
      </c>
      <c r="CR24" s="7">
        <v>807803783.17999995</v>
      </c>
      <c r="CS24" s="10">
        <v>253843</v>
      </c>
      <c r="CT24" s="10">
        <v>13732801.390000001</v>
      </c>
      <c r="CU24" s="10">
        <v>8251170.9100000001</v>
      </c>
      <c r="CV24" s="22">
        <f t="shared" si="1"/>
        <v>1.7393126576716287</v>
      </c>
      <c r="CW24" s="22"/>
      <c r="CX24" s="22"/>
      <c r="CY24" s="26">
        <f t="shared" si="2"/>
        <v>-0.63632381710061425</v>
      </c>
      <c r="CZ24" s="31">
        <f t="shared" si="3"/>
        <v>-5.0835931093770155</v>
      </c>
      <c r="DA24" s="26"/>
      <c r="DB24" s="26">
        <f t="shared" si="4"/>
        <v>-1424.7061195699698</v>
      </c>
      <c r="DC24" s="26">
        <f t="shared" si="16"/>
        <v>54.099586713047046</v>
      </c>
      <c r="DD24" s="26">
        <f t="shared" si="5"/>
        <v>53.490944610210668</v>
      </c>
      <c r="DE24" s="26">
        <f t="shared" si="6"/>
        <v>36.753897385974859</v>
      </c>
      <c r="DF24" s="26">
        <f t="shared" si="7"/>
        <v>47.245305171556375</v>
      </c>
      <c r="DG24" s="26">
        <f t="shared" si="8"/>
        <v>42.734562969721004</v>
      </c>
      <c r="DH24" s="26">
        <f t="shared" si="9"/>
        <v>3182.2968653065082</v>
      </c>
      <c r="DI24" s="22">
        <f t="shared" si="10"/>
        <v>80.353101440779312</v>
      </c>
      <c r="DJ24" s="22">
        <f t="shared" si="17"/>
        <v>-2.2971431627554835</v>
      </c>
      <c r="DK24" s="22">
        <f t="shared" si="11"/>
        <v>1.9095429578717831</v>
      </c>
    </row>
    <row r="25" spans="1:115" ht="15" x14ac:dyDescent="0.25">
      <c r="A25" s="46" t="s">
        <v>62</v>
      </c>
      <c r="B25" s="51">
        <v>895743161.75</v>
      </c>
      <c r="C25" s="7">
        <v>353860432.42000002</v>
      </c>
      <c r="D25" s="7">
        <v>273294478.97000003</v>
      </c>
      <c r="E25" s="7">
        <v>1543680.04</v>
      </c>
      <c r="F25" s="7">
        <v>242003.72</v>
      </c>
      <c r="G25" s="7">
        <v>48969431.890000001</v>
      </c>
      <c r="H25" s="7">
        <v>33384107.030000001</v>
      </c>
      <c r="I25" s="8">
        <f t="shared" si="12"/>
        <v>33384107.030000001</v>
      </c>
      <c r="J25" s="10">
        <v>3737305.32</v>
      </c>
      <c r="K25" s="10">
        <v>26261843.740000002</v>
      </c>
      <c r="L25" s="10">
        <v>100245.33</v>
      </c>
      <c r="M25" s="10">
        <v>3284712.64</v>
      </c>
      <c r="N25" s="7">
        <v>10405947.890000001</v>
      </c>
      <c r="O25" s="7">
        <v>419537240.82999998</v>
      </c>
      <c r="P25" s="7">
        <v>445004286.97000003</v>
      </c>
      <c r="Q25" s="7">
        <v>155778300</v>
      </c>
      <c r="R25" s="10">
        <f t="shared" si="13"/>
        <v>155778300</v>
      </c>
      <c r="S25" s="10">
        <v>125789600</v>
      </c>
      <c r="T25" s="10">
        <v>21812000</v>
      </c>
      <c r="U25" s="10">
        <v>161900</v>
      </c>
      <c r="V25" s="10">
        <v>624000</v>
      </c>
      <c r="W25" s="10">
        <v>7390800</v>
      </c>
      <c r="X25" s="10">
        <v>0</v>
      </c>
      <c r="Y25" s="7">
        <v>289225986.97000003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8">
        <f t="shared" si="0"/>
        <v>0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0">
        <v>0</v>
      </c>
      <c r="AY25" s="10">
        <v>0</v>
      </c>
      <c r="AZ25" s="10">
        <v>0</v>
      </c>
      <c r="BA25" s="10">
        <v>0</v>
      </c>
      <c r="BB25" s="7">
        <v>32472296.780000001</v>
      </c>
      <c r="BC25" s="7">
        <v>243384178.38999999</v>
      </c>
      <c r="BD25" s="8">
        <f t="shared" si="14"/>
        <v>0</v>
      </c>
      <c r="BE25" s="10">
        <v>0</v>
      </c>
      <c r="BF25" s="10">
        <v>0</v>
      </c>
      <c r="BG25" s="10">
        <v>0</v>
      </c>
      <c r="BH25" s="10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183362619.59</v>
      </c>
      <c r="BO25" s="8">
        <f t="shared" si="15"/>
        <v>0</v>
      </c>
      <c r="BP25" s="10">
        <v>0</v>
      </c>
      <c r="BQ25" s="10">
        <v>0</v>
      </c>
      <c r="BR25" s="10">
        <v>0</v>
      </c>
      <c r="BS25" s="10">
        <v>0</v>
      </c>
      <c r="BT25" s="10" t="s">
        <v>68</v>
      </c>
      <c r="BU25" s="10">
        <v>0</v>
      </c>
      <c r="BV25" s="10">
        <v>0</v>
      </c>
      <c r="BW25" s="7">
        <v>82371819.680000007</v>
      </c>
      <c r="BX25" s="7">
        <v>22197716.489999998</v>
      </c>
      <c r="BY25" s="7">
        <v>1717965.79</v>
      </c>
      <c r="BZ25" s="7">
        <v>8910200.4499999993</v>
      </c>
      <c r="CA25" s="7">
        <v>6375353.8700000001</v>
      </c>
      <c r="CB25" s="7">
        <v>29290</v>
      </c>
      <c r="CC25" s="7">
        <v>121296.26</v>
      </c>
      <c r="CD25" s="7">
        <v>24237077.059999999</v>
      </c>
      <c r="CE25" s="7">
        <v>7668125.3300000001</v>
      </c>
      <c r="CF25" s="7">
        <v>2534928.4300000002</v>
      </c>
      <c r="CG25" s="8">
        <v>0</v>
      </c>
      <c r="CH25" s="7">
        <v>0</v>
      </c>
      <c r="CI25" s="7">
        <v>-24195319.82</v>
      </c>
      <c r="CJ25" s="7"/>
      <c r="CK25" s="7"/>
      <c r="CL25" s="7">
        <v>768391153.56999993</v>
      </c>
      <c r="CM25" s="7">
        <v>19572411.809999999</v>
      </c>
      <c r="CN25" s="7">
        <v>-24195319.82</v>
      </c>
      <c r="CO25" s="7"/>
      <c r="CP25" s="7">
        <v>769793740.14999998</v>
      </c>
      <c r="CQ25" s="7">
        <v>928121760.62</v>
      </c>
      <c r="CR25" s="7">
        <v>895743161.75</v>
      </c>
      <c r="CS25" s="10">
        <v>296896</v>
      </c>
      <c r="CT25" s="10">
        <v>24195319.82</v>
      </c>
      <c r="CU25" s="10">
        <v>30501981.43</v>
      </c>
      <c r="CV25" s="22">
        <f t="shared" si="1"/>
        <v>12.032421900875324</v>
      </c>
      <c r="CW25" s="22"/>
      <c r="CX25" s="22"/>
      <c r="CY25" s="26">
        <f t="shared" si="2"/>
        <v>-0.984253037270297</v>
      </c>
      <c r="CZ25" s="31">
        <f t="shared" si="3"/>
        <v>-0.88088697126850568</v>
      </c>
      <c r="DA25" s="26"/>
      <c r="DB25" s="26">
        <f t="shared" si="4"/>
        <v>-1349.6949299754792</v>
      </c>
      <c r="DC25" s="26">
        <f t="shared" si="16"/>
        <v>81.494260010239273</v>
      </c>
      <c r="DD25" s="26">
        <f t="shared" si="5"/>
        <v>43.23164897998732</v>
      </c>
      <c r="DE25" s="26">
        <f t="shared" si="6"/>
        <v>49.679897762278394</v>
      </c>
      <c r="DF25" s="26" t="e">
        <f>C25/CG25*100</f>
        <v>#DIV/0!</v>
      </c>
      <c r="DG25" s="26">
        <f t="shared" si="8"/>
        <v>57.80824963363402</v>
      </c>
      <c r="DH25" s="26">
        <f t="shared" si="9"/>
        <v>3017.0267088475425</v>
      </c>
      <c r="DI25" s="22">
        <f t="shared" si="10"/>
        <v>84.345416325838698</v>
      </c>
      <c r="DJ25" s="22">
        <f t="shared" si="17"/>
        <v>3.4886154213613727</v>
      </c>
      <c r="DK25" s="22">
        <f t="shared" si="11"/>
        <v>7.8766717984769237</v>
      </c>
    </row>
    <row r="27" spans="1:115" ht="15" x14ac:dyDescent="0.25">
      <c r="BQ27" s="60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26"/>
  <sheetViews>
    <sheetView view="pageBreakPreview" zoomScale="60" zoomScaleNormal="60" workbookViewId="0">
      <selection activeCell="F28" sqref="F28"/>
    </sheetView>
  </sheetViews>
  <sheetFormatPr defaultColWidth="9.109375" defaultRowHeight="14.4" x14ac:dyDescent="0.3"/>
  <cols>
    <col min="1" max="1" width="15" style="12" bestFit="1" customWidth="1"/>
    <col min="2" max="2" width="15.21875" style="1" bestFit="1" customWidth="1"/>
    <col min="3" max="3" width="15.77734375" style="1" bestFit="1" customWidth="1"/>
    <col min="4" max="4" width="17.33203125" style="1" bestFit="1" customWidth="1"/>
    <col min="5" max="5" width="18.109375" style="1" bestFit="1" customWidth="1"/>
    <col min="6" max="6" width="13" style="1" bestFit="1" customWidth="1"/>
    <col min="7" max="7" width="18.21875" style="1" bestFit="1" customWidth="1"/>
    <col min="8" max="8" width="15.21875" style="1" bestFit="1" customWidth="1"/>
    <col min="9" max="13" width="15.21875" style="1" customWidth="1"/>
    <col min="14" max="14" width="16.88671875" style="1" bestFit="1" customWidth="1"/>
    <col min="15" max="15" width="18.88671875" style="1" bestFit="1" customWidth="1"/>
    <col min="16" max="16" width="14.21875" style="1" bestFit="1" customWidth="1"/>
    <col min="17" max="17" width="13" style="1" bestFit="1" customWidth="1"/>
    <col min="18" max="20" width="13" style="1" customWidth="1"/>
    <col min="21" max="21" width="14.21875" style="1" bestFit="1" customWidth="1"/>
    <col min="22" max="45" width="14.21875" style="1" customWidth="1"/>
    <col min="46" max="46" width="13" style="1" bestFit="1" customWidth="1"/>
    <col min="47" max="47" width="16.33203125" style="1" bestFit="1" customWidth="1"/>
    <col min="48" max="57" width="16.33203125" style="1" customWidth="1"/>
    <col min="58" max="58" width="17.33203125" style="1" bestFit="1" customWidth="1"/>
    <col min="59" max="63" width="17.33203125" style="1" customWidth="1"/>
    <col min="64" max="64" width="16.33203125" style="1" bestFit="1" customWidth="1"/>
    <col min="65" max="66" width="16.33203125" style="1" customWidth="1"/>
    <col min="67" max="67" width="16" style="1" bestFit="1" customWidth="1"/>
    <col min="68" max="68" width="14" style="1" bestFit="1" customWidth="1"/>
    <col min="69" max="69" width="12" style="1" bestFit="1" customWidth="1"/>
    <col min="70" max="70" width="16.77734375" style="1" bestFit="1" customWidth="1"/>
    <col min="71" max="71" width="20" style="1" bestFit="1" customWidth="1"/>
    <col min="72" max="72" width="17.109375" style="1" bestFit="1" customWidth="1"/>
    <col min="73" max="73" width="11" style="1" bestFit="1" customWidth="1"/>
    <col min="74" max="74" width="16.88671875" style="1" bestFit="1" customWidth="1"/>
    <col min="75" max="75" width="18.77734375" style="1" bestFit="1" customWidth="1"/>
    <col min="76" max="76" width="18.88671875" style="1" bestFit="1" customWidth="1"/>
    <col min="77" max="77" width="20.6640625" style="1" customWidth="1"/>
    <col min="78" max="78" width="11.77734375" style="1" bestFit="1" customWidth="1"/>
    <col min="79" max="79" width="17.21875" style="1" bestFit="1" customWidth="1"/>
    <col min="80" max="80" width="14" style="1" hidden="1" customWidth="1"/>
    <col min="81" max="81" width="7.33203125" style="1" hidden="1" customWidth="1"/>
    <col min="82" max="82" width="16.77734375" style="1" bestFit="1" customWidth="1"/>
    <col min="83" max="83" width="16.33203125" style="1" bestFit="1" customWidth="1"/>
    <col min="84" max="84" width="15.77734375" style="1" bestFit="1" customWidth="1"/>
    <col min="85" max="85" width="10.6640625" style="1" hidden="1" customWidth="1"/>
    <col min="86" max="86" width="18.77734375" style="1" bestFit="1" customWidth="1"/>
    <col min="87" max="87" width="16.21875" style="1" bestFit="1" customWidth="1"/>
    <col min="88" max="88" width="16.77734375" style="1" bestFit="1" customWidth="1"/>
    <col min="89" max="89" width="11" style="1" bestFit="1" customWidth="1"/>
    <col min="90" max="90" width="18.109375" style="1" bestFit="1" customWidth="1"/>
    <col min="91" max="91" width="12.6640625" style="1" bestFit="1" customWidth="1"/>
    <col min="92" max="92" width="13.109375" style="1" bestFit="1" customWidth="1"/>
    <col min="93" max="93" width="11.109375" style="1" hidden="1" customWidth="1"/>
    <col min="94" max="94" width="9.109375" style="1" hidden="1" customWidth="1"/>
    <col min="95" max="95" width="13.109375" style="1" bestFit="1" customWidth="1"/>
    <col min="96" max="96" width="8.21875" style="1" bestFit="1" customWidth="1"/>
    <col min="97" max="97" width="10.21875" style="1" hidden="1" customWidth="1"/>
    <col min="98" max="99" width="13.109375" style="1" bestFit="1" customWidth="1"/>
    <col min="100" max="101" width="13" style="1" bestFit="1" customWidth="1"/>
    <col min="102" max="105" width="12.6640625" style="1" bestFit="1" customWidth="1"/>
    <col min="106" max="106" width="13.109375" style="1" bestFit="1" customWidth="1"/>
    <col min="107" max="107" width="11.33203125" style="1" hidden="1" customWidth="1"/>
    <col min="108" max="16384" width="9.109375" style="1"/>
  </cols>
  <sheetData>
    <row r="1" spans="1:107" s="15" customFormat="1" ht="111" customHeight="1" x14ac:dyDescent="0.3">
      <c r="A1" s="44" t="s">
        <v>1</v>
      </c>
      <c r="B1" s="47" t="s">
        <v>40</v>
      </c>
      <c r="C1" s="47" t="s">
        <v>29</v>
      </c>
      <c r="D1" s="47" t="s">
        <v>30</v>
      </c>
      <c r="E1" s="47" t="s">
        <v>31</v>
      </c>
      <c r="F1" s="47" t="s">
        <v>32</v>
      </c>
      <c r="G1" s="47" t="s">
        <v>33</v>
      </c>
      <c r="H1" s="47" t="s">
        <v>34</v>
      </c>
      <c r="I1" s="54" t="s">
        <v>88</v>
      </c>
      <c r="J1" s="14">
        <v>21000000</v>
      </c>
      <c r="K1" s="14">
        <v>22000000</v>
      </c>
      <c r="L1" s="14">
        <v>24000000</v>
      </c>
      <c r="M1" s="14">
        <v>25000000</v>
      </c>
      <c r="N1" s="47" t="s">
        <v>35</v>
      </c>
      <c r="O1" s="47" t="s">
        <v>36</v>
      </c>
      <c r="P1" s="47" t="s">
        <v>37</v>
      </c>
      <c r="Q1" s="47" t="s">
        <v>38</v>
      </c>
      <c r="R1" s="55" t="s">
        <v>88</v>
      </c>
      <c r="S1" s="56" t="s">
        <v>89</v>
      </c>
      <c r="T1" s="56" t="s">
        <v>90</v>
      </c>
      <c r="U1" s="47" t="s">
        <v>39</v>
      </c>
      <c r="V1" s="56" t="s">
        <v>91</v>
      </c>
      <c r="W1" s="56">
        <v>41030800</v>
      </c>
      <c r="X1" s="56">
        <v>41030900</v>
      </c>
      <c r="Y1" s="56">
        <v>41031000</v>
      </c>
      <c r="Z1" s="56">
        <v>41032400</v>
      </c>
      <c r="AA1" s="56">
        <v>41032700</v>
      </c>
      <c r="AB1" s="56">
        <v>41033400</v>
      </c>
      <c r="AC1" s="56">
        <v>41033700</v>
      </c>
      <c r="AD1" s="56">
        <v>41034300</v>
      </c>
      <c r="AE1" s="56">
        <v>41034500</v>
      </c>
      <c r="AF1" s="56">
        <v>41035800</v>
      </c>
      <c r="AG1" s="56">
        <v>41036300</v>
      </c>
      <c r="AH1" s="56">
        <v>41036500</v>
      </c>
      <c r="AI1" s="56">
        <v>41037000</v>
      </c>
      <c r="AJ1" s="56">
        <v>41037200</v>
      </c>
      <c r="AK1" s="54" t="s">
        <v>88</v>
      </c>
      <c r="AL1" s="56">
        <v>90010200</v>
      </c>
      <c r="AM1" s="56">
        <v>41010600</v>
      </c>
      <c r="AN1" s="56">
        <v>41010900</v>
      </c>
      <c r="AO1" s="56">
        <v>41020300</v>
      </c>
      <c r="AP1" s="56">
        <v>41020900</v>
      </c>
      <c r="AQ1" s="56">
        <v>41030300</v>
      </c>
      <c r="AR1" s="56">
        <v>41030400</v>
      </c>
      <c r="AS1" s="56">
        <v>41035000</v>
      </c>
      <c r="AT1" s="47" t="s">
        <v>5</v>
      </c>
      <c r="AU1" s="47" t="s">
        <v>6</v>
      </c>
      <c r="AV1" s="54" t="s">
        <v>88</v>
      </c>
      <c r="AW1" s="14">
        <v>70101</v>
      </c>
      <c r="AX1" s="14">
        <v>70201</v>
      </c>
      <c r="AY1" s="14">
        <v>70301</v>
      </c>
      <c r="AZ1" s="14">
        <v>70302</v>
      </c>
      <c r="BA1" s="14">
        <v>70304</v>
      </c>
      <c r="BB1" s="14">
        <v>70501</v>
      </c>
      <c r="BC1" s="14">
        <v>70601</v>
      </c>
      <c r="BD1" s="14">
        <v>70701</v>
      </c>
      <c r="BE1" s="14" t="s">
        <v>92</v>
      </c>
      <c r="BF1" s="47" t="s">
        <v>7</v>
      </c>
      <c r="BG1" s="54" t="s">
        <v>88</v>
      </c>
      <c r="BH1" s="14">
        <v>80101</v>
      </c>
      <c r="BI1" s="14">
        <v>80201</v>
      </c>
      <c r="BJ1" s="14">
        <v>80209</v>
      </c>
      <c r="BK1" s="14" t="s">
        <v>92</v>
      </c>
      <c r="BL1" s="47" t="s">
        <v>8</v>
      </c>
      <c r="BM1" s="14">
        <v>90901</v>
      </c>
      <c r="BN1" s="14" t="s">
        <v>92</v>
      </c>
      <c r="BO1" s="47" t="s">
        <v>9</v>
      </c>
      <c r="BP1" s="47" t="s">
        <v>10</v>
      </c>
      <c r="BQ1" s="47" t="s">
        <v>11</v>
      </c>
      <c r="BR1" s="47" t="s">
        <v>12</v>
      </c>
      <c r="BS1" s="47" t="s">
        <v>13</v>
      </c>
      <c r="BT1" s="47" t="s">
        <v>14</v>
      </c>
      <c r="BU1" s="47" t="s">
        <v>15</v>
      </c>
      <c r="BV1" s="47" t="s">
        <v>16</v>
      </c>
      <c r="BW1" s="47" t="s">
        <v>17</v>
      </c>
      <c r="BX1" s="47" t="s">
        <v>18</v>
      </c>
      <c r="BY1" s="47" t="s">
        <v>19</v>
      </c>
      <c r="BZ1" s="48" t="s">
        <v>21</v>
      </c>
      <c r="CA1" s="47" t="s">
        <v>22</v>
      </c>
      <c r="CB1" s="49" t="s">
        <v>2</v>
      </c>
      <c r="CC1" s="47" t="s">
        <v>3</v>
      </c>
      <c r="CD1" s="47" t="s">
        <v>23</v>
      </c>
      <c r="CE1" s="47" t="s">
        <v>24</v>
      </c>
      <c r="CF1" s="47" t="s">
        <v>28</v>
      </c>
      <c r="CG1" s="47" t="s">
        <v>4</v>
      </c>
      <c r="CH1" s="47" t="s">
        <v>25</v>
      </c>
      <c r="CI1" s="47" t="s">
        <v>26</v>
      </c>
      <c r="CJ1" s="47" t="s">
        <v>27</v>
      </c>
      <c r="CK1" s="41" t="s">
        <v>69</v>
      </c>
      <c r="CL1" s="41" t="s">
        <v>70</v>
      </c>
      <c r="CM1" s="41" t="s">
        <v>71</v>
      </c>
      <c r="CN1" s="50" t="s">
        <v>72</v>
      </c>
      <c r="CO1" s="50" t="s">
        <v>73</v>
      </c>
      <c r="CP1" s="50" t="s">
        <v>74</v>
      </c>
      <c r="CQ1" s="50" t="s">
        <v>75</v>
      </c>
      <c r="CR1" s="50" t="s">
        <v>76</v>
      </c>
      <c r="CS1" s="50" t="s">
        <v>77</v>
      </c>
      <c r="CT1" s="50" t="s">
        <v>78</v>
      </c>
      <c r="CU1" s="50" t="s">
        <v>79</v>
      </c>
      <c r="CV1" s="50" t="s">
        <v>80</v>
      </c>
      <c r="CW1" s="50" t="s">
        <v>81</v>
      </c>
      <c r="CX1" s="50" t="s">
        <v>82</v>
      </c>
      <c r="CY1" s="50" t="s">
        <v>83</v>
      </c>
      <c r="CZ1" s="50" t="s">
        <v>84</v>
      </c>
      <c r="DA1" s="50" t="s">
        <v>85</v>
      </c>
      <c r="DB1" s="50" t="s">
        <v>86</v>
      </c>
      <c r="DC1" s="50" t="s">
        <v>87</v>
      </c>
    </row>
    <row r="2" spans="1:107" ht="15" x14ac:dyDescent="0.25">
      <c r="A2" s="45" t="s">
        <v>0</v>
      </c>
      <c r="B2" s="51">
        <v>912310139.32000005</v>
      </c>
      <c r="C2" s="7">
        <v>401024029</v>
      </c>
      <c r="D2" s="7">
        <v>308071363</v>
      </c>
      <c r="E2" s="7">
        <v>2554662</v>
      </c>
      <c r="F2" s="7">
        <v>26375272</v>
      </c>
      <c r="G2" s="7">
        <v>48054845</v>
      </c>
      <c r="H2" s="7">
        <v>54479518.93</v>
      </c>
      <c r="I2" s="8">
        <f>SUM(J2:M2)</f>
        <v>54479518.930000007</v>
      </c>
      <c r="J2" s="7">
        <v>9724551.2200000007</v>
      </c>
      <c r="K2" s="7">
        <v>5838512.2199999997</v>
      </c>
      <c r="L2" s="7">
        <v>919482.5</v>
      </c>
      <c r="M2" s="7">
        <v>37996972.990000002</v>
      </c>
      <c r="N2" s="7">
        <v>500609</v>
      </c>
      <c r="O2" s="7">
        <v>480647512</v>
      </c>
      <c r="P2" s="7">
        <v>1592758769</v>
      </c>
      <c r="Q2" s="7">
        <v>423008900</v>
      </c>
      <c r="R2" s="8">
        <f>S2+T2</f>
        <v>116084054</v>
      </c>
      <c r="S2" s="7">
        <v>115431700</v>
      </c>
      <c r="T2" s="7">
        <v>652354</v>
      </c>
      <c r="U2" s="7">
        <v>250094977.33000001</v>
      </c>
      <c r="V2" s="7">
        <v>159924829.75999999</v>
      </c>
      <c r="W2" s="7">
        <v>52578707.200000003</v>
      </c>
      <c r="X2" s="7">
        <v>32853276</v>
      </c>
      <c r="Y2" s="7">
        <v>32550.47</v>
      </c>
      <c r="Z2" s="7">
        <v>2000000</v>
      </c>
      <c r="AA2" s="7">
        <v>0</v>
      </c>
      <c r="AB2" s="7">
        <v>0</v>
      </c>
      <c r="AC2" s="7">
        <v>0</v>
      </c>
      <c r="AD2" s="7">
        <v>0</v>
      </c>
      <c r="AE2" s="7">
        <v>62923.58</v>
      </c>
      <c r="AF2" s="7">
        <v>201246.81</v>
      </c>
      <c r="AG2" s="7">
        <v>0</v>
      </c>
      <c r="AH2" s="7">
        <v>0</v>
      </c>
      <c r="AI2" s="7">
        <v>2441443.5099999998</v>
      </c>
      <c r="AJ2" s="7">
        <v>0</v>
      </c>
      <c r="AK2" s="8">
        <f t="shared" ref="AK2:AK25" si="0">SUM(V2:AJ2)</f>
        <v>250094977.32999998</v>
      </c>
      <c r="AL2" s="7">
        <v>903557355.63999999</v>
      </c>
      <c r="AM2" s="7">
        <v>0</v>
      </c>
      <c r="AN2" s="7">
        <v>0</v>
      </c>
      <c r="AO2" s="7">
        <v>0</v>
      </c>
      <c r="AP2" s="7">
        <v>0</v>
      </c>
      <c r="AQ2" s="7">
        <v>0</v>
      </c>
      <c r="AR2" s="7">
        <v>0</v>
      </c>
      <c r="AS2" s="7">
        <v>8752783.6799999997</v>
      </c>
      <c r="AT2" s="7">
        <v>49289535.399999999</v>
      </c>
      <c r="AU2" s="7">
        <v>251456984.69</v>
      </c>
      <c r="AV2" s="8">
        <f>SUM(AW2:BE2)</f>
        <v>251456984.68999997</v>
      </c>
      <c r="AW2" s="7">
        <v>96825763.109999999</v>
      </c>
      <c r="AX2" s="7">
        <v>136399175.34</v>
      </c>
      <c r="AY2" s="7">
        <v>0</v>
      </c>
      <c r="AZ2" s="7">
        <v>0</v>
      </c>
      <c r="BA2" s="7">
        <v>3204389.45</v>
      </c>
      <c r="BB2" s="7">
        <v>0</v>
      </c>
      <c r="BC2" s="7">
        <v>0</v>
      </c>
      <c r="BD2" s="7">
        <v>0</v>
      </c>
      <c r="BE2" s="7">
        <v>15027656.790000001</v>
      </c>
      <c r="BF2" s="7">
        <v>176501004.56999999</v>
      </c>
      <c r="BG2" s="8">
        <f>SUM(BH2:BK2)</f>
        <v>176501004.56999999</v>
      </c>
      <c r="BH2" s="7">
        <v>79693210.209999993</v>
      </c>
      <c r="BI2" s="7">
        <v>0</v>
      </c>
      <c r="BJ2" s="7">
        <v>20980562.32</v>
      </c>
      <c r="BK2" s="7">
        <v>75827232.040000007</v>
      </c>
      <c r="BL2" s="7">
        <v>229308929.28999999</v>
      </c>
      <c r="BM2" s="7">
        <v>0</v>
      </c>
      <c r="BN2" s="7">
        <v>229308929.28999993</v>
      </c>
      <c r="BO2" s="7">
        <v>47476184.009999998</v>
      </c>
      <c r="BP2" s="7">
        <v>30524696.670000002</v>
      </c>
      <c r="BQ2" s="7">
        <v>4468810.37</v>
      </c>
      <c r="BR2" s="7">
        <v>12069460.039999999</v>
      </c>
      <c r="BS2" s="7">
        <v>11237570.66</v>
      </c>
      <c r="BT2" s="7">
        <v>0</v>
      </c>
      <c r="BU2" s="7">
        <v>578559.72</v>
      </c>
      <c r="BV2" s="7">
        <v>55758486.149999999</v>
      </c>
      <c r="BW2" s="7">
        <v>902937</v>
      </c>
      <c r="BX2" s="7">
        <v>2642199.4700000002</v>
      </c>
      <c r="BY2" s="7">
        <v>905302829.75999999</v>
      </c>
      <c r="BZ2" s="7">
        <v>0</v>
      </c>
      <c r="CA2" s="7">
        <v>-6999530.2599999998</v>
      </c>
      <c r="CB2" s="7"/>
      <c r="CC2" s="7"/>
      <c r="CD2" s="7">
        <v>830733522.38</v>
      </c>
      <c r="CE2" s="7">
        <v>74569307.379999995</v>
      </c>
      <c r="CF2" s="7">
        <v>9300469.7400000002</v>
      </c>
      <c r="CG2" s="7"/>
      <c r="CH2" s="7">
        <v>778815868.47000003</v>
      </c>
      <c r="CI2" s="7">
        <v>932232968.51999998</v>
      </c>
      <c r="CJ2" s="7">
        <v>912310139.32000005</v>
      </c>
      <c r="CK2" s="10">
        <v>369214</v>
      </c>
      <c r="CL2" s="10">
        <v>6999530.2599999998</v>
      </c>
      <c r="CM2" s="10">
        <v>0</v>
      </c>
      <c r="CN2" s="22">
        <f t="shared" ref="CN2:CN25" si="1">(B2-CD2-CE2)/B2*100</f>
        <v>0.76808414792178392</v>
      </c>
      <c r="CO2" s="22"/>
      <c r="CP2" s="22"/>
      <c r="CQ2" s="22">
        <f t="shared" ref="CQ2:CQ25" si="2">((C2+H2)-CD2)/(C2+H2)</f>
        <v>-0.82376959774562253</v>
      </c>
      <c r="CR2" s="23">
        <f t="shared" ref="CR2:CR25" si="3">(N2-CE2)/N2</f>
        <v>-147.9571849087811</v>
      </c>
      <c r="CS2" s="23"/>
      <c r="CT2" s="26">
        <f t="shared" ref="CT2:CT25" si="4">(C2+H2-CD2-CE2)/CK2</f>
        <v>-1218.2617176759277</v>
      </c>
      <c r="CU2" s="26">
        <f>CL2/CK2</f>
        <v>18.957922126463242</v>
      </c>
      <c r="CV2" s="26">
        <f t="shared" ref="CV2:CV25" si="5">(C2+H2)/B2*100</f>
        <v>49.928585499391069</v>
      </c>
      <c r="CW2" s="26">
        <f t="shared" ref="CW2:CW25" si="6">P2/B2*100</f>
        <v>174.58523152961772</v>
      </c>
      <c r="CX2" s="26">
        <f t="shared" ref="CX2:CX25" si="7">C2/BY2*100</f>
        <v>44.297224731564505</v>
      </c>
      <c r="CY2" s="26">
        <f t="shared" ref="CY2:CY25" si="8">P2/CH2*100</f>
        <v>204.51031283286611</v>
      </c>
      <c r="CZ2" s="26">
        <f t="shared" ref="CZ2:CZ25" si="9">B2/CK2</f>
        <v>2470.9521830699814</v>
      </c>
      <c r="DA2" s="22">
        <f t="shared" ref="DA2:DA25" si="10">C2/O2*100</f>
        <v>83.434121469040292</v>
      </c>
      <c r="DB2" s="22">
        <f>(CI2-CJ2)/CI2*100</f>
        <v>2.1371084131072013</v>
      </c>
      <c r="DC2" s="22">
        <f t="shared" ref="DC2:DC25" si="11">CM2/(C2+H2)*100</f>
        <v>0</v>
      </c>
    </row>
    <row r="3" spans="1:107" ht="15" x14ac:dyDescent="0.25">
      <c r="A3" s="45" t="s">
        <v>41</v>
      </c>
      <c r="B3" s="51">
        <v>568621304.10000002</v>
      </c>
      <c r="C3" s="7">
        <v>258828894.09</v>
      </c>
      <c r="D3" s="7">
        <v>192432024.33000001</v>
      </c>
      <c r="E3" s="7">
        <v>947021.15</v>
      </c>
      <c r="F3" s="7">
        <v>18550963</v>
      </c>
      <c r="G3" s="7">
        <v>27720430</v>
      </c>
      <c r="H3" s="7">
        <v>43131415.509999998</v>
      </c>
      <c r="I3" s="8">
        <f t="shared" ref="I3:I25" si="12">SUM(J3:M3)</f>
        <v>43131415.509999998</v>
      </c>
      <c r="J3" s="7">
        <v>2274833.85</v>
      </c>
      <c r="K3" s="7">
        <v>6120035.5899999999</v>
      </c>
      <c r="L3" s="7">
        <v>1813387.62</v>
      </c>
      <c r="M3" s="7">
        <v>32923158.449999999</v>
      </c>
      <c r="N3" s="7">
        <v>5851444.8200000003</v>
      </c>
      <c r="O3" s="7">
        <v>308416972.14999998</v>
      </c>
      <c r="P3" s="7">
        <v>258958021.63999999</v>
      </c>
      <c r="Q3" s="7">
        <v>82130300</v>
      </c>
      <c r="R3" s="8">
        <f t="shared" ref="R3:R25" si="13">S3+T3</f>
        <v>82130300</v>
      </c>
      <c r="S3" s="7">
        <v>79758700</v>
      </c>
      <c r="T3" s="7">
        <v>2371600</v>
      </c>
      <c r="U3" s="7">
        <v>172927721.63999999</v>
      </c>
      <c r="V3" s="7">
        <v>120227047.68000001</v>
      </c>
      <c r="W3" s="7">
        <v>32011736.559999999</v>
      </c>
      <c r="X3" s="7">
        <v>12683949.1</v>
      </c>
      <c r="Y3" s="7">
        <v>20183.72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6333926.6399999997</v>
      </c>
      <c r="AF3" s="7">
        <v>160788.76999999999</v>
      </c>
      <c r="AG3" s="7">
        <v>0</v>
      </c>
      <c r="AH3" s="7">
        <v>0</v>
      </c>
      <c r="AI3" s="7">
        <v>1490089.17</v>
      </c>
      <c r="AJ3" s="7">
        <v>0</v>
      </c>
      <c r="AK3" s="8">
        <f t="shared" si="0"/>
        <v>172927721.63999999</v>
      </c>
      <c r="AL3" s="7">
        <v>567374993.78999996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1246310.31</v>
      </c>
      <c r="AT3" s="7">
        <v>24854715.239999998</v>
      </c>
      <c r="AU3" s="7">
        <v>201893378.93000001</v>
      </c>
      <c r="AV3" s="8">
        <f t="shared" ref="AV3:AV25" si="14">SUM(AW3:BE3)</f>
        <v>201893378.93000001</v>
      </c>
      <c r="AW3" s="7">
        <v>66096645.359999999</v>
      </c>
      <c r="AX3" s="7">
        <v>111551235.81999999</v>
      </c>
      <c r="AY3" s="7">
        <v>7044753.6699999999</v>
      </c>
      <c r="AZ3" s="7">
        <v>0</v>
      </c>
      <c r="BA3" s="7">
        <v>5361851.68</v>
      </c>
      <c r="BB3" s="7">
        <v>0</v>
      </c>
      <c r="BC3" s="7">
        <v>0</v>
      </c>
      <c r="BD3" s="7">
        <v>0</v>
      </c>
      <c r="BE3" s="7">
        <v>11838892.400000002</v>
      </c>
      <c r="BF3" s="7">
        <v>118317335.61</v>
      </c>
      <c r="BG3" s="8">
        <f t="shared" ref="BG3:BG25" si="15">SUM(BH3:BK3)</f>
        <v>118317335.61</v>
      </c>
      <c r="BH3" s="7">
        <v>37906655.539999999</v>
      </c>
      <c r="BI3" s="7">
        <v>0</v>
      </c>
      <c r="BJ3" s="7">
        <v>10979883.74</v>
      </c>
      <c r="BK3" s="7">
        <v>69430796.329999998</v>
      </c>
      <c r="BL3" s="7">
        <v>160070003.37</v>
      </c>
      <c r="BM3" s="7">
        <v>0</v>
      </c>
      <c r="BN3" s="7">
        <v>160070003.37</v>
      </c>
      <c r="BO3" s="7">
        <v>8875559</v>
      </c>
      <c r="BP3" s="7">
        <v>17596712.25</v>
      </c>
      <c r="BQ3" s="7">
        <v>541628.22</v>
      </c>
      <c r="BR3" s="7">
        <v>5130327.25</v>
      </c>
      <c r="BS3" s="7">
        <v>7676605.6200000001</v>
      </c>
      <c r="BT3" s="7">
        <v>128962.59</v>
      </c>
      <c r="BU3" s="7">
        <v>374789.27</v>
      </c>
      <c r="BV3" s="7">
        <v>30872807.920000002</v>
      </c>
      <c r="BW3" s="7">
        <v>1755000</v>
      </c>
      <c r="BX3" s="7">
        <v>817033.62</v>
      </c>
      <c r="BY3" s="7">
        <v>592112568.95000005</v>
      </c>
      <c r="BZ3" s="7">
        <v>0</v>
      </c>
      <c r="CA3" s="7">
        <v>23447239.850000001</v>
      </c>
      <c r="CB3" s="7"/>
      <c r="CC3" s="7"/>
      <c r="CD3" s="7">
        <v>567539480.07000005</v>
      </c>
      <c r="CE3" s="7">
        <v>24573088.879999999</v>
      </c>
      <c r="CF3" s="7">
        <v>31447239.850000001</v>
      </c>
      <c r="CG3" s="7"/>
      <c r="CH3" s="7">
        <v>478274608.10000002</v>
      </c>
      <c r="CI3" s="7">
        <v>599449313.54999995</v>
      </c>
      <c r="CJ3" s="7">
        <v>568621304.10000002</v>
      </c>
      <c r="CK3" s="10">
        <v>210775</v>
      </c>
      <c r="CL3" s="10">
        <v>-23447239.850000001</v>
      </c>
      <c r="CM3" s="10">
        <v>0</v>
      </c>
      <c r="CN3" s="22">
        <f t="shared" si="1"/>
        <v>-4.1312670982634794</v>
      </c>
      <c r="CO3" s="22"/>
      <c r="CP3" s="22"/>
      <c r="CQ3" s="22">
        <f t="shared" si="2"/>
        <v>-0.87951681736519194</v>
      </c>
      <c r="CR3" s="23">
        <f t="shared" si="3"/>
        <v>-3.1994908327615397</v>
      </c>
      <c r="CS3" s="22"/>
      <c r="CT3" s="26">
        <f t="shared" si="4"/>
        <v>-1376.597126556755</v>
      </c>
      <c r="CU3" s="26">
        <f t="shared" ref="CU3:CU25" si="16">CL3/CK3</f>
        <v>-111.24298351322501</v>
      </c>
      <c r="CV3" s="26">
        <f t="shared" si="5"/>
        <v>53.103938846951124</v>
      </c>
      <c r="CW3" s="26">
        <f t="shared" si="6"/>
        <v>45.541385764621047</v>
      </c>
      <c r="CX3" s="26">
        <f t="shared" si="7"/>
        <v>43.712784977522809</v>
      </c>
      <c r="CY3" s="26">
        <f t="shared" si="8"/>
        <v>54.14421281295698</v>
      </c>
      <c r="CZ3" s="26">
        <f t="shared" si="9"/>
        <v>2697.7644602063815</v>
      </c>
      <c r="DA3" s="22">
        <f t="shared" si="10"/>
        <v>83.921741493563914</v>
      </c>
      <c r="DB3" s="22">
        <f t="shared" ref="DB3:DB25" si="17">(CI3-CJ3)/CI3*100</f>
        <v>5.1427216201872534</v>
      </c>
      <c r="DC3" s="22">
        <f t="shared" si="11"/>
        <v>0</v>
      </c>
    </row>
    <row r="4" spans="1:107" x14ac:dyDescent="0.3">
      <c r="A4" s="46" t="s">
        <v>42</v>
      </c>
      <c r="B4" s="51">
        <v>2149090774</v>
      </c>
      <c r="C4" s="7">
        <v>1300695987</v>
      </c>
      <c r="D4" s="7">
        <v>936018406</v>
      </c>
      <c r="E4" s="7">
        <v>3778677</v>
      </c>
      <c r="F4" s="7">
        <v>40810071</v>
      </c>
      <c r="G4" s="7">
        <v>274902918</v>
      </c>
      <c r="H4" s="7">
        <v>80467784.109999999</v>
      </c>
      <c r="I4" s="8">
        <f t="shared" si="12"/>
        <v>80467784.109999999</v>
      </c>
      <c r="J4" s="7">
        <v>6204909.7599999998</v>
      </c>
      <c r="K4" s="7">
        <v>11764216.34</v>
      </c>
      <c r="L4" s="7">
        <v>966858.28</v>
      </c>
      <c r="M4" s="7">
        <v>61531799.729999997</v>
      </c>
      <c r="N4" s="7">
        <v>13212497</v>
      </c>
      <c r="O4" s="7">
        <v>1424540153</v>
      </c>
      <c r="P4" s="7">
        <v>691392253</v>
      </c>
      <c r="Q4" s="7">
        <v>0</v>
      </c>
      <c r="R4" s="8">
        <f t="shared" si="13"/>
        <v>0</v>
      </c>
      <c r="S4" s="7">
        <v>0</v>
      </c>
      <c r="T4" s="7">
        <v>0</v>
      </c>
      <c r="U4" s="7">
        <v>666546405</v>
      </c>
      <c r="V4" s="7">
        <v>410841246.43000001</v>
      </c>
      <c r="W4" s="7">
        <v>127389276.94</v>
      </c>
      <c r="X4" s="7">
        <v>51626754.549999997</v>
      </c>
      <c r="Y4" s="7">
        <v>190429.62</v>
      </c>
      <c r="Z4" s="7">
        <v>0</v>
      </c>
      <c r="AA4" s="7">
        <v>0</v>
      </c>
      <c r="AB4" s="7">
        <v>862757.2</v>
      </c>
      <c r="AC4" s="7">
        <v>0</v>
      </c>
      <c r="AD4" s="7">
        <v>515666</v>
      </c>
      <c r="AE4" s="7">
        <v>64362013.369999997</v>
      </c>
      <c r="AF4" s="7">
        <v>2802493.91</v>
      </c>
      <c r="AG4" s="7">
        <v>0</v>
      </c>
      <c r="AH4" s="7">
        <v>0</v>
      </c>
      <c r="AI4" s="7">
        <v>7955767.2000000002</v>
      </c>
      <c r="AJ4" s="7">
        <v>0</v>
      </c>
      <c r="AK4" s="8">
        <f t="shared" si="0"/>
        <v>666546405.22000003</v>
      </c>
      <c r="AL4" s="7">
        <v>2115932406.1700001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33158368.129999999</v>
      </c>
      <c r="AT4" s="7">
        <v>48289005</v>
      </c>
      <c r="AU4" s="7">
        <v>87311778</v>
      </c>
      <c r="AV4" s="8">
        <f t="shared" si="14"/>
        <v>87311778.700000003</v>
      </c>
      <c r="AW4" s="7">
        <v>2221290.96</v>
      </c>
      <c r="AX4" s="7">
        <v>45114125.229999997</v>
      </c>
      <c r="AY4" s="7">
        <v>3743507.79</v>
      </c>
      <c r="AZ4" s="7">
        <v>0</v>
      </c>
      <c r="BA4" s="7">
        <v>3425838.21</v>
      </c>
      <c r="BB4" s="7">
        <v>0</v>
      </c>
      <c r="BC4" s="7">
        <v>0</v>
      </c>
      <c r="BD4" s="7">
        <v>0</v>
      </c>
      <c r="BE4" s="7">
        <f>1016657.5+8780250.15+8567060.38+14443048.48</f>
        <v>32807016.510000002</v>
      </c>
      <c r="BF4" s="7">
        <v>618100383.29999995</v>
      </c>
      <c r="BG4" s="8">
        <f t="shared" si="15"/>
        <v>618100383.29999995</v>
      </c>
      <c r="BH4" s="7">
        <v>478096878.26999998</v>
      </c>
      <c r="BI4" s="7">
        <v>0</v>
      </c>
      <c r="BJ4" s="7">
        <v>0</v>
      </c>
      <c r="BK4" s="7">
        <v>140003505.02999997</v>
      </c>
      <c r="BL4" s="7">
        <v>22133652.739999998</v>
      </c>
      <c r="BM4" s="7">
        <v>0</v>
      </c>
      <c r="BN4" s="7">
        <v>22133652.739999998</v>
      </c>
      <c r="BO4" s="7">
        <v>277660589</v>
      </c>
      <c r="BP4" s="7">
        <v>73444287</v>
      </c>
      <c r="BQ4" s="7">
        <v>3779949</v>
      </c>
      <c r="BR4" s="7">
        <v>22742095</v>
      </c>
      <c r="BS4" s="7">
        <v>37613766</v>
      </c>
      <c r="BT4" s="7">
        <v>744856</v>
      </c>
      <c r="BU4" s="7">
        <v>866227</v>
      </c>
      <c r="BV4" s="7">
        <v>150190908</v>
      </c>
      <c r="BW4" s="7">
        <v>1316388</v>
      </c>
      <c r="BX4" s="7">
        <v>49947670</v>
      </c>
      <c r="BY4" s="7">
        <v>2212998125</v>
      </c>
      <c r="BZ4" s="7">
        <v>0</v>
      </c>
      <c r="CA4" s="7">
        <v>64066120</v>
      </c>
      <c r="CB4" s="7"/>
      <c r="CC4" s="7"/>
      <c r="CD4" s="7">
        <v>1993144051</v>
      </c>
      <c r="CE4" s="7">
        <v>219854074.96000001</v>
      </c>
      <c r="CF4" s="7">
        <v>64066120.229999997</v>
      </c>
      <c r="CG4" s="7"/>
      <c r="CH4" s="7">
        <v>1889314195</v>
      </c>
      <c r="CI4" s="7">
        <v>2279265778</v>
      </c>
      <c r="CJ4" s="7">
        <v>2149090774</v>
      </c>
      <c r="CK4" s="10">
        <v>1011177</v>
      </c>
      <c r="CL4" s="10">
        <v>-64066120.229999997</v>
      </c>
      <c r="CM4" s="10">
        <v>0</v>
      </c>
      <c r="CN4" s="22">
        <f t="shared" si="1"/>
        <v>-2.9736925370096072</v>
      </c>
      <c r="CO4" s="22"/>
      <c r="CP4" s="22"/>
      <c r="CQ4" s="22">
        <f t="shared" si="2"/>
        <v>-0.44309030738488742</v>
      </c>
      <c r="CR4" s="23">
        <f t="shared" si="3"/>
        <v>-15.639858079816404</v>
      </c>
      <c r="CS4" s="22"/>
      <c r="CT4" s="26">
        <f t="shared" si="4"/>
        <v>-822.63971080236217</v>
      </c>
      <c r="CU4" s="26">
        <f t="shared" si="16"/>
        <v>-63.357968219213845</v>
      </c>
      <c r="CV4" s="26">
        <f t="shared" si="5"/>
        <v>64.267353795359043</v>
      </c>
      <c r="CW4" s="26">
        <f t="shared" si="6"/>
        <v>32.17138435307433</v>
      </c>
      <c r="CX4" s="26">
        <f t="shared" si="7"/>
        <v>58.775286445396333</v>
      </c>
      <c r="CY4" s="26">
        <f t="shared" si="8"/>
        <v>36.594879498060408</v>
      </c>
      <c r="CZ4" s="26">
        <f t="shared" si="9"/>
        <v>2125.3358947048837</v>
      </c>
      <c r="DA4" s="22">
        <f t="shared" si="10"/>
        <v>91.306375903887911</v>
      </c>
      <c r="DB4" s="22">
        <f t="shared" si="17"/>
        <v>5.7112691839836849</v>
      </c>
      <c r="DC4" s="22">
        <f t="shared" si="11"/>
        <v>0</v>
      </c>
    </row>
    <row r="5" spans="1:107" s="4" customFormat="1" x14ac:dyDescent="0.3">
      <c r="A5" s="46" t="s">
        <v>43</v>
      </c>
      <c r="B5" s="52"/>
      <c r="C5" s="9"/>
      <c r="D5" s="9"/>
      <c r="E5" s="9"/>
      <c r="F5" s="9"/>
      <c r="G5" s="9"/>
      <c r="H5" s="9"/>
      <c r="I5" s="8">
        <f t="shared" si="12"/>
        <v>0</v>
      </c>
      <c r="J5" s="7">
        <v>0</v>
      </c>
      <c r="K5" s="7">
        <v>0</v>
      </c>
      <c r="L5" s="7">
        <v>0</v>
      </c>
      <c r="M5" s="7">
        <v>0</v>
      </c>
      <c r="N5" s="9"/>
      <c r="O5" s="9"/>
      <c r="P5" s="9"/>
      <c r="Q5" s="9"/>
      <c r="R5" s="8">
        <f t="shared" si="13"/>
        <v>0</v>
      </c>
      <c r="S5" s="7">
        <v>0</v>
      </c>
      <c r="T5" s="7">
        <v>0</v>
      </c>
      <c r="U5" s="7"/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8">
        <f t="shared" si="0"/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9"/>
      <c r="AU5" s="9"/>
      <c r="AV5" s="8">
        <f t="shared" si="14"/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/>
      <c r="BF5" s="7"/>
      <c r="BG5" s="8">
        <f t="shared" si="15"/>
        <v>0</v>
      </c>
      <c r="BH5" s="7">
        <v>0</v>
      </c>
      <c r="BI5" s="7">
        <v>0</v>
      </c>
      <c r="BJ5" s="7">
        <v>0</v>
      </c>
      <c r="BK5" s="7"/>
      <c r="BL5" s="9"/>
      <c r="BM5" s="7">
        <v>0</v>
      </c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10">
        <v>968250</v>
      </c>
      <c r="CL5" s="8"/>
      <c r="CM5" s="8"/>
      <c r="CN5" s="22" t="e">
        <f t="shared" si="1"/>
        <v>#DIV/0!</v>
      </c>
      <c r="CO5" s="24"/>
      <c r="CP5" s="24"/>
      <c r="CQ5" s="22" t="e">
        <f t="shared" si="2"/>
        <v>#DIV/0!</v>
      </c>
      <c r="CR5" s="23" t="e">
        <f t="shared" si="3"/>
        <v>#DIV/0!</v>
      </c>
      <c r="CS5" s="24"/>
      <c r="CT5" s="26">
        <f t="shared" si="4"/>
        <v>0</v>
      </c>
      <c r="CU5" s="26">
        <f t="shared" si="16"/>
        <v>0</v>
      </c>
      <c r="CV5" s="26" t="e">
        <f t="shared" si="5"/>
        <v>#DIV/0!</v>
      </c>
      <c r="CW5" s="26" t="e">
        <f t="shared" si="6"/>
        <v>#DIV/0!</v>
      </c>
      <c r="CX5" s="26" t="e">
        <f t="shared" si="7"/>
        <v>#DIV/0!</v>
      </c>
      <c r="CY5" s="26" t="e">
        <f t="shared" si="8"/>
        <v>#DIV/0!</v>
      </c>
      <c r="CZ5" s="26">
        <f t="shared" si="9"/>
        <v>0</v>
      </c>
      <c r="DA5" s="22" t="e">
        <f t="shared" si="10"/>
        <v>#DIV/0!</v>
      </c>
      <c r="DB5" s="22" t="e">
        <f t="shared" si="17"/>
        <v>#DIV/0!</v>
      </c>
      <c r="DC5" s="22" t="e">
        <f t="shared" si="11"/>
        <v>#DIV/0!</v>
      </c>
    </row>
    <row r="6" spans="1:107" s="20" customFormat="1" x14ac:dyDescent="0.3">
      <c r="A6" s="46" t="s">
        <v>44</v>
      </c>
      <c r="B6" s="53">
        <v>673204285.63999999</v>
      </c>
      <c r="C6" s="10">
        <v>334742699.35000002</v>
      </c>
      <c r="D6" s="10">
        <v>264168171.97</v>
      </c>
      <c r="E6" s="10">
        <v>1609229.57</v>
      </c>
      <c r="F6" s="10">
        <v>11633056.26</v>
      </c>
      <c r="G6" s="10">
        <v>27834972.260000002</v>
      </c>
      <c r="H6" s="10">
        <v>33978052.590000004</v>
      </c>
      <c r="I6" s="8">
        <f t="shared" si="12"/>
        <v>33978052.590000004</v>
      </c>
      <c r="J6" s="7">
        <v>4120457.79</v>
      </c>
      <c r="K6" s="7">
        <v>13576694.51</v>
      </c>
      <c r="L6" s="7">
        <v>289318.34999999998</v>
      </c>
      <c r="M6" s="7">
        <v>15991581.939999999</v>
      </c>
      <c r="N6" s="10">
        <v>15581417.220000001</v>
      </c>
      <c r="O6" s="10">
        <v>391232008.50999999</v>
      </c>
      <c r="P6" s="10">
        <v>268480942.52999997</v>
      </c>
      <c r="Q6" s="10">
        <v>82565000</v>
      </c>
      <c r="R6" s="8">
        <f t="shared" si="13"/>
        <v>82565000</v>
      </c>
      <c r="S6" s="7">
        <v>82517500</v>
      </c>
      <c r="T6" s="7">
        <v>47500</v>
      </c>
      <c r="U6" s="7">
        <v>185058344.53</v>
      </c>
      <c r="V6" s="7">
        <v>127484892.63</v>
      </c>
      <c r="W6" s="7">
        <v>35253062.399999999</v>
      </c>
      <c r="X6" s="7">
        <v>14425300</v>
      </c>
      <c r="Y6" s="7">
        <v>41572.26</v>
      </c>
      <c r="Z6" s="7">
        <v>0</v>
      </c>
      <c r="AA6" s="7">
        <v>0</v>
      </c>
      <c r="AB6" s="7">
        <v>3486400</v>
      </c>
      <c r="AC6" s="7">
        <v>0</v>
      </c>
      <c r="AD6" s="7">
        <v>283744.65999999997</v>
      </c>
      <c r="AE6" s="7">
        <v>0</v>
      </c>
      <c r="AF6" s="7">
        <v>1469088.2</v>
      </c>
      <c r="AG6" s="7">
        <v>0</v>
      </c>
      <c r="AH6" s="7">
        <v>0</v>
      </c>
      <c r="AI6" s="7">
        <v>2614284.38</v>
      </c>
      <c r="AJ6" s="7">
        <v>0</v>
      </c>
      <c r="AK6" s="8">
        <f t="shared" si="0"/>
        <v>185058344.52999997</v>
      </c>
      <c r="AL6" s="7">
        <v>659712951.03999996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13491334.6</v>
      </c>
      <c r="AT6" s="10">
        <v>25652985.170000002</v>
      </c>
      <c r="AU6" s="7">
        <v>225322758.94</v>
      </c>
      <c r="AV6" s="8">
        <f t="shared" si="14"/>
        <v>225322758.94</v>
      </c>
      <c r="AW6" s="7">
        <v>74596195.829999998</v>
      </c>
      <c r="AX6" s="7">
        <v>137470376.97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13256186.140000001</v>
      </c>
      <c r="BF6" s="7">
        <v>133663983.37</v>
      </c>
      <c r="BG6" s="8">
        <f t="shared" si="15"/>
        <v>133663983.37</v>
      </c>
      <c r="BH6" s="7">
        <v>108842516.79000001</v>
      </c>
      <c r="BI6" s="7">
        <v>0</v>
      </c>
      <c r="BJ6" s="7">
        <v>0</v>
      </c>
      <c r="BK6" s="7">
        <v>24821466.580000002</v>
      </c>
      <c r="BL6" s="10">
        <v>175884580.55000001</v>
      </c>
      <c r="BM6" s="7">
        <v>0</v>
      </c>
      <c r="BN6" s="7">
        <v>175884580.54999998</v>
      </c>
      <c r="BO6" s="10">
        <v>20056123.859999999</v>
      </c>
      <c r="BP6" s="10">
        <v>17782871.460000001</v>
      </c>
      <c r="BQ6" s="10">
        <v>326498.63</v>
      </c>
      <c r="BR6" s="10">
        <v>2380276.0699999998</v>
      </c>
      <c r="BS6" s="10">
        <v>8877991.8200000003</v>
      </c>
      <c r="BT6" s="10">
        <v>0</v>
      </c>
      <c r="BU6" s="10">
        <v>438432.16</v>
      </c>
      <c r="BV6" s="10">
        <v>35127881.759999998</v>
      </c>
      <c r="BW6" s="10">
        <v>11505618.5</v>
      </c>
      <c r="BX6" s="10">
        <v>5310585.38</v>
      </c>
      <c r="BY6" s="10">
        <v>678635287.86000001</v>
      </c>
      <c r="BZ6" s="10">
        <v>0</v>
      </c>
      <c r="CA6" s="10">
        <v>5624217.54</v>
      </c>
      <c r="CB6" s="10"/>
      <c r="CC6" s="10"/>
      <c r="CD6" s="10">
        <v>657060378.04000008</v>
      </c>
      <c r="CE6" s="10">
        <v>21574909.82</v>
      </c>
      <c r="CF6" s="10">
        <v>5624217.54</v>
      </c>
      <c r="CG6" s="10"/>
      <c r="CH6" s="10">
        <v>604914607.10000002</v>
      </c>
      <c r="CI6" s="10">
        <v>714501865.34000003</v>
      </c>
      <c r="CJ6" s="19">
        <v>673204285.63999999</v>
      </c>
      <c r="CK6" s="10">
        <v>271714</v>
      </c>
      <c r="CL6" s="10">
        <v>-5624217.54</v>
      </c>
      <c r="CM6" s="10">
        <v>0</v>
      </c>
      <c r="CN6" s="22">
        <f t="shared" si="1"/>
        <v>-0.8067391036937569</v>
      </c>
      <c r="CO6" s="22"/>
      <c r="CP6" s="22"/>
      <c r="CQ6" s="22">
        <f t="shared" si="2"/>
        <v>-0.78199999480072657</v>
      </c>
      <c r="CR6" s="23">
        <f t="shared" si="3"/>
        <v>-0.38465644782984632</v>
      </c>
      <c r="CS6" s="22"/>
      <c r="CT6" s="26">
        <f t="shared" si="4"/>
        <v>-1140.5909740388793</v>
      </c>
      <c r="CU6" s="26">
        <f t="shared" si="16"/>
        <v>-20.699034793937745</v>
      </c>
      <c r="CV6" s="26">
        <f t="shared" si="5"/>
        <v>54.771004850253682</v>
      </c>
      <c r="CW6" s="26">
        <f t="shared" si="6"/>
        <v>39.881050708814378</v>
      </c>
      <c r="CX6" s="26">
        <f t="shared" si="7"/>
        <v>49.325861082993995</v>
      </c>
      <c r="CY6" s="26">
        <f t="shared" si="8"/>
        <v>44.383279785078273</v>
      </c>
      <c r="CZ6" s="26">
        <f t="shared" si="9"/>
        <v>2477.6209015361742</v>
      </c>
      <c r="DA6" s="22">
        <f t="shared" si="10"/>
        <v>85.561173950173838</v>
      </c>
      <c r="DB6" s="22">
        <f t="shared" si="17"/>
        <v>5.7799120902712193</v>
      </c>
      <c r="DC6" s="22">
        <f t="shared" si="11"/>
        <v>0</v>
      </c>
    </row>
    <row r="7" spans="1:107" s="20" customFormat="1" ht="15" x14ac:dyDescent="0.25">
      <c r="A7" s="46" t="s">
        <v>63</v>
      </c>
      <c r="B7" s="53">
        <v>291387065.41000003</v>
      </c>
      <c r="C7" s="10">
        <v>165647947.63999999</v>
      </c>
      <c r="D7" s="10">
        <v>137720882.80000001</v>
      </c>
      <c r="E7" s="10">
        <v>740143</v>
      </c>
      <c r="F7" s="10">
        <v>5352265.5999999996</v>
      </c>
      <c r="G7" s="10">
        <v>7587315.21</v>
      </c>
      <c r="H7" s="10">
        <v>19266576.859999999</v>
      </c>
      <c r="I7" s="8">
        <f t="shared" si="12"/>
        <v>19266576.859999999</v>
      </c>
      <c r="J7" s="7">
        <v>2163952.7200000002</v>
      </c>
      <c r="K7" s="7">
        <v>3669213.39</v>
      </c>
      <c r="L7" s="7">
        <v>181141.46</v>
      </c>
      <c r="M7" s="7">
        <v>13252269.289999999</v>
      </c>
      <c r="N7" s="10">
        <v>9247581.6699999999</v>
      </c>
      <c r="O7" s="10">
        <v>198682283.97999999</v>
      </c>
      <c r="P7" s="10">
        <v>89855439.730000004</v>
      </c>
      <c r="Q7" s="10">
        <v>13733700</v>
      </c>
      <c r="R7" s="8">
        <f t="shared" si="13"/>
        <v>13733700</v>
      </c>
      <c r="S7" s="7">
        <v>12375300</v>
      </c>
      <c r="T7" s="7">
        <v>1358400</v>
      </c>
      <c r="U7" s="7">
        <v>74974567.980000004</v>
      </c>
      <c r="V7" s="7">
        <v>59311100</v>
      </c>
      <c r="W7" s="7">
        <v>9724654.5299999993</v>
      </c>
      <c r="X7" s="7">
        <v>3435437.26</v>
      </c>
      <c r="Y7" s="7">
        <v>15623.02</v>
      </c>
      <c r="Z7" s="7">
        <v>0</v>
      </c>
      <c r="AA7" s="7">
        <v>0</v>
      </c>
      <c r="AB7" s="7">
        <v>1152040</v>
      </c>
      <c r="AC7" s="7">
        <v>0</v>
      </c>
      <c r="AD7" s="7">
        <v>225225</v>
      </c>
      <c r="AE7" s="7">
        <v>0</v>
      </c>
      <c r="AF7" s="7">
        <v>0</v>
      </c>
      <c r="AG7" s="7">
        <v>0</v>
      </c>
      <c r="AH7" s="7">
        <v>0</v>
      </c>
      <c r="AI7" s="7">
        <v>1110488.17</v>
      </c>
      <c r="AJ7" s="7">
        <v>0</v>
      </c>
      <c r="AK7" s="8">
        <f t="shared" si="0"/>
        <v>74974567.980000004</v>
      </c>
      <c r="AL7" s="7">
        <v>288537723.70999998</v>
      </c>
      <c r="AM7" s="7">
        <v>0</v>
      </c>
      <c r="AN7" s="7">
        <v>-11608.87</v>
      </c>
      <c r="AO7" s="7">
        <v>0</v>
      </c>
      <c r="AP7" s="7">
        <v>0</v>
      </c>
      <c r="AQ7" s="7">
        <v>0</v>
      </c>
      <c r="AR7" s="7">
        <v>0</v>
      </c>
      <c r="AS7" s="7">
        <v>2860950.57</v>
      </c>
      <c r="AT7" s="10">
        <v>12840838.539999999</v>
      </c>
      <c r="AU7" s="7">
        <v>111369997.88</v>
      </c>
      <c r="AV7" s="8">
        <f t="shared" si="14"/>
        <v>111369997.88</v>
      </c>
      <c r="AW7" s="7">
        <v>28717559.379999999</v>
      </c>
      <c r="AX7" s="7">
        <v>77204528.890000001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5447909.6100000003</v>
      </c>
      <c r="BF7" s="7">
        <v>63926818.979999997</v>
      </c>
      <c r="BG7" s="8">
        <f t="shared" si="15"/>
        <v>63926818.980000004</v>
      </c>
      <c r="BH7" s="7">
        <v>30718031.949999999</v>
      </c>
      <c r="BI7" s="7">
        <v>0</v>
      </c>
      <c r="BJ7" s="7">
        <v>7627846.5599999996</v>
      </c>
      <c r="BK7" s="7">
        <v>25580940.470000003</v>
      </c>
      <c r="BL7" s="10">
        <v>73028298.019999996</v>
      </c>
      <c r="BM7" s="7">
        <v>0</v>
      </c>
      <c r="BN7" s="7">
        <v>73028298.019999996</v>
      </c>
      <c r="BO7" s="10">
        <v>7249116.3099999996</v>
      </c>
      <c r="BP7" s="10">
        <v>9069374.25</v>
      </c>
      <c r="BQ7" s="10">
        <v>165000</v>
      </c>
      <c r="BR7" s="10">
        <v>1990176.7</v>
      </c>
      <c r="BS7" s="10">
        <v>12033550.789999999</v>
      </c>
      <c r="BT7" s="10">
        <v>0</v>
      </c>
      <c r="BU7" s="10">
        <v>0</v>
      </c>
      <c r="BV7" s="10">
        <v>8603973.8300000001</v>
      </c>
      <c r="BW7" s="10">
        <v>654550</v>
      </c>
      <c r="BX7" s="10">
        <v>5281444.3600000003</v>
      </c>
      <c r="BY7" s="10">
        <v>309017386.27999997</v>
      </c>
      <c r="BZ7" s="10">
        <v>0</v>
      </c>
      <c r="CA7" s="10">
        <v>17595069.120000001</v>
      </c>
      <c r="CB7" s="10"/>
      <c r="CC7" s="10"/>
      <c r="CD7" s="2"/>
      <c r="CE7" s="8"/>
      <c r="CF7" s="10">
        <v>17595069.120000001</v>
      </c>
      <c r="CG7" s="10"/>
      <c r="CH7" s="10">
        <v>250156420.97999999</v>
      </c>
      <c r="CI7" s="10">
        <v>327656679.91000003</v>
      </c>
      <c r="CJ7" s="10">
        <v>291387065.41000003</v>
      </c>
      <c r="CK7" s="10">
        <v>116456</v>
      </c>
      <c r="CL7" s="10">
        <v>-17595069.120000001</v>
      </c>
      <c r="CM7" s="10">
        <v>0</v>
      </c>
      <c r="CN7" s="22">
        <f t="shared" si="1"/>
        <v>100</v>
      </c>
      <c r="CO7" s="25"/>
      <c r="CP7" s="25"/>
      <c r="CQ7" s="22">
        <f t="shared" si="2"/>
        <v>1</v>
      </c>
      <c r="CR7" s="23">
        <f t="shared" si="3"/>
        <v>1</v>
      </c>
      <c r="CS7" s="25"/>
      <c r="CT7" s="26">
        <f t="shared" si="4"/>
        <v>1587.8488399052003</v>
      </c>
      <c r="CU7" s="26">
        <f t="shared" si="16"/>
        <v>-151.0876993886103</v>
      </c>
      <c r="CV7" s="26">
        <f t="shared" si="5"/>
        <v>63.460100481747041</v>
      </c>
      <c r="CW7" s="26">
        <f t="shared" si="6"/>
        <v>30.837140833127823</v>
      </c>
      <c r="CX7" s="26">
        <f t="shared" si="7"/>
        <v>53.604733906430347</v>
      </c>
      <c r="CY7" s="26">
        <f t="shared" si="8"/>
        <v>35.919701512352525</v>
      </c>
      <c r="CZ7" s="26">
        <f t="shared" si="9"/>
        <v>2502.1215343992585</v>
      </c>
      <c r="DA7" s="22">
        <f t="shared" si="10"/>
        <v>83.373285388985479</v>
      </c>
      <c r="DB7" s="22">
        <f t="shared" si="17"/>
        <v>11.069395719312803</v>
      </c>
      <c r="DC7" s="22">
        <f t="shared" si="11"/>
        <v>0</v>
      </c>
    </row>
    <row r="8" spans="1:107" ht="15" x14ac:dyDescent="0.25">
      <c r="A8" s="46" t="s">
        <v>45</v>
      </c>
      <c r="B8" s="51">
        <v>2920336173.27</v>
      </c>
      <c r="C8" s="7">
        <v>1227787541</v>
      </c>
      <c r="D8" s="7">
        <v>941045267</v>
      </c>
      <c r="E8" s="7">
        <v>24277689</v>
      </c>
      <c r="F8" s="7">
        <v>22575118</v>
      </c>
      <c r="G8" s="7">
        <v>176001598</v>
      </c>
      <c r="H8" s="7">
        <v>142192625</v>
      </c>
      <c r="I8" s="8">
        <f t="shared" si="12"/>
        <v>142192625.35999998</v>
      </c>
      <c r="J8" s="7">
        <v>16598452.32</v>
      </c>
      <c r="K8" s="7">
        <v>26135614.34</v>
      </c>
      <c r="L8" s="7">
        <v>5445323.4900000002</v>
      </c>
      <c r="M8" s="7">
        <v>94013235.209999993</v>
      </c>
      <c r="N8" s="7">
        <v>27259336</v>
      </c>
      <c r="O8" s="7">
        <v>1409523073</v>
      </c>
      <c r="P8" s="7">
        <v>768358228</v>
      </c>
      <c r="Q8" s="7">
        <v>3696100</v>
      </c>
      <c r="R8" s="8">
        <f t="shared" si="13"/>
        <v>3696100</v>
      </c>
      <c r="S8" s="7">
        <v>0</v>
      </c>
      <c r="T8" s="7">
        <v>3696100</v>
      </c>
      <c r="U8" s="7">
        <v>721315084</v>
      </c>
      <c r="V8" s="7">
        <v>294426699.82999998</v>
      </c>
      <c r="W8" s="7">
        <v>111865235.73999999</v>
      </c>
      <c r="X8" s="7">
        <v>43987836.43</v>
      </c>
      <c r="Y8" s="7">
        <v>192143.91</v>
      </c>
      <c r="Z8" s="7">
        <v>0</v>
      </c>
      <c r="AA8" s="7">
        <v>237140366.71000001</v>
      </c>
      <c r="AB8" s="7">
        <v>292399.65000000002</v>
      </c>
      <c r="AC8" s="7">
        <v>0</v>
      </c>
      <c r="AD8" s="7">
        <v>0</v>
      </c>
      <c r="AE8" s="7">
        <v>0</v>
      </c>
      <c r="AF8" s="7">
        <v>278564.65000000002</v>
      </c>
      <c r="AG8" s="7">
        <v>0</v>
      </c>
      <c r="AH8" s="7">
        <v>0</v>
      </c>
      <c r="AI8" s="7">
        <v>5508836.2599999998</v>
      </c>
      <c r="AJ8" s="7">
        <v>0</v>
      </c>
      <c r="AK8" s="8">
        <f t="shared" si="0"/>
        <v>693692083.17999995</v>
      </c>
      <c r="AL8" s="7">
        <v>2177881301.5999999</v>
      </c>
      <c r="AM8" s="7">
        <v>0</v>
      </c>
      <c r="AN8" s="7">
        <v>0</v>
      </c>
      <c r="AO8" s="7">
        <v>0</v>
      </c>
      <c r="AP8" s="7">
        <v>742444871.66999996</v>
      </c>
      <c r="AQ8" s="7">
        <v>0</v>
      </c>
      <c r="AR8" s="7">
        <v>0</v>
      </c>
      <c r="AS8" s="7">
        <v>10000</v>
      </c>
      <c r="AT8" s="7">
        <v>80411578</v>
      </c>
      <c r="AU8" s="7">
        <v>563312687.53999996</v>
      </c>
      <c r="AV8" s="8">
        <f t="shared" si="14"/>
        <v>563312687.53999996</v>
      </c>
      <c r="AW8" s="7">
        <v>158465928.13</v>
      </c>
      <c r="AX8" s="7">
        <v>353630423.82999998</v>
      </c>
      <c r="AY8" s="7">
        <v>0</v>
      </c>
      <c r="AZ8" s="7">
        <v>0</v>
      </c>
      <c r="BA8" s="7">
        <v>3221296.83</v>
      </c>
      <c r="BB8" s="7">
        <v>0</v>
      </c>
      <c r="BC8" s="7">
        <v>0</v>
      </c>
      <c r="BD8" s="7">
        <v>0</v>
      </c>
      <c r="BE8" s="7">
        <v>47995038.75</v>
      </c>
      <c r="BF8" s="7">
        <v>440862293.73000002</v>
      </c>
      <c r="BG8" s="8">
        <f t="shared" si="15"/>
        <v>440862293.73000002</v>
      </c>
      <c r="BH8" s="7">
        <v>302794808.63</v>
      </c>
      <c r="BI8" s="7">
        <v>0</v>
      </c>
      <c r="BJ8" s="7">
        <v>0</v>
      </c>
      <c r="BK8" s="7">
        <v>138067485.09999999</v>
      </c>
      <c r="BL8" s="7">
        <v>440038126.31999999</v>
      </c>
      <c r="BM8" s="7">
        <v>0</v>
      </c>
      <c r="BN8" s="7">
        <v>440038126.32000017</v>
      </c>
      <c r="BO8" s="7">
        <v>92632528</v>
      </c>
      <c r="BP8" s="7">
        <v>53538647</v>
      </c>
      <c r="BQ8" s="7">
        <v>833541</v>
      </c>
      <c r="BR8" s="7">
        <v>19874532</v>
      </c>
      <c r="BS8" s="7">
        <v>275773147</v>
      </c>
      <c r="BT8" s="7">
        <v>0</v>
      </c>
      <c r="BU8" s="7">
        <v>5097697</v>
      </c>
      <c r="BV8" s="7">
        <v>83281623</v>
      </c>
      <c r="BW8" s="7">
        <v>477158</v>
      </c>
      <c r="BX8" s="7">
        <v>11311443</v>
      </c>
      <c r="BY8" s="7">
        <v>2925474742</v>
      </c>
      <c r="BZ8" s="7">
        <v>0</v>
      </c>
      <c r="CA8" s="7">
        <v>5046296</v>
      </c>
      <c r="CB8" s="7"/>
      <c r="CC8" s="7"/>
      <c r="CD8" s="7">
        <v>2532290215.6500001</v>
      </c>
      <c r="CE8" s="7">
        <v>393184526.35000002</v>
      </c>
      <c r="CF8" s="7">
        <v>25046296.219999999</v>
      </c>
      <c r="CG8" s="7"/>
      <c r="CH8" s="7">
        <v>2430022599</v>
      </c>
      <c r="CI8" s="7">
        <v>2430022599.8200002</v>
      </c>
      <c r="CJ8" s="7">
        <v>2920336173.27</v>
      </c>
      <c r="CK8" s="10">
        <v>780733</v>
      </c>
      <c r="CL8" s="10">
        <v>-5046296.22</v>
      </c>
      <c r="CM8" s="10">
        <v>0</v>
      </c>
      <c r="CN8" s="22">
        <f t="shared" si="1"/>
        <v>-0.17595812348707471</v>
      </c>
      <c r="CO8" s="22"/>
      <c r="CP8" s="22"/>
      <c r="CQ8" s="22">
        <f t="shared" si="2"/>
        <v>-0.84841377889700054</v>
      </c>
      <c r="CR8" s="23">
        <f t="shared" si="3"/>
        <v>-13.423848267984225</v>
      </c>
      <c r="CS8" s="22"/>
      <c r="CT8" s="26">
        <f t="shared" si="4"/>
        <v>-1992.3515158191085</v>
      </c>
      <c r="CU8" s="26">
        <f t="shared" si="16"/>
        <v>-6.4635364714953765</v>
      </c>
      <c r="CV8" s="26">
        <f t="shared" si="5"/>
        <v>46.911728127039105</v>
      </c>
      <c r="CW8" s="26">
        <f t="shared" si="6"/>
        <v>26.310608861843569</v>
      </c>
      <c r="CX8" s="26">
        <f t="shared" si="7"/>
        <v>41.968830678080757</v>
      </c>
      <c r="CY8" s="26">
        <f t="shared" si="8"/>
        <v>31.619386104318281</v>
      </c>
      <c r="CZ8" s="26">
        <f t="shared" si="9"/>
        <v>3740.5056187838863</v>
      </c>
      <c r="DA8" s="22">
        <f t="shared" si="10"/>
        <v>87.106594033030063</v>
      </c>
      <c r="DB8" s="22">
        <f t="shared" si="17"/>
        <v>-20.177325654762178</v>
      </c>
      <c r="DC8" s="22">
        <f t="shared" si="11"/>
        <v>0</v>
      </c>
    </row>
    <row r="9" spans="1:107" s="20" customFormat="1" ht="15" x14ac:dyDescent="0.25">
      <c r="A9" s="45" t="s">
        <v>46</v>
      </c>
      <c r="B9" s="51">
        <v>593287496.73000002</v>
      </c>
      <c r="C9" s="7">
        <v>308351988</v>
      </c>
      <c r="D9" s="7">
        <v>235160042</v>
      </c>
      <c r="E9" s="7">
        <v>241634</v>
      </c>
      <c r="F9" s="7">
        <v>10356459</v>
      </c>
      <c r="G9" s="7">
        <v>37147969</v>
      </c>
      <c r="H9" s="7">
        <v>33182132.25</v>
      </c>
      <c r="I9" s="8">
        <f t="shared" si="12"/>
        <v>33182132.249999996</v>
      </c>
      <c r="J9" s="10">
        <v>3362941.19</v>
      </c>
      <c r="K9" s="10">
        <v>8481494.1199999992</v>
      </c>
      <c r="L9" s="10">
        <v>1737940.04</v>
      </c>
      <c r="M9" s="10">
        <v>19599756.899999999</v>
      </c>
      <c r="N9" s="7">
        <v>17554666.719999999</v>
      </c>
      <c r="O9" s="7">
        <v>361684640.18000001</v>
      </c>
      <c r="P9" s="7">
        <v>230796652.69</v>
      </c>
      <c r="Q9" s="7">
        <v>49879400</v>
      </c>
      <c r="R9" s="8">
        <f t="shared" si="13"/>
        <v>49879400</v>
      </c>
      <c r="S9" s="7">
        <v>49879400</v>
      </c>
      <c r="T9" s="7">
        <v>0</v>
      </c>
      <c r="U9" s="7">
        <v>180301252.69</v>
      </c>
      <c r="V9" s="7">
        <v>105230890</v>
      </c>
      <c r="W9" s="7">
        <v>26579896</v>
      </c>
      <c r="X9" s="7">
        <v>13513861.4</v>
      </c>
      <c r="Y9" s="7">
        <v>1153.5</v>
      </c>
      <c r="Z9" s="7">
        <v>0</v>
      </c>
      <c r="AA9" s="7">
        <v>0</v>
      </c>
      <c r="AB9" s="7">
        <v>0</v>
      </c>
      <c r="AC9" s="7">
        <v>32660000</v>
      </c>
      <c r="AD9" s="7">
        <v>0</v>
      </c>
      <c r="AE9" s="7">
        <v>0</v>
      </c>
      <c r="AF9" s="7">
        <v>350111.61</v>
      </c>
      <c r="AG9" s="7">
        <v>0</v>
      </c>
      <c r="AH9" s="7">
        <v>0</v>
      </c>
      <c r="AI9" s="7">
        <v>1965340.18</v>
      </c>
      <c r="AJ9" s="7">
        <v>0</v>
      </c>
      <c r="AK9" s="8">
        <f t="shared" si="0"/>
        <v>180301252.69000003</v>
      </c>
      <c r="AL9" s="7">
        <v>592481292.87</v>
      </c>
      <c r="AM9" s="7">
        <v>0</v>
      </c>
      <c r="AN9" s="7">
        <v>0</v>
      </c>
      <c r="AO9" s="7">
        <v>225200</v>
      </c>
      <c r="AP9" s="7">
        <v>0</v>
      </c>
      <c r="AQ9" s="7">
        <v>0</v>
      </c>
      <c r="AR9" s="7">
        <v>0</v>
      </c>
      <c r="AS9" s="7">
        <v>581003.86</v>
      </c>
      <c r="AT9" s="7">
        <v>26647363.469999999</v>
      </c>
      <c r="AU9" s="7">
        <v>183078687.06999999</v>
      </c>
      <c r="AV9" s="8">
        <f t="shared" si="14"/>
        <v>183078687.07000002</v>
      </c>
      <c r="AW9" s="7">
        <v>47041763.060000002</v>
      </c>
      <c r="AX9" s="7">
        <v>111730928.56</v>
      </c>
      <c r="AY9" s="7">
        <v>6147633.4400000004</v>
      </c>
      <c r="AZ9" s="7">
        <v>0</v>
      </c>
      <c r="BA9" s="7">
        <v>4983516.5</v>
      </c>
      <c r="BB9" s="7">
        <v>0</v>
      </c>
      <c r="BC9" s="7">
        <v>0</v>
      </c>
      <c r="BD9" s="7">
        <v>11204.11</v>
      </c>
      <c r="BE9" s="7">
        <v>13163641.4</v>
      </c>
      <c r="BF9" s="7">
        <v>151410544.11000001</v>
      </c>
      <c r="BG9" s="8">
        <f t="shared" si="15"/>
        <v>151410544.11000001</v>
      </c>
      <c r="BH9" s="7">
        <v>85662712.480000004</v>
      </c>
      <c r="BI9" s="7">
        <v>0</v>
      </c>
      <c r="BJ9" s="7">
        <v>16945693.489999998</v>
      </c>
      <c r="BK9" s="7">
        <v>48802138.140000001</v>
      </c>
      <c r="BL9" s="7">
        <v>142502615.87</v>
      </c>
      <c r="BM9" s="7">
        <v>0</v>
      </c>
      <c r="BN9" s="7">
        <v>142502615.87</v>
      </c>
      <c r="BO9" s="7">
        <v>27928404.149999999</v>
      </c>
      <c r="BP9" s="7">
        <v>20531963.109999999</v>
      </c>
      <c r="BQ9" s="7">
        <v>1834999.21</v>
      </c>
      <c r="BR9" s="7">
        <v>6274238.2300000004</v>
      </c>
      <c r="BS9" s="7">
        <v>16402548.029999999</v>
      </c>
      <c r="BT9" s="7">
        <v>0</v>
      </c>
      <c r="BU9" s="7">
        <v>216333.9</v>
      </c>
      <c r="BV9" s="7">
        <v>21686373.489999998</v>
      </c>
      <c r="BW9" s="7">
        <v>1062327.93</v>
      </c>
      <c r="BX9" s="7">
        <v>1244188.1399999999</v>
      </c>
      <c r="BY9" s="7">
        <v>608269591.67999995</v>
      </c>
      <c r="BZ9" s="7">
        <v>0</v>
      </c>
      <c r="CA9" s="7">
        <v>15183321.85</v>
      </c>
      <c r="CB9" s="7"/>
      <c r="CC9" s="7"/>
      <c r="CD9" s="7">
        <v>538176127.55000007</v>
      </c>
      <c r="CE9" s="7">
        <v>70093464.129999995</v>
      </c>
      <c r="CF9" s="7">
        <v>15183321.85</v>
      </c>
      <c r="CG9" s="7"/>
      <c r="CH9" s="7">
        <v>524115633.17000002</v>
      </c>
      <c r="CI9" s="7">
        <v>614930335.60000002</v>
      </c>
      <c r="CJ9" s="7">
        <v>593287496.73000002</v>
      </c>
      <c r="CK9" s="10">
        <v>224401</v>
      </c>
      <c r="CL9" s="10">
        <v>-15183321.85</v>
      </c>
      <c r="CM9" s="10">
        <v>0</v>
      </c>
      <c r="CN9" s="22">
        <f t="shared" si="1"/>
        <v>-2.5252672663044962</v>
      </c>
      <c r="CO9" s="26"/>
      <c r="CP9" s="26"/>
      <c r="CQ9" s="22">
        <f t="shared" si="2"/>
        <v>-0.5757609434631592</v>
      </c>
      <c r="CR9" s="23">
        <f t="shared" si="3"/>
        <v>-2.9928678366842845</v>
      </c>
      <c r="CS9" s="26"/>
      <c r="CT9" s="26">
        <f t="shared" si="4"/>
        <v>-1188.6554490844519</v>
      </c>
      <c r="CU9" s="26">
        <f t="shared" si="16"/>
        <v>-67.661560554542987</v>
      </c>
      <c r="CV9" s="26">
        <f t="shared" si="5"/>
        <v>57.566377537436829</v>
      </c>
      <c r="CW9" s="26">
        <f t="shared" si="6"/>
        <v>38.901317483020129</v>
      </c>
      <c r="CX9" s="26">
        <f t="shared" si="7"/>
        <v>50.693309712943638</v>
      </c>
      <c r="CY9" s="26">
        <f t="shared" si="8"/>
        <v>44.035445249758418</v>
      </c>
      <c r="CZ9" s="26">
        <f t="shared" si="9"/>
        <v>2643.8718933070709</v>
      </c>
      <c r="DA9" s="22">
        <f t="shared" si="10"/>
        <v>85.254377362152326</v>
      </c>
      <c r="DB9" s="22">
        <f t="shared" si="17"/>
        <v>3.5195594715428449</v>
      </c>
      <c r="DC9" s="22">
        <f t="shared" si="11"/>
        <v>0</v>
      </c>
    </row>
    <row r="10" spans="1:107" ht="15" x14ac:dyDescent="0.25">
      <c r="A10" s="46" t="s">
        <v>47</v>
      </c>
      <c r="B10" s="51">
        <v>17193458576.639999</v>
      </c>
      <c r="C10" s="7">
        <v>12760329377.42</v>
      </c>
      <c r="D10" s="7">
        <v>10227761377.15</v>
      </c>
      <c r="E10" s="7">
        <v>40183139.259999998</v>
      </c>
      <c r="F10" s="7">
        <v>153490581.66999999</v>
      </c>
      <c r="G10" s="7">
        <v>1876537392.3</v>
      </c>
      <c r="H10" s="7">
        <v>881212312.57000005</v>
      </c>
      <c r="I10" s="8">
        <f t="shared" si="12"/>
        <v>881212312.56999993</v>
      </c>
      <c r="J10" s="10">
        <v>106503492.45</v>
      </c>
      <c r="K10" s="10">
        <v>150339683.24000001</v>
      </c>
      <c r="L10" s="10">
        <v>9757098.5899999999</v>
      </c>
      <c r="M10" s="10">
        <v>614612038.28999996</v>
      </c>
      <c r="N10" s="7">
        <v>818326718.94000006</v>
      </c>
      <c r="O10" s="7">
        <v>14818593719.68</v>
      </c>
      <c r="P10" s="7">
        <v>1450267744.45</v>
      </c>
      <c r="Q10" s="7">
        <v>0</v>
      </c>
      <c r="R10" s="8">
        <f t="shared" si="13"/>
        <v>0</v>
      </c>
      <c r="S10" s="7">
        <v>0</v>
      </c>
      <c r="T10" s="7">
        <v>0</v>
      </c>
      <c r="U10" s="7">
        <v>1447218246.21</v>
      </c>
      <c r="V10" s="7">
        <v>916208203.73000002</v>
      </c>
      <c r="W10" s="7">
        <v>274161722.66000003</v>
      </c>
      <c r="X10" s="7">
        <v>178066874.78999999</v>
      </c>
      <c r="Y10" s="7">
        <v>136204.4</v>
      </c>
      <c r="Z10" s="7">
        <v>0</v>
      </c>
      <c r="AA10" s="7">
        <v>0</v>
      </c>
      <c r="AB10" s="7">
        <v>0</v>
      </c>
      <c r="AC10" s="7">
        <v>4595846</v>
      </c>
      <c r="AD10" s="7">
        <v>1438442.54</v>
      </c>
      <c r="AE10" s="7">
        <v>54089188.259999998</v>
      </c>
      <c r="AF10" s="7">
        <v>3379293.86</v>
      </c>
      <c r="AG10" s="7">
        <v>159669.97</v>
      </c>
      <c r="AH10" s="7">
        <v>0</v>
      </c>
      <c r="AI10" s="7">
        <v>0</v>
      </c>
      <c r="AJ10" s="7">
        <v>14982800</v>
      </c>
      <c r="AK10" s="8">
        <f t="shared" si="0"/>
        <v>1447218246.21</v>
      </c>
      <c r="AL10" s="7">
        <v>16268861464.129999</v>
      </c>
      <c r="AM10" s="7">
        <v>841244466.13999999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83352646.370000005</v>
      </c>
      <c r="AT10" s="7">
        <v>572099596.05999994</v>
      </c>
      <c r="AU10" s="7">
        <v>3269884808.5799999</v>
      </c>
      <c r="AV10" s="8">
        <f t="shared" si="14"/>
        <v>3269884808.5799999</v>
      </c>
      <c r="AW10" s="7">
        <v>858819462.64999998</v>
      </c>
      <c r="AX10" s="7">
        <v>1694393830.3900001</v>
      </c>
      <c r="AY10" s="7">
        <v>41291203.810000002</v>
      </c>
      <c r="AZ10" s="7">
        <v>9680676.1699999999</v>
      </c>
      <c r="BA10" s="7">
        <v>87162359.219999999</v>
      </c>
      <c r="BB10" s="7">
        <v>177046007.31999999</v>
      </c>
      <c r="BC10" s="7">
        <v>83755612.890000001</v>
      </c>
      <c r="BD10" s="7">
        <v>7738954.3799999999</v>
      </c>
      <c r="BE10" s="7">
        <v>309996701.75</v>
      </c>
      <c r="BF10" s="7">
        <v>2446538992.3299999</v>
      </c>
      <c r="BG10" s="8">
        <f t="shared" si="15"/>
        <v>2446538992.3299999</v>
      </c>
      <c r="BH10" s="7">
        <v>739931525.82000005</v>
      </c>
      <c r="BI10" s="7">
        <v>443794190.74000001</v>
      </c>
      <c r="BJ10" s="7">
        <v>85773660.709999993</v>
      </c>
      <c r="BK10" s="7">
        <v>1177039615.0600002</v>
      </c>
      <c r="BL10" s="7">
        <v>1536566456.3199999</v>
      </c>
      <c r="BM10" s="7">
        <v>76784204.75</v>
      </c>
      <c r="BN10" s="7">
        <v>1459782251.5699999</v>
      </c>
      <c r="BO10" s="7">
        <v>461859620.48000002</v>
      </c>
      <c r="BP10" s="7">
        <v>432412968.79000002</v>
      </c>
      <c r="BQ10" s="7">
        <v>31957884.449999999</v>
      </c>
      <c r="BR10" s="7">
        <v>96004863.459999993</v>
      </c>
      <c r="BS10" s="7">
        <v>618376086.30999994</v>
      </c>
      <c r="BT10" s="7">
        <v>3039871.19</v>
      </c>
      <c r="BU10" s="7">
        <v>3039871.19</v>
      </c>
      <c r="BV10" s="7">
        <v>576454295.46000004</v>
      </c>
      <c r="BW10" s="7">
        <v>281534037.92000002</v>
      </c>
      <c r="BX10" s="7">
        <v>312163723.31999999</v>
      </c>
      <c r="BY10" s="7">
        <v>18115408280.02</v>
      </c>
      <c r="BZ10" s="7">
        <v>0</v>
      </c>
      <c r="CA10" s="7">
        <v>919178060.25</v>
      </c>
      <c r="CB10" s="7"/>
      <c r="CC10" s="7"/>
      <c r="CD10" s="7">
        <v>16954185554.130001</v>
      </c>
      <c r="CE10" s="7">
        <v>1161222725.8900001</v>
      </c>
      <c r="CF10" s="7">
        <v>938206576.95000005</v>
      </c>
      <c r="CG10" s="7"/>
      <c r="CH10" s="7">
        <v>14966966031.25</v>
      </c>
      <c r="CI10" s="7">
        <v>22464784731</v>
      </c>
      <c r="CJ10" s="7">
        <v>17193458576.639999</v>
      </c>
      <c r="CK10" s="10">
        <v>2785131</v>
      </c>
      <c r="CL10" s="10">
        <v>-919178060.25</v>
      </c>
      <c r="CM10" s="10">
        <v>0</v>
      </c>
      <c r="CN10" s="22">
        <f t="shared" si="1"/>
        <v>-5.3622120254072358</v>
      </c>
      <c r="CO10" s="22"/>
      <c r="CP10" s="22"/>
      <c r="CQ10" s="22">
        <f t="shared" si="2"/>
        <v>-0.24283500643998177</v>
      </c>
      <c r="CR10" s="23">
        <f t="shared" si="3"/>
        <v>-0.41902091061399316</v>
      </c>
      <c r="CS10" s="22"/>
      <c r="CT10" s="26">
        <f t="shared" si="4"/>
        <v>-1606.3397341202269</v>
      </c>
      <c r="CU10" s="26">
        <f t="shared" si="16"/>
        <v>-330.03045826210689</v>
      </c>
      <c r="CV10" s="26">
        <f t="shared" si="5"/>
        <v>79.341463668770899</v>
      </c>
      <c r="CW10" s="26">
        <f t="shared" si="6"/>
        <v>8.434997170496084</v>
      </c>
      <c r="CX10" s="26">
        <f t="shared" si="7"/>
        <v>70.43909350634803</v>
      </c>
      <c r="CY10" s="26">
        <f t="shared" si="8"/>
        <v>9.689791113455728</v>
      </c>
      <c r="CZ10" s="26">
        <f t="shared" si="9"/>
        <v>6173.30336585245</v>
      </c>
      <c r="DA10" s="22">
        <f t="shared" si="10"/>
        <v>86.110258630503523</v>
      </c>
      <c r="DB10" s="22">
        <f t="shared" si="17"/>
        <v>23.464841606453941</v>
      </c>
      <c r="DC10" s="22">
        <f t="shared" si="11"/>
        <v>0</v>
      </c>
    </row>
    <row r="11" spans="1:107" ht="15" x14ac:dyDescent="0.25">
      <c r="A11" s="46" t="s">
        <v>48</v>
      </c>
      <c r="B11" s="51">
        <v>590446239.04999995</v>
      </c>
      <c r="C11" s="7">
        <v>244262968.47999999</v>
      </c>
      <c r="D11" s="7">
        <v>194576540.55000001</v>
      </c>
      <c r="E11" s="7">
        <v>160015.9</v>
      </c>
      <c r="F11" s="7">
        <v>6968553.2199999997</v>
      </c>
      <c r="G11" s="7">
        <v>25522388.309999999</v>
      </c>
      <c r="H11" s="7">
        <v>38640085.07</v>
      </c>
      <c r="I11" s="8">
        <f t="shared" si="12"/>
        <v>38640085.07</v>
      </c>
      <c r="J11" s="10">
        <v>5099445.8</v>
      </c>
      <c r="K11" s="10">
        <v>4030343.25</v>
      </c>
      <c r="L11" s="10">
        <v>1174192.5</v>
      </c>
      <c r="M11" s="10">
        <v>28336103.52</v>
      </c>
      <c r="N11" s="7">
        <v>8648367.4399999995</v>
      </c>
      <c r="O11" s="7">
        <v>292527363.30000001</v>
      </c>
      <c r="P11" s="7">
        <v>296868875.75</v>
      </c>
      <c r="Q11" s="7">
        <v>131425200</v>
      </c>
      <c r="R11" s="8">
        <f t="shared" si="13"/>
        <v>131425200</v>
      </c>
      <c r="S11" s="7">
        <v>129123600</v>
      </c>
      <c r="T11" s="7">
        <v>2301600</v>
      </c>
      <c r="U11" s="7">
        <v>165143675.75</v>
      </c>
      <c r="V11" s="7">
        <v>113631373.20999999</v>
      </c>
      <c r="W11" s="7">
        <v>34753194.869999997</v>
      </c>
      <c r="X11" s="7">
        <v>12056456.390000001</v>
      </c>
      <c r="Y11" s="7">
        <v>203588.23</v>
      </c>
      <c r="Z11" s="7">
        <v>0</v>
      </c>
      <c r="AA11" s="7">
        <v>0</v>
      </c>
      <c r="AB11" s="7">
        <v>0</v>
      </c>
      <c r="AC11" s="7">
        <v>0</v>
      </c>
      <c r="AD11" s="7">
        <v>202355.59</v>
      </c>
      <c r="AE11" s="7">
        <v>0</v>
      </c>
      <c r="AF11" s="7">
        <v>1526816.73</v>
      </c>
      <c r="AG11" s="7">
        <v>159000</v>
      </c>
      <c r="AH11" s="7">
        <v>0</v>
      </c>
      <c r="AI11" s="7">
        <v>2610890.73</v>
      </c>
      <c r="AJ11" s="7">
        <v>0</v>
      </c>
      <c r="AK11" s="8">
        <f t="shared" si="0"/>
        <v>165143675.74999994</v>
      </c>
      <c r="AL11" s="7">
        <v>589396239.04999995</v>
      </c>
      <c r="AM11" s="7">
        <v>0</v>
      </c>
      <c r="AN11" s="7">
        <v>0</v>
      </c>
      <c r="AO11" s="7">
        <v>0</v>
      </c>
      <c r="AP11" s="7">
        <v>950000</v>
      </c>
      <c r="AQ11" s="7">
        <v>0</v>
      </c>
      <c r="AR11" s="7">
        <v>0</v>
      </c>
      <c r="AS11" s="7">
        <v>100000</v>
      </c>
      <c r="AT11" s="7">
        <v>16947337.93</v>
      </c>
      <c r="AU11" s="7">
        <v>213809259.38</v>
      </c>
      <c r="AV11" s="8">
        <f t="shared" si="14"/>
        <v>213809259.38</v>
      </c>
      <c r="AW11" s="7">
        <v>66175665.170000002</v>
      </c>
      <c r="AX11" s="7">
        <v>121883709.53</v>
      </c>
      <c r="AY11" s="7">
        <v>5302233.1900000004</v>
      </c>
      <c r="AZ11" s="7">
        <v>0</v>
      </c>
      <c r="BA11" s="7">
        <v>7523518.6100000003</v>
      </c>
      <c r="BB11" s="7">
        <v>0</v>
      </c>
      <c r="BC11" s="7">
        <v>0</v>
      </c>
      <c r="BD11" s="7">
        <v>0</v>
      </c>
      <c r="BE11" s="7">
        <v>12924132.880000001</v>
      </c>
      <c r="BF11" s="7">
        <v>117805040.64</v>
      </c>
      <c r="BG11" s="8">
        <f t="shared" si="15"/>
        <v>117805040.64</v>
      </c>
      <c r="BH11" s="7">
        <v>49033622.880000003</v>
      </c>
      <c r="BI11" s="7">
        <v>0</v>
      </c>
      <c r="BJ11" s="7">
        <v>13335756.16</v>
      </c>
      <c r="BK11" s="7">
        <v>55435661.599999994</v>
      </c>
      <c r="BL11" s="7">
        <v>3997774.24</v>
      </c>
      <c r="BM11" s="7">
        <v>0</v>
      </c>
      <c r="BN11" s="7">
        <v>3997774.2399999998</v>
      </c>
      <c r="BO11" s="7">
        <v>20785580.48</v>
      </c>
      <c r="BP11" s="7">
        <v>16845021.829999998</v>
      </c>
      <c r="BQ11" s="7">
        <v>476901.5</v>
      </c>
      <c r="BR11" s="7">
        <v>4649229.5999999996</v>
      </c>
      <c r="BS11" s="7">
        <v>8863010.7400000002</v>
      </c>
      <c r="BT11" s="7">
        <v>0</v>
      </c>
      <c r="BU11" s="7">
        <v>496135.35</v>
      </c>
      <c r="BV11" s="7">
        <v>23359948.530000001</v>
      </c>
      <c r="BW11" s="7">
        <v>2000</v>
      </c>
      <c r="BX11" s="7">
        <v>608345.96</v>
      </c>
      <c r="BY11" s="7">
        <v>587721619.28999996</v>
      </c>
      <c r="BZ11" s="7">
        <v>0</v>
      </c>
      <c r="CA11" s="7">
        <v>-2724619.76</v>
      </c>
      <c r="CB11" s="7"/>
      <c r="CC11" s="7"/>
      <c r="CD11" s="7">
        <v>567390513.02999997</v>
      </c>
      <c r="CE11" s="7">
        <v>20331106.260000002</v>
      </c>
      <c r="CF11" s="7">
        <v>-2724619.76</v>
      </c>
      <c r="CG11" s="7"/>
      <c r="CH11" s="7">
        <v>523383704.06</v>
      </c>
      <c r="CI11" s="7">
        <v>610313447.87</v>
      </c>
      <c r="CJ11" s="7">
        <v>590446239.04999995</v>
      </c>
      <c r="CK11" s="10">
        <v>236097</v>
      </c>
      <c r="CL11" s="10">
        <v>2724619.76</v>
      </c>
      <c r="CM11" s="10">
        <v>0</v>
      </c>
      <c r="CN11" s="22">
        <f t="shared" si="1"/>
        <v>0.46145094672527065</v>
      </c>
      <c r="CO11" s="22"/>
      <c r="CP11" s="22"/>
      <c r="CQ11" s="22">
        <f t="shared" si="2"/>
        <v>-1.005600526081702</v>
      </c>
      <c r="CR11" s="23">
        <f t="shared" si="3"/>
        <v>-1.3508605989571603</v>
      </c>
      <c r="CS11" s="22"/>
      <c r="CT11" s="26">
        <f t="shared" si="4"/>
        <v>-1291.0734390525927</v>
      </c>
      <c r="CU11" s="26">
        <f t="shared" si="16"/>
        <v>11.540255742343188</v>
      </c>
      <c r="CV11" s="26">
        <f t="shared" si="5"/>
        <v>47.913431374408894</v>
      </c>
      <c r="CW11" s="26">
        <f t="shared" si="6"/>
        <v>50.27873091844026</v>
      </c>
      <c r="CX11" s="26">
        <f t="shared" si="7"/>
        <v>41.560997666732611</v>
      </c>
      <c r="CY11" s="26">
        <f t="shared" si="8"/>
        <v>56.721077375379522</v>
      </c>
      <c r="CZ11" s="26">
        <f t="shared" si="9"/>
        <v>2500.8629463737361</v>
      </c>
      <c r="DA11" s="22">
        <f t="shared" si="10"/>
        <v>83.500895685268688</v>
      </c>
      <c r="DB11" s="22">
        <f t="shared" si="17"/>
        <v>3.2552467734959483</v>
      </c>
      <c r="DC11" s="22">
        <f t="shared" si="11"/>
        <v>0</v>
      </c>
    </row>
    <row r="12" spans="1:107" s="4" customFormat="1" ht="15" x14ac:dyDescent="0.25">
      <c r="A12" s="46" t="s">
        <v>49</v>
      </c>
      <c r="B12" s="7">
        <v>952758.44299999997</v>
      </c>
      <c r="C12" s="7">
        <v>554025.47</v>
      </c>
      <c r="D12" s="7">
        <v>438215.40700000001</v>
      </c>
      <c r="E12" s="7">
        <v>1785.423</v>
      </c>
      <c r="F12" s="7">
        <v>12995.726000000001</v>
      </c>
      <c r="G12" s="7">
        <v>66531.118000000002</v>
      </c>
      <c r="H12" s="7">
        <v>45552.960000000006</v>
      </c>
      <c r="I12" s="8">
        <f t="shared" si="12"/>
        <v>45552.960000000006</v>
      </c>
      <c r="J12" s="10">
        <v>5313.08</v>
      </c>
      <c r="K12" s="10">
        <v>10624.578000000001</v>
      </c>
      <c r="L12" s="10">
        <v>1920.866</v>
      </c>
      <c r="M12" s="10">
        <v>27694.436000000002</v>
      </c>
      <c r="N12" s="7">
        <v>19933.119999999995</v>
      </c>
      <c r="O12" s="7">
        <v>620764.71</v>
      </c>
      <c r="P12" s="7">
        <v>331993.73300000007</v>
      </c>
      <c r="Q12" s="7">
        <v>72364.399999999994</v>
      </c>
      <c r="R12" s="8">
        <f t="shared" si="13"/>
        <v>72364.399999999994</v>
      </c>
      <c r="S12" s="7">
        <v>72230.899999999994</v>
      </c>
      <c r="T12" s="7">
        <v>133.5</v>
      </c>
      <c r="U12" s="7">
        <v>251216.95300000004</v>
      </c>
      <c r="V12" s="7">
        <v>137247.46100000001</v>
      </c>
      <c r="W12" s="7">
        <v>61545.319999999992</v>
      </c>
      <c r="X12" s="7">
        <v>18193.356</v>
      </c>
      <c r="Y12" s="7">
        <v>713.87400000000002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27605.097000000002</v>
      </c>
      <c r="AF12" s="7">
        <v>1091.9290000000001</v>
      </c>
      <c r="AG12" s="7">
        <v>0</v>
      </c>
      <c r="AH12" s="7">
        <v>0</v>
      </c>
      <c r="AI12" s="7">
        <v>4819.9160000000002</v>
      </c>
      <c r="AJ12" s="7">
        <v>0</v>
      </c>
      <c r="AK12" s="8">
        <f t="shared" si="0"/>
        <v>251216.95300000004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556.03599999999994</v>
      </c>
      <c r="AT12" s="7">
        <v>28739.934999999998</v>
      </c>
      <c r="AU12" s="7">
        <v>124082.04300000001</v>
      </c>
      <c r="AV12" s="8">
        <f t="shared" si="14"/>
        <v>124082.04300000001</v>
      </c>
      <c r="AW12" s="7">
        <v>4785.7650000000003</v>
      </c>
      <c r="AX12" s="7">
        <v>3356.1770000000001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115940.10100000001</v>
      </c>
      <c r="BF12" s="7">
        <v>245422.47700000001</v>
      </c>
      <c r="BG12" s="8">
        <f t="shared" si="15"/>
        <v>245422.47700000001</v>
      </c>
      <c r="BH12" s="7">
        <v>164871.82199999999</v>
      </c>
      <c r="BI12" s="7">
        <v>0</v>
      </c>
      <c r="BJ12" s="7">
        <v>28135.643</v>
      </c>
      <c r="BK12" s="7">
        <v>52415.012000000017</v>
      </c>
      <c r="BL12" s="7">
        <v>1572.2260000000001</v>
      </c>
      <c r="BM12" s="7">
        <v>0</v>
      </c>
      <c r="BN12" s="7">
        <v>1572.2260000000001</v>
      </c>
      <c r="BO12" s="7">
        <v>26980.973000000002</v>
      </c>
      <c r="BP12" s="7">
        <v>32616.127999999997</v>
      </c>
      <c r="BQ12" s="7">
        <v>267.75</v>
      </c>
      <c r="BR12" s="7">
        <v>5245.4710000000005</v>
      </c>
      <c r="BS12" s="7">
        <v>48030.64</v>
      </c>
      <c r="BT12" s="7">
        <v>0</v>
      </c>
      <c r="BU12" s="7">
        <v>2806.38</v>
      </c>
      <c r="BV12" s="7">
        <v>32326.932000000001</v>
      </c>
      <c r="BW12" s="7">
        <v>25</v>
      </c>
      <c r="BX12" s="7">
        <v>1103.73</v>
      </c>
      <c r="BY12" s="7">
        <v>961643.96199999994</v>
      </c>
      <c r="BZ12" s="7">
        <v>0</v>
      </c>
      <c r="CA12" s="7">
        <v>9089.6290000000008</v>
      </c>
      <c r="CB12" s="9"/>
      <c r="CC12" s="9"/>
      <c r="CD12" s="9"/>
      <c r="CE12" s="9"/>
      <c r="CF12" s="7">
        <v>9089.6290000000008</v>
      </c>
      <c r="CG12" s="9"/>
      <c r="CH12" s="7">
        <v>991177.81699999992</v>
      </c>
      <c r="CI12" s="7">
        <v>843212.75699999998</v>
      </c>
      <c r="CJ12" s="7">
        <v>952758.44299999997</v>
      </c>
      <c r="CK12" s="10">
        <v>434869</v>
      </c>
      <c r="CL12" s="8"/>
      <c r="CM12" s="8"/>
      <c r="CN12" s="22">
        <f t="shared" si="1"/>
        <v>100</v>
      </c>
      <c r="CO12" s="27"/>
      <c r="CP12" s="27"/>
      <c r="CQ12" s="22">
        <f t="shared" si="2"/>
        <v>1</v>
      </c>
      <c r="CR12" s="23">
        <f t="shared" si="3"/>
        <v>1</v>
      </c>
      <c r="CS12" s="27"/>
      <c r="CT12" s="26">
        <f t="shared" si="4"/>
        <v>1.3787564300973396</v>
      </c>
      <c r="CU12" s="26">
        <f t="shared" si="16"/>
        <v>0</v>
      </c>
      <c r="CV12" s="26">
        <f t="shared" si="5"/>
        <v>62.930791577356814</v>
      </c>
      <c r="CW12" s="26">
        <f t="shared" si="6"/>
        <v>34.845530411111781</v>
      </c>
      <c r="CX12" s="26">
        <f t="shared" si="7"/>
        <v>57.612327627758766</v>
      </c>
      <c r="CY12" s="26">
        <f t="shared" si="8"/>
        <v>33.49487118313909</v>
      </c>
      <c r="CZ12" s="26">
        <f t="shared" si="9"/>
        <v>2.1909090852647579</v>
      </c>
      <c r="DA12" s="22">
        <f t="shared" si="10"/>
        <v>89.248866933817808</v>
      </c>
      <c r="DB12" s="22">
        <f t="shared" si="17"/>
        <v>-12.991464501763936</v>
      </c>
      <c r="DC12" s="22">
        <f t="shared" si="11"/>
        <v>0</v>
      </c>
    </row>
    <row r="13" spans="1:107" ht="15" x14ac:dyDescent="0.25">
      <c r="A13" s="46" t="s">
        <v>50</v>
      </c>
      <c r="B13" s="51">
        <v>1810898587.26</v>
      </c>
      <c r="C13" s="7">
        <v>1082269155.3800001</v>
      </c>
      <c r="D13" s="7">
        <v>859023143.13</v>
      </c>
      <c r="E13" s="7">
        <v>16721865.460000001</v>
      </c>
      <c r="F13" s="7">
        <v>39904994.670000002</v>
      </c>
      <c r="G13" s="7">
        <v>83986324.040000007</v>
      </c>
      <c r="H13" s="7">
        <v>144009269.22999999</v>
      </c>
      <c r="I13" s="8">
        <f t="shared" si="12"/>
        <v>144009269.23000002</v>
      </c>
      <c r="J13" s="10">
        <v>32267961.050000001</v>
      </c>
      <c r="K13" s="10">
        <v>41855926.5</v>
      </c>
      <c r="L13" s="10">
        <v>14294190.01</v>
      </c>
      <c r="M13" s="10">
        <v>55591191.670000002</v>
      </c>
      <c r="N13" s="7">
        <v>119853943.45</v>
      </c>
      <c r="O13" s="7">
        <v>1353869557.0699999</v>
      </c>
      <c r="P13" s="7">
        <v>450356797.06</v>
      </c>
      <c r="Q13" s="7">
        <v>9469500</v>
      </c>
      <c r="R13" s="8">
        <f t="shared" si="13"/>
        <v>9469500</v>
      </c>
      <c r="S13" s="7">
        <v>9469500</v>
      </c>
      <c r="T13" s="7">
        <v>0</v>
      </c>
      <c r="U13" s="7">
        <v>440887297.06</v>
      </c>
      <c r="V13" s="7">
        <v>304254477.94</v>
      </c>
      <c r="W13" s="7">
        <v>96055050.140000001</v>
      </c>
      <c r="X13" s="7">
        <v>34680253.630000003</v>
      </c>
      <c r="Y13" s="7">
        <v>7796.37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73488</v>
      </c>
      <c r="AF13" s="7">
        <v>473758.27</v>
      </c>
      <c r="AG13" s="7">
        <v>0</v>
      </c>
      <c r="AH13" s="7">
        <v>350880</v>
      </c>
      <c r="AI13" s="7">
        <v>4991592.71</v>
      </c>
      <c r="AJ13" s="7">
        <v>0</v>
      </c>
      <c r="AK13" s="8">
        <f t="shared" si="0"/>
        <v>440887297.05999994</v>
      </c>
      <c r="AL13" s="7">
        <v>1804226354.1300001</v>
      </c>
      <c r="AM13" s="7">
        <v>365484.87</v>
      </c>
      <c r="AN13" s="7">
        <v>0</v>
      </c>
      <c r="AO13" s="7">
        <v>0</v>
      </c>
      <c r="AP13" s="7">
        <v>0</v>
      </c>
      <c r="AQ13" s="7">
        <v>0</v>
      </c>
      <c r="AR13" s="7">
        <v>657247.14</v>
      </c>
      <c r="AS13" s="7">
        <v>5649501.1200000001</v>
      </c>
      <c r="AT13" s="7">
        <v>95538169.870000005</v>
      </c>
      <c r="AU13" s="7">
        <v>514404239.88</v>
      </c>
      <c r="AV13" s="8">
        <f t="shared" si="14"/>
        <v>514404239.88</v>
      </c>
      <c r="AW13" s="7">
        <v>152358500.19999999</v>
      </c>
      <c r="AX13" s="7">
        <v>317917988.00999999</v>
      </c>
      <c r="AY13" s="7">
        <v>4705839.82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39421911.850000001</v>
      </c>
      <c r="BF13" s="7">
        <v>336487070.88999999</v>
      </c>
      <c r="BG13" s="8">
        <f t="shared" si="15"/>
        <v>336487070.88999999</v>
      </c>
      <c r="BH13" s="7">
        <v>193600836.69</v>
      </c>
      <c r="BI13" s="7">
        <v>0</v>
      </c>
      <c r="BJ13" s="7">
        <v>42468906.93</v>
      </c>
      <c r="BK13" s="7">
        <v>100417327.27</v>
      </c>
      <c r="BL13" s="7">
        <v>436679648.12</v>
      </c>
      <c r="BM13" s="7">
        <v>0</v>
      </c>
      <c r="BN13" s="7">
        <v>436679648.11999989</v>
      </c>
      <c r="BO13" s="7">
        <v>118320701.8</v>
      </c>
      <c r="BP13" s="7">
        <v>54876040.829999998</v>
      </c>
      <c r="BQ13" s="7">
        <v>819882.03</v>
      </c>
      <c r="BR13" s="7">
        <v>8435837.4600000009</v>
      </c>
      <c r="BS13" s="7">
        <v>90913558.299999997</v>
      </c>
      <c r="BT13" s="7">
        <v>372785.65</v>
      </c>
      <c r="BU13" s="7">
        <v>970168.94</v>
      </c>
      <c r="BV13" s="7">
        <v>72938580.810000002</v>
      </c>
      <c r="BW13" s="7">
        <v>31409374.34</v>
      </c>
      <c r="BX13" s="7">
        <v>10356627.98</v>
      </c>
      <c r="BY13" s="7">
        <v>1832167247.9300001</v>
      </c>
      <c r="BZ13" s="7">
        <v>0</v>
      </c>
      <c r="CA13" s="7">
        <v>21514432.199999999</v>
      </c>
      <c r="CB13" s="7"/>
      <c r="CC13" s="7"/>
      <c r="CD13" s="7">
        <v>1697856312.71</v>
      </c>
      <c r="CE13" s="7">
        <v>134310935.22</v>
      </c>
      <c r="CF13" s="7">
        <v>21514432.199999999</v>
      </c>
      <c r="CG13" s="7"/>
      <c r="CH13" s="7">
        <v>1524488739.23</v>
      </c>
      <c r="CI13" s="7">
        <v>2402690751.6700001</v>
      </c>
      <c r="CJ13" s="7">
        <v>1810898587.26</v>
      </c>
      <c r="CK13" s="10">
        <v>733989</v>
      </c>
      <c r="CL13" s="10">
        <v>-21514432.199999999</v>
      </c>
      <c r="CM13" s="10">
        <v>0</v>
      </c>
      <c r="CN13" s="22">
        <f t="shared" si="1"/>
        <v>-1.174481046019304</v>
      </c>
      <c r="CO13" s="22"/>
      <c r="CP13" s="22"/>
      <c r="CQ13" s="22">
        <f t="shared" si="2"/>
        <v>-0.38456020968482613</v>
      </c>
      <c r="CR13" s="23">
        <f t="shared" si="3"/>
        <v>-0.12062174471573464</v>
      </c>
      <c r="CS13" s="22"/>
      <c r="CT13" s="26">
        <f t="shared" si="4"/>
        <v>-825.47398301609417</v>
      </c>
      <c r="CU13" s="26">
        <f t="shared" si="16"/>
        <v>-29.311654806815906</v>
      </c>
      <c r="CV13" s="26">
        <f t="shared" si="5"/>
        <v>67.716570835997743</v>
      </c>
      <c r="CW13" s="26">
        <f t="shared" si="6"/>
        <v>24.869244486043655</v>
      </c>
      <c r="CX13" s="26">
        <f t="shared" si="7"/>
        <v>59.070434568828702</v>
      </c>
      <c r="CY13" s="26">
        <f t="shared" si="8"/>
        <v>29.541497124306048</v>
      </c>
      <c r="CZ13" s="26">
        <f t="shared" si="9"/>
        <v>2467.2012622260008</v>
      </c>
      <c r="DA13" s="22">
        <f t="shared" si="10"/>
        <v>79.938953478074467</v>
      </c>
      <c r="DB13" s="22">
        <f t="shared" si="17"/>
        <v>24.630392571273376</v>
      </c>
      <c r="DC13" s="22">
        <f t="shared" si="11"/>
        <v>0</v>
      </c>
    </row>
    <row r="14" spans="1:107" ht="15" x14ac:dyDescent="0.25">
      <c r="A14" s="45" t="s">
        <v>51</v>
      </c>
      <c r="B14" s="51">
        <v>1111022960.77</v>
      </c>
      <c r="C14" s="7">
        <v>582933598.47000003</v>
      </c>
      <c r="D14" s="7">
        <v>447238283.64999998</v>
      </c>
      <c r="E14" s="7">
        <v>2333735.13</v>
      </c>
      <c r="F14" s="7">
        <v>13296243.33</v>
      </c>
      <c r="G14" s="7">
        <v>77466300.200000003</v>
      </c>
      <c r="H14" s="7">
        <v>58494745.509999998</v>
      </c>
      <c r="I14" s="8">
        <f t="shared" si="12"/>
        <v>58494745.509999998</v>
      </c>
      <c r="J14" s="10">
        <v>11402905.619999999</v>
      </c>
      <c r="K14" s="10">
        <v>12394518.890000001</v>
      </c>
      <c r="L14" s="10">
        <v>1935190.82</v>
      </c>
      <c r="M14" s="10">
        <v>32762130.18</v>
      </c>
      <c r="N14" s="7">
        <v>26366329.66</v>
      </c>
      <c r="O14" s="7">
        <v>668827953.25</v>
      </c>
      <c r="P14" s="7">
        <v>434230055.97000003</v>
      </c>
      <c r="Q14" s="7">
        <v>150526500</v>
      </c>
      <c r="R14" s="8">
        <f t="shared" si="13"/>
        <v>150526500</v>
      </c>
      <c r="S14" s="7">
        <v>149454100</v>
      </c>
      <c r="T14" s="7">
        <v>1072400</v>
      </c>
      <c r="U14" s="7">
        <v>283703555.97000003</v>
      </c>
      <c r="V14" s="7">
        <v>204598962.34</v>
      </c>
      <c r="W14" s="7">
        <v>55280422.700000003</v>
      </c>
      <c r="X14" s="7">
        <v>19335770.18</v>
      </c>
      <c r="Y14" s="7">
        <v>159878.5</v>
      </c>
      <c r="Z14" s="7">
        <v>0</v>
      </c>
      <c r="AA14" s="7">
        <v>0</v>
      </c>
      <c r="AB14" s="7">
        <v>0</v>
      </c>
      <c r="AC14" s="7">
        <v>0</v>
      </c>
      <c r="AD14" s="7">
        <v>153399</v>
      </c>
      <c r="AE14" s="7">
        <v>0</v>
      </c>
      <c r="AF14" s="7">
        <v>504402.43</v>
      </c>
      <c r="AG14" s="7">
        <v>340528.4</v>
      </c>
      <c r="AH14" s="7">
        <v>0</v>
      </c>
      <c r="AI14" s="7">
        <v>3330192.42</v>
      </c>
      <c r="AJ14" s="7">
        <v>0</v>
      </c>
      <c r="AK14" s="8">
        <f t="shared" si="0"/>
        <v>283703555.97000003</v>
      </c>
      <c r="AL14" s="7">
        <v>1103058009.22</v>
      </c>
      <c r="AM14" s="7">
        <v>0</v>
      </c>
      <c r="AN14" s="7">
        <v>0</v>
      </c>
      <c r="AO14" s="7">
        <v>0</v>
      </c>
      <c r="AP14" s="7">
        <v>0</v>
      </c>
      <c r="AQ14" s="7">
        <v>826318</v>
      </c>
      <c r="AR14" s="7">
        <v>0</v>
      </c>
      <c r="AS14" s="7">
        <v>7138633.5499999998</v>
      </c>
      <c r="AT14" s="7">
        <v>51832914.780000001</v>
      </c>
      <c r="AU14" s="7">
        <v>329901675.54000002</v>
      </c>
      <c r="AV14" s="8">
        <f t="shared" si="14"/>
        <v>329901675.54000002</v>
      </c>
      <c r="AW14" s="7">
        <v>115983768.77</v>
      </c>
      <c r="AX14" s="7">
        <v>186147378.59999999</v>
      </c>
      <c r="AY14" s="7">
        <v>0</v>
      </c>
      <c r="AZ14" s="7">
        <v>0</v>
      </c>
      <c r="BA14" s="7">
        <v>5010262.22</v>
      </c>
      <c r="BB14" s="7">
        <v>0</v>
      </c>
      <c r="BC14" s="7">
        <v>0</v>
      </c>
      <c r="BD14" s="7">
        <v>0</v>
      </c>
      <c r="BE14" s="7">
        <v>22760265.949999999</v>
      </c>
      <c r="BF14" s="7">
        <v>223933142.27000001</v>
      </c>
      <c r="BG14" s="8">
        <f t="shared" si="15"/>
        <v>223933142.26999998</v>
      </c>
      <c r="BH14" s="7">
        <v>96234540.200000003</v>
      </c>
      <c r="BI14" s="7">
        <v>0</v>
      </c>
      <c r="BJ14" s="7">
        <v>23198559.68</v>
      </c>
      <c r="BK14" s="7">
        <v>104500042.38999999</v>
      </c>
      <c r="BL14" s="7">
        <v>288012671.42000002</v>
      </c>
      <c r="BM14" s="7">
        <v>0</v>
      </c>
      <c r="BN14" s="7">
        <v>288012671.42000002</v>
      </c>
      <c r="BO14" s="7">
        <v>62624496.770000003</v>
      </c>
      <c r="BP14" s="7">
        <v>42604615.049999997</v>
      </c>
      <c r="BQ14" s="7">
        <v>0</v>
      </c>
      <c r="BR14" s="7">
        <v>21193792.57</v>
      </c>
      <c r="BS14" s="7">
        <v>15965139.1</v>
      </c>
      <c r="BT14" s="7">
        <v>118094.56</v>
      </c>
      <c r="BU14" s="7">
        <v>3102418.34</v>
      </c>
      <c r="BV14" s="7">
        <v>34769962.600000001</v>
      </c>
      <c r="BW14" s="7">
        <v>3441385.56</v>
      </c>
      <c r="BX14" s="7">
        <v>1456750.78</v>
      </c>
      <c r="BY14" s="7">
        <v>1114848239.51</v>
      </c>
      <c r="BZ14" s="7">
        <v>0</v>
      </c>
      <c r="CA14" s="7">
        <v>5454082.8300000001</v>
      </c>
      <c r="CB14" s="7"/>
      <c r="CC14" s="7"/>
      <c r="CD14" s="7">
        <v>1049129324.8299999</v>
      </c>
      <c r="CE14" s="7">
        <v>65718914.68</v>
      </c>
      <c r="CF14" s="7">
        <v>5454082.8300000001</v>
      </c>
      <c r="CG14" s="7"/>
      <c r="CH14" s="7">
        <v>1003861422.6799999</v>
      </c>
      <c r="CI14" s="7">
        <v>1078960256.5</v>
      </c>
      <c r="CJ14" s="7">
        <v>1111022960.77</v>
      </c>
      <c r="CK14" s="10">
        <v>501183</v>
      </c>
      <c r="CL14" s="10">
        <v>-5454082.8300000001</v>
      </c>
      <c r="CM14" s="10">
        <v>0</v>
      </c>
      <c r="CN14" s="22">
        <f t="shared" si="1"/>
        <v>-0.34430240193675332</v>
      </c>
      <c r="CO14" s="22"/>
      <c r="CP14" s="22"/>
      <c r="CQ14" s="22">
        <f t="shared" si="2"/>
        <v>-0.63561422671198975</v>
      </c>
      <c r="CR14" s="23">
        <f t="shared" si="3"/>
        <v>-1.4925317830528861</v>
      </c>
      <c r="CS14" s="22"/>
      <c r="CT14" s="26">
        <f t="shared" si="4"/>
        <v>-944.60485597077297</v>
      </c>
      <c r="CU14" s="26">
        <f t="shared" si="16"/>
        <v>-10.882417859344791</v>
      </c>
      <c r="CV14" s="26">
        <f t="shared" si="5"/>
        <v>57.733131233890511</v>
      </c>
      <c r="CW14" s="26">
        <f t="shared" si="6"/>
        <v>39.083805763028941</v>
      </c>
      <c r="CX14" s="26">
        <f t="shared" si="7"/>
        <v>52.288157061288629</v>
      </c>
      <c r="CY14" s="26">
        <f t="shared" si="8"/>
        <v>43.255975990265661</v>
      </c>
      <c r="CZ14" s="26">
        <f t="shared" si="9"/>
        <v>2216.8009704439296</v>
      </c>
      <c r="DA14" s="22">
        <f t="shared" si="10"/>
        <v>87.15748132795315</v>
      </c>
      <c r="DB14" s="22">
        <f t="shared" si="17"/>
        <v>-2.9716297775422262</v>
      </c>
      <c r="DC14" s="22">
        <f t="shared" si="11"/>
        <v>0</v>
      </c>
    </row>
    <row r="15" spans="1:107" ht="15" x14ac:dyDescent="0.25">
      <c r="A15" s="45" t="s">
        <v>52</v>
      </c>
      <c r="B15" s="51">
        <v>2548399928.8499999</v>
      </c>
      <c r="C15" s="7">
        <v>1330725074.0699999</v>
      </c>
      <c r="D15" s="7">
        <v>988924998.28999996</v>
      </c>
      <c r="E15" s="7">
        <v>32591744.239999998</v>
      </c>
      <c r="F15" s="7">
        <v>39438349.649999999</v>
      </c>
      <c r="G15" s="7">
        <v>156887186.41999999</v>
      </c>
      <c r="H15" s="7">
        <v>261559395.63999999</v>
      </c>
      <c r="I15" s="8">
        <f t="shared" si="12"/>
        <v>261559395.63999999</v>
      </c>
      <c r="J15" s="10">
        <v>24794163.370000001</v>
      </c>
      <c r="K15" s="10">
        <v>83075722.099999994</v>
      </c>
      <c r="L15" s="10">
        <v>32103251.629999999</v>
      </c>
      <c r="M15" s="10">
        <v>121586258.54000001</v>
      </c>
      <c r="N15" s="7">
        <v>202509191.66999999</v>
      </c>
      <c r="O15" s="7">
        <v>1797836841.1900001</v>
      </c>
      <c r="P15" s="7">
        <v>745523566.20000005</v>
      </c>
      <c r="Q15" s="7">
        <v>154811700</v>
      </c>
      <c r="R15" s="8">
        <f t="shared" si="13"/>
        <v>154811700</v>
      </c>
      <c r="S15" s="7">
        <v>154811700</v>
      </c>
      <c r="T15" s="7">
        <v>0</v>
      </c>
      <c r="U15" s="7">
        <v>542711866.20000005</v>
      </c>
      <c r="V15" s="7">
        <v>340347376.54000002</v>
      </c>
      <c r="W15" s="7">
        <v>117150762.56</v>
      </c>
      <c r="X15" s="7">
        <v>37453329.57</v>
      </c>
      <c r="Y15" s="7">
        <v>96486.66</v>
      </c>
      <c r="Z15" s="7">
        <v>0</v>
      </c>
      <c r="AA15" s="7">
        <v>0</v>
      </c>
      <c r="AB15" s="7">
        <v>0</v>
      </c>
      <c r="AC15" s="7">
        <v>0</v>
      </c>
      <c r="AD15" s="7">
        <v>701595.06</v>
      </c>
      <c r="AE15" s="7">
        <v>40000000</v>
      </c>
      <c r="AF15" s="7">
        <v>1045900.13</v>
      </c>
      <c r="AG15" s="7">
        <v>0</v>
      </c>
      <c r="AH15" s="7">
        <v>0</v>
      </c>
      <c r="AI15" s="7">
        <v>5916415.6799999997</v>
      </c>
      <c r="AJ15" s="7">
        <v>0</v>
      </c>
      <c r="AK15" s="8">
        <f t="shared" si="0"/>
        <v>542711866.20000005</v>
      </c>
      <c r="AL15" s="7">
        <v>2543360407.3899999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5039521.46</v>
      </c>
      <c r="AT15" s="7">
        <v>94668921.939999998</v>
      </c>
      <c r="AU15" s="7">
        <v>613589819.98000002</v>
      </c>
      <c r="AV15" s="8">
        <f t="shared" si="14"/>
        <v>613589819.98000002</v>
      </c>
      <c r="AW15" s="7">
        <v>176637387.16</v>
      </c>
      <c r="AX15" s="7">
        <v>346878248.69999999</v>
      </c>
      <c r="AY15" s="7">
        <v>22348112.039999999</v>
      </c>
      <c r="AZ15" s="7">
        <v>4809243.72</v>
      </c>
      <c r="BA15" s="7">
        <v>13004076.09</v>
      </c>
      <c r="BB15" s="7">
        <v>0</v>
      </c>
      <c r="BC15" s="7">
        <v>0</v>
      </c>
      <c r="BD15" s="7">
        <v>0</v>
      </c>
      <c r="BE15" s="7">
        <v>49912752.269999996</v>
      </c>
      <c r="BF15" s="7">
        <v>548926031.74000001</v>
      </c>
      <c r="BG15" s="8">
        <f t="shared" si="15"/>
        <v>548926031.74000001</v>
      </c>
      <c r="BH15" s="7">
        <v>177816006.46000001</v>
      </c>
      <c r="BI15" s="7">
        <v>36807850.539999999</v>
      </c>
      <c r="BJ15" s="7">
        <v>44142702.560000002</v>
      </c>
      <c r="BK15" s="7">
        <v>290159472.18000007</v>
      </c>
      <c r="BL15" s="7">
        <v>574503616.25999999</v>
      </c>
      <c r="BM15" s="7">
        <v>0</v>
      </c>
      <c r="BN15" s="7">
        <v>574503616.26000011</v>
      </c>
      <c r="BO15" s="7">
        <v>126620126.55</v>
      </c>
      <c r="BP15" s="7">
        <v>69735490.319999993</v>
      </c>
      <c r="BQ15" s="7">
        <v>3495429.51</v>
      </c>
      <c r="BR15" s="7">
        <v>13049502.1</v>
      </c>
      <c r="BS15" s="7">
        <v>199666314.56999999</v>
      </c>
      <c r="BT15" s="7">
        <v>1356629.55</v>
      </c>
      <c r="BU15" s="7">
        <v>1718232.94</v>
      </c>
      <c r="BV15" s="7">
        <v>118069727.59999999</v>
      </c>
      <c r="BW15" s="7">
        <v>2823518.9</v>
      </c>
      <c r="BX15" s="7">
        <v>7896796.7699999996</v>
      </c>
      <c r="BY15" s="7">
        <v>2499676119.6900001</v>
      </c>
      <c r="BZ15" s="7">
        <v>0</v>
      </c>
      <c r="CA15" s="7">
        <v>34800856.18</v>
      </c>
      <c r="CB15" s="7"/>
      <c r="CC15" s="7"/>
      <c r="CD15" s="7">
        <v>2194445363.8599997</v>
      </c>
      <c r="CE15" s="7">
        <v>305230755.82999998</v>
      </c>
      <c r="CF15" s="7">
        <v>39800856.18</v>
      </c>
      <c r="CG15" s="7"/>
      <c r="CH15" s="7">
        <v>2034652977.3399999</v>
      </c>
      <c r="CI15" s="7">
        <v>2976227493</v>
      </c>
      <c r="CJ15" s="7">
        <v>2548399928.8499999</v>
      </c>
      <c r="CK15" s="10">
        <v>1010326</v>
      </c>
      <c r="CL15" s="10">
        <v>48928813.57</v>
      </c>
      <c r="CM15" s="10">
        <v>0</v>
      </c>
      <c r="CN15" s="22">
        <f t="shared" si="1"/>
        <v>1.9119373144068303</v>
      </c>
      <c r="CO15" s="22"/>
      <c r="CP15" s="22"/>
      <c r="CQ15" s="22">
        <f t="shared" si="2"/>
        <v>-0.37817419286873416</v>
      </c>
      <c r="CR15" s="23">
        <f t="shared" si="3"/>
        <v>-0.50724395921440701</v>
      </c>
      <c r="CS15" s="22"/>
      <c r="CT15" s="26">
        <f t="shared" si="4"/>
        <v>-898.11768674665359</v>
      </c>
      <c r="CU15" s="26">
        <f t="shared" si="16"/>
        <v>48.428738417104974</v>
      </c>
      <c r="CV15" s="26">
        <f t="shared" si="5"/>
        <v>62.481734192660255</v>
      </c>
      <c r="CW15" s="26">
        <f t="shared" si="6"/>
        <v>29.254574910321384</v>
      </c>
      <c r="CX15" s="26">
        <f t="shared" si="7"/>
        <v>53.23589978669041</v>
      </c>
      <c r="CY15" s="26">
        <f t="shared" si="8"/>
        <v>36.641313015188423</v>
      </c>
      <c r="CZ15" s="26">
        <f t="shared" si="9"/>
        <v>2522.3541004091749</v>
      </c>
      <c r="DA15" s="22">
        <f t="shared" si="10"/>
        <v>74.018122422565568</v>
      </c>
      <c r="DB15" s="22">
        <f t="shared" si="17"/>
        <v>14.374827366397158</v>
      </c>
      <c r="DC15" s="22">
        <f t="shared" si="11"/>
        <v>0</v>
      </c>
    </row>
    <row r="16" spans="1:107" ht="15" x14ac:dyDescent="0.25">
      <c r="A16" s="46" t="s">
        <v>53</v>
      </c>
      <c r="B16" s="51">
        <v>673895870.48000002</v>
      </c>
      <c r="C16" s="51">
        <v>396067820.20999998</v>
      </c>
      <c r="D16" s="51">
        <v>355772498.58999997</v>
      </c>
      <c r="E16" s="51">
        <v>1331749.24</v>
      </c>
      <c r="F16" s="51">
        <v>9530108.5700000003</v>
      </c>
      <c r="G16" s="51">
        <v>3923708</v>
      </c>
      <c r="H16" s="51">
        <v>63323739.600000001</v>
      </c>
      <c r="I16" s="8">
        <f t="shared" si="12"/>
        <v>63323739.599999994</v>
      </c>
      <c r="J16" s="10">
        <v>5575949.5599999996</v>
      </c>
      <c r="K16" s="10">
        <v>10890780.92</v>
      </c>
      <c r="L16" s="10">
        <v>3126351</v>
      </c>
      <c r="M16" s="10">
        <v>43730658.119999997</v>
      </c>
      <c r="N16" s="7">
        <v>22278522.399999999</v>
      </c>
      <c r="O16" s="7">
        <v>487773027.11000001</v>
      </c>
      <c r="P16" s="7">
        <v>180847910.61000001</v>
      </c>
      <c r="Q16" s="7">
        <v>7028100</v>
      </c>
      <c r="R16" s="8">
        <f t="shared" si="13"/>
        <v>7028100</v>
      </c>
      <c r="S16" s="7">
        <v>6358200</v>
      </c>
      <c r="T16" s="7">
        <v>669900</v>
      </c>
      <c r="U16" s="7">
        <v>172320636.05000001</v>
      </c>
      <c r="V16" s="7">
        <v>114471392.27</v>
      </c>
      <c r="W16" s="7">
        <v>42198867.759999998</v>
      </c>
      <c r="X16" s="7">
        <v>12381992.130000001</v>
      </c>
      <c r="Y16" s="7">
        <v>25853.5</v>
      </c>
      <c r="Z16" s="7">
        <v>0</v>
      </c>
      <c r="AA16" s="7">
        <v>0</v>
      </c>
      <c r="AB16" s="7">
        <v>0</v>
      </c>
      <c r="AC16" s="7">
        <v>0</v>
      </c>
      <c r="AD16" s="7">
        <v>182668.98</v>
      </c>
      <c r="AE16" s="7">
        <v>0</v>
      </c>
      <c r="AF16" s="7">
        <v>213230.17</v>
      </c>
      <c r="AG16" s="7">
        <v>0</v>
      </c>
      <c r="AH16" s="7">
        <v>0</v>
      </c>
      <c r="AI16" s="7">
        <v>2846631.24</v>
      </c>
      <c r="AJ16" s="7">
        <v>0</v>
      </c>
      <c r="AK16" s="8">
        <f t="shared" si="0"/>
        <v>172320636.04999998</v>
      </c>
      <c r="AL16" s="7">
        <v>668620937.72000003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1499174.56</v>
      </c>
      <c r="AS16" s="7">
        <v>3775758.2</v>
      </c>
      <c r="AT16" s="7">
        <v>19620742.949999999</v>
      </c>
      <c r="AU16" s="7">
        <v>13333119.32</v>
      </c>
      <c r="AV16" s="8">
        <f t="shared" si="14"/>
        <v>13333119.32</v>
      </c>
      <c r="AW16" s="7">
        <v>58678.92</v>
      </c>
      <c r="AX16" s="7">
        <v>4311069.9000000004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8963370.5</v>
      </c>
      <c r="BF16" s="7">
        <v>154212781.11000001</v>
      </c>
      <c r="BG16" s="8">
        <f t="shared" si="15"/>
        <v>154212781.11000001</v>
      </c>
      <c r="BH16" s="7">
        <v>109486982.58</v>
      </c>
      <c r="BI16" s="7">
        <v>0</v>
      </c>
      <c r="BJ16" s="7">
        <v>16901242.789999999</v>
      </c>
      <c r="BK16" s="7">
        <v>27824555.740000002</v>
      </c>
      <c r="BL16" s="7">
        <v>6581606.5899999999</v>
      </c>
      <c r="BM16" s="7">
        <v>0</v>
      </c>
      <c r="BN16" s="7">
        <v>6581606.5899999999</v>
      </c>
      <c r="BO16" s="7">
        <v>35277761.119999997</v>
      </c>
      <c r="BP16" s="7">
        <v>27978419.82</v>
      </c>
      <c r="BQ16" s="7">
        <v>568709.78</v>
      </c>
      <c r="BR16" s="7">
        <v>8795116.4100000001</v>
      </c>
      <c r="BS16" s="7">
        <v>44617478.149999999</v>
      </c>
      <c r="BT16" s="7">
        <v>27966.58</v>
      </c>
      <c r="BU16" s="7">
        <v>624594.97</v>
      </c>
      <c r="BV16" s="7">
        <v>23770922.219999999</v>
      </c>
      <c r="BW16" s="7">
        <v>0</v>
      </c>
      <c r="BX16" s="7">
        <v>5049516.04</v>
      </c>
      <c r="BY16" s="7">
        <v>680287366.67999995</v>
      </c>
      <c r="BZ16" s="7">
        <v>0</v>
      </c>
      <c r="CA16" s="7">
        <v>6400366.5800000001</v>
      </c>
      <c r="CB16" s="7"/>
      <c r="CC16" s="7"/>
      <c r="CD16" s="7">
        <v>608523640.17999995</v>
      </c>
      <c r="CE16" s="7">
        <v>71763726.5</v>
      </c>
      <c r="CF16" s="7">
        <v>6400366.5800000001</v>
      </c>
      <c r="CG16" s="7"/>
      <c r="CH16" s="7">
        <v>563103998.38999999</v>
      </c>
      <c r="CI16" s="7">
        <v>643864653</v>
      </c>
      <c r="CJ16" s="7">
        <v>673895870.48000002</v>
      </c>
      <c r="CK16" s="10">
        <v>300501</v>
      </c>
      <c r="CL16" s="10">
        <v>-6400366.5800000001</v>
      </c>
      <c r="CM16" s="10">
        <v>0</v>
      </c>
      <c r="CN16" s="22">
        <f t="shared" si="1"/>
        <v>-0.94843973378964574</v>
      </c>
      <c r="CO16" s="22"/>
      <c r="CP16" s="22"/>
      <c r="CQ16" s="22">
        <f t="shared" si="2"/>
        <v>-0.32462956096032664</v>
      </c>
      <c r="CR16" s="23">
        <f t="shared" si="3"/>
        <v>-2.2212067394559347</v>
      </c>
      <c r="CS16" s="22"/>
      <c r="CT16" s="26">
        <f t="shared" si="4"/>
        <v>-735.09175300581342</v>
      </c>
      <c r="CU16" s="26">
        <f t="shared" si="16"/>
        <v>-21.298985960113278</v>
      </c>
      <c r="CV16" s="26">
        <f t="shared" si="5"/>
        <v>68.169516973414062</v>
      </c>
      <c r="CW16" s="26">
        <f t="shared" si="6"/>
        <v>26.836180266424002</v>
      </c>
      <c r="CX16" s="26">
        <f t="shared" si="7"/>
        <v>58.220663738461887</v>
      </c>
      <c r="CY16" s="26">
        <f t="shared" si="8"/>
        <v>32.116254036034498</v>
      </c>
      <c r="CZ16" s="26">
        <f t="shared" si="9"/>
        <v>2242.5744689035978</v>
      </c>
      <c r="DA16" s="22">
        <f t="shared" si="10"/>
        <v>81.199204998410224</v>
      </c>
      <c r="DB16" s="22">
        <f t="shared" si="17"/>
        <v>-4.6642127875903165</v>
      </c>
      <c r="DC16" s="22">
        <f t="shared" si="11"/>
        <v>0</v>
      </c>
    </row>
    <row r="17" spans="1:107" ht="15" x14ac:dyDescent="0.25">
      <c r="A17" s="46" t="s">
        <v>54</v>
      </c>
      <c r="B17" s="51">
        <v>604114353.00999999</v>
      </c>
      <c r="C17" s="51">
        <v>320477095</v>
      </c>
      <c r="D17" s="51">
        <v>234921268.53999999</v>
      </c>
      <c r="E17" s="51">
        <v>1001348</v>
      </c>
      <c r="F17" s="51">
        <v>19015429.57</v>
      </c>
      <c r="G17" s="51">
        <v>36583469.07</v>
      </c>
      <c r="H17" s="51">
        <v>42857589.020000003</v>
      </c>
      <c r="I17" s="8">
        <f t="shared" si="12"/>
        <v>42857589.019999996</v>
      </c>
      <c r="J17" s="10">
        <v>3977734.18</v>
      </c>
      <c r="K17" s="10">
        <v>6638839.6299999999</v>
      </c>
      <c r="L17" s="10">
        <v>3301169.8</v>
      </c>
      <c r="M17" s="10">
        <v>28939845.41</v>
      </c>
      <c r="N17" s="7">
        <v>11960351.109999999</v>
      </c>
      <c r="O17" s="7">
        <v>375651471.32999998</v>
      </c>
      <c r="P17" s="7">
        <v>227321251.19999999</v>
      </c>
      <c r="Q17" s="7">
        <v>68000296</v>
      </c>
      <c r="R17" s="8">
        <f t="shared" si="13"/>
        <v>68000296</v>
      </c>
      <c r="S17" s="7">
        <v>67202200</v>
      </c>
      <c r="T17" s="7">
        <v>798096</v>
      </c>
      <c r="U17" s="7">
        <v>159320955.19999999</v>
      </c>
      <c r="V17" s="7">
        <v>114196947.48</v>
      </c>
      <c r="W17" s="7">
        <v>32549886.870000001</v>
      </c>
      <c r="X17" s="7">
        <v>10024230.42</v>
      </c>
      <c r="Y17" s="7">
        <v>11184.18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688335.97</v>
      </c>
      <c r="AG17" s="7">
        <v>0</v>
      </c>
      <c r="AH17" s="7">
        <v>0</v>
      </c>
      <c r="AI17" s="7">
        <v>1850370.28</v>
      </c>
      <c r="AJ17" s="7">
        <v>0</v>
      </c>
      <c r="AK17" s="8">
        <f t="shared" si="0"/>
        <v>159320955.19999999</v>
      </c>
      <c r="AL17" s="7">
        <v>602972722.52999997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1141630.48</v>
      </c>
      <c r="AT17" s="7" t="s">
        <v>66</v>
      </c>
      <c r="AU17" s="7">
        <v>195085473.40000001</v>
      </c>
      <c r="AV17" s="8">
        <f t="shared" si="14"/>
        <v>195085473.40000001</v>
      </c>
      <c r="AW17" s="7">
        <v>65375026.359999999</v>
      </c>
      <c r="AX17" s="7">
        <v>112535660.17</v>
      </c>
      <c r="AY17" s="7">
        <v>0</v>
      </c>
      <c r="AZ17" s="7">
        <v>0</v>
      </c>
      <c r="BA17" s="7">
        <v>3776717.12</v>
      </c>
      <c r="BB17" s="7">
        <v>0</v>
      </c>
      <c r="BC17" s="7">
        <v>0</v>
      </c>
      <c r="BD17" s="7">
        <v>0</v>
      </c>
      <c r="BE17" s="7">
        <v>13398069.750000002</v>
      </c>
      <c r="BF17" s="7">
        <v>124539093.04000001</v>
      </c>
      <c r="BG17" s="8">
        <f t="shared" si="15"/>
        <v>124539093.03999999</v>
      </c>
      <c r="BH17" s="7">
        <v>60793578.189999998</v>
      </c>
      <c r="BI17" s="7">
        <v>0</v>
      </c>
      <c r="BJ17" s="7">
        <v>15463396.34</v>
      </c>
      <c r="BK17" s="7">
        <v>48282118.509999998</v>
      </c>
      <c r="BL17" s="7">
        <v>159372974.49000001</v>
      </c>
      <c r="BM17" s="7">
        <v>0</v>
      </c>
      <c r="BN17" s="7">
        <v>159372974.49000004</v>
      </c>
      <c r="BO17" s="7">
        <v>34361348.600000001</v>
      </c>
      <c r="BP17" s="7">
        <v>20916021.390000001</v>
      </c>
      <c r="BQ17" s="7">
        <v>495400</v>
      </c>
      <c r="BR17" s="7">
        <v>7058029.6500000004</v>
      </c>
      <c r="BS17" s="7">
        <v>7669646.4800000004</v>
      </c>
      <c r="BT17" s="7">
        <v>0</v>
      </c>
      <c r="BU17" s="7">
        <v>3000</v>
      </c>
      <c r="BV17" s="7">
        <v>26379958.280000001</v>
      </c>
      <c r="BW17" s="7">
        <v>501475.25</v>
      </c>
      <c r="BX17" s="7">
        <v>450688.16</v>
      </c>
      <c r="BY17" s="7">
        <v>606320923.07000005</v>
      </c>
      <c r="BZ17" s="7">
        <v>0</v>
      </c>
      <c r="CA17" s="7">
        <v>1871237.14</v>
      </c>
      <c r="CB17" s="7"/>
      <c r="CC17" s="7"/>
      <c r="CD17" s="7">
        <v>574769250.84000003</v>
      </c>
      <c r="CE17" s="7">
        <v>31551672.23</v>
      </c>
      <c r="CF17" s="7">
        <v>1871237.14</v>
      </c>
      <c r="CG17" s="7"/>
      <c r="CH17" s="7">
        <v>524859518.10000002</v>
      </c>
      <c r="CI17" s="7">
        <v>604969791.14999998</v>
      </c>
      <c r="CJ17" s="7">
        <v>604114353.00999999</v>
      </c>
      <c r="CK17" s="10">
        <v>249582</v>
      </c>
      <c r="CL17" s="10">
        <v>-1871237.14</v>
      </c>
      <c r="CM17" s="10">
        <v>0</v>
      </c>
      <c r="CN17" s="22">
        <f t="shared" si="1"/>
        <v>-0.36525701616023643</v>
      </c>
      <c r="CO17" s="22"/>
      <c r="CP17" s="22"/>
      <c r="CQ17" s="22">
        <f t="shared" si="2"/>
        <v>-0.58192783711329221</v>
      </c>
      <c r="CR17" s="23">
        <f t="shared" si="3"/>
        <v>-1.6380222403019407</v>
      </c>
      <c r="CS17" s="22"/>
      <c r="CT17" s="26">
        <f t="shared" si="4"/>
        <v>-973.57276987122486</v>
      </c>
      <c r="CU17" s="26">
        <f t="shared" si="16"/>
        <v>-7.4974843538396199</v>
      </c>
      <c r="CV17" s="26">
        <f t="shared" si="5"/>
        <v>60.143362297168537</v>
      </c>
      <c r="CW17" s="26">
        <f t="shared" si="6"/>
        <v>37.628844616482255</v>
      </c>
      <c r="CX17" s="26">
        <f t="shared" si="7"/>
        <v>52.856017796206046</v>
      </c>
      <c r="CY17" s="26">
        <f t="shared" si="8"/>
        <v>43.310875264853081</v>
      </c>
      <c r="CZ17" s="26">
        <f t="shared" si="9"/>
        <v>2420.5044955565704</v>
      </c>
      <c r="DA17" s="22">
        <f t="shared" si="10"/>
        <v>85.312349201068145</v>
      </c>
      <c r="DB17" s="22">
        <f t="shared" si="17"/>
        <v>0.14140179435635375</v>
      </c>
      <c r="DC17" s="22">
        <f t="shared" si="11"/>
        <v>0</v>
      </c>
    </row>
    <row r="18" spans="1:107" ht="15" x14ac:dyDescent="0.25">
      <c r="A18" s="46" t="s">
        <v>55</v>
      </c>
      <c r="B18" s="51">
        <v>670669533.5</v>
      </c>
      <c r="C18" s="51">
        <v>419718044.49000001</v>
      </c>
      <c r="D18" s="51">
        <v>326694526.95999998</v>
      </c>
      <c r="E18" s="51">
        <v>2436124.75</v>
      </c>
      <c r="F18" s="51">
        <v>7872954.96</v>
      </c>
      <c r="G18" s="51">
        <v>55769256.859999999</v>
      </c>
      <c r="H18" s="51">
        <v>52187475.210000001</v>
      </c>
      <c r="I18" s="8">
        <f t="shared" si="12"/>
        <v>52187475.209999993</v>
      </c>
      <c r="J18" s="10">
        <v>6189286.79</v>
      </c>
      <c r="K18" s="10">
        <v>13585874.390000001</v>
      </c>
      <c r="L18" s="10">
        <v>1894754.29</v>
      </c>
      <c r="M18" s="10">
        <v>30517559.739999998</v>
      </c>
      <c r="N18" s="7">
        <v>17914228.920000002</v>
      </c>
      <c r="O18" s="7">
        <v>492183104.52999997</v>
      </c>
      <c r="P18" s="7">
        <v>177106985.11000001</v>
      </c>
      <c r="Q18" s="7">
        <v>730800</v>
      </c>
      <c r="R18" s="8">
        <f t="shared" si="13"/>
        <v>730800</v>
      </c>
      <c r="S18" s="7">
        <v>730800</v>
      </c>
      <c r="T18" s="7">
        <v>0</v>
      </c>
      <c r="U18" s="7">
        <v>174406185.11000001</v>
      </c>
      <c r="V18" s="7">
        <v>118039728.92</v>
      </c>
      <c r="W18" s="7">
        <v>40065050.899999999</v>
      </c>
      <c r="X18" s="7">
        <v>13218003.48</v>
      </c>
      <c r="Y18" s="7">
        <v>45369.71</v>
      </c>
      <c r="Z18" s="7">
        <v>0</v>
      </c>
      <c r="AA18" s="7">
        <v>0</v>
      </c>
      <c r="AB18" s="7">
        <v>0</v>
      </c>
      <c r="AC18" s="7">
        <v>0</v>
      </c>
      <c r="AD18" s="7">
        <v>76237.5</v>
      </c>
      <c r="AE18" s="7">
        <v>0</v>
      </c>
      <c r="AF18" s="7">
        <v>1034011.27</v>
      </c>
      <c r="AG18" s="7">
        <v>0</v>
      </c>
      <c r="AH18" s="7">
        <v>0</v>
      </c>
      <c r="AI18" s="7">
        <v>1927783.33</v>
      </c>
      <c r="AJ18" s="7">
        <v>0</v>
      </c>
      <c r="AK18" s="8">
        <f t="shared" si="0"/>
        <v>174406185.11000001</v>
      </c>
      <c r="AL18" s="7">
        <v>669290089.63999999</v>
      </c>
      <c r="AM18" s="7">
        <v>0</v>
      </c>
      <c r="AN18" s="7">
        <v>0</v>
      </c>
      <c r="AO18" s="7">
        <v>58600</v>
      </c>
      <c r="AP18" s="7">
        <v>0</v>
      </c>
      <c r="AQ18" s="7">
        <v>60000</v>
      </c>
      <c r="AR18" s="7">
        <v>0</v>
      </c>
      <c r="AS18" s="7">
        <v>1260843.8600000001</v>
      </c>
      <c r="AT18" s="7">
        <v>28595578.010000002</v>
      </c>
      <c r="AU18" s="7">
        <v>213373419.63</v>
      </c>
      <c r="AV18" s="8">
        <f t="shared" si="14"/>
        <v>213373419.63000003</v>
      </c>
      <c r="AW18" s="7">
        <v>68814958.819999993</v>
      </c>
      <c r="AX18" s="7">
        <v>131098777.23999999</v>
      </c>
      <c r="AY18" s="7">
        <v>0</v>
      </c>
      <c r="AZ18" s="7">
        <v>0</v>
      </c>
      <c r="BA18" s="7">
        <v>2284667.61</v>
      </c>
      <c r="BB18" s="7">
        <v>0</v>
      </c>
      <c r="BC18" s="7">
        <v>0</v>
      </c>
      <c r="BD18" s="7">
        <v>0</v>
      </c>
      <c r="BE18" s="7">
        <v>11175015.960000001</v>
      </c>
      <c r="BF18" s="7">
        <v>136717858.06</v>
      </c>
      <c r="BG18" s="8">
        <f t="shared" si="15"/>
        <v>136717858.06</v>
      </c>
      <c r="BH18" s="7">
        <v>100589285.38</v>
      </c>
      <c r="BI18" s="7">
        <v>0</v>
      </c>
      <c r="BJ18" s="7">
        <v>13800388.09</v>
      </c>
      <c r="BK18" s="7">
        <v>22328184.590000004</v>
      </c>
      <c r="BL18" s="7">
        <v>168637104.03</v>
      </c>
      <c r="BM18" s="7">
        <v>0</v>
      </c>
      <c r="BN18" s="7">
        <v>168637104.03000006</v>
      </c>
      <c r="BO18" s="7">
        <v>42445167.920000002</v>
      </c>
      <c r="BP18" s="7">
        <v>17614402.5</v>
      </c>
      <c r="BQ18" s="7">
        <v>321972.98</v>
      </c>
      <c r="BR18" s="7">
        <v>5891964.29</v>
      </c>
      <c r="BS18" s="7">
        <v>14046033.77</v>
      </c>
      <c r="BT18" s="7">
        <v>99054.53</v>
      </c>
      <c r="BU18" s="7">
        <v>493819.94</v>
      </c>
      <c r="BV18" s="7">
        <v>23185281.879999999</v>
      </c>
      <c r="BW18" s="7">
        <v>2492621.7000000002</v>
      </c>
      <c r="BX18" s="7">
        <v>2363705.5699999998</v>
      </c>
      <c r="BY18" s="7">
        <v>665215823.13</v>
      </c>
      <c r="BZ18" s="7">
        <v>0</v>
      </c>
      <c r="CA18" s="7">
        <v>-4208253.37</v>
      </c>
      <c r="CB18" s="7"/>
      <c r="CC18" s="7"/>
      <c r="CD18" s="7">
        <v>629878530.05000007</v>
      </c>
      <c r="CE18" s="7">
        <v>35337293.079999998</v>
      </c>
      <c r="CF18" s="7">
        <v>-4208253.37</v>
      </c>
      <c r="CG18" s="7"/>
      <c r="CH18" s="7">
        <v>583275057.14999998</v>
      </c>
      <c r="CI18" s="7">
        <v>696219868.83000004</v>
      </c>
      <c r="CJ18" s="7">
        <v>670669533.5</v>
      </c>
      <c r="CK18" s="7">
        <v>272326</v>
      </c>
      <c r="CL18" s="7">
        <v>4208253.37</v>
      </c>
      <c r="CM18" s="7">
        <v>0</v>
      </c>
      <c r="CN18" s="22">
        <f t="shared" si="1"/>
        <v>0.81317401456106697</v>
      </c>
      <c r="CO18" s="22"/>
      <c r="CP18" s="22"/>
      <c r="CQ18" s="22">
        <f t="shared" si="2"/>
        <v>-0.33475558931886784</v>
      </c>
      <c r="CR18" s="23">
        <f t="shared" si="3"/>
        <v>-0.97258242248698445</v>
      </c>
      <c r="CS18" s="22"/>
      <c r="CT18" s="26">
        <f t="shared" si="4"/>
        <v>-709.84887021437567</v>
      </c>
      <c r="CU18" s="26">
        <f t="shared" si="16"/>
        <v>15.452998869002593</v>
      </c>
      <c r="CV18" s="26">
        <f t="shared" si="5"/>
        <v>70.363345303205122</v>
      </c>
      <c r="CW18" s="26">
        <f t="shared" si="6"/>
        <v>26.407489272061891</v>
      </c>
      <c r="CX18" s="26">
        <f t="shared" si="7"/>
        <v>63.095018172467086</v>
      </c>
      <c r="CY18" s="26">
        <f t="shared" si="8"/>
        <v>30.364230895691062</v>
      </c>
      <c r="CZ18" s="26">
        <f t="shared" si="9"/>
        <v>2462.745141852045</v>
      </c>
      <c r="DA18" s="22">
        <f t="shared" si="10"/>
        <v>85.276808697202441</v>
      </c>
      <c r="DB18" s="22">
        <f t="shared" si="17"/>
        <v>3.6698658676514748</v>
      </c>
      <c r="DC18" s="22">
        <f t="shared" si="11"/>
        <v>0</v>
      </c>
    </row>
    <row r="19" spans="1:107" s="4" customFormat="1" ht="15" x14ac:dyDescent="0.25">
      <c r="A19" s="46" t="s">
        <v>56</v>
      </c>
      <c r="B19" s="7">
        <v>579284308</v>
      </c>
      <c r="C19" s="51">
        <v>261425947.55000001</v>
      </c>
      <c r="D19" s="51">
        <v>196751121.31</v>
      </c>
      <c r="E19" s="51">
        <v>4366362.54</v>
      </c>
      <c r="F19" s="51">
        <v>11911477.390000001</v>
      </c>
      <c r="G19" s="51">
        <v>21295609.469999999</v>
      </c>
      <c r="H19" s="51">
        <v>40037587.509999998</v>
      </c>
      <c r="I19" s="8">
        <f t="shared" si="12"/>
        <v>40037487.509999998</v>
      </c>
      <c r="J19" s="10">
        <v>3171489.2</v>
      </c>
      <c r="K19" s="10">
        <v>11568454.109999999</v>
      </c>
      <c r="L19" s="10">
        <v>588632.81999999995</v>
      </c>
      <c r="M19" s="10">
        <v>24708911.379999999</v>
      </c>
      <c r="N19" s="7">
        <v>25898791.190000001</v>
      </c>
      <c r="O19" s="7">
        <v>330074267.73000002</v>
      </c>
      <c r="P19" s="7">
        <v>244301396.78999999</v>
      </c>
      <c r="Q19" s="10">
        <v>101099000</v>
      </c>
      <c r="R19" s="8">
        <f t="shared" si="13"/>
        <v>101099000</v>
      </c>
      <c r="S19" s="7">
        <v>100354500</v>
      </c>
      <c r="T19" s="7">
        <v>744500</v>
      </c>
      <c r="U19" s="7">
        <v>143102397.55000001</v>
      </c>
      <c r="V19" s="7">
        <v>105471936.11</v>
      </c>
      <c r="W19" s="7">
        <v>22940980.18</v>
      </c>
      <c r="X19" s="7">
        <v>12770018.699999999</v>
      </c>
      <c r="Y19" s="7">
        <v>2848.57</v>
      </c>
      <c r="Z19" s="7">
        <v>0</v>
      </c>
      <c r="AA19" s="7">
        <v>0</v>
      </c>
      <c r="AB19" s="7">
        <v>0</v>
      </c>
      <c r="AC19" s="7">
        <v>0</v>
      </c>
      <c r="AD19" s="7">
        <v>174666.98</v>
      </c>
      <c r="AE19" s="7">
        <v>0</v>
      </c>
      <c r="AF19" s="7">
        <v>177716.46</v>
      </c>
      <c r="AG19" s="7">
        <v>0</v>
      </c>
      <c r="AH19" s="7">
        <v>0</v>
      </c>
      <c r="AI19" s="7">
        <v>1564230.55</v>
      </c>
      <c r="AJ19" s="7">
        <v>0</v>
      </c>
      <c r="AK19" s="8">
        <f>SUM(V19:AJ19)</f>
        <v>143102397.54999998</v>
      </c>
      <c r="AL19" s="7">
        <v>574375664.51999998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4908643.4800000004</v>
      </c>
      <c r="AT19" s="7">
        <v>21183909.760000002</v>
      </c>
      <c r="AU19" s="7">
        <v>208428237.19999999</v>
      </c>
      <c r="AV19" s="8">
        <f t="shared" si="14"/>
        <v>208428237.19999999</v>
      </c>
      <c r="AW19" s="7">
        <v>50172699.780000001</v>
      </c>
      <c r="AX19" s="7">
        <v>126204291.91</v>
      </c>
      <c r="AY19" s="7">
        <v>0</v>
      </c>
      <c r="AZ19" s="7">
        <v>0</v>
      </c>
      <c r="BA19" s="7">
        <v>2831738.71</v>
      </c>
      <c r="BB19" s="7">
        <v>0</v>
      </c>
      <c r="BC19" s="7">
        <v>0</v>
      </c>
      <c r="BD19" s="7">
        <v>0</v>
      </c>
      <c r="BE19" s="7">
        <v>29219506.799999982</v>
      </c>
      <c r="BF19" s="7">
        <v>106202978.06999999</v>
      </c>
      <c r="BG19" s="8">
        <f t="shared" si="15"/>
        <v>106202978.07000001</v>
      </c>
      <c r="BH19" s="7">
        <v>81399228.290000007</v>
      </c>
      <c r="BI19" s="7">
        <v>0</v>
      </c>
      <c r="BJ19" s="7">
        <v>15864742.810000001</v>
      </c>
      <c r="BK19" s="7">
        <v>8939006.9700000007</v>
      </c>
      <c r="BL19" s="7">
        <v>142088249.83000001</v>
      </c>
      <c r="BM19" s="7">
        <v>0</v>
      </c>
      <c r="BN19" s="7">
        <v>142088249.83000001</v>
      </c>
      <c r="BO19" s="7">
        <v>22697256.5</v>
      </c>
      <c r="BP19" s="7">
        <v>20691538.670000002</v>
      </c>
      <c r="BQ19" s="7">
        <v>260852.15</v>
      </c>
      <c r="BR19" s="7">
        <v>12342893.07</v>
      </c>
      <c r="BS19" s="7">
        <v>7329116.6699999999</v>
      </c>
      <c r="BT19" s="7">
        <v>0</v>
      </c>
      <c r="BU19" s="7">
        <v>59384.25</v>
      </c>
      <c r="BV19" s="7">
        <v>28579245.289999999</v>
      </c>
      <c r="BW19" s="7">
        <v>1244580</v>
      </c>
      <c r="BX19" s="7">
        <v>2347689.65</v>
      </c>
      <c r="BY19" s="7">
        <v>580099495.77999997</v>
      </c>
      <c r="BZ19" s="7">
        <v>0</v>
      </c>
      <c r="CA19" s="7">
        <v>891119.2</v>
      </c>
      <c r="CB19" s="9"/>
      <c r="CC19" s="9"/>
      <c r="CD19" s="7">
        <v>549454925.40999997</v>
      </c>
      <c r="CE19" s="7">
        <v>30644570.369999997</v>
      </c>
      <c r="CF19" s="7">
        <v>891119.2</v>
      </c>
      <c r="CG19" s="9"/>
      <c r="CH19" s="7">
        <v>499929730.88</v>
      </c>
      <c r="CI19" s="7">
        <v>592809815.87</v>
      </c>
      <c r="CJ19" s="7">
        <v>579284308</v>
      </c>
      <c r="CK19" s="7">
        <v>217577</v>
      </c>
      <c r="CL19" s="7">
        <v>-891119.2</v>
      </c>
      <c r="CM19" s="7">
        <v>0</v>
      </c>
      <c r="CN19" s="22">
        <f t="shared" si="1"/>
        <v>-0.14072326295432189</v>
      </c>
      <c r="CO19" s="22"/>
      <c r="CP19" s="22"/>
      <c r="CQ19" s="22">
        <f t="shared" si="2"/>
        <v>-0.82262483354957827</v>
      </c>
      <c r="CR19" s="23">
        <f t="shared" si="3"/>
        <v>-0.18324326974119273</v>
      </c>
      <c r="CS19" s="22"/>
      <c r="CT19" s="26">
        <f t="shared" si="4"/>
        <v>-1280.6315038813843</v>
      </c>
      <c r="CU19" s="26">
        <f t="shared" si="16"/>
        <v>-4.095649815927235</v>
      </c>
      <c r="CV19" s="26">
        <f t="shared" si="5"/>
        <v>52.04068725783609</v>
      </c>
      <c r="CW19" s="26">
        <f t="shared" si="6"/>
        <v>42.172969889942195</v>
      </c>
      <c r="CX19" s="26">
        <f t="shared" si="7"/>
        <v>45.065708460664581</v>
      </c>
      <c r="CY19" s="26">
        <f t="shared" si="8"/>
        <v>48.867147060841745</v>
      </c>
      <c r="CZ19" s="26">
        <f t="shared" si="9"/>
        <v>2662.4335660478819</v>
      </c>
      <c r="DA19" s="22">
        <f t="shared" si="10"/>
        <v>79.202159364887493</v>
      </c>
      <c r="DB19" s="22">
        <f t="shared" si="17"/>
        <v>2.2815931025281939</v>
      </c>
      <c r="DC19" s="22">
        <f t="shared" si="11"/>
        <v>0</v>
      </c>
    </row>
    <row r="20" spans="1:107" s="20" customFormat="1" ht="15" x14ac:dyDescent="0.25">
      <c r="A20" s="46" t="s">
        <v>57</v>
      </c>
      <c r="B20" s="51">
        <v>4204368808.6100001</v>
      </c>
      <c r="C20" s="51">
        <v>1991898249.29</v>
      </c>
      <c r="D20" s="51">
        <v>1432312883.23</v>
      </c>
      <c r="E20" s="51">
        <v>6585559.8399999999</v>
      </c>
      <c r="F20" s="51">
        <v>56453111.990000002</v>
      </c>
      <c r="G20" s="51">
        <v>326901178.97000003</v>
      </c>
      <c r="H20" s="51">
        <v>222249979.93000001</v>
      </c>
      <c r="I20" s="8">
        <f t="shared" si="12"/>
        <v>222249979.93000001</v>
      </c>
      <c r="J20" s="10">
        <v>20527443.350000001</v>
      </c>
      <c r="K20" s="10">
        <v>66513883</v>
      </c>
      <c r="L20" s="10">
        <v>3244143.94</v>
      </c>
      <c r="M20" s="10">
        <v>131964509.64</v>
      </c>
      <c r="N20" s="7">
        <v>67806217.579999998</v>
      </c>
      <c r="O20" s="7">
        <v>2297055737.1999998</v>
      </c>
      <c r="P20" s="7">
        <v>924433750.23000002</v>
      </c>
      <c r="Q20" s="10">
        <v>118666800</v>
      </c>
      <c r="R20" s="8">
        <f t="shared" si="13"/>
        <v>118666800</v>
      </c>
      <c r="S20" s="7">
        <v>111666800</v>
      </c>
      <c r="T20" s="7">
        <v>7000000</v>
      </c>
      <c r="U20" s="7">
        <v>796102174.83000004</v>
      </c>
      <c r="V20" s="7">
        <v>487404226.98000002</v>
      </c>
      <c r="W20" s="7">
        <v>231525228.11000001</v>
      </c>
      <c r="X20" s="7">
        <v>64659742.229999997</v>
      </c>
      <c r="Y20" s="7">
        <v>159073.57</v>
      </c>
      <c r="Z20" s="7">
        <v>0</v>
      </c>
      <c r="AA20" s="7">
        <v>0</v>
      </c>
      <c r="AB20" s="7">
        <v>0</v>
      </c>
      <c r="AC20" s="7">
        <v>0</v>
      </c>
      <c r="AD20" s="7">
        <v>1113207</v>
      </c>
      <c r="AE20" s="7">
        <v>1250775.3999999999</v>
      </c>
      <c r="AF20" s="7">
        <v>1111883.71</v>
      </c>
      <c r="AG20" s="7">
        <v>0</v>
      </c>
      <c r="AH20" s="7">
        <v>0</v>
      </c>
      <c r="AI20" s="7">
        <v>8878037.8300000001</v>
      </c>
      <c r="AJ20" s="7">
        <v>0</v>
      </c>
      <c r="AK20" s="8">
        <f t="shared" si="0"/>
        <v>796102174.83000016</v>
      </c>
      <c r="AL20" s="7">
        <v>3221489487.4299998</v>
      </c>
      <c r="AM20" s="7">
        <v>0</v>
      </c>
      <c r="AN20" s="7">
        <v>0</v>
      </c>
      <c r="AO20" s="7">
        <v>952294460.96000004</v>
      </c>
      <c r="AP20" s="7">
        <v>0</v>
      </c>
      <c r="AQ20" s="7">
        <v>0</v>
      </c>
      <c r="AR20" s="7">
        <v>0</v>
      </c>
      <c r="AS20" s="7">
        <v>30584860.219999999</v>
      </c>
      <c r="AT20" s="10">
        <v>164566292.31999999</v>
      </c>
      <c r="AU20" s="10">
        <v>838379586.13999999</v>
      </c>
      <c r="AV20" s="8">
        <f t="shared" si="14"/>
        <v>838379586.13999999</v>
      </c>
      <c r="AW20" s="7">
        <v>288286650.10000002</v>
      </c>
      <c r="AX20" s="7">
        <v>470300056.75</v>
      </c>
      <c r="AY20" s="7">
        <v>3667339.24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76125540.049999997</v>
      </c>
      <c r="BF20" s="7">
        <v>733732017.87</v>
      </c>
      <c r="BG20" s="8">
        <f t="shared" si="15"/>
        <v>733732017.87</v>
      </c>
      <c r="BH20" s="7">
        <v>376141103.75999999</v>
      </c>
      <c r="BI20" s="7">
        <v>12784326.76</v>
      </c>
      <c r="BJ20" s="7">
        <v>0</v>
      </c>
      <c r="BK20" s="7">
        <v>344806587.35000002</v>
      </c>
      <c r="BL20" s="10">
        <v>781407315.12</v>
      </c>
      <c r="BM20" s="7">
        <v>0</v>
      </c>
      <c r="BN20" s="7">
        <v>781407315.12000012</v>
      </c>
      <c r="BO20" s="10">
        <v>355210079.94</v>
      </c>
      <c r="BP20" s="10">
        <v>116879468.64</v>
      </c>
      <c r="BQ20" s="10">
        <v>4047627.84</v>
      </c>
      <c r="BR20" s="10">
        <v>38177285.149999999</v>
      </c>
      <c r="BS20" s="10">
        <v>62398999.770000003</v>
      </c>
      <c r="BT20" s="10">
        <v>0</v>
      </c>
      <c r="BU20" s="10">
        <v>1265214.81</v>
      </c>
      <c r="BV20" s="10">
        <v>112313122</v>
      </c>
      <c r="BW20" s="10">
        <v>109975443.44</v>
      </c>
      <c r="BX20" s="10">
        <v>12463529.09</v>
      </c>
      <c r="BY20" s="10">
        <v>4315008862.9700003</v>
      </c>
      <c r="BZ20" s="10">
        <v>0</v>
      </c>
      <c r="CA20" s="10">
        <v>110327237.52</v>
      </c>
      <c r="CB20" s="10"/>
      <c r="CC20" s="10"/>
      <c r="CD20" s="10">
        <v>3966579793.9400001</v>
      </c>
      <c r="CE20" s="10">
        <v>348429069.02999997</v>
      </c>
      <c r="CF20" s="10">
        <v>7327237.5199999996</v>
      </c>
      <c r="CG20" s="10"/>
      <c r="CH20" s="10">
        <v>3768534158.8499999</v>
      </c>
      <c r="CI20" s="10">
        <v>4337340591</v>
      </c>
      <c r="CJ20" s="10">
        <v>4204368808.6100001</v>
      </c>
      <c r="CK20" s="7">
        <v>1452256</v>
      </c>
      <c r="CL20" s="7">
        <v>-110327237.52</v>
      </c>
      <c r="CM20" s="7">
        <v>0</v>
      </c>
      <c r="CN20" s="22">
        <f t="shared" si="1"/>
        <v>-2.6315496902513278</v>
      </c>
      <c r="CO20" s="22"/>
      <c r="CP20" s="22"/>
      <c r="CQ20" s="22">
        <f t="shared" si="2"/>
        <v>-0.7914698490341574</v>
      </c>
      <c r="CR20" s="23">
        <f t="shared" si="3"/>
        <v>-4.1386005806755399</v>
      </c>
      <c r="CS20" s="22"/>
      <c r="CT20" s="26">
        <f t="shared" si="4"/>
        <v>-1446.6186634794417</v>
      </c>
      <c r="CU20" s="26">
        <f t="shared" si="16"/>
        <v>-75.969551869642814</v>
      </c>
      <c r="CV20" s="26">
        <f t="shared" si="5"/>
        <v>52.663035285717854</v>
      </c>
      <c r="CW20" s="26">
        <f t="shared" si="6"/>
        <v>21.987456198820617</v>
      </c>
      <c r="CX20" s="26">
        <f t="shared" si="7"/>
        <v>46.162089408061746</v>
      </c>
      <c r="CY20" s="26">
        <f t="shared" si="8"/>
        <v>24.530326945798436</v>
      </c>
      <c r="CZ20" s="26">
        <f t="shared" si="9"/>
        <v>2895.0603809590048</v>
      </c>
      <c r="DA20" s="22">
        <f t="shared" si="10"/>
        <v>86.715277171202985</v>
      </c>
      <c r="DB20" s="22">
        <f t="shared" si="17"/>
        <v>3.0657445409271498</v>
      </c>
      <c r="DC20" s="22">
        <f t="shared" si="11"/>
        <v>0</v>
      </c>
    </row>
    <row r="21" spans="1:107" s="20" customFormat="1" ht="15" x14ac:dyDescent="0.25">
      <c r="A21" s="46" t="s">
        <v>58</v>
      </c>
      <c r="B21" s="51">
        <v>774392045.69000006</v>
      </c>
      <c r="C21" s="7">
        <v>328109935.98000002</v>
      </c>
      <c r="D21" s="7">
        <v>254951707.88999999</v>
      </c>
      <c r="E21" s="7">
        <v>3302018</v>
      </c>
      <c r="F21" s="7">
        <v>10604869.869999999</v>
      </c>
      <c r="G21" s="7">
        <v>29099586.050000001</v>
      </c>
      <c r="H21" s="7">
        <v>66897705.049999997</v>
      </c>
      <c r="I21" s="8">
        <f t="shared" si="12"/>
        <v>66897705.049999997</v>
      </c>
      <c r="J21" s="10">
        <v>5265511.08</v>
      </c>
      <c r="K21" s="10">
        <v>8886981.3800000008</v>
      </c>
      <c r="L21" s="10">
        <v>354266.86</v>
      </c>
      <c r="M21" s="10">
        <v>52390945.729999997</v>
      </c>
      <c r="N21" s="7">
        <v>9620545.6500000004</v>
      </c>
      <c r="O21" s="7">
        <v>407532688.72000003</v>
      </c>
      <c r="P21" s="7">
        <v>366296138.97000003</v>
      </c>
      <c r="Q21" s="7">
        <v>164335630</v>
      </c>
      <c r="R21" s="8">
        <f t="shared" si="13"/>
        <v>164335630</v>
      </c>
      <c r="S21" s="7">
        <v>163609200</v>
      </c>
      <c r="T21" s="7">
        <v>726430</v>
      </c>
      <c r="U21" s="7">
        <v>201106538.97</v>
      </c>
      <c r="V21" s="7">
        <v>145307757.21000001</v>
      </c>
      <c r="W21" s="7">
        <v>38335181</v>
      </c>
      <c r="X21" s="7">
        <v>12881410.199999999</v>
      </c>
      <c r="Y21" s="7">
        <v>240064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644449.48</v>
      </c>
      <c r="AG21" s="7">
        <v>0</v>
      </c>
      <c r="AH21" s="7">
        <v>0</v>
      </c>
      <c r="AI21" s="7">
        <v>3697677.08</v>
      </c>
      <c r="AJ21" s="7">
        <v>0</v>
      </c>
      <c r="AK21" s="8">
        <f t="shared" si="0"/>
        <v>201106538.97</v>
      </c>
      <c r="AL21" s="7">
        <v>773828827.69000006</v>
      </c>
      <c r="AM21" s="7">
        <v>0</v>
      </c>
      <c r="AN21" s="7">
        <v>0</v>
      </c>
      <c r="AO21" s="7">
        <v>0</v>
      </c>
      <c r="AP21" s="7">
        <v>0</v>
      </c>
      <c r="AQ21" s="7">
        <v>563218</v>
      </c>
      <c r="AR21" s="7">
        <v>0</v>
      </c>
      <c r="AS21" s="7">
        <v>0</v>
      </c>
      <c r="AT21" s="7">
        <v>22805364.719999999</v>
      </c>
      <c r="AU21" s="7">
        <v>277191955.33999997</v>
      </c>
      <c r="AV21" s="8">
        <f t="shared" si="14"/>
        <v>277191955.33999997</v>
      </c>
      <c r="AW21" s="7">
        <v>82704315.209999993</v>
      </c>
      <c r="AX21" s="7">
        <v>165207862.47999999</v>
      </c>
      <c r="AY21" s="7">
        <v>0</v>
      </c>
      <c r="AZ21" s="7">
        <v>0</v>
      </c>
      <c r="BA21" s="7">
        <v>7000029.4400000004</v>
      </c>
      <c r="BB21" s="7">
        <v>0</v>
      </c>
      <c r="BC21" s="7">
        <v>0</v>
      </c>
      <c r="BD21" s="7">
        <v>0</v>
      </c>
      <c r="BE21" s="7">
        <v>22279748.210000005</v>
      </c>
      <c r="BF21" s="7">
        <v>181172810.06</v>
      </c>
      <c r="BG21" s="8">
        <f t="shared" si="15"/>
        <v>181172810.06</v>
      </c>
      <c r="BH21" s="7">
        <v>134388808.75</v>
      </c>
      <c r="BI21" s="7">
        <v>2520113.4900000002</v>
      </c>
      <c r="BJ21" s="7">
        <v>16932282.690000001</v>
      </c>
      <c r="BK21" s="7">
        <v>27331605.129999999</v>
      </c>
      <c r="BL21" s="7">
        <v>190141363.84</v>
      </c>
      <c r="BM21" s="7">
        <v>0</v>
      </c>
      <c r="BN21" s="7">
        <v>190141363.84000003</v>
      </c>
      <c r="BO21" s="7">
        <v>26625169.039999999</v>
      </c>
      <c r="BP21" s="10">
        <v>26304326.690000001</v>
      </c>
      <c r="BQ21" s="10">
        <v>378352.18</v>
      </c>
      <c r="BR21" s="10">
        <v>5387216.8899999997</v>
      </c>
      <c r="BS21" s="10">
        <v>6240795.04</v>
      </c>
      <c r="BT21" s="10">
        <v>41182.43</v>
      </c>
      <c r="BU21" s="10">
        <v>1212177.73</v>
      </c>
      <c r="BV21" s="10">
        <v>21755916.100000001</v>
      </c>
      <c r="BW21" s="10">
        <v>4483629.8</v>
      </c>
      <c r="BX21" s="10">
        <v>2799934.83</v>
      </c>
      <c r="BY21" s="10">
        <v>795873823.75</v>
      </c>
      <c r="BZ21" s="10">
        <v>0</v>
      </c>
      <c r="CA21" s="10">
        <v>21484451.59</v>
      </c>
      <c r="CB21" s="10"/>
      <c r="CC21" s="10"/>
      <c r="CD21" s="10">
        <v>740492611.53999996</v>
      </c>
      <c r="CE21" s="10">
        <v>55381212.209999993</v>
      </c>
      <c r="CF21" s="10">
        <v>21484451.59</v>
      </c>
      <c r="CG21" s="10"/>
      <c r="CH21" s="7">
        <v>675368233.52999997</v>
      </c>
      <c r="CI21" s="7">
        <v>803589156</v>
      </c>
      <c r="CJ21" s="7">
        <v>774392045.69000006</v>
      </c>
      <c r="CK21" s="7">
        <v>304613</v>
      </c>
      <c r="CL21" s="7">
        <v>-21484451.59</v>
      </c>
      <c r="CM21" s="7">
        <v>0</v>
      </c>
      <c r="CN21" s="25">
        <f t="shared" si="1"/>
        <v>-2.7740184289805261</v>
      </c>
      <c r="CO21" s="25"/>
      <c r="CP21" s="25"/>
      <c r="CQ21" s="25">
        <f t="shared" si="2"/>
        <v>-0.87462857581471709</v>
      </c>
      <c r="CR21" s="28">
        <f t="shared" si="3"/>
        <v>-4.7565562520874263</v>
      </c>
      <c r="CS21" s="25"/>
      <c r="CT21" s="26">
        <f t="shared" si="4"/>
        <v>-1315.9851441665323</v>
      </c>
      <c r="CU21" s="26">
        <f>CL21/CK21</f>
        <v>-70.530317451980054</v>
      </c>
      <c r="CV21" s="26">
        <f t="shared" si="5"/>
        <v>51.008742048485232</v>
      </c>
      <c r="CW21" s="26">
        <f t="shared" si="6"/>
        <v>47.301123637397673</v>
      </c>
      <c r="CX21" s="26">
        <f t="shared" si="7"/>
        <v>41.226376114999098</v>
      </c>
      <c r="CY21" s="26">
        <f t="shared" si="8"/>
        <v>54.236506957908183</v>
      </c>
      <c r="CZ21" s="26">
        <f t="shared" si="9"/>
        <v>2542.2160107743271</v>
      </c>
      <c r="DA21" s="25">
        <f t="shared" si="10"/>
        <v>80.511317266485989</v>
      </c>
      <c r="DB21" s="25">
        <f t="shared" si="17"/>
        <v>3.6333380175677656</v>
      </c>
      <c r="DC21" s="25">
        <f t="shared" si="11"/>
        <v>0</v>
      </c>
    </row>
    <row r="22" spans="1:107" s="20" customFormat="1" ht="15" x14ac:dyDescent="0.25">
      <c r="A22" s="46" t="s">
        <v>59</v>
      </c>
      <c r="B22" s="53">
        <v>677857122.5</v>
      </c>
      <c r="C22" s="10">
        <v>334803293.26999998</v>
      </c>
      <c r="D22" s="10">
        <v>237579532.18000001</v>
      </c>
      <c r="E22" s="10">
        <v>1999217.44</v>
      </c>
      <c r="F22" s="10">
        <v>12243238.390000001</v>
      </c>
      <c r="G22" s="10">
        <v>22622046.359999999</v>
      </c>
      <c r="H22" s="10">
        <v>54642878.759999998</v>
      </c>
      <c r="I22" s="8">
        <f t="shared" si="12"/>
        <v>54642878.759999998</v>
      </c>
      <c r="J22" s="10">
        <v>6507651.6299999999</v>
      </c>
      <c r="K22" s="10">
        <v>8648030.4199999999</v>
      </c>
      <c r="L22" s="10">
        <v>202783.7</v>
      </c>
      <c r="M22" s="10">
        <v>39284413.009999998</v>
      </c>
      <c r="N22" s="7">
        <v>8586935.7100000009</v>
      </c>
      <c r="O22" s="10">
        <v>409890864.69999999</v>
      </c>
      <c r="P22" s="10">
        <v>262436168.86000001</v>
      </c>
      <c r="Q22" s="10">
        <v>86466894</v>
      </c>
      <c r="R22" s="8">
        <f t="shared" si="13"/>
        <v>86466894</v>
      </c>
      <c r="S22" s="7">
        <v>85762900</v>
      </c>
      <c r="T22" s="7">
        <v>703994</v>
      </c>
      <c r="U22" s="7">
        <v>174969274.86000001</v>
      </c>
      <c r="V22" s="7">
        <v>121814470.91</v>
      </c>
      <c r="W22" s="7">
        <v>32452278.370000001</v>
      </c>
      <c r="X22" s="7">
        <v>18461395.460000001</v>
      </c>
      <c r="Y22" s="7">
        <v>6573.36</v>
      </c>
      <c r="Z22" s="7">
        <v>0</v>
      </c>
      <c r="AA22" s="7">
        <v>0</v>
      </c>
      <c r="AB22" s="7">
        <v>0</v>
      </c>
      <c r="AC22" s="7">
        <v>0</v>
      </c>
      <c r="AD22" s="7">
        <v>50017.5</v>
      </c>
      <c r="AE22" s="7">
        <v>0</v>
      </c>
      <c r="AF22" s="7">
        <v>487900.85</v>
      </c>
      <c r="AG22" s="7">
        <v>0</v>
      </c>
      <c r="AH22" s="7">
        <v>0</v>
      </c>
      <c r="AI22" s="7">
        <v>1696638.41</v>
      </c>
      <c r="AJ22" s="7">
        <v>0</v>
      </c>
      <c r="AK22" s="8">
        <f t="shared" si="0"/>
        <v>174969274.86000001</v>
      </c>
      <c r="AL22" s="7">
        <v>672327033.55999994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5530088.9400000004</v>
      </c>
      <c r="AT22" s="10">
        <v>27153328.670000002</v>
      </c>
      <c r="AU22" s="10">
        <v>240684735.11000001</v>
      </c>
      <c r="AV22" s="8">
        <f t="shared" si="14"/>
        <v>240684735.11000001</v>
      </c>
      <c r="AW22" s="7">
        <v>69816859.379999995</v>
      </c>
      <c r="AX22" s="7">
        <v>147910490.90000001</v>
      </c>
      <c r="AY22" s="7">
        <v>0</v>
      </c>
      <c r="AZ22" s="7">
        <v>0</v>
      </c>
      <c r="BA22" s="7">
        <v>3954356.71</v>
      </c>
      <c r="BB22" s="7">
        <v>0</v>
      </c>
      <c r="BC22" s="7">
        <v>0</v>
      </c>
      <c r="BD22" s="7">
        <v>0</v>
      </c>
      <c r="BE22" s="7">
        <v>19003028.120000001</v>
      </c>
      <c r="BF22" s="7">
        <v>146703965.21000001</v>
      </c>
      <c r="BG22" s="8">
        <f t="shared" si="15"/>
        <v>146703965.20999998</v>
      </c>
      <c r="BH22" s="7">
        <v>66215040.969999999</v>
      </c>
      <c r="BI22" s="7">
        <v>0</v>
      </c>
      <c r="BJ22" s="7">
        <v>15681660.939999999</v>
      </c>
      <c r="BK22" s="7">
        <v>64807263.299999997</v>
      </c>
      <c r="BL22" s="10">
        <v>170722180.27000001</v>
      </c>
      <c r="BM22" s="7">
        <v>0</v>
      </c>
      <c r="BN22" s="7">
        <v>170722180.27000001</v>
      </c>
      <c r="BO22" s="10">
        <v>17591462.210000001</v>
      </c>
      <c r="BP22" s="10">
        <v>22527415.5</v>
      </c>
      <c r="BQ22" s="10">
        <v>888997.66</v>
      </c>
      <c r="BR22" s="10">
        <v>6209256.8099999996</v>
      </c>
      <c r="BS22" s="10">
        <v>3311330.51</v>
      </c>
      <c r="BT22" s="10">
        <v>0</v>
      </c>
      <c r="BU22" s="10">
        <v>0</v>
      </c>
      <c r="BV22" s="10">
        <v>37149117.310000002</v>
      </c>
      <c r="BW22" s="10">
        <v>3130692.07</v>
      </c>
      <c r="BX22" s="10">
        <v>12052497.859999999</v>
      </c>
      <c r="BY22" s="10">
        <v>692246258.34000003</v>
      </c>
      <c r="BZ22" s="10">
        <v>0</v>
      </c>
      <c r="CA22" s="10">
        <v>14329548.84</v>
      </c>
      <c r="CB22" s="10"/>
      <c r="CC22" s="10"/>
      <c r="CD22" s="10">
        <v>666722048.23000002</v>
      </c>
      <c r="CE22" s="10">
        <v>25524210.109999999</v>
      </c>
      <c r="CF22" s="10">
        <v>14329548.84</v>
      </c>
      <c r="CG22" s="10"/>
      <c r="CH22" s="10">
        <v>580600060.15999997</v>
      </c>
      <c r="CI22" s="10">
        <v>683901762.50999999</v>
      </c>
      <c r="CJ22" s="10">
        <v>677857122.5</v>
      </c>
      <c r="CK22" s="10">
        <v>261397</v>
      </c>
      <c r="CL22" s="10">
        <v>-14329548.84</v>
      </c>
      <c r="CM22" s="10">
        <v>0</v>
      </c>
      <c r="CN22" s="22">
        <f t="shared" si="1"/>
        <v>-2.1227387545817251</v>
      </c>
      <c r="CO22" s="22"/>
      <c r="CP22" s="22"/>
      <c r="CQ22" s="22">
        <f t="shared" si="2"/>
        <v>-0.71197484046303794</v>
      </c>
      <c r="CR22" s="23">
        <f t="shared" si="3"/>
        <v>-1.9724468625374159</v>
      </c>
      <c r="CS22" s="22"/>
      <c r="CT22" s="26">
        <f t="shared" si="4"/>
        <v>-1158.391589459711</v>
      </c>
      <c r="CU22" s="26">
        <f>CL22/CK22</f>
        <v>-54.819102132006108</v>
      </c>
      <c r="CV22" s="26">
        <f t="shared" si="5"/>
        <v>57.4525455443599</v>
      </c>
      <c r="CW22" s="26">
        <f t="shared" si="6"/>
        <v>38.715558212637944</v>
      </c>
      <c r="CX22" s="26">
        <f t="shared" si="7"/>
        <v>48.364767485035614</v>
      </c>
      <c r="CY22" s="26">
        <f t="shared" si="8"/>
        <v>45.200851131100237</v>
      </c>
      <c r="CZ22" s="26">
        <f t="shared" si="9"/>
        <v>2593.2092659823948</v>
      </c>
      <c r="DA22" s="22">
        <f t="shared" si="10"/>
        <v>81.681081991188861</v>
      </c>
      <c r="DB22" s="22">
        <f t="shared" si="17"/>
        <v>0.88384623952648556</v>
      </c>
      <c r="DC22" s="22">
        <f t="shared" si="11"/>
        <v>0</v>
      </c>
    </row>
    <row r="23" spans="1:107" ht="15" x14ac:dyDescent="0.25">
      <c r="A23" s="46" t="s">
        <v>60</v>
      </c>
      <c r="B23" s="51">
        <v>721249991.95000005</v>
      </c>
      <c r="C23" s="7">
        <v>384430011.68000001</v>
      </c>
      <c r="D23" s="7">
        <v>278992118.56999999</v>
      </c>
      <c r="E23" s="7">
        <v>5665723.3300000001</v>
      </c>
      <c r="F23" s="7">
        <v>8659646.5999999996</v>
      </c>
      <c r="G23" s="7">
        <v>63414643.259999998</v>
      </c>
      <c r="H23" s="7">
        <v>50061892.950000003</v>
      </c>
      <c r="I23" s="8">
        <f t="shared" si="12"/>
        <v>50061892.950000003</v>
      </c>
      <c r="J23" s="7">
        <v>4190585.17</v>
      </c>
      <c r="K23" s="7">
        <v>13846042.939999999</v>
      </c>
      <c r="L23" s="7">
        <v>2800225.66</v>
      </c>
      <c r="M23" s="7">
        <v>29225039.18</v>
      </c>
      <c r="N23" s="7">
        <v>18601265.440000001</v>
      </c>
      <c r="O23" s="7">
        <v>457497876.38999999</v>
      </c>
      <c r="P23" s="7">
        <v>239442325.55000001</v>
      </c>
      <c r="Q23" s="7">
        <v>46227900</v>
      </c>
      <c r="R23" s="8">
        <f t="shared" si="13"/>
        <v>46227900</v>
      </c>
      <c r="S23" s="7">
        <v>46227900</v>
      </c>
      <c r="T23" s="7">
        <v>0</v>
      </c>
      <c r="U23" s="7">
        <v>181677944.55000001</v>
      </c>
      <c r="V23" s="7">
        <v>120439234.55</v>
      </c>
      <c r="W23" s="7">
        <v>42818209.130000003</v>
      </c>
      <c r="X23" s="7">
        <v>13565895</v>
      </c>
      <c r="Y23" s="7">
        <v>30432.91</v>
      </c>
      <c r="Z23" s="7">
        <v>0</v>
      </c>
      <c r="AA23" s="7">
        <v>0</v>
      </c>
      <c r="AB23" s="7">
        <v>0</v>
      </c>
      <c r="AC23" s="7">
        <v>0</v>
      </c>
      <c r="AD23" s="7">
        <v>22614.92</v>
      </c>
      <c r="AE23" s="7">
        <v>2251823.2000000002</v>
      </c>
      <c r="AF23" s="7">
        <v>863175.55</v>
      </c>
      <c r="AG23" s="7">
        <v>0</v>
      </c>
      <c r="AH23" s="7">
        <v>0</v>
      </c>
      <c r="AI23" s="7">
        <v>1686559.29</v>
      </c>
      <c r="AJ23" s="7">
        <v>0</v>
      </c>
      <c r="AK23" s="8">
        <f t="shared" si="0"/>
        <v>181677944.54999998</v>
      </c>
      <c r="AL23" s="7">
        <v>696940201.94000006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24309790.010000002</v>
      </c>
      <c r="AT23" s="7">
        <v>46357935.340000004</v>
      </c>
      <c r="AU23" s="7">
        <v>213719082.56999999</v>
      </c>
      <c r="AV23" s="8">
        <f t="shared" si="14"/>
        <v>493378371.70999992</v>
      </c>
      <c r="AW23" s="7">
        <v>81688623.079999998</v>
      </c>
      <c r="AX23" s="7">
        <v>117446420</v>
      </c>
      <c r="AY23" s="7">
        <v>0</v>
      </c>
      <c r="AZ23" s="7">
        <v>0</v>
      </c>
      <c r="BA23" s="7">
        <v>1984119.17</v>
      </c>
      <c r="BB23" s="7">
        <v>0</v>
      </c>
      <c r="BC23" s="7">
        <v>0</v>
      </c>
      <c r="BD23" s="7">
        <v>0</v>
      </c>
      <c r="BE23" s="7">
        <f>SUM(BE13:BE22)</f>
        <v>292259209.45999998</v>
      </c>
      <c r="BF23" s="7">
        <v>159542177.59</v>
      </c>
      <c r="BG23" s="8">
        <f t="shared" si="15"/>
        <v>159542177.59</v>
      </c>
      <c r="BH23" s="7">
        <v>92274380.310000002</v>
      </c>
      <c r="BI23" s="7">
        <v>0</v>
      </c>
      <c r="BJ23" s="7">
        <v>13160800.109999999</v>
      </c>
      <c r="BK23" s="7">
        <v>54106997.170000002</v>
      </c>
      <c r="BL23" s="7">
        <v>176462136.02000001</v>
      </c>
      <c r="BM23" s="7">
        <v>0</v>
      </c>
      <c r="BN23" s="7">
        <v>176462136.02000001</v>
      </c>
      <c r="BO23" s="7">
        <v>38310053.780000001</v>
      </c>
      <c r="BP23" s="7">
        <v>27148985.77</v>
      </c>
      <c r="BQ23" s="7">
        <v>632264.14</v>
      </c>
      <c r="BR23" s="7">
        <v>8289460.3200000003</v>
      </c>
      <c r="BS23" s="7">
        <v>12626876.26</v>
      </c>
      <c r="BT23" s="7">
        <v>0</v>
      </c>
      <c r="BU23" s="7">
        <v>508774.05</v>
      </c>
      <c r="BV23" s="7">
        <v>20921749.16</v>
      </c>
      <c r="BW23" s="7">
        <v>21143358.390000001</v>
      </c>
      <c r="BX23" s="7">
        <v>3181252.2</v>
      </c>
      <c r="BY23" s="7">
        <v>766831241.35000002</v>
      </c>
      <c r="BZ23" s="7">
        <v>0</v>
      </c>
      <c r="CA23" s="7">
        <v>46624190.57</v>
      </c>
      <c r="CB23" s="7"/>
      <c r="CC23" s="7"/>
      <c r="CD23" s="7">
        <v>717642180.8900001</v>
      </c>
      <c r="CE23" s="7">
        <v>49189060.459999993</v>
      </c>
      <c r="CF23" s="7">
        <v>46624190.57</v>
      </c>
      <c r="CG23" s="7"/>
      <c r="CH23" s="7">
        <v>621255655.35000002</v>
      </c>
      <c r="CI23" s="7">
        <v>766178664.27999997</v>
      </c>
      <c r="CJ23" s="7">
        <v>721249991.95000005</v>
      </c>
      <c r="CK23" s="10">
        <v>287713</v>
      </c>
      <c r="CL23" s="10">
        <v>-46624190.57</v>
      </c>
      <c r="CM23" s="10">
        <v>0</v>
      </c>
      <c r="CN23" s="22">
        <f t="shared" si="1"/>
        <v>-6.3197573530316129</v>
      </c>
      <c r="CO23" s="22"/>
      <c r="CP23" s="22"/>
      <c r="CQ23" s="22">
        <f t="shared" si="2"/>
        <v>-0.65168136216743144</v>
      </c>
      <c r="CR23" s="23">
        <f t="shared" si="3"/>
        <v>-1.6443932332810143</v>
      </c>
      <c r="CS23" s="22"/>
      <c r="CT23" s="26">
        <f t="shared" si="4"/>
        <v>-1155.1071266157599</v>
      </c>
      <c r="CU23" s="26">
        <f t="shared" si="16"/>
        <v>-162.0510389520112</v>
      </c>
      <c r="CV23" s="26">
        <f t="shared" si="5"/>
        <v>60.241512579471987</v>
      </c>
      <c r="CW23" s="26">
        <f t="shared" si="6"/>
        <v>33.198243081103442</v>
      </c>
      <c r="CX23" s="26">
        <f t="shared" si="7"/>
        <v>50.132283473898923</v>
      </c>
      <c r="CY23" s="26">
        <f t="shared" si="8"/>
        <v>38.541673381645779</v>
      </c>
      <c r="CZ23" s="26">
        <f t="shared" si="9"/>
        <v>2506.8383839103553</v>
      </c>
      <c r="DA23" s="22">
        <f t="shared" si="10"/>
        <v>84.02880789599287</v>
      </c>
      <c r="DB23" s="22">
        <f t="shared" si="17"/>
        <v>5.8639941862934393</v>
      </c>
      <c r="DC23" s="22">
        <f t="shared" si="11"/>
        <v>0</v>
      </c>
    </row>
    <row r="24" spans="1:107" ht="15" x14ac:dyDescent="0.25">
      <c r="A24" s="46" t="s">
        <v>61</v>
      </c>
      <c r="B24" s="51">
        <v>726113093.74000001</v>
      </c>
      <c r="C24" s="7">
        <v>349592381.24000001</v>
      </c>
      <c r="D24" s="7">
        <v>217389384.5</v>
      </c>
      <c r="E24" s="7">
        <v>8613155.0700000003</v>
      </c>
      <c r="F24" s="7">
        <v>16844491.670000002</v>
      </c>
      <c r="G24" s="7">
        <v>58264062.030000001</v>
      </c>
      <c r="H24" s="7">
        <v>36536095.68</v>
      </c>
      <c r="I24" s="8">
        <f t="shared" si="12"/>
        <v>36536095.68</v>
      </c>
      <c r="J24" s="7">
        <v>12502745.689999999</v>
      </c>
      <c r="K24" s="7">
        <v>2350082.5</v>
      </c>
      <c r="L24" s="7">
        <v>293826.63</v>
      </c>
      <c r="M24" s="7">
        <v>21389440.859999999</v>
      </c>
      <c r="N24" s="7">
        <v>18821819.77</v>
      </c>
      <c r="O24" s="7">
        <v>427417800.5</v>
      </c>
      <c r="P24" s="7">
        <v>260672001.87</v>
      </c>
      <c r="Q24" s="7">
        <v>95394100</v>
      </c>
      <c r="R24" s="8">
        <f t="shared" si="13"/>
        <v>95394100</v>
      </c>
      <c r="S24" s="7">
        <v>95394100</v>
      </c>
      <c r="T24" s="7">
        <v>0</v>
      </c>
      <c r="U24" s="7">
        <v>146054877.87</v>
      </c>
      <c r="V24" s="7">
        <v>100463652</v>
      </c>
      <c r="W24" s="7">
        <v>21118763.420000002</v>
      </c>
      <c r="X24" s="7">
        <v>11017676.220000001</v>
      </c>
      <c r="Y24" s="7">
        <v>45385.93</v>
      </c>
      <c r="Z24" s="7">
        <v>0</v>
      </c>
      <c r="AA24" s="7">
        <v>0</v>
      </c>
      <c r="AB24" s="7">
        <v>0</v>
      </c>
      <c r="AC24" s="7">
        <v>0</v>
      </c>
      <c r="AD24" s="7">
        <v>159784</v>
      </c>
      <c r="AE24" s="7">
        <v>10000000</v>
      </c>
      <c r="AF24" s="7">
        <v>337800.45</v>
      </c>
      <c r="AG24" s="7">
        <v>500000</v>
      </c>
      <c r="AH24" s="7">
        <v>0</v>
      </c>
      <c r="AI24" s="7">
        <v>2411815.85</v>
      </c>
      <c r="AJ24" s="7">
        <v>0</v>
      </c>
      <c r="AK24" s="8">
        <f t="shared" si="0"/>
        <v>146054877.86999997</v>
      </c>
      <c r="AL24" s="7">
        <v>688089802.37</v>
      </c>
      <c r="AM24" s="7">
        <v>0</v>
      </c>
      <c r="AN24" s="7">
        <v>0</v>
      </c>
      <c r="AO24" s="7">
        <v>23832900</v>
      </c>
      <c r="AP24" s="7">
        <v>0</v>
      </c>
      <c r="AQ24" s="7">
        <v>0</v>
      </c>
      <c r="AR24" s="7">
        <v>0</v>
      </c>
      <c r="AS24" s="7">
        <v>14190391.369999999</v>
      </c>
      <c r="AT24" s="7">
        <v>40739450.719999999</v>
      </c>
      <c r="AU24" s="7">
        <v>196482875.86000001</v>
      </c>
      <c r="AV24" s="8">
        <f t="shared" si="14"/>
        <v>196482875.86000001</v>
      </c>
      <c r="AW24" s="7">
        <v>72670719.180000007</v>
      </c>
      <c r="AX24" s="7">
        <v>108235176.94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15576979.74</v>
      </c>
      <c r="BF24" s="7">
        <v>125452700.03</v>
      </c>
      <c r="BG24" s="8">
        <f t="shared" si="15"/>
        <v>125452700.03</v>
      </c>
      <c r="BH24" s="7">
        <v>29862072.550000001</v>
      </c>
      <c r="BI24" s="7">
        <v>0</v>
      </c>
      <c r="BJ24" s="7">
        <v>15427135.57</v>
      </c>
      <c r="BK24" s="7">
        <v>80163491.909999996</v>
      </c>
      <c r="BL24" s="7">
        <v>131538307.25</v>
      </c>
      <c r="BM24" s="7">
        <v>0</v>
      </c>
      <c r="BN24" s="7">
        <v>131538307.25</v>
      </c>
      <c r="BO24" s="7">
        <v>39563079.32</v>
      </c>
      <c r="BP24" s="7">
        <v>18665186.440000001</v>
      </c>
      <c r="BQ24" s="7">
        <v>547309.18999999994</v>
      </c>
      <c r="BR24" s="7">
        <v>4337349.17</v>
      </c>
      <c r="BS24" s="7">
        <v>46530062.399999999</v>
      </c>
      <c r="BT24" s="7">
        <v>146227.68</v>
      </c>
      <c r="BU24" s="7">
        <v>1137916.2</v>
      </c>
      <c r="BV24" s="7">
        <v>26503933.079999998</v>
      </c>
      <c r="BW24" s="7">
        <v>169681.51</v>
      </c>
      <c r="BX24" s="7">
        <v>25999057.920000002</v>
      </c>
      <c r="BY24" s="7">
        <v>732095985.11000001</v>
      </c>
      <c r="BZ24" s="7">
        <v>0</v>
      </c>
      <c r="CA24" s="7">
        <v>6677535.9100000001</v>
      </c>
      <c r="CB24" s="7"/>
      <c r="CC24" s="7"/>
      <c r="CD24" s="7">
        <v>616736284.46000004</v>
      </c>
      <c r="CE24" s="7">
        <v>115359700.64999999</v>
      </c>
      <c r="CF24" s="7">
        <v>6677535.9100000001</v>
      </c>
      <c r="CG24" s="7"/>
      <c r="CH24" s="7">
        <v>590503646.14999998</v>
      </c>
      <c r="CI24" s="7">
        <v>730488130.15999997</v>
      </c>
      <c r="CJ24" s="7">
        <v>726113093.74000001</v>
      </c>
      <c r="CK24" s="10">
        <v>251776</v>
      </c>
      <c r="CL24" s="10">
        <v>-6677535.9100000001</v>
      </c>
      <c r="CM24" s="10">
        <v>0</v>
      </c>
      <c r="CN24" s="22">
        <f t="shared" si="1"/>
        <v>-0.82396136656672359</v>
      </c>
      <c r="CO24" s="22"/>
      <c r="CP24" s="22"/>
      <c r="CQ24" s="22">
        <f t="shared" si="2"/>
        <v>-0.59723076987087509</v>
      </c>
      <c r="CR24" s="23">
        <f t="shared" si="3"/>
        <v>-5.1290407654349774</v>
      </c>
      <c r="CS24" s="22"/>
      <c r="CT24" s="26">
        <f t="shared" si="4"/>
        <v>-1374.1083669213904</v>
      </c>
      <c r="CU24" s="26">
        <f t="shared" si="16"/>
        <v>-26.52173324701322</v>
      </c>
      <c r="CV24" s="26">
        <f t="shared" si="5"/>
        <v>53.177456824413284</v>
      </c>
      <c r="CW24" s="26">
        <f t="shared" si="6"/>
        <v>35.899642096708845</v>
      </c>
      <c r="CX24" s="26">
        <f t="shared" si="7"/>
        <v>47.752260407147638</v>
      </c>
      <c r="CY24" s="26">
        <f t="shared" si="8"/>
        <v>44.144012246079171</v>
      </c>
      <c r="CZ24" s="26">
        <f t="shared" si="9"/>
        <v>2883.9646898036349</v>
      </c>
      <c r="DA24" s="22">
        <f t="shared" si="10"/>
        <v>81.791722485830348</v>
      </c>
      <c r="DB24" s="22">
        <f t="shared" si="17"/>
        <v>0.5989195771109499</v>
      </c>
      <c r="DC24" s="22">
        <f t="shared" si="11"/>
        <v>0</v>
      </c>
    </row>
    <row r="25" spans="1:107" ht="15" x14ac:dyDescent="0.25">
      <c r="A25" s="46" t="s">
        <v>62</v>
      </c>
      <c r="B25" s="51">
        <v>727535137.78999996</v>
      </c>
      <c r="C25" s="7">
        <v>301269062.83999997</v>
      </c>
      <c r="D25" s="7">
        <v>235560298.91</v>
      </c>
      <c r="E25" s="7">
        <v>2281923.38</v>
      </c>
      <c r="F25" s="7">
        <v>7965597.4100000001</v>
      </c>
      <c r="G25" s="7">
        <v>28736171.390000001</v>
      </c>
      <c r="H25" s="7">
        <v>52906848.579999998</v>
      </c>
      <c r="I25" s="8">
        <f t="shared" si="12"/>
        <v>52906848.510000005</v>
      </c>
      <c r="J25" s="7">
        <v>5233046.3099999996</v>
      </c>
      <c r="K25" s="7">
        <v>15854698.5</v>
      </c>
      <c r="L25" s="7">
        <v>1619626.58</v>
      </c>
      <c r="M25" s="7">
        <v>30199477.120000001</v>
      </c>
      <c r="N25" s="8"/>
      <c r="O25" s="7">
        <v>361749766.63999999</v>
      </c>
      <c r="P25" s="7">
        <v>321960613.85000002</v>
      </c>
      <c r="Q25" s="7">
        <v>118417100</v>
      </c>
      <c r="R25" s="8">
        <f t="shared" si="13"/>
        <v>113017100</v>
      </c>
      <c r="S25" s="7">
        <v>112417100</v>
      </c>
      <c r="T25" s="7">
        <v>600000</v>
      </c>
      <c r="U25" s="7">
        <v>200219513.84999999</v>
      </c>
      <c r="V25" s="7">
        <v>123180861.77</v>
      </c>
      <c r="W25" s="7">
        <v>53824112.539999999</v>
      </c>
      <c r="X25" s="7">
        <v>17376492.170000002</v>
      </c>
      <c r="Y25" s="7">
        <v>30453.84</v>
      </c>
      <c r="Z25" s="7">
        <v>0</v>
      </c>
      <c r="AA25" s="7">
        <v>0</v>
      </c>
      <c r="AB25" s="7">
        <v>0</v>
      </c>
      <c r="AC25" s="7">
        <v>0</v>
      </c>
      <c r="AD25" s="7">
        <v>69502.5</v>
      </c>
      <c r="AE25" s="7">
        <v>2537447.2999999998</v>
      </c>
      <c r="AF25" s="7">
        <v>544017.93000000005</v>
      </c>
      <c r="AG25" s="7">
        <v>0</v>
      </c>
      <c r="AH25" s="7">
        <v>0</v>
      </c>
      <c r="AI25" s="7">
        <v>2656625.7999999998</v>
      </c>
      <c r="AJ25" s="7">
        <v>0</v>
      </c>
      <c r="AK25" s="8">
        <f t="shared" si="0"/>
        <v>200219513.85000005</v>
      </c>
      <c r="AL25" s="7">
        <v>683710380.49000001</v>
      </c>
      <c r="AM25" s="7">
        <v>0</v>
      </c>
      <c r="AN25" s="7">
        <v>-121511.2</v>
      </c>
      <c r="AO25" s="7">
        <v>0</v>
      </c>
      <c r="AP25" s="7">
        <v>39579292.479999997</v>
      </c>
      <c r="AQ25" s="7">
        <v>0</v>
      </c>
      <c r="AR25" s="7">
        <v>0</v>
      </c>
      <c r="AS25" s="7">
        <v>4366976.0199999996</v>
      </c>
      <c r="AT25" s="7">
        <v>31122598.640000001</v>
      </c>
      <c r="AU25" s="7">
        <v>212340794.63999999</v>
      </c>
      <c r="AV25" s="8">
        <f t="shared" si="14"/>
        <v>212340794.63999999</v>
      </c>
      <c r="AW25" s="7">
        <v>87012793.689999998</v>
      </c>
      <c r="AX25" s="7">
        <v>115064850.79000001</v>
      </c>
      <c r="AY25" s="7">
        <v>0</v>
      </c>
      <c r="AZ25" s="7">
        <v>0</v>
      </c>
      <c r="BA25" s="7">
        <v>2252105.62</v>
      </c>
      <c r="BB25" s="7">
        <v>0</v>
      </c>
      <c r="BC25" s="7">
        <v>0</v>
      </c>
      <c r="BD25" s="7">
        <v>0</v>
      </c>
      <c r="BE25" s="7">
        <v>8011044.5399999619</v>
      </c>
      <c r="BF25" s="7">
        <v>169876951.08000001</v>
      </c>
      <c r="BG25" s="8">
        <f t="shared" si="15"/>
        <v>169876951.08000001</v>
      </c>
      <c r="BH25" s="7">
        <v>102232047.5</v>
      </c>
      <c r="BI25" s="7">
        <v>0</v>
      </c>
      <c r="BJ25" s="7">
        <v>12921063.1</v>
      </c>
      <c r="BK25" s="7">
        <v>54723840.480000019</v>
      </c>
      <c r="BL25" s="7">
        <v>188474432.97999999</v>
      </c>
      <c r="BM25" s="7">
        <v>0</v>
      </c>
      <c r="BN25" s="7">
        <v>188474432.97999999</v>
      </c>
      <c r="BO25" s="7">
        <v>29315929.780000001</v>
      </c>
      <c r="BP25" s="7">
        <v>21398418.57</v>
      </c>
      <c r="BQ25" s="7">
        <v>1600000</v>
      </c>
      <c r="BR25" s="7">
        <v>8558128.2200000007</v>
      </c>
      <c r="BS25" s="7">
        <v>6034108.4699999997</v>
      </c>
      <c r="BT25" s="7">
        <v>12582.21</v>
      </c>
      <c r="BU25" s="7">
        <v>606483.39</v>
      </c>
      <c r="BV25" s="7">
        <v>23821406.100000001</v>
      </c>
      <c r="BW25" s="7">
        <v>3514870</v>
      </c>
      <c r="BX25" s="7">
        <v>5540858.5999999996</v>
      </c>
      <c r="BY25" s="7">
        <v>751686765.75</v>
      </c>
      <c r="BZ25" s="7">
        <v>0</v>
      </c>
      <c r="CA25" s="7">
        <v>24449908.449999999</v>
      </c>
      <c r="CB25" s="7"/>
      <c r="CC25" s="7"/>
      <c r="CD25" s="7">
        <v>719660689.51999998</v>
      </c>
      <c r="CE25" s="7">
        <v>32026076.23</v>
      </c>
      <c r="CF25" s="7">
        <v>24449908.449999999</v>
      </c>
      <c r="CG25" s="7"/>
      <c r="CH25" s="7">
        <v>640565836.14999998</v>
      </c>
      <c r="CI25" s="7">
        <v>767372646.88</v>
      </c>
      <c r="CJ25" s="7">
        <v>727535137.78999996</v>
      </c>
      <c r="CK25" s="10">
        <v>297402</v>
      </c>
      <c r="CL25" s="10">
        <v>-1643629.43</v>
      </c>
      <c r="CM25" s="10">
        <v>0</v>
      </c>
      <c r="CN25" s="22">
        <f t="shared" si="1"/>
        <v>-3.3196510663889454</v>
      </c>
      <c r="CO25" s="22"/>
      <c r="CP25" s="22"/>
      <c r="CQ25" s="22">
        <f t="shared" si="2"/>
        <v>-1.031930084219052</v>
      </c>
      <c r="CR25" s="23" t="e">
        <f t="shared" si="3"/>
        <v>#DIV/0!</v>
      </c>
      <c r="CS25" s="22"/>
      <c r="CT25" s="26">
        <f t="shared" si="4"/>
        <v>-1336.611234389816</v>
      </c>
      <c r="CU25" s="26">
        <f t="shared" si="16"/>
        <v>-5.526625342129508</v>
      </c>
      <c r="CV25" s="26">
        <f t="shared" si="5"/>
        <v>48.681622786751419</v>
      </c>
      <c r="CW25" s="26">
        <f t="shared" si="6"/>
        <v>44.253617059377362</v>
      </c>
      <c r="CX25" s="26">
        <f t="shared" si="7"/>
        <v>40.07906970923014</v>
      </c>
      <c r="CY25" s="26">
        <f t="shared" si="8"/>
        <v>50.261908406649269</v>
      </c>
      <c r="CZ25" s="26">
        <f t="shared" si="9"/>
        <v>2446.3021021714717</v>
      </c>
      <c r="DA25" s="22">
        <f t="shared" si="10"/>
        <v>83.281066256999637</v>
      </c>
      <c r="DB25" s="22">
        <f t="shared" si="17"/>
        <v>5.1914163544885561</v>
      </c>
      <c r="DC25" s="22">
        <f t="shared" si="11"/>
        <v>0</v>
      </c>
    </row>
    <row r="26" spans="1:107" ht="15" x14ac:dyDescent="0.2">
      <c r="A26" s="13"/>
      <c r="B26" s="3"/>
    </row>
  </sheetData>
  <pageMargins left="0.7" right="0.7" top="0.75" bottom="0.75" header="0.3" footer="0.3"/>
  <pageSetup paperSize="9" orientation="portrait" r:id="rId1"/>
  <colBreaks count="1" manualBreakCount="1"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'2013'!Область_печати</vt:lpstr>
      <vt:lpstr>'2014'!Область_печати</vt:lpstr>
    </vt:vector>
  </TitlesOfParts>
  <Company>ICPS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Yegor</cp:lastModifiedBy>
  <dcterms:created xsi:type="dcterms:W3CDTF">2016-02-09T15:31:42Z</dcterms:created>
  <dcterms:modified xsi:type="dcterms:W3CDTF">2019-08-05T17:04:43Z</dcterms:modified>
</cp:coreProperties>
</file>